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Bootcamp_DA\Challenges\Challenge_1\"/>
    </mc:Choice>
  </mc:AlternateContent>
  <xr:revisionPtr revIDLastSave="0" documentId="8_{CAC10D2A-DAD9-4C8E-B100-DB18D0D8E516}" xr6:coauthVersionLast="47" xr6:coauthVersionMax="47" xr10:uidLastSave="{00000000-0000-0000-0000-000000000000}"/>
  <bookViews>
    <workbookView xWindow="-28920" yWindow="-120" windowWidth="29040" windowHeight="15720" firstSheet="3" activeTab="3" xr2:uid="{00000000-000D-0000-FFFF-FFFF00000000}"/>
  </bookViews>
  <sheets>
    <sheet name="Crowdfunding" sheetId="1" r:id="rId1"/>
    <sheet name="Outcome by Category" sheetId="2" r:id="rId2"/>
    <sheet name="Outcome by Date" sheetId="4" r:id="rId3"/>
    <sheet name="Percent Outcome" sheetId="5" r:id="rId4"/>
    <sheet name="Outcome Stats" sheetId="7" r:id="rId5"/>
  </sheets>
  <definedNames>
    <definedName name="crowdfunding">Crowdfunding!$1:$1048576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H6" i="7" s="1"/>
  <c r="D12" i="5"/>
  <c r="D11" i="5"/>
  <c r="D10" i="5"/>
  <c r="D9" i="5"/>
  <c r="D8" i="5"/>
  <c r="D7" i="5"/>
  <c r="D6" i="5"/>
  <c r="D5" i="5"/>
  <c r="D4" i="5"/>
  <c r="D3" i="5"/>
  <c r="D2" i="5"/>
  <c r="C12" i="5"/>
  <c r="C11" i="5"/>
  <c r="C10" i="5"/>
  <c r="C9" i="5"/>
  <c r="C8" i="5"/>
  <c r="C6" i="5"/>
  <c r="C5" i="5"/>
  <c r="C3" i="5"/>
  <c r="B12" i="5"/>
  <c r="B10" i="5"/>
  <c r="B6" i="5"/>
  <c r="B4" i="5"/>
  <c r="B3" i="5"/>
  <c r="C7" i="5"/>
  <c r="C4" i="5"/>
  <c r="C2" i="5"/>
  <c r="B11" i="5"/>
  <c r="B9" i="5"/>
  <c r="B8" i="5"/>
  <c r="B7" i="5"/>
  <c r="B5" i="5"/>
  <c r="B2" i="5"/>
  <c r="A2" i="7" a="1"/>
  <c r="A2" i="7" s="1"/>
  <c r="E2" i="7" a="1"/>
  <c r="E2" i="7" s="1"/>
  <c r="K2" i="7" s="1"/>
  <c r="D2" i="7" a="1"/>
  <c r="D2" i="7" s="1"/>
  <c r="P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/>
  <c r="Q6" i="1" a="1"/>
  <c r="Q6" i="1" s="1"/>
  <c r="Q7" i="1" a="1"/>
  <c r="Q7" i="1" s="1"/>
  <c r="Q8" i="1" a="1"/>
  <c r="Q8" i="1" s="1"/>
  <c r="Q9" i="1" a="1"/>
  <c r="Q9" i="1" s="1"/>
  <c r="Q10" i="1" a="1"/>
  <c r="Q10" i="1"/>
  <c r="Q11" i="1" a="1"/>
  <c r="Q11" i="1" s="1"/>
  <c r="Q12" i="1" a="1"/>
  <c r="Q12" i="1" s="1"/>
  <c r="Q13" i="1" a="1"/>
  <c r="Q13" i="1"/>
  <c r="Q14" i="1" a="1"/>
  <c r="Q14" i="1" s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 s="1"/>
  <c r="Q21" i="1" a="1"/>
  <c r="Q21" i="1"/>
  <c r="Q22" i="1" a="1"/>
  <c r="Q22" i="1" s="1"/>
  <c r="Q23" i="1" a="1"/>
  <c r="Q23" i="1" s="1"/>
  <c r="Q24" i="1" a="1"/>
  <c r="Q24" i="1" s="1"/>
  <c r="Q25" i="1" a="1"/>
  <c r="Q25" i="1" s="1"/>
  <c r="Q26" i="1" a="1"/>
  <c r="Q26" i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/>
  <c r="Q54" i="1" a="1"/>
  <c r="Q54" i="1" s="1"/>
  <c r="Q55" i="1" a="1"/>
  <c r="Q55" i="1" s="1"/>
  <c r="Q56" i="1" a="1"/>
  <c r="Q56" i="1" s="1"/>
  <c r="Q57" i="1" a="1"/>
  <c r="Q57" i="1" s="1"/>
  <c r="Q58" i="1" a="1"/>
  <c r="Q58" i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/>
  <c r="Q126" i="1" a="1"/>
  <c r="Q126" i="1" s="1"/>
  <c r="Q127" i="1" a="1"/>
  <c r="Q127" i="1" s="1"/>
  <c r="Q128" i="1" a="1"/>
  <c r="Q128" i="1" s="1"/>
  <c r="Q129" i="1" a="1"/>
  <c r="Q129" i="1" s="1"/>
  <c r="Q130" i="1" a="1"/>
  <c r="Q130" i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/>
  <c r="Q344" i="1" a="1"/>
  <c r="Q344" i="1" s="1"/>
  <c r="Q345" i="1" a="1"/>
  <c r="Q345" i="1" s="1"/>
  <c r="Q346" i="1" a="1"/>
  <c r="Q346" i="1" s="1"/>
  <c r="Q347" i="1" a="1"/>
  <c r="Q347" i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/>
  <c r="Q372" i="1" a="1"/>
  <c r="Q372" i="1" s="1"/>
  <c r="Q373" i="1" a="1"/>
  <c r="Q373" i="1" s="1"/>
  <c r="Q374" i="1" a="1"/>
  <c r="Q374" i="1" s="1"/>
  <c r="Q375" i="1" a="1"/>
  <c r="Q375" i="1"/>
  <c r="Q376" i="1" a="1"/>
  <c r="Q376" i="1" s="1"/>
  <c r="Q377" i="1" a="1"/>
  <c r="Q377" i="1" s="1"/>
  <c r="Q378" i="1" a="1"/>
  <c r="Q378" i="1" s="1"/>
  <c r="Q379" i="1" a="1"/>
  <c r="Q379" i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/>
  <c r="Q404" i="1" a="1"/>
  <c r="Q404" i="1" s="1"/>
  <c r="Q405" i="1" a="1"/>
  <c r="Q405" i="1" s="1"/>
  <c r="Q406" i="1" a="1"/>
  <c r="Q406" i="1" s="1"/>
  <c r="Q407" i="1" a="1"/>
  <c r="Q407" i="1"/>
  <c r="Q408" i="1" a="1"/>
  <c r="Q408" i="1" s="1"/>
  <c r="Q409" i="1" a="1"/>
  <c r="Q409" i="1" s="1"/>
  <c r="Q410" i="1" a="1"/>
  <c r="Q410" i="1" s="1"/>
  <c r="Q411" i="1" a="1"/>
  <c r="Q411" i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/>
  <c r="Q436" i="1" a="1"/>
  <c r="Q436" i="1" s="1"/>
  <c r="Q437" i="1" a="1"/>
  <c r="Q437" i="1" s="1"/>
  <c r="Q438" i="1" a="1"/>
  <c r="Q438" i="1" s="1"/>
  <c r="Q439" i="1" a="1"/>
  <c r="Q439" i="1"/>
  <c r="Q440" i="1" a="1"/>
  <c r="Q440" i="1" s="1"/>
  <c r="Q441" i="1" a="1"/>
  <c r="Q441" i="1" s="1"/>
  <c r="Q442" i="1" a="1"/>
  <c r="Q442" i="1" s="1"/>
  <c r="Q443" i="1" a="1"/>
  <c r="Q443" i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/>
  <c r="Q468" i="1" a="1"/>
  <c r="Q468" i="1" s="1"/>
  <c r="Q469" i="1" a="1"/>
  <c r="Q469" i="1" s="1"/>
  <c r="Q470" i="1" a="1"/>
  <c r="Q470" i="1" s="1"/>
  <c r="Q471" i="1" a="1"/>
  <c r="Q471" i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/>
  <c r="Q764" i="1" a="1"/>
  <c r="Q764" i="1" s="1"/>
  <c r="Q765" i="1" a="1"/>
  <c r="Q765" i="1"/>
  <c r="Q766" i="1" a="1"/>
  <c r="Q766" i="1" s="1"/>
  <c r="Q767" i="1" a="1"/>
  <c r="Q767" i="1"/>
  <c r="Q768" i="1" a="1"/>
  <c r="Q768" i="1" s="1"/>
  <c r="Q769" i="1" a="1"/>
  <c r="Q769" i="1"/>
  <c r="Q770" i="1" a="1"/>
  <c r="Q770" i="1" s="1"/>
  <c r="Q771" i="1" a="1"/>
  <c r="Q771" i="1"/>
  <c r="Q772" i="1" a="1"/>
  <c r="Q772" i="1" s="1"/>
  <c r="Q773" i="1" a="1"/>
  <c r="Q773" i="1"/>
  <c r="Q774" i="1" a="1"/>
  <c r="Q774" i="1" s="1"/>
  <c r="Q775" i="1" a="1"/>
  <c r="Q775" i="1"/>
  <c r="Q776" i="1" a="1"/>
  <c r="Q776" i="1" s="1"/>
  <c r="Q777" i="1" a="1"/>
  <c r="Q777" i="1"/>
  <c r="Q778" i="1" a="1"/>
  <c r="Q778" i="1" s="1"/>
  <c r="Q779" i="1" a="1"/>
  <c r="Q779" i="1"/>
  <c r="Q780" i="1" a="1"/>
  <c r="Q780" i="1" s="1"/>
  <c r="Q781" i="1" a="1"/>
  <c r="Q781" i="1"/>
  <c r="Q782" i="1" a="1"/>
  <c r="Q782" i="1" s="1"/>
  <c r="Q783" i="1" a="1"/>
  <c r="Q783" i="1"/>
  <c r="Q784" i="1" a="1"/>
  <c r="Q784" i="1" s="1"/>
  <c r="Q785" i="1" a="1"/>
  <c r="Q785" i="1"/>
  <c r="Q786" i="1" a="1"/>
  <c r="Q786" i="1" s="1"/>
  <c r="Q787" i="1" a="1"/>
  <c r="Q787" i="1"/>
  <c r="Q788" i="1" a="1"/>
  <c r="Q788" i="1" s="1"/>
  <c r="Q789" i="1" a="1"/>
  <c r="Q789" i="1"/>
  <c r="Q790" i="1" a="1"/>
  <c r="Q790" i="1" s="1"/>
  <c r="Q791" i="1" a="1"/>
  <c r="Q791" i="1"/>
  <c r="Q792" i="1" a="1"/>
  <c r="Q792" i="1" s="1"/>
  <c r="Q793" i="1" a="1"/>
  <c r="Q793" i="1"/>
  <c r="Q794" i="1" a="1"/>
  <c r="Q794" i="1" s="1"/>
  <c r="Q795" i="1" a="1"/>
  <c r="Q795" i="1"/>
  <c r="Q796" i="1" a="1"/>
  <c r="Q796" i="1" s="1"/>
  <c r="Q797" i="1" a="1"/>
  <c r="Q797" i="1"/>
  <c r="Q798" i="1" a="1"/>
  <c r="Q798" i="1" s="1"/>
  <c r="Q799" i="1" a="1"/>
  <c r="Q799" i="1"/>
  <c r="Q800" i="1" a="1"/>
  <c r="Q800" i="1" s="1"/>
  <c r="Q801" i="1" a="1"/>
  <c r="Q801" i="1"/>
  <c r="Q802" i="1" a="1"/>
  <c r="Q802" i="1" s="1"/>
  <c r="Q803" i="1" a="1"/>
  <c r="Q803" i="1" s="1"/>
  <c r="Q804" i="1" a="1"/>
  <c r="Q804" i="1" s="1"/>
  <c r="Q805" i="1" a="1"/>
  <c r="Q805" i="1"/>
  <c r="Q806" i="1" a="1"/>
  <c r="Q806" i="1" s="1"/>
  <c r="Q807" i="1" a="1"/>
  <c r="Q807" i="1" s="1"/>
  <c r="Q808" i="1" a="1"/>
  <c r="Q808" i="1" s="1"/>
  <c r="Q809" i="1" a="1"/>
  <c r="Q809" i="1"/>
  <c r="Q810" i="1" a="1"/>
  <c r="Q810" i="1" s="1"/>
  <c r="Q811" i="1" a="1"/>
  <c r="Q811" i="1" s="1"/>
  <c r="Q812" i="1" a="1"/>
  <c r="Q812" i="1" s="1"/>
  <c r="Q813" i="1" a="1"/>
  <c r="Q813" i="1"/>
  <c r="Q814" i="1" a="1"/>
  <c r="Q814" i="1" s="1"/>
  <c r="Q815" i="1" a="1"/>
  <c r="Q815" i="1" s="1"/>
  <c r="Q816" i="1" a="1"/>
  <c r="Q816" i="1" s="1"/>
  <c r="Q817" i="1" a="1"/>
  <c r="Q817" i="1"/>
  <c r="Q818" i="1" a="1"/>
  <c r="Q818" i="1" s="1"/>
  <c r="Q819" i="1" a="1"/>
  <c r="Q819" i="1" s="1"/>
  <c r="Q820" i="1" a="1"/>
  <c r="Q820" i="1" s="1"/>
  <c r="Q821" i="1" a="1"/>
  <c r="Q821" i="1"/>
  <c r="Q822" i="1" a="1"/>
  <c r="Q822" i="1" s="1"/>
  <c r="Q823" i="1" a="1"/>
  <c r="Q823" i="1" s="1"/>
  <c r="Q824" i="1" a="1"/>
  <c r="Q824" i="1" s="1"/>
  <c r="Q825" i="1" a="1"/>
  <c r="Q825" i="1"/>
  <c r="Q826" i="1" a="1"/>
  <c r="Q826" i="1" s="1"/>
  <c r="Q827" i="1" a="1"/>
  <c r="Q827" i="1" s="1"/>
  <c r="Q828" i="1" a="1"/>
  <c r="Q828" i="1" s="1"/>
  <c r="Q829" i="1" a="1"/>
  <c r="Q829" i="1"/>
  <c r="Q830" i="1" a="1"/>
  <c r="Q830" i="1" s="1"/>
  <c r="Q831" i="1" a="1"/>
  <c r="Q831" i="1" s="1"/>
  <c r="Q832" i="1" a="1"/>
  <c r="Q832" i="1"/>
  <c r="Q833" i="1" a="1"/>
  <c r="Q833" i="1"/>
  <c r="Q834" i="1" a="1"/>
  <c r="Q834" i="1"/>
  <c r="Q835" i="1" a="1"/>
  <c r="Q835" i="1" s="1"/>
  <c r="Q836" i="1" a="1"/>
  <c r="Q836" i="1" s="1"/>
  <c r="Q837" i="1" a="1"/>
  <c r="Q837" i="1" s="1"/>
  <c r="Q838" i="1" a="1"/>
  <c r="Q838" i="1"/>
  <c r="Q839" i="1" a="1"/>
  <c r="Q839" i="1" s="1"/>
  <c r="Q840" i="1" a="1"/>
  <c r="Q840" i="1"/>
  <c r="Q841" i="1" a="1"/>
  <c r="Q841" i="1"/>
  <c r="Q842" i="1" a="1"/>
  <c r="Q842" i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/>
  <c r="Q849" i="1" a="1"/>
  <c r="Q849" i="1"/>
  <c r="Q850" i="1" a="1"/>
  <c r="Q850" i="1"/>
  <c r="Q851" i="1" a="1"/>
  <c r="Q851" i="1" s="1"/>
  <c r="Q852" i="1" a="1"/>
  <c r="Q852" i="1"/>
  <c r="Q853" i="1" a="1"/>
  <c r="Q853" i="1" s="1"/>
  <c r="Q854" i="1" a="1"/>
  <c r="Q854" i="1" s="1"/>
  <c r="Q855" i="1" a="1"/>
  <c r="Q855" i="1" s="1"/>
  <c r="Q856" i="1" a="1"/>
  <c r="Q856" i="1"/>
  <c r="Q857" i="1" a="1"/>
  <c r="Q857" i="1"/>
  <c r="Q858" i="1" a="1"/>
  <c r="Q858" i="1"/>
  <c r="Q859" i="1" a="1"/>
  <c r="Q859" i="1" s="1"/>
  <c r="Q860" i="1" a="1"/>
  <c r="Q860" i="1" s="1"/>
  <c r="Q861" i="1" a="1"/>
  <c r="Q861" i="1"/>
  <c r="Q862" i="1" a="1"/>
  <c r="Q862" i="1" s="1"/>
  <c r="Q863" i="1" a="1"/>
  <c r="Q863" i="1" s="1"/>
  <c r="Q864" i="1" a="1"/>
  <c r="Q864" i="1"/>
  <c r="Q865" i="1" a="1"/>
  <c r="Q865" i="1"/>
  <c r="Q866" i="1" a="1"/>
  <c r="Q866" i="1"/>
  <c r="Q867" i="1" a="1"/>
  <c r="Q867" i="1" s="1"/>
  <c r="Q868" i="1" a="1"/>
  <c r="Q868" i="1" s="1"/>
  <c r="Q869" i="1" a="1"/>
  <c r="Q869" i="1" s="1"/>
  <c r="Q870" i="1" a="1"/>
  <c r="Q870" i="1"/>
  <c r="Q871" i="1" a="1"/>
  <c r="Q871" i="1" s="1"/>
  <c r="Q872" i="1" a="1"/>
  <c r="Q872" i="1"/>
  <c r="Q873" i="1" a="1"/>
  <c r="Q873" i="1"/>
  <c r="Q874" i="1" a="1"/>
  <c r="Q874" i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/>
  <c r="Q881" i="1" a="1"/>
  <c r="Q881" i="1"/>
  <c r="Q882" i="1" a="1"/>
  <c r="Q882" i="1"/>
  <c r="Q883" i="1" a="1"/>
  <c r="Q883" i="1" s="1"/>
  <c r="Q884" i="1" a="1"/>
  <c r="Q884" i="1"/>
  <c r="Q885" i="1" a="1"/>
  <c r="Q885" i="1" s="1"/>
  <c r="Q886" i="1" a="1"/>
  <c r="Q886" i="1" s="1"/>
  <c r="Q887" i="1" a="1"/>
  <c r="Q887" i="1" s="1"/>
  <c r="Q888" i="1" a="1"/>
  <c r="Q888" i="1"/>
  <c r="Q889" i="1" a="1"/>
  <c r="Q889" i="1"/>
  <c r="Q890" i="1" a="1"/>
  <c r="Q890" i="1"/>
  <c r="Q891" i="1" a="1"/>
  <c r="Q891" i="1" s="1"/>
  <c r="Q892" i="1" a="1"/>
  <c r="Q892" i="1" s="1"/>
  <c r="Q893" i="1" a="1"/>
  <c r="Q893" i="1"/>
  <c r="Q894" i="1" a="1"/>
  <c r="Q894" i="1" s="1"/>
  <c r="Q895" i="1" a="1"/>
  <c r="Q895" i="1" s="1"/>
  <c r="Q896" i="1" a="1"/>
  <c r="Q896" i="1"/>
  <c r="Q897" i="1" a="1"/>
  <c r="Q897" i="1"/>
  <c r="Q898" i="1" a="1"/>
  <c r="Q898" i="1" s="1"/>
  <c r="Q899" i="1" a="1"/>
  <c r="Q899" i="1" s="1"/>
  <c r="Q900" i="1" a="1"/>
  <c r="Q900" i="1"/>
  <c r="Q901" i="1" a="1"/>
  <c r="Q901" i="1"/>
  <c r="Q902" i="1" a="1"/>
  <c r="Q902" i="1" s="1"/>
  <c r="Q903" i="1" a="1"/>
  <c r="Q903" i="1" s="1"/>
  <c r="Q904" i="1" a="1"/>
  <c r="Q904" i="1"/>
  <c r="Q905" i="1" a="1"/>
  <c r="Q905" i="1"/>
  <c r="Q906" i="1" a="1"/>
  <c r="Q906" i="1" s="1"/>
  <c r="Q907" i="1" a="1"/>
  <c r="Q907" i="1" s="1"/>
  <c r="Q908" i="1" a="1"/>
  <c r="Q908" i="1"/>
  <c r="Q909" i="1" a="1"/>
  <c r="Q909" i="1"/>
  <c r="Q910" i="1" a="1"/>
  <c r="Q910" i="1" s="1"/>
  <c r="Q911" i="1" a="1"/>
  <c r="Q911" i="1" s="1"/>
  <c r="Q912" i="1" a="1"/>
  <c r="Q912" i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/>
  <c r="Q921" i="1" a="1"/>
  <c r="Q921" i="1" s="1"/>
  <c r="Q922" i="1" a="1"/>
  <c r="Q922" i="1" s="1"/>
  <c r="Q923" i="1" a="1"/>
  <c r="Q923" i="1" s="1"/>
  <c r="Q924" i="1" a="1"/>
  <c r="Q924" i="1"/>
  <c r="Q925" i="1" a="1"/>
  <c r="Q925" i="1" s="1"/>
  <c r="Q926" i="1" a="1"/>
  <c r="Q926" i="1" s="1"/>
  <c r="Q927" i="1" a="1"/>
  <c r="Q927" i="1" s="1"/>
  <c r="Q928" i="1" a="1"/>
  <c r="Q928" i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/>
  <c r="Q937" i="1" a="1"/>
  <c r="Q937" i="1" s="1"/>
  <c r="Q938" i="1" a="1"/>
  <c r="Q938" i="1" s="1"/>
  <c r="Q939" i="1" a="1"/>
  <c r="Q939" i="1" s="1"/>
  <c r="Q940" i="1" a="1"/>
  <c r="Q940" i="1"/>
  <c r="Q941" i="1" a="1"/>
  <c r="Q941" i="1" s="1"/>
  <c r="Q942" i="1" a="1"/>
  <c r="Q942" i="1" s="1"/>
  <c r="Q943" i="1" a="1"/>
  <c r="Q943" i="1" s="1"/>
  <c r="Q944" i="1" a="1"/>
  <c r="Q944" i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/>
  <c r="Q953" i="1" a="1"/>
  <c r="Q953" i="1" s="1"/>
  <c r="Q954" i="1" a="1"/>
  <c r="Q954" i="1" s="1"/>
  <c r="Q955" i="1" a="1"/>
  <c r="Q955" i="1" s="1"/>
  <c r="Q956" i="1" a="1"/>
  <c r="Q956" i="1"/>
  <c r="Q957" i="1" a="1"/>
  <c r="Q957" i="1" s="1"/>
  <c r="Q958" i="1" a="1"/>
  <c r="Q958" i="1" s="1"/>
  <c r="Q959" i="1" a="1"/>
  <c r="Q959" i="1" s="1"/>
  <c r="Q960" i="1" a="1"/>
  <c r="Q960" i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/>
  <c r="Q969" i="1" a="1"/>
  <c r="Q969" i="1" s="1"/>
  <c r="Q970" i="1" a="1"/>
  <c r="Q970" i="1" s="1"/>
  <c r="Q971" i="1" a="1"/>
  <c r="Q971" i="1" s="1"/>
  <c r="Q972" i="1" a="1"/>
  <c r="Q972" i="1"/>
  <c r="Q973" i="1" a="1"/>
  <c r="Q973" i="1" s="1"/>
  <c r="Q974" i="1" a="1"/>
  <c r="Q974" i="1" s="1"/>
  <c r="Q975" i="1" a="1"/>
  <c r="Q975" i="1" s="1"/>
  <c r="Q976" i="1" a="1"/>
  <c r="Q976" i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/>
  <c r="Q1001" i="1" a="1"/>
  <c r="Q1001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6" i="5" l="1"/>
  <c r="H6" i="5" s="1"/>
  <c r="E4" i="5"/>
  <c r="F4" i="5" s="1"/>
  <c r="K3" i="7"/>
  <c r="K5" i="7"/>
  <c r="K6" i="7"/>
  <c r="H2" i="7"/>
  <c r="K4" i="7"/>
  <c r="E8" i="5"/>
  <c r="F8" i="5" s="1"/>
  <c r="H3" i="7"/>
  <c r="H7" i="7"/>
  <c r="H4" i="7"/>
  <c r="K7" i="7"/>
  <c r="H5" i="7"/>
  <c r="E7" i="5"/>
  <c r="H7" i="5" s="1"/>
  <c r="E2" i="5"/>
  <c r="H2" i="5" s="1"/>
  <c r="E12" i="5"/>
  <c r="H12" i="5" s="1"/>
  <c r="E5" i="5"/>
  <c r="G5" i="5" s="1"/>
  <c r="E3" i="5"/>
  <c r="H3" i="5" s="1"/>
  <c r="E11" i="5"/>
  <c r="H11" i="5" s="1"/>
  <c r="E10" i="5"/>
  <c r="G10" i="5" s="1"/>
  <c r="E9" i="5"/>
  <c r="F12" i="5" l="1"/>
  <c r="G12" i="5"/>
  <c r="G6" i="5"/>
  <c r="F6" i="5"/>
  <c r="H4" i="5"/>
  <c r="G4" i="5"/>
  <c r="H8" i="5"/>
  <c r="G8" i="5"/>
  <c r="F5" i="5"/>
  <c r="G2" i="5"/>
  <c r="F2" i="5"/>
  <c r="F3" i="5"/>
  <c r="F7" i="5"/>
  <c r="G7" i="5"/>
  <c r="H5" i="5"/>
  <c r="F11" i="5"/>
  <c r="G3" i="5"/>
  <c r="G11" i="5"/>
  <c r="H9" i="5"/>
  <c r="F9" i="5"/>
  <c r="H10" i="5"/>
  <c r="F10" i="5"/>
  <c r="G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<sst xmlns="http://schemas.openxmlformats.org/spreadsheetml/2006/main" count="6102" uniqueCount="2088">
  <si>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</si>
  <si>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</si>
  <si>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</si>
  <si>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</si>
  <si>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</si>
  <si>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</si>
  <si>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</si>
  <si>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</si>
  <si>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</si>
  <si>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</si>
  <si>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</si>
  <si>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</si>
  <si>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</si>
  <si>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</si>
  <si>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</si>
  <si>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</si>
  <si>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</si>
  <si>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</si>
  <si>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</si>
  <si>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</si>
  <si>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</si>
  <si>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</si>
  <si>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</si>
  <si>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</si>
  <si>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</si>
  <si>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</si>
  <si>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</si>
  <si>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</si>
  <si>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</si>
  <si>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</si>
  <si>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</si>
  <si>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</si>
  <si>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</si>
  <si>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</si>
  <si>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</si>
  <si>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</si>
  <si>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</si>
  <si>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</si>
  <si>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</si>
  <si>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</si>
  <si>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</si>
  <si>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</si>
  <si>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</si>
  <si>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</si>
  <si>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</si>
  <si>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</si>
  <si>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</si>
  <si>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</si>
  <si>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</si>
  <si>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</si>
  <si>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</si>
  <si>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</si>
  <si>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</si>
  <si>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</si>
  <si>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</si>
  <si>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</si>
  <si>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</si>
  <si>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</si>
  <si>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</si>
  <si>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</si>
  <si>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</si>
  <si>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</si>
  <si>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</si>
  <si>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</si>
  <si>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</si>
  <si>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</si>
  <si>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</si>
  <si>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</si>
  <si>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</si>
  <si>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</si>
  <si>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</si>
  <si>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</si>
  <si>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</si>
  <si>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</si>
  <si>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</si>
  <si>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</si>
  <si>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</si>
  <si>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</si>
  <si>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</si>
  <si>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</si>
  <si>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</si>
  <si>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</si>
  <si>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</si>
  <si>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</si>
  <si>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</si>
  <si>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</si>
  <si>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</si>
  <si>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</si>
  <si>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</si>
  <si>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</si>
  <si>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</si>
  <si>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</si>
  <si>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</si>
  <si>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</si>
  <si>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</si>
  <si>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</si>
  <si>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</si>
  <si>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</si>
  <si>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</si>
  <si>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</si>
  <si>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</si>
  <si>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</si>
  <si>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</si>
  <si>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</si>
  <si>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</si>
  <si>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</si>
  <si>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</si>
  <si>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</si>
  <si>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</si>
  <si>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</si>
  <si>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</si>
  <si>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</si>
  <si>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</si>
  <si>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</si>
  <si>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</si>
  <si>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</si>
  <si>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</si>
  <si>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</si>
  <si>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</si>
  <si>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</si>
  <si>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</si>
  <si>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</si>
  <si>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</si>
  <si>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</si>
  <si>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</si>
  <si>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</si>
  <si>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</si>
  <si>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</si>
  <si>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</si>
  <si>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</si>
  <si>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</si>
  <si>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</si>
  <si>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</si>
  <si>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</si>
  <si>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</si>
  <si>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</si>
  <si>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</si>
  <si>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</si>
  <si>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</si>
  <si>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</si>
  <si>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</si>
  <si>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</si>
  <si>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</si>
  <si>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</si>
  <si>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</si>
  <si>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</si>
  <si>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</si>
  <si>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</si>
  <si>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</si>
  <si>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</si>
  <si>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</si>
  <si>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</si>
  <si>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</si>
  <si>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</si>
  <si>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</si>
  <si>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</si>
  <si>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</si>
  <si>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</si>
  <si>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</si>
  <si>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</si>
  <si>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</si>
  <si>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</si>
  <si>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</si>
  <si>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</si>
  <si>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</si>
  <si>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</si>
  <si>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</si>
  <si>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</si>
  <si>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</si>
  <si>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</si>
  <si>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</si>
  <si>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</si>
  <si>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</si>
  <si>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</si>
  <si>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</si>
  <si>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</si>
  <si>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</si>
  <si>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</si>
  <si>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</si>
  <si>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</si>
  <si>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</si>
  <si>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</si>
  <si>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</si>
  <si>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</si>
  <si>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</si>
  <si>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</si>
  <si>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</si>
  <si>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</si>
  <si>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</si>
  <si>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</si>
  <si>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</si>
  <si>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</si>
  <si>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</si>
  <si>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</si>
  <si>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</si>
  <si>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</si>
  <si>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</si>
  <si>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</si>
  <si>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</si>
  <si>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</si>
  <si>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</si>
  <si>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</si>
  <si>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</si>
  <si>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</si>
  <si>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</si>
  <si>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</si>
  <si>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</si>
  <si>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</si>
  <si>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</si>
  <si>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</si>
  <si>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</si>
  <si>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</si>
  <si>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</si>
  <si>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</si>
  <si>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</si>
  <si>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</si>
  <si>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</si>
  <si>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</si>
  <si>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</si>
  <si>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</si>
  <si>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</si>
  <si>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</si>
  <si>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</si>
  <si>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</si>
  <si>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</si>
  <si>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</si>
  <si>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</si>
  <si>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</si>
  <si>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</si>
  <si>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</si>
  <si>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</si>
  <si>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</si>
  <si>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</si>
  <si>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</si>
  <si>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</si>
  <si>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</si>
  <si>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</si>
  <si>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</si>
  <si>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</si>
  <si>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</si>
  <si>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</si>
  <si>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</si>
  <si>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</si>
  <si>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</si>
  <si>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</si>
  <si>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</si>
  <si>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</si>
  <si>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</si>
  <si>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</si>
  <si>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</si>
  <si>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</si>
  <si>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</si>
  <si>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</si>
  <si>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</si>
  <si>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</si>
  <si>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</si>
  <si>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</si>
  <si>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</si>
  <si>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</si>
  <si>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</si>
  <si>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</si>
  <si>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</si>
  <si>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</si>
  <si>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</si>
  <si>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</si>
  <si>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</si>
  <si>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</si>
  <si>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</si>
  <si>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</si>
  <si>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</si>
  <si>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</si>
  <si>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</si>
  <si>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</si>
  <si>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</si>
  <si>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</si>
  <si>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</si>
  <si>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</si>
  <si>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</si>
  <si>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</si>
  <si>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</si>
  <si>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</si>
  <si>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</si>
  <si>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</si>
  <si>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</si>
  <si>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</si>
  <si>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</si>
  <si>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</si>
  <si>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</si>
  <si>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</si>
  <si>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</si>
  <si>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</si>
  <si>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</si>
  <si>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</si>
  <si>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</si>
  <si>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</si>
  <si>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</si>
  <si>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</si>
  <si>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</si>
  <si>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</si>
  <si>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</si>
  <si>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</si>
  <si>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</si>
  <si>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</si>
  <si>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</si>
  <si>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</si>
  <si>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</si>
  <si>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</si>
  <si>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</si>
  <si>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</si>
  <si>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</si>
  <si>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</si>
  <si>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</si>
  <si>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</si>
  <si>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</si>
  <si>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</si>
  <si>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</si>
  <si>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</si>
  <si>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</si>
  <si>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</si>
  <si>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</si>
  <si>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</si>
  <si>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</si>
  <si>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</si>
  <si>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</si>
  <si>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</si>
  <si>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</si>
  <si>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</si>
  <si>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</si>
  <si>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</si>
  <si>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</si>
  <si>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</si>
  <si>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</si>
  <si>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</si>
  <si>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</si>
  <si>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</si>
  <si>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</si>
  <si>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</si>
  <si>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</si>
  <si>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</si>
  <si>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</si>
  <si>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</si>
  <si>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</si>
  <si>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</si>
  <si>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</si>
  <si>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</si>
  <si>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</si>
  <si>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</si>
  <si>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</si>
  <si>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</si>
  <si>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</si>
  <si>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</si>
  <si>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</si>
  <si>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</si>
  <si>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</si>
  <si>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</si>
  <si>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</si>
  <si>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</si>
  <si>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</si>
  <si>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</si>
  <si>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</si>
  <si>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</si>
  <si>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</si>
  <si>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</si>
  <si>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</si>
  <si>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</si>
  <si>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</si>
  <si>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</si>
  <si>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</si>
  <si>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</si>
  <si>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</si>
  <si>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</si>
  <si>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</si>
  <si>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</si>
  <si>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</si>
  <si>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</si>
  <si>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</si>
  <si>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</si>
  <si>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</si>
  <si>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</si>
  <si>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</si>
  <si>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</si>
  <si>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</si>
  <si>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</si>
  <si>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</si>
  <si>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</si>
  <si>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</si>
  <si>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</si>
  <si>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</si>
  <si>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</si>
  <si>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</si>
  <si>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</si>
  <si>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</si>
  <si>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</si>
  <si>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</si>
  <si>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</si>
  <si>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</si>
  <si>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</si>
  <si>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</si>
  <si>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</si>
  <si>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</si>
  <si>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</si>
  <si>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</si>
  <si>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</si>
  <si>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</si>
  <si>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</si>
  <si>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</si>
  <si>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</si>
  <si>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</si>
  <si>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</si>
  <si>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</si>
  <si>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</si>
  <si>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</si>
  <si>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</si>
  <si>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</si>
  <si>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</si>
  <si>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</si>
  <si>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</si>
  <si>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</si>
  <si>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</si>
  <si>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</si>
  <si>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</si>
  <si>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</si>
  <si>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</si>
  <si>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</si>
  <si>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</si>
  <si>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</si>
  <si>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</si>
  <si>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</si>
  <si>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</si>
  <si>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</si>
  <si>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</si>
  <si>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</si>
  <si>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</si>
  <si>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</si>
  <si>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</si>
  <si>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</si>
  <si>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</si>
  <si>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</si>
  <si>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</si>
  <si>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</si>
  <si>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</si>
  <si>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</si>
  <si>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</si>
  <si>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</si>
  <si>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</si>
  <si>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</si>
  <si>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</si>
  <si>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</si>
  <si>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</si>
  <si>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</si>
  <si>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</si>
  <si>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</si>
  <si>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</si>
  <si>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</si>
  <si>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</si>
  <si>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</si>
  <si>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</si>
  <si>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</si>
  <si>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</si>
  <si>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</si>
  <si>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</si>
  <si>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</si>
  <si>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</si>
  <si>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</si>
  <si>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</si>
  <si>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</si>
  <si>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</si>
  <si>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</si>
  <si>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</si>
  <si>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</si>
  <si>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</si>
  <si>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</si>
  <si>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</si>
  <si>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</si>
  <si>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</si>
  <si>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</si>
  <si>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</si>
  <si>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</si>
  <si>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</si>
  <si>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</si>
  <si>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</si>
  <si>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</si>
  <si>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</si>
  <si>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</si>
  <si>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</si>
  <si>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</si>
  <si>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</si>
  <si>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</si>
  <si>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</si>
  <si>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</si>
  <si>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</si>
  <si>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</si>
  <si>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</si>
  <si>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</si>
  <si>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</si>
  <si>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</si>
  <si>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</si>
  <si>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</si>
  <si>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</si>
  <si>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</si>
  <si>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</si>
  <si>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</si>
  <si>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</si>
  <si>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</si>
  <si>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</si>
  <si>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</si>
  <si>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</si>
  <si>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</si>
  <si>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</si>
  <si>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</si>
  <si>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</si>
  <si>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</si>
  <si>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</si>
  <si>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</si>
  <si>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</si>
  <si>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</si>
  <si>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</si>
  <si>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</si>
  <si>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</si>
  <si>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</si>
  <si>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</si>
  <si>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</si>
  <si>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</si>
  <si>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</si>
  <si>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</si>
  <si>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</si>
  <si>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</si>
  <si>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</si>
  <si>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</si>
  <si>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</si>
  <si>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</si>
  <si>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</si>
  <si>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</si>
  <si>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</si>
  <si>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</si>
  <si>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</si>
  <si>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</si>
  <si>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</si>
  <si>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</si>
  <si>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</si>
  <si>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</si>
  <si>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</si>
  <si>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</si>
  <si>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</si>
  <si>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</si>
  <si>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</si>
  <si>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</si>
  <si>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</si>
  <si>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</si>
  <si>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</si>
  <si>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</si>
  <si>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</si>
  <si>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</si>
  <si>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</si>
  <si>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</si>
  <si>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</si>
  <si>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</si>
  <si>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</si>
  <si>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</si>
  <si>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</si>
  <si>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</si>
  <si>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</si>
  <si>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</si>
  <si>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</si>
  <si>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</si>
  <si>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</si>
  <si>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</si>
  <si>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</si>
  <si>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</si>
  <si>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</si>
  <si>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</si>
  <si>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</si>
  <si>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</si>
  <si>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</si>
  <si>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</si>
  <si>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</si>
  <si>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</si>
  <si>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</si>
  <si>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</si>
  <si>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</si>
  <si>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</si>
  <si>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</si>
  <si>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</si>
  <si>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</si>
  <si>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</si>
  <si>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</si>
  <si>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</si>
  <si>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</si>
  <si>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</si>
  <si>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</si>
  <si>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</si>
  <si>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</si>
  <si>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</si>
  <si>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</si>
  <si>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</si>
  <si>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</si>
  <si>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</si>
  <si>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</si>
  <si>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</si>
  <si>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</si>
  <si>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</si>
  <si>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</si>
  <si>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</si>
  <si>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</si>
  <si>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</si>
  <si>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</si>
  <si>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</si>
  <si>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</si>
  <si>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</si>
  <si>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</si>
  <si>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</si>
  <si>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</si>
  <si>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</si>
  <si>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</si>
  <si>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</si>
  <si>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</si>
  <si>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</si>
  <si>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</si>
  <si>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</si>
  <si>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</si>
  <si>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</si>
  <si>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</si>
  <si>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</si>
  <si>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</si>
  <si>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</si>
  <si>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</si>
  <si>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</si>
  <si>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</si>
  <si>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</si>
  <si>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</si>
  <si>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</si>
  <si>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</si>
  <si>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</si>
  <si>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</si>
  <si>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</si>
  <si>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</si>
  <si>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</si>
  <si>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</si>
  <si>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</si>
  <si>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</si>
  <si>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</si>
  <si>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</si>
  <si>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</si>
  <si>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</si>
  <si>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</si>
  <si>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</si>
  <si>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</si>
  <si>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</si>
  <si>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</si>
  <si>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</si>
  <si>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</si>
  <si>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</si>
  <si>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</si>
  <si>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</si>
  <si>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</si>
  <si>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</si>
  <si>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</si>
  <si>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</si>
  <si>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</si>
  <si>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</si>
  <si>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</si>
  <si>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</si>
  <si>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</si>
  <si>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</si>
  <si>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</si>
  <si>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</si>
  <si>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</si>
  <si>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</si>
  <si>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</si>
  <si>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</si>
  <si>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</si>
  <si>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</si>
  <si>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</si>
  <si>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</si>
  <si>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</si>
  <si>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</si>
  <si>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</si>
  <si>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</si>
  <si>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</si>
  <si>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</si>
  <si>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</si>
  <si>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</si>
  <si>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</si>
  <si>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</si>
  <si>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</si>
  <si>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</si>
  <si>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</si>
  <si>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</si>
  <si>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</si>
  <si>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</si>
  <si>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</si>
  <si>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</si>
  <si>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</si>
  <si>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</si>
  <si>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</si>
  <si>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</si>
  <si>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</si>
  <si>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</si>
  <si>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</si>
  <si>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</si>
  <si>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</si>
  <si>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</si>
  <si>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</si>
  <si>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</si>
  <si>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</si>
  <si>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</si>
  <si>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</si>
  <si>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</si>
  <si>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</si>
  <si>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</si>
  <si>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</si>
  <si>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</si>
  <si>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</si>
  <si>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</si>
  <si>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</si>
  <si>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</si>
  <si>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</si>
  <si>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</si>
  <si>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</si>
  <si>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</si>
  <si>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</si>
  <si>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</si>
  <si>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</si>
  <si>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</si>
  <si>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</si>
  <si>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</si>
  <si>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</si>
  <si>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</si>
  <si>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</si>
  <si>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</si>
  <si>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</si>
  <si>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</si>
  <si>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</si>
  <si>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</si>
  <si>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</si>
  <si>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</si>
  <si>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</si>
  <si>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</si>
  <si>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</si>
  <si>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</si>
  <si>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</si>
  <si>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</si>
  <si>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</si>
  <si>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</si>
  <si>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</si>
  <si>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</si>
  <si>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</si>
  <si>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</si>
  <si>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</si>
  <si>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</si>
  <si>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</si>
  <si>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</si>
  <si>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</si>
  <si>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</si>
  <si>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</si>
  <si>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</si>
  <si>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</si>
  <si>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</si>
  <si>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</si>
  <si>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</si>
  <si>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</si>
  <si>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</si>
  <si>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</si>
  <si>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</si>
  <si>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</si>
  <si>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</si>
  <si>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</si>
  <si>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</si>
  <si>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</si>
  <si>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</si>
  <si>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</si>
  <si>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</si>
  <si>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</si>
  <si>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</si>
  <si>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</si>
  <si>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</si>
  <si>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</si>
  <si>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</si>
  <si>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</si>
  <si>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</si>
  <si>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</si>
  <si>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</si>
  <si>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</si>
  <si>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</si>
  <si>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</si>
  <si>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</si>
  <si>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</si>
  <si>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</si>
  <si>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</si>
  <si>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</si>
  <si>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</si>
  <si>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</si>
  <si>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</si>
  <si>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</si>
  <si>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</si>
  <si>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</si>
  <si>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</si>
  <si>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</si>
  <si>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</si>
  <si>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</si>
  <si>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</si>
  <si>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</si>
  <si>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</si>
  <si>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</si>
  <si>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</si>
  <si>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</si>
  <si>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</si>
  <si>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</si>
  <si>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</si>
  <si>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</si>
  <si>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</si>
  <si>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</si>
  <si>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</si>
  <si>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</si>
  <si>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</si>
  <si>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</si>
  <si>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</si>
  <si>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</si>
  <si>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</si>
  <si>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</si>
  <si>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</si>
  <si>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</si>
  <si>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</si>
  <si>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</si>
  <si>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</si>
  <si>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</si>
  <si>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</si>
  <si>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</si>
  <si>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</si>
  <si>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</si>
  <si>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</si>
  <si>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</si>
  <si>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</si>
  <si>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</si>
  <si>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</si>
  <si>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</si>
  <si>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</si>
  <si>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</si>
  <si>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</si>
  <si>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</si>
  <si>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</si>
  <si>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</si>
  <si>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</si>
  <si>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</si>
  <si>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</si>
  <si>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</si>
  <si>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</si>
  <si>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</si>
  <si>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</si>
  <si>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</si>
  <si>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</si>
  <si>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</si>
  <si>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</si>
  <si>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</si>
  <si>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</si>
  <si>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</si>
  <si>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</si>
  <si>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</si>
  <si>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</si>
  <si>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</si>
  <si>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</si>
  <si>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</si>
  <si>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</si>
  <si>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</si>
  <si>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</si>
  <si>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</si>
  <si>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</si>
  <si>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</si>
  <si>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</si>
  <si>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</si>
  <si>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</si>
  <si>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</si>
  <si>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</si>
  <si>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</si>
  <si>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</si>
  <si>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</si>
  <si>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</si>
  <si>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</si>
  <si>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</si>
  <si>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</si>
  <si>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</si>
  <si>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</si>
  <si>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</si>
  <si>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</si>
  <si>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</si>
  <si>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</si>
  <si>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</si>
  <si>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</si>
  <si>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</si>
  <si>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</si>
  <si>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</si>
  <si>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</si>
  <si>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</si>
  <si>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</si>
  <si>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</si>
  <si>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</si>
  <si>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</si>
  <si>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</si>
  <si>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</si>
  <si>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</si>
  <si>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</si>
  <si>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</si>
  <si>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</si>
  <si>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</si>
  <si>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</si>
  <si>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</si>
  <si>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</si>
  <si>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</si>
  <si>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</si>
  <si>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</si>
  <si>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</si>
  <si>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</si>
  <si>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</si>
  <si>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</si>
  <si>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</si>
  <si>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</si>
  <si>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</si>
  <si>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</si>
  <si>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</si>
  <si>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</si>
  <si>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</si>
  <si>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</si>
  <si>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</si>
  <si>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</si>
  <si>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</si>
  <si>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</si>
  <si>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</si>
  <si>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</si>
  <si>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</si>
  <si>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</si>
  <si>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</si>
  <si>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</si>
  <si>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</si>
  <si>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</si>
  <si>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</si>
  <si>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</si>
  <si>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</si>
  <si>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</si>
  <si>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</si>
  <si>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</si>
  <si>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</si>
  <si>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</si>
  <si>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</si>
  <si>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</si>
  <si>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</si>
  <si>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</si>
  <si>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</si>
  <si>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</si>
  <si>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</si>
  <si>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</si>
  <si>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</si>
  <si>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</si>
  <si>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</si>
  <si>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</si>
  <si>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</si>
  <si>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</si>
  <si>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</si>
  <si>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</si>
  <si>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</si>
  <si>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</si>
  <si>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</si>
  <si>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</si>
  <si>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</si>
  <si>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</si>
  <si>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</si>
  <si>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</si>
  <si>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</si>
  <si>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</si>
  <si>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</si>
  <si>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</si>
  <si>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</si>
  <si>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</si>
  <si>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</si>
  <si>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</si>
  <si>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</si>
  <si>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</si>
  <si>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</si>
  <si>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</si>
  <si>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</si>
  <si>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</si>
  <si>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</si>
  <si>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</si>
  <si>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</si>
  <si>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</si>
  <si>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</si>
  <si>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</si>
  <si>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</si>
  <si>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</si>
  <si>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</si>
  <si>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</si>
  <si>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</si>
  <si>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</si>
  <si>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</si>
  <si>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</si>
  <si>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</si>
  <si>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</si>
  <si>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</si>
  <si>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</si>
  <si>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</si>
  <si>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</si>
  <si>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</si>
  <si>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</si>
  <si>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</si>
  <si>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</si>
  <si>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</si>
  <si>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</si>
  <si>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</si>
  <si>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</si>
  <si>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</si>
  <si>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</si>
  <si>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</si>
  <si>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</si>
  <si>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</si>
  <si>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</si>
  <si>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</si>
  <si>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</si>
  <si>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</si>
  <si>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</si>
  <si>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</si>
  <si>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</si>
  <si>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</si>
  <si>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</si>
  <si>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</si>
  <si>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</si>
  <si>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</si>
  <si>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</si>
  <si>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</si>
  <si>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</si>
  <si>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</si>
  <si>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</si>
  <si>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</si>
  <si>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</si>
  <si>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</si>
  <si>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</si>
  <si>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</si>
  <si>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</si>
  <si>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</si>
  <si>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</si>
  <si>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</si>
  <si>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</si>
  <si>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</si>
  <si>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</si>
  <si>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</si>
  <si>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</si>
  <si>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</si>
  <si>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</si>
  <si>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</si>
  <si>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</si>
  <si>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</si>
  <si>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</si>
  <si>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</si>
  <si>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</si>
  <si>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</si>
  <si>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</si>
  <si>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</si>
  <si>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</si>
  <si>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</si>
  <si>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</si>
  <si>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</si>
  <si>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</si>
  <si>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</si>
  <si>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</si>
  <si>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</si>
  <si>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</si>
  <si>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</si>
  <si>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</si>
  <si>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</si>
  <si>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</si>
  <si>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</si>
  <si>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</si>
  <si>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</si>
  <si>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</si>
  <si>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</si>
  <si>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</si>
  <si>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</si>
  <si>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</si>
  <si>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</si>
  <si>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</si>
  <si>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</si>
  <si>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</si>
  <si>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</si>
  <si>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</si>
  <si>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</si>
  <si>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</si>
  <si>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</si>
  <si>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</si>
  <si>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</si>
  <si>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</si>
  <si>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</si>
  <si>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</si>
  <si>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</si>
  <si>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</si>
  <si>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</si>
  <si>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</si>
  <si>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</si>
  <si>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</si>
  <si>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</si>
  <si>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</si>
  <si>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</si>
  <si>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</si>
  <si>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</si>
  <si>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</si>
  <si>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</si>
  <si>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</si>
  <si>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</si>
  <si>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</si>
  <si>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</si>
  <si>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</si>
  <si>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</si>
  <si>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</si>
  <si>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</si>
  <si>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</si>
  <si>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</si>
  <si>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</si>
  <si>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</si>
  <si>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</si>
  <si>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</si>
  <si>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</si>
  <si>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</si>
  <si>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</si>
  <si>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</si>
  <si>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</si>
  <si>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</si>
  <si>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</si>
  <si>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</si>
  <si>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</si>
  <si>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</si>
  <si>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</si>
  <si>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</si>
  <si>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</si>
  <si>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</si>
  <si>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</si>
  <si>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</si>
  <si>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</si>
  <si>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</si>
  <si>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</si>
  <si>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</si>
  <si>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</si>
  <si>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</si>
  <si>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</si>
  <si>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</si>
  <si>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</si>
  <si>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</si>
  <si>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</si>
  <si>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</si>
  <si>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</si>
  <si>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</si>
  <si>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</si>
  <si>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</si>
  <si>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</si>
  <si>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</si>
  <si>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</si>
  <si>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</si>
  <si>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</si>
  <si>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</si>
  <si>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</si>
  <si>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</si>
  <si>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</si>
  <si>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</si>
  <si>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</si>
  <si>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</si>
  <si>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</si>
  <si>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</si>
  <si>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</si>
  <si>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</si>
  <si>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</si>
  <si>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</si>
  <si>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</si>
  <si>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</si>
  <si>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</si>
  <si>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</si>
  <si>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</si>
  <si>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</si>
  <si>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</si>
  <si>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</si>
  <si>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</si>
  <si>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</si>
  <si>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</si>
  <si>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</si>
  <si>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</si>
  <si>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</si>
  <si>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</si>
  <si>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</si>
  <si>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</si>
  <si>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</si>
  <si>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</si>
  <si>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</si>
  <si>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</si>
  <si>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</si>
  <si>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</si>
  <si>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</si>
  <si>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</si>
  <si>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</si>
  <si>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</si>
  <si>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</si>
  <si>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</si>
  <si>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</si>
  <si>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</si>
  <si>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</si>
  <si>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</si>
  <si>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</si>
  <si>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</si>
  <si>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</si>
  <si>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</si>
  <si>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</si>
  <si>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</si>
  <si>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</si>
  <si>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</si>
  <si>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</si>
  <si>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</si>
  <si>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</si>
  <si>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</si>
  <si>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</si>
  <si>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</si>
  <si>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</si>
  <si>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</si>
  <si>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</si>
  <si>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</si>
  <si>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</si>
  <si>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</si>
  <si>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</si>
  <si>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</si>
  <si>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</si>
  <si>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</si>
  <si>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</si>
  <si>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</si>
  <si>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</si>
  <si>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</si>
  <si>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</si>
  <si>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</si>
  <si>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</si>
  <si>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</si>
  <si>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</si>
  <si>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</si>
  <si>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</si>
  <si>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</si>
  <si>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</si>
  <si>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</si>
  <si>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</si>
  <si>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</si>
  <si>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</si>
  <si>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</si>
  <si>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</si>
  <si>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</si>
  <si>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</si>
  <si>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</si>
  <si>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</si>
  <si>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</si>
  <si>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</si>
  <si>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</si>
  <si>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</si>
  <si>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</si>
  <si>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</si>
  <si>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</si>
  <si>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</si>
  <si>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</si>
  <si>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</si>
  <si>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</si>
  <si>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</si>
  <si>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</si>
  <si>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</si>
  <si>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</si>
  <si>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</si>
  <si>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</si>
  <si>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</si>
  <si>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</si>
  <si>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</si>
  <si>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</si>
  <si>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</si>
  <si>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</si>
  <si>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</si>
  <si>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</si>
  <si>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</si>
  <si>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</si>
  <si>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</si>
  <si>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</si>
  <si>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</si>
  <si>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</si>
  <si>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</si>
  <si>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</si>
  <si>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</si>
  <si>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</si>
  <si>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</si>
  <si>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</si>
  <si>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</si>
  <si>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</si>
  <si>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</si>
  <si>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</si>
  <si>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</si>
  <si>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</si>
  <si>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</si>
  <si>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</si>
  <si>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</si>
  <si>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</si>
  <si>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</si>
  <si>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</si>
  <si>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</si>
  <si>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</si>
  <si>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</si>
  <si>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</si>
  <si>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</si>
  <si>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</si>
  <si>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</si>
  <si>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</si>
  <si>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</si>
  <si>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</si>
  <si>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</si>
  <si>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</si>
  <si>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</si>
  <si>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</si>
  <si>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</si>
  <si>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</si>
  <si>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</si>
  <si>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</si>
  <si>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</si>
  <si>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</si>
  <si>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</si>
  <si>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</si>
  <si>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</si>
  <si>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</si>
  <si>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</si>
  <si>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</si>
  <si>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</si>
  <si>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</si>
  <si>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</si>
  <si>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</si>
  <si>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</si>
  <si>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</si>
  <si>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</si>
  <si>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</si>
  <si>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</si>
  <si>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</si>
  <si>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</si>
  <si>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</si>
  <si>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</si>
  <si>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</si>
  <si>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</si>
  <si>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</si>
  <si>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</si>
  <si>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</si>
  <si>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</si>
  <si>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</si>
  <si>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</si>
  <si>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</si>
  <si>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</si>
  <si>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</si>
  <si>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</si>
  <si>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</si>
  <si>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</si>
  <si>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</si>
  <si>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</si>
  <si>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</si>
  <si>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</si>
  <si>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</si>
  <si>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</si>
  <si>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</si>
  <si>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</si>
  <si>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</si>
  <si>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</si>
  <si>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</si>
  <si>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</si>
  <si>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</si>
  <si>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</si>
  <si>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</si>
  <si>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</si>
  <si>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</si>
  <si>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</si>
  <si>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</si>
  <si>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</si>
  <si>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</si>
  <si>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</si>
  <si>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</si>
  <si>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</si>
  <si>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</si>
  <si>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</si>
  <si>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</si>
  <si>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</si>
  <si>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</si>
  <si>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</si>
  <si>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</si>
  <si>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</si>
  <si>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</si>
  <si>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</si>
  <si>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</si>
  <si>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</si>
  <si>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</si>
  <si>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</si>
  <si>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</si>
  <si>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</si>
  <si>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</si>
  <si>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</si>
  <si>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</si>
  <si>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</si>
  <si>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</si>
  <si>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</si>
  <si>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</si>
  <si>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</si>
  <si>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</si>
  <si>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</si>
  <si>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</si>
  <si>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</si>
  <si>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</si>
  <si>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</si>
  <si>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</si>
  <si>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</si>
  <si>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</si>
  <si>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</si>
  <si>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</si>
  <si>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</si>
  <si>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</si>
  <si>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</si>
  <si>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</si>
  <si>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</si>
  <si>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</si>
  <si>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</si>
  <si>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</si>
  <si>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</si>
  <si>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</si>
  <si>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</si>
  <si>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</si>
  <si>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</si>
  <si>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</si>
  <si>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</si>
  <si>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</si>
  <si>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</si>
  <si>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</si>
  <si>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</si>
  <si>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</si>
  <si>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</si>
  <si>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</si>
  <si>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</si>
  <si>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</si>
  <si>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</si>
  <si>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</si>
  <si>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</si>
  <si>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</si>
  <si>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</si>
  <si>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</si>
  <si>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</si>
  <si>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</si>
  <si>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</si>
  <si>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</si>
  <si>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</si>
  <si>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</si>
  <si>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</si>
  <si>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</si>
  <si>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</si>
  <si>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</si>
  <si>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</si>
  <si>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</si>
  <si>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</si>
  <si>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</si>
  <si>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</si>
  <si>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</si>
  <si>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</si>
  <si>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</si>
  <si>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</si>
  <si>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</si>
  <si>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</si>
  <si>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</si>
  <si>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</si>
  <si>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</si>
  <si>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</si>
  <si>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</si>
  <si>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</si>
  <si>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</si>
  <si>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</si>
  <si>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</si>
  <si>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</si>
  <si>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</si>
  <si>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</si>
  <si>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</si>
  <si>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</si>
  <si>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</si>
  <si>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</si>
  <si>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</si>
  <si>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</si>
  <si>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</si>
  <si>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</si>
  <si>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</si>
  <si>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</si>
  <si>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</si>
  <si>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</si>
  <si>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</si>
  <si>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</si>
  <si>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</si>
  <si>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</si>
  <si>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</si>
  <si>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</si>
  <si>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</si>
  <si>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</si>
  <si>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</si>
  <si>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</si>
  <si>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</si>
  <si>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</si>
  <si>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</si>
  <si>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</si>
  <si>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</si>
  <si>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</si>
  <si>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</si>
  <si>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</si>
  <si>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</si>
  <si>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</si>
  <si>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</si>
  <si>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</si>
  <si>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</si>
  <si>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</si>
  <si>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</si>
  <si>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</si>
  <si>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</si>
  <si>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</si>
  <si>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</si>
  <si>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</si>
  <si>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</si>
  <si>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</si>
  <si>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</si>
  <si>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</si>
  <si>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</si>
  <si>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</si>
  <si>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</si>
  <si>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</si>
  <si>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</si>
  <si>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</si>
  <si>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</si>
  <si>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</si>
  <si>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</si>
  <si>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</si>
  <si>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</si>
  <si>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</si>
  <si>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</si>
  <si>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</si>
  <si>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</si>
  <si>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</si>
  <si>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</si>
  <si>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</si>
  <si>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</si>
  <si>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</si>
  <si>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</si>
  <si>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</si>
  <si>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</si>
  <si>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</si>
  <si>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</si>
  <si>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</si>
  <si>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</si>
  <si>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</si>
  <si>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</si>
  <si>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</si>
  <si>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</si>
  <si>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</si>
  <si>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</si>
  <si>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</si>
  <si>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</si>
  <si>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</si>
  <si>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</si>
  <si>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</si>
  <si>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</si>
  <si>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</si>
  <si>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</si>
  <si>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</si>
  <si>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</si>
  <si>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</si>
  <si>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</si>
  <si>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</si>
  <si>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</si>
  <si>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</si>
  <si>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</si>
  <si>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</si>
  <si>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</si>
  <si>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</si>
  <si>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</si>
  <si>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</si>
  <si>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</si>
  <si>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</si>
  <si>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</si>
  <si>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</si>
  <si>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</si>
  <si>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</si>
  <si>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</si>
  <si>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</si>
  <si>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</si>
  <si>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</si>
  <si>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</si>
  <si>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</si>
  <si>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</si>
  <si>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</si>
  <si>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</si>
  <si>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</si>
  <si>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</si>
  <si>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</si>
  <si>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</si>
  <si>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</si>
  <si>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</si>
  <si>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</si>
  <si>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</si>
  <si>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</si>
  <si>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</si>
  <si>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</si>
  <si>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</si>
  <si>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</si>
  <si>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</si>
  <si>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</si>
  <si>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</si>
  <si>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</si>
  <si>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</si>
  <si>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</si>
  <si>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</si>
  <si>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</si>
  <si>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</si>
  <si>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</si>
  <si>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</si>
  <si>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</si>
  <si>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</si>
  <si>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</si>
  <si>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</si>
  <si>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</si>
  <si>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</si>
  <si>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</si>
  <si>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</si>
  <si>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</si>
  <si>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</si>
  <si>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</si>
  <si>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</si>
  <si>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</si>
  <si>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</si>
  <si>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</si>
  <si>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</si>
  <si>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</si>
  <si>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</si>
  <si>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</si>
  <si>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</si>
  <si>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</si>
  <si>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</si>
  <si>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</si>
  <si>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</si>
  <si>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</si>
  <si>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</si>
  <si>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</si>
  <si>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</si>
  <si>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</si>
  <si>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</si>
  <si>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</si>
  <si>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</si>
  <si>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</si>
  <si>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</si>
  <si>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</si>
  <si>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</si>
  <si>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</si>
  <si>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</si>
  <si>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</si>
  <si>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</si>
  <si>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</si>
  <si>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</si>
  <si>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</si>
  <si>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</si>
  <si>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</si>
  <si>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</si>
  <si>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</si>
  <si>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</si>
  <si>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</si>
  <si>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</si>
  <si>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</si>
  <si>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</si>
  <si>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</si>
  <si>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</si>
  <si>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</si>
  <si>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</si>
  <si>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</si>
  <si>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</si>
  <si>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</si>
  <si>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</si>
  <si>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</si>
  <si>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</si>
  <si>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</si>
  <si>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</si>
  <si>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</si>
  <si>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</si>
  <si>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</si>
  <si>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</si>
  <si>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</si>
  <si>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</si>
  <si>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</si>
  <si>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</si>
  <si>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</si>
  <si>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</si>
  <si>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</si>
  <si>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</si>
  <si>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</si>
  <si>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</si>
  <si>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</si>
  <si>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</si>
  <si>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</si>
  <si>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</si>
  <si>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</si>
  <si>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</si>
  <si>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</si>
  <si>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</si>
  <si>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</si>
  <si>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</si>
  <si>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</si>
  <si>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</si>
  <si>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</si>
  <si>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</si>
  <si>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</si>
  <si>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</si>
  <si>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</si>
  <si>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</si>
  <si>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</si>
  <si>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</si>
  <si>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</si>
  <si>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</si>
  <si>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</si>
  <si>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</si>
  <si>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</si>
  <si>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</si>
  <si>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</si>
  <si>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</si>
  <si>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</si>
  <si>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</si>
  <si>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</si>
  <si>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</si>
  <si>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</si>
  <si>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</si>
  <si>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</si>
  <si>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</si>
  <si>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</si>
  <si>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</si>
  <si>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</si>
  <si>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</si>
  <si>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</si>
  <si>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</si>
  <si>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</si>
  <si>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</si>
  <si>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</si>
  <si>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</si>
  <si>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</si>
  <si>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</si>
  <si>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</si>
  <si>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</si>
  <si>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</si>
  <si>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</si>
  <si>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</si>
  <si>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</si>
  <si>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</si>
  <si>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</si>
  <si>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</si>
  <si>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</si>
  <si>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</si>
  <si>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</si>
  <si>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</si>
  <si>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</si>
  <si>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</si>
  <si>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</si>
  <si>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</si>
  <si>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</si>
  <si>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</si>
  <si>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</si>
  <si>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</si>
  <si>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</si>
  <si>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</si>
  <si>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</si>
  <si>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</si>
  <si>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</si>
  <si>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</si>
  <si>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</si>
  <si>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</si>
  <si>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</si>
  <si>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</si>
  <si>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</si>
  <si>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</si>
  <si>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</si>
  <si>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</si>
  <si>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</si>
  <si>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</si>
  <si>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</si>
  <si>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</si>
  <si>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</si>
  <si>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</si>
  <si>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</si>
  <si>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</si>
  <si>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</si>
  <si>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</si>
  <si>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</si>
  <si>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</si>
  <si>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</si>
  <si>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</si>
  <si>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</si>
  <si>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</si>
  <si>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</si>
  <si>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</si>
  <si>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</si>
  <si>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</si>
  <si>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</si>
  <si>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</si>
  <si>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</si>
  <si>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</si>
  <si>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</si>
  <si>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</si>
  <si>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</si>
  <si>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</si>
  <si>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</si>
  <si>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</si>
  <si>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</si>
  <si>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</si>
  <si>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</si>
  <si>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</si>
  <si>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</si>
  <si>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</si>
  <si>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</si>
  <si>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</si>
  <si>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</si>
  <si>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</si>
  <si>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</si>
  <si>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</si>
  <si>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</si>
  <si>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</si>
  <si>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</si>
  <si>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</si>
  <si>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</si>
  <si>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</si>
  <si>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</si>
  <si>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</si>
  <si>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</si>
  <si>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</si>
  <si>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</si>
  <si>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</si>
  <si>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</si>
  <si>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</si>
  <si>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</si>
  <si>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</si>
  <si>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</si>
  <si>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</si>
  <si>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</si>
  <si>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</si>
  <si>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</si>
  <si>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</si>
  <si>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</si>
  <si>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</si>
  <si>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</si>
  <si>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</si>
  <si>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</si>
  <si>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</si>
  <si>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</si>
  <si>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</si>
  <si>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</si>
  <si>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</si>
  <si>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</si>
  <si>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</si>
  <si>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</si>
  <si>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</si>
  <si>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</si>
  <si>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</si>
  <si>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</si>
  <si>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</si>
  <si>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</si>
  <si>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</si>
  <si>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</si>
  <si>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</si>
  <si>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</si>
  <si>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</si>
  <si>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</si>
  <si>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</si>
  <si>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</si>
  <si>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</si>
  <si>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</si>
  <si>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</si>
  <si>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</si>
  <si>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</si>
  <si>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</si>
  <si>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</si>
  <si>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</si>
  <si>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</si>
  <si>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</si>
  <si>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</si>
  <si>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</si>
  <si>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</si>
  <si>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</si>
  <si>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</si>
  <si>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</si>
  <si>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</si>
  <si>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</si>
  <si>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</si>
  <si>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</si>
  <si>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</si>
  <si>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</si>
  <si>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</si>
  <si>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</si>
  <si>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</si>
  <si>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</si>
  <si>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</si>
  <si>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</si>
  <si>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</si>
  <si>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</si>
  <si>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</si>
  <si>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</si>
  <si>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</si>
  <si>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</si>
  <si>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</si>
  <si>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</si>
  <si>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</si>
  <si>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</si>
  <si>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</si>
  <si>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</si>
  <si>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</si>
  <si>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</si>
  <si>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</si>
  <si>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</si>
  <si>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</si>
  <si>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</si>
  <si>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</si>
  <si>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</si>
  <si>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</si>
  <si>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</si>
  <si>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</si>
  <si>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</si>
  <si>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</si>
  <si>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</si>
  <si>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</si>
  <si>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</si>
  <si>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</si>
  <si>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</si>
  <si>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</si>
  <si>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</si>
  <si>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</si>
  <si>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</si>
  <si>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</si>
  <si>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</si>
  <si>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</si>
  <si>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</si>
  <si>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</si>
  <si>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</si>
  <si>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</si>
  <si>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</si>
  <si>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</si>
  <si>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</si>
  <si>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</si>
  <si>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</si>
  <si>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</si>
  <si>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</si>
  <si>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</si>
  <si>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</si>
  <si>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</si>
  <si>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</si>
  <si>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</si>
  <si>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</si>
  <si>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</si>
  <si>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</si>
  <si>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</si>
  <si>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</si>
  <si>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</si>
  <si>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</si>
  <si>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</si>
  <si>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</si>
  <si>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</si>
  <si>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</si>
  <si>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</si>
  <si>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</si>
  <si>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</si>
  <si>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</si>
  <si>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</si>
  <si>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</si>
  <si>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</si>
  <si>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</si>
  <si>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</si>
  <si>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</si>
  <si>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</si>
  <si>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</si>
  <si>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</si>
  <si>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</si>
  <si>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</si>
  <si>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</si>
  <si>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</si>
  <si>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</si>
  <si>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</si>
  <si>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</si>
  <si>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</si>
  <si>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</si>
  <si>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</si>
  <si>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</si>
  <si>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</si>
  <si>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</si>
  <si>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</si>
  <si>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</si>
  <si>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</si>
  <si>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</si>
  <si>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</si>
  <si>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</si>
  <si>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</si>
  <si>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</si>
  <si>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</si>
  <si>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</si>
  <si>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</si>
  <si>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</si>
  <si>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</si>
  <si>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</si>
  <si>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</si>
  <si>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</si>
  <si>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</si>
  <si>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</si>
  <si>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</si>
  <si>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</si>
  <si>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</si>
  <si>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</si>
  <si>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</si>
  <si>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</si>
  <si>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</si>
  <si>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</si>
  <si>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</si>
  <si>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</si>
  <si>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</si>
  <si>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</si>
  <si>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</si>
  <si>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</si>
  <si>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</si>
  <si>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</si>
  <si>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</si>
  <si>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</si>
  <si>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</si>
  <si>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</si>
  <si>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</si>
  <si>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</si>
  <si>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</si>
  <si>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</si>
  <si>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</si>
  <si>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</si>
  <si>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</si>
  <si>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</si>
  <si>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</si>
  <si>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</si>
  <si>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</si>
  <si>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</si>
  <si>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</si>
  <si>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category</t>
  </si>
  <si>
    <t>sub category</t>
  </si>
  <si>
    <t>date created conversion</t>
  </si>
  <si>
    <t>date ended conversion</t>
  </si>
  <si>
    <t>(All)</t>
  </si>
  <si>
    <t>Column Labels</t>
  </si>
  <si>
    <t>Grand Total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</si>
  <si>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</si>
  <si>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</si>
  <si>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</si>
  <si>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</si>
  <si>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</si>
  <si>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</si>
  <si>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</si>
  <si>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</si>
  <si>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</si>
  <si>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</si>
  <si>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</si>
  <si>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</si>
  <si>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</si>
  <si>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</si>
  <si>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</si>
  <si>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</si>
  <si>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</si>
  <si>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</si>
  <si>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</si>
  <si>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</si>
  <si>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</si>
  <si>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</si>
  <si>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</si>
  <si>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</si>
  <si>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</si>
  <si>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Less than 1000</t>
  </si>
  <si>
    <t>1000-4999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</si>
  <si>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</si>
  <si>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</si>
  <si>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</si>
  <si>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</si>
  <si>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</si>
  <si>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</si>
  <si>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</si>
  <si>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</si>
  <si>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45000-49999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</si>
  <si>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</si>
  <si>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</si>
  <si>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</si>
  <si>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</si>
  <si>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</si>
  <si>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</si>
  <si>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</si>
  <si>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Mean</t>
  </si>
  <si>
    <t>Median</t>
  </si>
  <si>
    <t>Minimum</t>
  </si>
  <si>
    <t>Maxinum</t>
  </si>
  <si>
    <t>Variance</t>
  </si>
  <si>
    <t>SD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</si>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</sst>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34" borderId="0" xfId="0" applyFill="1"/>
    <xf numFmtId="9" fontId="0" fillId="0" borderId="0" xfId="43" applyFont="1"/>
    <xf numFmtId="44" fontId="0" fillId="0" borderId="0" xfId="42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0" fillId="35" borderId="0" xfId="0" applyFill="1" applyAlignment="1">
      <alignment horizontal="right"/>
    </xf>
    <xf numFmtId="0" fontId="0" fillId="0" borderId="0" xfId="0" applyAlignment="1">
      <alignment wrapText="1"/>
    </xf>
    <xf numFmtId="0" fontId="16" fillId="0" borderId="0" xfId="42" applyNumberFormat="1" applyFont="1" applyAlignment="1">
      <alignment horizontal="center" wrapText="1"/>
    </xf>
    <xf numFmtId="0" fontId="0" fillId="0" borderId="0" xfId="42" applyNumberFormat="1" applyFont="1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alignment horizontal="right"/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alignment horizontal="right"/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>
          <bgColor theme="8" tint="0.59999389629810485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[Crowdfunding_Data_Analysis.xlsx]Outcome by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2-49BF-9D81-5D11AAE28AB5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A2-49BF-9D81-5D11AAE28AB5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A2-49BF-9D81-5D11AAE28AB5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2A2-49BF-9D81-5D11AAE28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6710720"/>
        <c:axId val="784129384"/>
      </c:barChart>
      <c:catAx>
        <c:axId val="446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129384"/>
        <c:crosses val="autoZero"/>
        <c:auto val="1"/>
        <c:lblAlgn val="ctr"/>
        <c:lblOffset val="100"/>
        <c:noMultiLvlLbl val="0"/>
      </c:catAx>
      <c:valAx>
        <c:axId val="78412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[Crowdfunding_Data_Analysis.xlsx]Outcome by Date!PivotTable2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C-410D-86BB-7890990A0989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5C-410D-86BB-7890990A0989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5C-410D-86BB-7890990A0989}"/>
            </c:ext>
          </c:extLst>
        </c:ser>
        <c:ser>
          <c:idx val="3"/>
          <c:order val="3"/>
          <c:tx>
            <c:strRef>
              <c:f>'Outcome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5C-410D-86BB-7890990A0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4918984"/>
        <c:axId val="1064919640"/>
      </c:lineChart>
      <c:catAx>
        <c:axId val="1064918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919640"/>
        <c:crosses val="autoZero"/>
        <c:auto val="1"/>
        <c:lblAlgn val="ctr"/>
        <c:lblOffset val="100"/>
        <c:noMultiLvlLbl val="0"/>
      </c:catAx>
      <c:valAx>
        <c:axId val="106491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918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 Outcome'!$F$1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Outcome'!$A$2:$A$12</c:f>
              <c:strCache>
                <c:ptCount val="11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</c:strCache>
            </c:strRef>
          </c:cat>
          <c:val>
            <c:numRef>
              <c:f>'Percent Outcome'!$F$2:$F$12</c:f>
              <c:numCache>
                <c:formatCode>0%</c:formatCode>
                <c:ptCount val="11"/>
                <c:pt idx="0">
                  <c:v>0.967741935483871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5-48A5-AE23-A38DF8347814}"/>
            </c:ext>
          </c:extLst>
        </c:ser>
        <c:ser>
          <c:idx val="1"/>
          <c:order val="1"/>
          <c:tx>
            <c:strRef>
              <c:f>'Percent Outcome'!$G$1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'Percent Outcome'!$A$2:$A$12</c:f>
              <c:strCache>
                <c:ptCount val="11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</c:strCache>
            </c:strRef>
          </c:cat>
          <c:val>
            <c:numRef>
              <c:f>'Percent Outcome'!$G$2:$G$12</c:f>
              <c:numCache>
                <c:formatCode>0%</c:formatCode>
                <c:ptCount val="11"/>
                <c:pt idx="0">
                  <c:v>3.2258064516129031E-2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5-48A5-AE23-A38DF8347814}"/>
            </c:ext>
          </c:extLst>
        </c:ser>
        <c:ser>
          <c:idx val="2"/>
          <c:order val="2"/>
          <c:tx>
            <c:strRef>
              <c:f>'Percent Outcome'!$H$1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'Percent Outcome'!$A$2:$A$12</c:f>
              <c:strCache>
                <c:ptCount val="11"/>
                <c:pt idx="0">
                  <c:v>Less than 1000</c:v>
                </c:pt>
                <c:pt idx="1">
                  <c:v>1000-4999</c:v>
                </c:pt>
                <c:pt idx="2">
                  <c:v>5000-9999</c:v>
                </c:pt>
                <c:pt idx="3">
                  <c:v>10000-14999</c:v>
                </c:pt>
                <c:pt idx="4">
                  <c:v>15000-19999</c:v>
                </c:pt>
                <c:pt idx="5">
                  <c:v>20000-24999</c:v>
                </c:pt>
                <c:pt idx="6">
                  <c:v>25000-29999</c:v>
                </c:pt>
                <c:pt idx="7">
                  <c:v>30000-34999</c:v>
                </c:pt>
                <c:pt idx="8">
                  <c:v>35000-39999</c:v>
                </c:pt>
                <c:pt idx="9">
                  <c:v>40000-44999</c:v>
                </c:pt>
                <c:pt idx="10">
                  <c:v>45000-49999</c:v>
                </c:pt>
              </c:strCache>
            </c:strRef>
          </c:cat>
          <c:val>
            <c:numRef>
              <c:f>'Percent Outcome'!$H$2:$H$12</c:f>
              <c:numCache>
                <c:formatCode>0%</c:formatCode>
                <c:ptCount val="11"/>
                <c:pt idx="0">
                  <c:v>0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5-48A5-AE23-A38DF8347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580160"/>
        <c:axId val="608775048"/>
      </c:lineChart>
      <c:catAx>
        <c:axId val="78358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775048"/>
        <c:crosses val="autoZero"/>
        <c:auto val="1"/>
        <c:lblAlgn val="ctr"/>
        <c:lblOffset val="100"/>
        <c:noMultiLvlLbl val="0"/>
      </c:catAx>
      <c:valAx>
        <c:axId val="60877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58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11112</xdr:colOff>
      <xdr:row>1</xdr:row>
      <xdr:rowOff>1587</xdr:rowOff>
    </xdr:from>
    <xdr:to>
      <xdr:col>14</xdr:col>
      <xdr:colOff>0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9B803F-BB8F-DB88-D310-17122AAF2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17462</xdr:colOff>
      <xdr:row>3</xdr:row>
      <xdr:rowOff>30162</xdr:rowOff>
    </xdr:from>
    <xdr:to>
      <xdr:col>14</xdr:col>
      <xdr:colOff>590550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E23754-8EDD-AF54-46F4-145D604AA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12</xdr:row>
      <xdr:rowOff>122236</xdr:rowOff>
    </xdr:from>
    <xdr:to>
      <xdr:col>7</xdr:col>
      <xdr:colOff>542925</xdr:colOff>
      <xdr:row>26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F26233-CCAA-962D-9962-631361D8D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8</xdr:row>
      <xdr:rowOff>6350</xdr:rowOff>
    </xdr:from>
    <xdr:to>
      <xdr:col>10</xdr:col>
      <xdr:colOff>635000</xdr:colOff>
      <xdr:row>14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C383F3D-80C9-D6A1-32AE-C64C0BC01C18}"/>
            </a:ext>
          </a:extLst>
        </xdr:cNvPr>
        <xdr:cNvSpPr txBox="1"/>
      </xdr:nvSpPr>
      <xdr:spPr>
        <a:xfrm>
          <a:off x="4654550" y="1606550"/>
          <a:ext cx="4257675" cy="119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Which</a:t>
          </a:r>
          <a:r>
            <a:rPr lang="en-US" sz="1100" b="1" baseline="0"/>
            <a:t> is better, mean or median?</a:t>
          </a:r>
          <a:endParaRPr lang="en-US" sz="1100" b="1"/>
        </a:p>
        <a:p>
          <a:endParaRPr lang="en-US" sz="1100"/>
        </a:p>
        <a:p>
          <a:r>
            <a:rPr lang="en-US" sz="1100"/>
            <a:t>For these sets of data I believe that</a:t>
          </a:r>
          <a:r>
            <a:rPr lang="en-US" sz="1100" baseline="0"/>
            <a:t> using the mean is better for both of them. The mean is a better represintation of the data as a whole, because all of the backers are included in the calculation showing the central and outlier values.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e Donnelly" refreshedDate="44831.417601157409" createdVersion="8" refreshedVersion="8" minRefreshableVersion="3" recordCount="1001" xr:uid="{31319912-7065-493F-AA68-33D70C937E5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44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13.17073170731707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  <r>
    <m/>
    <m/>
    <m/>
    <m/>
    <m/>
    <x v="4"/>
    <m/>
    <x v="7"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FD9BB3-FC3B-4F75-B014-B14D283A517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 sortType="descending">
      <items count="6">
        <item h="1" x="4"/>
        <item x="1"/>
        <item x="2"/>
        <item x="0"/>
        <item x="3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15">
    <format dxfId="29">
      <pivotArea type="origin" dataOnly="0" labelOnly="1" outline="0" fieldPosition="0"/>
    </format>
    <format dxfId="28">
      <pivotArea field="5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16" type="button" dataOnly="0" labelOnly="1" outline="0" axis="axisRow" fieldPosition="0"/>
    </format>
    <format dxfId="25">
      <pivotArea dataOnly="0" labelOnly="1" fieldPosition="0">
        <references count="1">
          <reference field="5" count="0"/>
        </references>
      </pivotArea>
    </format>
    <format dxfId="24">
      <pivotArea dataOnly="0" labelOnly="1" grandCol="1" outline="0" fieldPosition="0"/>
    </format>
    <format dxfId="23">
      <pivotArea type="origin" dataOnly="0" labelOnly="1" outline="0" fieldPosition="0"/>
    </format>
    <format dxfId="22">
      <pivotArea field="5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16" type="button" dataOnly="0" labelOnly="1" outline="0" axis="axisRow" fieldPosition="0"/>
    </format>
    <format dxfId="19">
      <pivotArea dataOnly="0" labelOnly="1" fieldPosition="0">
        <references count="1">
          <reference field="5" count="0"/>
        </references>
      </pivotArea>
    </format>
    <format dxfId="18">
      <pivotArea dataOnly="0" labelOnly="1" grandCol="1" outline="0" fieldPosition="0"/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5" count="1">
            <x v="1"/>
          </reference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704F90-288E-4F84-AF88-BCADCC60669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formats count="11">
    <format dxfId="14">
      <pivotArea type="origin" dataOnly="0" labelOnly="1" outline="0" fieldPosition="0"/>
    </format>
    <format dxfId="13">
      <pivotArea field="7" type="button" dataOnly="0" labelOnly="1" outline="0"/>
    </format>
    <format dxfId="12">
      <pivotArea type="topRight" dataOnly="0" labelOnly="1" outline="0" fieldPosition="0"/>
    </format>
    <format dxfId="11">
      <pivotArea field="18" type="button" dataOnly="0" labelOnly="1" outline="0" axis="axisRow" fieldPosition="0"/>
    </format>
    <format dxfId="10">
      <pivotArea dataOnly="0" labelOnly="1" grandCol="1" outline="0" fieldPosition="0"/>
    </format>
    <format dxfId="9">
      <pivotArea grandRow="1" outline="0" collapsedLevelsAreSubtotals="1" fieldPosition="0"/>
    </format>
    <format dxfId="8">
      <pivotArea dataOnly="0" labelOnly="1" grandRow="1" outline="0" fieldPosition="0"/>
    </format>
    <format dxfId="7">
      <pivotArea field="5" type="button" dataOnly="0" labelOnly="1" outline="0" axis="axisCol" fieldPosition="0"/>
    </format>
    <format dxfId="6">
      <pivotArea type="topRight" dataOnly="0" labelOnly="1" outline="0" offset="A1:C1" fieldPosition="0"/>
    </format>
    <format dxfId="5">
      <pivotArea dataOnly="0" labelOnly="1" fieldPosition="0">
        <references count="1">
          <reference field="5" count="4">
            <x v="0"/>
            <x v="1"/>
            <x v="2"/>
            <x v="3"/>
          </reference>
        </references>
      </pivotArea>
    </format>
    <format dxfId="4">
      <pivotArea dataOnly="0" labelOnly="1" fieldPosition="0">
        <references count="1">
          <reference field="5" count="1">
            <x v="0"/>
          </reference>
        </references>
      </pivotArea>
    </format>
  </formats>
  <chartFormats count="5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6E0B4"/>
      </a:accent1>
      <a:accent2>
        <a:srgbClr val="9CC3E5"/>
      </a:accent2>
      <a:accent3>
        <a:srgbClr val="FF9C85"/>
      </a:accent3>
      <a:accent4>
        <a:srgbClr val="FFFFCC"/>
      </a:accent4>
      <a:accent5>
        <a:srgbClr val="5B9BD5"/>
      </a:accent5>
      <a:accent6>
        <a:srgbClr val="70AD47"/>
      </a:accent6>
      <a:hlink>
        <a:srgbClr val="FFFFCC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24" workbookViewId="0">
      <selection activeCell="C1" sqref="C1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2" customWidth="1"/>
    <col min="4" max="5" width="12.08203125" style="15" bestFit="1" customWidth="1"/>
    <col min="7" max="7" width="8.33203125" bestFit="1" customWidth="1"/>
    <col min="10" max="10" width="10.1640625" customWidth="1"/>
    <col min="11" max="11" width="11.1640625" bestFit="1" customWidth="1"/>
    <col min="14" max="14" width="28" bestFit="1" customWidth="1"/>
    <col min="15" max="15" width="14.25" bestFit="1" customWidth="1"/>
    <col min="16" max="16" width="16.08203125" bestFit="1" customWidth="1"/>
    <col min="17" max="17" width="11.4140625" bestFit="1" customWidth="1"/>
    <col min="18" max="18" width="16.9140625" bestFit="1" customWidth="1"/>
    <col min="19" max="19" width="11.83203125" customWidth="1"/>
  </cols>
  <sheetData>
    <row r="1" spans="1:20" s="1" customFormat="1" ht="32" customHeight="1" x14ac:dyDescent="0.35">
      <c r="A1" s="1" t="s">
        <v>2027</v>
      </c>
      <c r="B1" s="1" t="s">
        <v>0</v>
      </c>
      <c r="C1" s="1" t="s">
        <v>1</v>
      </c>
      <c r="D1" s="14" t="s">
        <v>2</v>
      </c>
      <c r="E1" s="1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2033</v>
      </c>
      <c r="T1" s="1" t="s">
        <v>2034</v>
      </c>
    </row>
    <row r="2" spans="1:20" x14ac:dyDescent="0.35">
      <c r="A2">
        <v>0</v>
      </c>
      <c r="B2" t="s">
        <v>12</v>
      </c>
      <c r="C2" s="2" t="s">
        <v>13</v>
      </c>
      <c r="D2" s="15">
        <v>100</v>
      </c>
      <c r="E2" s="15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6">
        <f>IFERROR(E2/G2,0)</f>
        <v>0</v>
      </c>
      <c r="Q2" t="str" cm="1">
        <f t="array" ref="Q2:R2">_xlfn.TEXTSPLIT(N2,"/")</f>
        <v>food</v>
      </c>
      <c r="R2" t="str">
        <v>food trucks</v>
      </c>
      <c r="S2" s="7">
        <f>(((J2/60)/60)/24)+DATE(1970,1,1)</f>
        <v>42336.25</v>
      </c>
      <c r="T2" s="7">
        <f>(((K2/60)/60)/24)+DATE(1970,1,1)</f>
        <v>42353.25</v>
      </c>
    </row>
    <row r="3" spans="1:20" x14ac:dyDescent="0.35">
      <c r="A3">
        <v>1</v>
      </c>
      <c r="B3" t="s">
        <v>18</v>
      </c>
      <c r="C3" s="2" t="s">
        <v>19</v>
      </c>
      <c r="D3" s="15">
        <v>1400</v>
      </c>
      <c r="E3" s="15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 s="6">
        <f t="shared" ref="P3:P66" si="1">IFERROR(E3/G3,0)</f>
        <v>92.151898734177209</v>
      </c>
      <c r="Q3" t="str" cm="1">
        <f t="array" ref="Q3:R3">_xlfn.TEXTSPLIT(N3,"/")</f>
        <v>music</v>
      </c>
      <c r="R3" t="str">
        <v>rock</v>
      </c>
      <c r="S3" s="7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1" x14ac:dyDescent="0.35">
      <c r="A4">
        <v>2</v>
      </c>
      <c r="B4" t="s">
        <v>24</v>
      </c>
      <c r="C4" s="2" t="s">
        <v>25</v>
      </c>
      <c r="D4" s="15">
        <v>108400</v>
      </c>
      <c r="E4" s="15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6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1" x14ac:dyDescent="0.35">
      <c r="A5">
        <v>3</v>
      </c>
      <c r="B5" t="s">
        <v>29</v>
      </c>
      <c r="C5" s="2" t="s">
        <v>30</v>
      </c>
      <c r="D5" s="15">
        <v>4200</v>
      </c>
      <c r="E5" s="1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6">
        <f t="shared" si="1"/>
        <v>103.20833333333333</v>
      </c>
      <c r="Q5" t="str" cm="1">
        <f t="array" ref="Q5:R5">_xlfn.TEXTSPLIT(N5,"/")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x14ac:dyDescent="0.35">
      <c r="A6">
        <v>4</v>
      </c>
      <c r="B6" t="s">
        <v>31</v>
      </c>
      <c r="C6" s="2" t="s">
        <v>32</v>
      </c>
      <c r="D6" s="15">
        <v>7600</v>
      </c>
      <c r="E6" s="15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x14ac:dyDescent="0.35">
      <c r="A7">
        <v>5</v>
      </c>
      <c r="B7" t="s">
        <v>34</v>
      </c>
      <c r="C7" s="2" t="s">
        <v>35</v>
      </c>
      <c r="D7" s="15">
        <v>7600</v>
      </c>
      <c r="E7" s="15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6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x14ac:dyDescent="0.35">
      <c r="A8">
        <v>6</v>
      </c>
      <c r="B8" t="s">
        <v>38</v>
      </c>
      <c r="C8" s="2" t="s">
        <v>39</v>
      </c>
      <c r="D8" s="15">
        <v>5200</v>
      </c>
      <c r="E8" s="15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6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x14ac:dyDescent="0.35">
      <c r="A9">
        <v>7</v>
      </c>
      <c r="B9" t="s">
        <v>43</v>
      </c>
      <c r="C9" s="2" t="s">
        <v>44</v>
      </c>
      <c r="D9" s="15">
        <v>4500</v>
      </c>
      <c r="E9" s="15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6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x14ac:dyDescent="0.35">
      <c r="A10">
        <v>8</v>
      </c>
      <c r="B10" t="s">
        <v>45</v>
      </c>
      <c r="C10" s="2" t="s">
        <v>46</v>
      </c>
      <c r="D10" s="15">
        <v>110100</v>
      </c>
      <c r="E10" s="15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6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x14ac:dyDescent="0.35">
      <c r="A11">
        <v>9</v>
      </c>
      <c r="B11" t="s">
        <v>48</v>
      </c>
      <c r="C11" s="2" t="s">
        <v>49</v>
      </c>
      <c r="D11" s="15">
        <v>6200</v>
      </c>
      <c r="E11" s="15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6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x14ac:dyDescent="0.35">
      <c r="A12">
        <v>10</v>
      </c>
      <c r="B12" t="s">
        <v>51</v>
      </c>
      <c r="C12" s="2" t="s">
        <v>52</v>
      </c>
      <c r="D12" s="15">
        <v>5200</v>
      </c>
      <c r="E12" s="15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6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1" x14ac:dyDescent="0.35">
      <c r="A13">
        <v>11</v>
      </c>
      <c r="B13" t="s">
        <v>54</v>
      </c>
      <c r="C13" s="2" t="s">
        <v>55</v>
      </c>
      <c r="D13" s="15">
        <v>6300</v>
      </c>
      <c r="E13" s="15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6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x14ac:dyDescent="0.35">
      <c r="A14">
        <v>12</v>
      </c>
      <c r="B14" t="s">
        <v>56</v>
      </c>
      <c r="C14" s="2" t="s">
        <v>57</v>
      </c>
      <c r="D14" s="15">
        <v>6300</v>
      </c>
      <c r="E14" s="15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6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1" x14ac:dyDescent="0.35">
      <c r="A15">
        <v>13</v>
      </c>
      <c r="B15" t="s">
        <v>58</v>
      </c>
      <c r="C15" s="2" t="s">
        <v>59</v>
      </c>
      <c r="D15" s="15">
        <v>4200</v>
      </c>
      <c r="E15" s="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6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x14ac:dyDescent="0.35">
      <c r="A16">
        <v>14</v>
      </c>
      <c r="B16" t="s">
        <v>61</v>
      </c>
      <c r="C16" s="2" t="s">
        <v>62</v>
      </c>
      <c r="D16" s="15">
        <v>28200</v>
      </c>
      <c r="E16" s="15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x14ac:dyDescent="0.35">
      <c r="A17">
        <v>15</v>
      </c>
      <c r="B17" t="s">
        <v>63</v>
      </c>
      <c r="C17" s="2" t="s">
        <v>64</v>
      </c>
      <c r="D17" s="15">
        <v>81200</v>
      </c>
      <c r="E17" s="15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6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x14ac:dyDescent="0.35">
      <c r="A18">
        <v>16</v>
      </c>
      <c r="B18" t="s">
        <v>66</v>
      </c>
      <c r="C18" s="2" t="s">
        <v>67</v>
      </c>
      <c r="D18" s="15">
        <v>1700</v>
      </c>
      <c r="E18" s="15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6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x14ac:dyDescent="0.35">
      <c r="A19">
        <v>17</v>
      </c>
      <c r="B19" t="s">
        <v>69</v>
      </c>
      <c r="C19" s="2" t="s">
        <v>70</v>
      </c>
      <c r="D19" s="15">
        <v>84600</v>
      </c>
      <c r="E19" s="15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6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x14ac:dyDescent="0.35">
      <c r="A20">
        <v>18</v>
      </c>
      <c r="B20" t="s">
        <v>72</v>
      </c>
      <c r="C20" s="2" t="s">
        <v>73</v>
      </c>
      <c r="D20" s="15">
        <v>9100</v>
      </c>
      <c r="E20" s="15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6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x14ac:dyDescent="0.35">
      <c r="A21">
        <v>19</v>
      </c>
      <c r="B21" t="s">
        <v>75</v>
      </c>
      <c r="C21" s="2" t="s">
        <v>76</v>
      </c>
      <c r="D21" s="15">
        <v>62500</v>
      </c>
      <c r="E21" s="15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6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x14ac:dyDescent="0.35">
      <c r="A22">
        <v>20</v>
      </c>
      <c r="B22" t="s">
        <v>77</v>
      </c>
      <c r="C22" s="2" t="s">
        <v>78</v>
      </c>
      <c r="D22" s="15">
        <v>131800</v>
      </c>
      <c r="E22" s="15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6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x14ac:dyDescent="0.35">
      <c r="A23">
        <v>21</v>
      </c>
      <c r="B23" t="s">
        <v>79</v>
      </c>
      <c r="C23" s="2" t="s">
        <v>80</v>
      </c>
      <c r="D23" s="15">
        <v>94000</v>
      </c>
      <c r="E23" s="15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6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x14ac:dyDescent="0.35">
      <c r="A24">
        <v>22</v>
      </c>
      <c r="B24" t="s">
        <v>81</v>
      </c>
      <c r="C24" s="2" t="s">
        <v>82</v>
      </c>
      <c r="D24" s="15">
        <v>59100</v>
      </c>
      <c r="E24" s="15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6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x14ac:dyDescent="0.35">
      <c r="A25">
        <v>23</v>
      </c>
      <c r="B25" t="s">
        <v>83</v>
      </c>
      <c r="C25" s="2" t="s">
        <v>84</v>
      </c>
      <c r="D25" s="15">
        <v>4500</v>
      </c>
      <c r="E25" s="1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6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x14ac:dyDescent="0.35">
      <c r="A26">
        <v>24</v>
      </c>
      <c r="B26" t="s">
        <v>85</v>
      </c>
      <c r="C26" s="2" t="s">
        <v>86</v>
      </c>
      <c r="D26" s="15">
        <v>92400</v>
      </c>
      <c r="E26" s="15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x14ac:dyDescent="0.35">
      <c r="A27">
        <v>25</v>
      </c>
      <c r="B27" t="s">
        <v>87</v>
      </c>
      <c r="C27" s="2" t="s">
        <v>88</v>
      </c>
      <c r="D27" s="15">
        <v>5500</v>
      </c>
      <c r="E27" s="15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6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x14ac:dyDescent="0.35">
      <c r="A28">
        <v>26</v>
      </c>
      <c r="B28" t="s">
        <v>90</v>
      </c>
      <c r="C28" s="2" t="s">
        <v>91</v>
      </c>
      <c r="D28" s="15">
        <v>107500</v>
      </c>
      <c r="E28" s="15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6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x14ac:dyDescent="0.35">
      <c r="A29">
        <v>27</v>
      </c>
      <c r="B29" t="s">
        <v>92</v>
      </c>
      <c r="C29" s="2" t="s">
        <v>93</v>
      </c>
      <c r="D29" s="15">
        <v>2000</v>
      </c>
      <c r="E29" s="15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6">
        <f t="shared" si="1"/>
        <v>106.6</v>
      </c>
      <c r="Q29" t="str" cm="1">
        <f t="array" ref="Q29:R29">_xlfn.TEXTSPLIT(N29,"/")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x14ac:dyDescent="0.35">
      <c r="A30">
        <v>28</v>
      </c>
      <c r="B30" t="s">
        <v>94</v>
      </c>
      <c r="C30" s="2" t="s">
        <v>95</v>
      </c>
      <c r="D30" s="15">
        <v>130800</v>
      </c>
      <c r="E30" s="15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6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x14ac:dyDescent="0.35">
      <c r="A31">
        <v>29</v>
      </c>
      <c r="B31" t="s">
        <v>96</v>
      </c>
      <c r="C31" s="2" t="s">
        <v>97</v>
      </c>
      <c r="D31" s="15">
        <v>45900</v>
      </c>
      <c r="E31" s="15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6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x14ac:dyDescent="0.35">
      <c r="A32">
        <v>30</v>
      </c>
      <c r="B32" t="s">
        <v>101</v>
      </c>
      <c r="C32" s="2" t="s">
        <v>102</v>
      </c>
      <c r="D32" s="15">
        <v>9000</v>
      </c>
      <c r="E32" s="15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6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x14ac:dyDescent="0.35">
      <c r="A33">
        <v>31</v>
      </c>
      <c r="B33" t="s">
        <v>103</v>
      </c>
      <c r="C33" s="2" t="s">
        <v>104</v>
      </c>
      <c r="D33" s="15">
        <v>3500</v>
      </c>
      <c r="E33" s="15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6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x14ac:dyDescent="0.35">
      <c r="A34">
        <v>32</v>
      </c>
      <c r="B34" t="s">
        <v>105</v>
      </c>
      <c r="C34" s="2" t="s">
        <v>106</v>
      </c>
      <c r="D34" s="15">
        <v>101000</v>
      </c>
      <c r="E34" s="15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6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x14ac:dyDescent="0.35">
      <c r="A35">
        <v>33</v>
      </c>
      <c r="B35" t="s">
        <v>109</v>
      </c>
      <c r="C35" s="2" t="s">
        <v>110</v>
      </c>
      <c r="D35" s="15">
        <v>50200</v>
      </c>
      <c r="E35" s="1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6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1" x14ac:dyDescent="0.35">
      <c r="A36">
        <v>34</v>
      </c>
      <c r="B36" t="s">
        <v>111</v>
      </c>
      <c r="C36" s="2" t="s">
        <v>112</v>
      </c>
      <c r="D36" s="15">
        <v>9300</v>
      </c>
      <c r="E36" s="15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x14ac:dyDescent="0.35">
      <c r="A37">
        <v>35</v>
      </c>
      <c r="B37" t="s">
        <v>113</v>
      </c>
      <c r="C37" s="2" t="s">
        <v>114</v>
      </c>
      <c r="D37" s="15">
        <v>125500</v>
      </c>
      <c r="E37" s="15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6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x14ac:dyDescent="0.35">
      <c r="A38">
        <v>36</v>
      </c>
      <c r="B38" t="s">
        <v>115</v>
      </c>
      <c r="C38" s="2" t="s">
        <v>116</v>
      </c>
      <c r="D38" s="15">
        <v>700</v>
      </c>
      <c r="E38" s="15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6">
        <f t="shared" si="1"/>
        <v>68.8125</v>
      </c>
      <c r="Q38" t="str" cm="1">
        <f t="array" ref="Q38:R38">_xlfn.TEXTSPLIT(N38,"/")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1" x14ac:dyDescent="0.35">
      <c r="A39">
        <v>37</v>
      </c>
      <c r="B39" t="s">
        <v>117</v>
      </c>
      <c r="C39" s="2" t="s">
        <v>118</v>
      </c>
      <c r="D39" s="15">
        <v>8100</v>
      </c>
      <c r="E39" s="15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6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x14ac:dyDescent="0.35">
      <c r="A40">
        <v>38</v>
      </c>
      <c r="B40" t="s">
        <v>120</v>
      </c>
      <c r="C40" s="2" t="s">
        <v>121</v>
      </c>
      <c r="D40" s="15">
        <v>3100</v>
      </c>
      <c r="E40" s="15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6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x14ac:dyDescent="0.35">
      <c r="A41">
        <v>39</v>
      </c>
      <c r="B41" t="s">
        <v>123</v>
      </c>
      <c r="C41" s="2" t="s">
        <v>124</v>
      </c>
      <c r="D41" s="15">
        <v>9900</v>
      </c>
      <c r="E41" s="15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6">
        <f t="shared" si="1"/>
        <v>57.125</v>
      </c>
      <c r="Q41" t="str" cm="1">
        <f t="array" ref="Q41:R41">_xlfn.TEXTSPLIT(N41,"/")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x14ac:dyDescent="0.35">
      <c r="A42">
        <v>40</v>
      </c>
      <c r="B42" t="s">
        <v>125</v>
      </c>
      <c r="C42" s="2" t="s">
        <v>126</v>
      </c>
      <c r="D42" s="15">
        <v>8800</v>
      </c>
      <c r="E42" s="15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6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x14ac:dyDescent="0.35">
      <c r="A43">
        <v>41</v>
      </c>
      <c r="B43" t="s">
        <v>127</v>
      </c>
      <c r="C43" s="2" t="s">
        <v>128</v>
      </c>
      <c r="D43" s="15">
        <v>5600</v>
      </c>
      <c r="E43" s="15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6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x14ac:dyDescent="0.35">
      <c r="A44">
        <v>42</v>
      </c>
      <c r="B44" t="s">
        <v>129</v>
      </c>
      <c r="C44" s="2" t="s">
        <v>130</v>
      </c>
      <c r="D44" s="15">
        <v>1800</v>
      </c>
      <c r="E44" s="15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6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x14ac:dyDescent="0.35">
      <c r="A45">
        <v>43</v>
      </c>
      <c r="B45" t="s">
        <v>131</v>
      </c>
      <c r="C45" s="2" t="s">
        <v>132</v>
      </c>
      <c r="D45" s="15">
        <v>90200</v>
      </c>
      <c r="E45" s="1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6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x14ac:dyDescent="0.35">
      <c r="A46">
        <v>44</v>
      </c>
      <c r="B46" t="s">
        <v>134</v>
      </c>
      <c r="C46" s="2" t="s">
        <v>135</v>
      </c>
      <c r="D46" s="15">
        <v>1600</v>
      </c>
      <c r="E46" s="15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1" x14ac:dyDescent="0.35">
      <c r="A47">
        <v>45</v>
      </c>
      <c r="B47" t="s">
        <v>136</v>
      </c>
      <c r="C47" s="2" t="s">
        <v>137</v>
      </c>
      <c r="D47" s="15">
        <v>9500</v>
      </c>
      <c r="E47" s="15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6">
        <f t="shared" si="1"/>
        <v>94.375</v>
      </c>
      <c r="Q47" t="str" cm="1">
        <f t="array" ref="Q47:R47">_xlfn.TEXTSPLIT(N47,"/")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x14ac:dyDescent="0.35">
      <c r="A48">
        <v>46</v>
      </c>
      <c r="B48" t="s">
        <v>138</v>
      </c>
      <c r="C48" s="2" t="s">
        <v>139</v>
      </c>
      <c r="D48" s="15">
        <v>3700</v>
      </c>
      <c r="E48" s="15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6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x14ac:dyDescent="0.35">
      <c r="A49">
        <v>47</v>
      </c>
      <c r="B49" t="s">
        <v>140</v>
      </c>
      <c r="C49" s="2" t="s">
        <v>141</v>
      </c>
      <c r="D49" s="15">
        <v>1500</v>
      </c>
      <c r="E49" s="15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6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x14ac:dyDescent="0.35">
      <c r="A50">
        <v>48</v>
      </c>
      <c r="B50" t="s">
        <v>142</v>
      </c>
      <c r="C50" s="2" t="s">
        <v>143</v>
      </c>
      <c r="D50" s="15">
        <v>33300</v>
      </c>
      <c r="E50" s="15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6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x14ac:dyDescent="0.35">
      <c r="A51">
        <v>49</v>
      </c>
      <c r="B51" t="s">
        <v>144</v>
      </c>
      <c r="C51" s="2" t="s">
        <v>145</v>
      </c>
      <c r="D51" s="15">
        <v>7200</v>
      </c>
      <c r="E51" s="15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6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1" x14ac:dyDescent="0.35">
      <c r="A52">
        <v>50</v>
      </c>
      <c r="B52" t="s">
        <v>146</v>
      </c>
      <c r="C52" s="2" t="s">
        <v>147</v>
      </c>
      <c r="D52" s="15">
        <v>100</v>
      </c>
      <c r="E52" s="15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6">
        <f t="shared" si="1"/>
        <v>2</v>
      </c>
      <c r="Q52" t="str" cm="1">
        <f t="array" ref="Q52:R52">_xlfn.TEXTSPLIT(N52,"/")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x14ac:dyDescent="0.35">
      <c r="A53">
        <v>51</v>
      </c>
      <c r="B53" t="s">
        <v>149</v>
      </c>
      <c r="C53" s="2" t="s">
        <v>150</v>
      </c>
      <c r="D53" s="15">
        <v>158100</v>
      </c>
      <c r="E53" s="15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6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x14ac:dyDescent="0.35">
      <c r="A54">
        <v>52</v>
      </c>
      <c r="B54" t="s">
        <v>151</v>
      </c>
      <c r="C54" s="2" t="s">
        <v>152</v>
      </c>
      <c r="D54" s="15">
        <v>7200</v>
      </c>
      <c r="E54" s="15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6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x14ac:dyDescent="0.35">
      <c r="A55">
        <v>53</v>
      </c>
      <c r="B55" t="s">
        <v>153</v>
      </c>
      <c r="C55" s="2" t="s">
        <v>154</v>
      </c>
      <c r="D55" s="15">
        <v>8800</v>
      </c>
      <c r="E55" s="1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6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1" x14ac:dyDescent="0.35">
      <c r="A56">
        <v>54</v>
      </c>
      <c r="B56" t="s">
        <v>155</v>
      </c>
      <c r="C56" s="2" t="s">
        <v>156</v>
      </c>
      <c r="D56" s="15">
        <v>6000</v>
      </c>
      <c r="E56" s="15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x14ac:dyDescent="0.35">
      <c r="A57">
        <v>55</v>
      </c>
      <c r="B57" t="s">
        <v>157</v>
      </c>
      <c r="C57" s="2" t="s">
        <v>158</v>
      </c>
      <c r="D57" s="15">
        <v>6600</v>
      </c>
      <c r="E57" s="15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6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1" x14ac:dyDescent="0.35">
      <c r="A58">
        <v>56</v>
      </c>
      <c r="B58" t="s">
        <v>160</v>
      </c>
      <c r="C58" s="2" t="s">
        <v>161</v>
      </c>
      <c r="D58" s="15">
        <v>8000</v>
      </c>
      <c r="E58" s="15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6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x14ac:dyDescent="0.35">
      <c r="A59">
        <v>57</v>
      </c>
      <c r="B59" t="s">
        <v>162</v>
      </c>
      <c r="C59" s="2" t="s">
        <v>163</v>
      </c>
      <c r="D59" s="15">
        <v>2900</v>
      </c>
      <c r="E59" s="15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6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x14ac:dyDescent="0.35">
      <c r="A60">
        <v>58</v>
      </c>
      <c r="B60" t="s">
        <v>164</v>
      </c>
      <c r="C60" s="2" t="s">
        <v>165</v>
      </c>
      <c r="D60" s="15">
        <v>2700</v>
      </c>
      <c r="E60" s="15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6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x14ac:dyDescent="0.35">
      <c r="A61">
        <v>59</v>
      </c>
      <c r="B61" t="s">
        <v>166</v>
      </c>
      <c r="C61" s="2" t="s">
        <v>167</v>
      </c>
      <c r="D61" s="15">
        <v>1400</v>
      </c>
      <c r="E61" s="15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6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x14ac:dyDescent="0.35">
      <c r="A62">
        <v>60</v>
      </c>
      <c r="B62" t="s">
        <v>168</v>
      </c>
      <c r="C62" s="2" t="s">
        <v>169</v>
      </c>
      <c r="D62" s="15">
        <v>94200</v>
      </c>
      <c r="E62" s="15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6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1" x14ac:dyDescent="0.35">
      <c r="A63">
        <v>61</v>
      </c>
      <c r="B63" t="s">
        <v>170</v>
      </c>
      <c r="C63" s="2" t="s">
        <v>171</v>
      </c>
      <c r="D63" s="15">
        <v>199200</v>
      </c>
      <c r="E63" s="15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6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x14ac:dyDescent="0.35">
      <c r="A64">
        <v>62</v>
      </c>
      <c r="B64" t="s">
        <v>172</v>
      </c>
      <c r="C64" s="2" t="s">
        <v>173</v>
      </c>
      <c r="D64" s="15">
        <v>2000</v>
      </c>
      <c r="E64" s="15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6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x14ac:dyDescent="0.35">
      <c r="A65">
        <v>63</v>
      </c>
      <c r="B65" t="s">
        <v>174</v>
      </c>
      <c r="C65" s="2" t="s">
        <v>175</v>
      </c>
      <c r="D65" s="15">
        <v>4700</v>
      </c>
      <c r="E65" s="1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6">
        <f t="shared" si="1"/>
        <v>111.4</v>
      </c>
      <c r="Q65" t="str" cm="1">
        <f t="array" ref="Q65:R65">_xlfn.TEXTSPLIT(N65,"/")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x14ac:dyDescent="0.35">
      <c r="A66">
        <v>64</v>
      </c>
      <c r="B66" t="s">
        <v>176</v>
      </c>
      <c r="C66" s="2" t="s">
        <v>177</v>
      </c>
      <c r="D66" s="15">
        <v>2800</v>
      </c>
      <c r="E66" s="15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 s="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x14ac:dyDescent="0.35">
      <c r="A67">
        <v>65</v>
      </c>
      <c r="B67" t="s">
        <v>178</v>
      </c>
      <c r="C67" s="2" t="s">
        <v>179</v>
      </c>
      <c r="D67" s="15">
        <v>6100</v>
      </c>
      <c r="E67" s="15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</f>
        <v>2.3614754098360655</v>
      </c>
      <c r="P67" s="6">
        <f t="shared" ref="P67:P130" si="5">IFERROR(E67/G67,0)</f>
        <v>61.038135593220339</v>
      </c>
      <c r="Q67" t="str" cm="1">
        <f t="array" ref="Q67:R67">_xlfn.TEXTSPLIT(N67,"/")</f>
        <v>theater</v>
      </c>
      <c r="R67" t="str">
        <v>plays</v>
      </c>
      <c r="S67" s="7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x14ac:dyDescent="0.35">
      <c r="A68">
        <v>66</v>
      </c>
      <c r="B68" t="s">
        <v>180</v>
      </c>
      <c r="C68" s="2" t="s">
        <v>181</v>
      </c>
      <c r="D68" s="15">
        <v>2900</v>
      </c>
      <c r="E68" s="15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 s="6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1" x14ac:dyDescent="0.35">
      <c r="A69">
        <v>67</v>
      </c>
      <c r="B69" t="s">
        <v>182</v>
      </c>
      <c r="C69" s="2" t="s">
        <v>183</v>
      </c>
      <c r="D69" s="15">
        <v>72600</v>
      </c>
      <c r="E69" s="15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 s="6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x14ac:dyDescent="0.35">
      <c r="A70">
        <v>68</v>
      </c>
      <c r="B70" t="s">
        <v>184</v>
      </c>
      <c r="C70" s="2" t="s">
        <v>185</v>
      </c>
      <c r="D70" s="15">
        <v>5700</v>
      </c>
      <c r="E70" s="15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 s="6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x14ac:dyDescent="0.35">
      <c r="A71">
        <v>69</v>
      </c>
      <c r="B71" t="s">
        <v>186</v>
      </c>
      <c r="C71" s="2" t="s">
        <v>187</v>
      </c>
      <c r="D71" s="15">
        <v>7900</v>
      </c>
      <c r="E71" s="15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 s="6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x14ac:dyDescent="0.35">
      <c r="A72">
        <v>70</v>
      </c>
      <c r="B72" t="s">
        <v>188</v>
      </c>
      <c r="C72" s="2" t="s">
        <v>189</v>
      </c>
      <c r="D72" s="15">
        <v>128000</v>
      </c>
      <c r="E72" s="15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 s="6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1" x14ac:dyDescent="0.35">
      <c r="A73">
        <v>71</v>
      </c>
      <c r="B73" t="s">
        <v>190</v>
      </c>
      <c r="C73" s="2" t="s">
        <v>191</v>
      </c>
      <c r="D73" s="15">
        <v>6000</v>
      </c>
      <c r="E73" s="15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 s="6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x14ac:dyDescent="0.35">
      <c r="A74">
        <v>72</v>
      </c>
      <c r="B74" t="s">
        <v>192</v>
      </c>
      <c r="C74" s="2" t="s">
        <v>193</v>
      </c>
      <c r="D74" s="15">
        <v>600</v>
      </c>
      <c r="E74" s="15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 s="6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x14ac:dyDescent="0.35">
      <c r="A75">
        <v>73</v>
      </c>
      <c r="B75" t="s">
        <v>194</v>
      </c>
      <c r="C75" s="2" t="s">
        <v>195</v>
      </c>
      <c r="D75" s="15">
        <v>1400</v>
      </c>
      <c r="E75" s="1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 s="6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x14ac:dyDescent="0.35">
      <c r="A76">
        <v>74</v>
      </c>
      <c r="B76" t="s">
        <v>196</v>
      </c>
      <c r="C76" s="2" t="s">
        <v>197</v>
      </c>
      <c r="D76" s="15">
        <v>3900</v>
      </c>
      <c r="E76" s="15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 s="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x14ac:dyDescent="0.35">
      <c r="A77">
        <v>75</v>
      </c>
      <c r="B77" t="s">
        <v>198</v>
      </c>
      <c r="C77" s="2" t="s">
        <v>199</v>
      </c>
      <c r="D77" s="15">
        <v>9700</v>
      </c>
      <c r="E77" s="15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 s="6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x14ac:dyDescent="0.35">
      <c r="A78">
        <v>76</v>
      </c>
      <c r="B78" t="s">
        <v>200</v>
      </c>
      <c r="C78" s="2" t="s">
        <v>201</v>
      </c>
      <c r="D78" s="15">
        <v>122900</v>
      </c>
      <c r="E78" s="15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 s="6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x14ac:dyDescent="0.35">
      <c r="A79">
        <v>77</v>
      </c>
      <c r="B79" t="s">
        <v>202</v>
      </c>
      <c r="C79" s="2" t="s">
        <v>203</v>
      </c>
      <c r="D79" s="15">
        <v>9500</v>
      </c>
      <c r="E79" s="15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 s="6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x14ac:dyDescent="0.35">
      <c r="A80">
        <v>78</v>
      </c>
      <c r="B80" t="s">
        <v>204</v>
      </c>
      <c r="C80" s="2" t="s">
        <v>205</v>
      </c>
      <c r="D80" s="15">
        <v>4500</v>
      </c>
      <c r="E80" s="15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 s="6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x14ac:dyDescent="0.35">
      <c r="A81">
        <v>79</v>
      </c>
      <c r="B81" t="s">
        <v>207</v>
      </c>
      <c r="C81" s="2" t="s">
        <v>208</v>
      </c>
      <c r="D81" s="15">
        <v>57800</v>
      </c>
      <c r="E81" s="15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 s="6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x14ac:dyDescent="0.35">
      <c r="A82">
        <v>80</v>
      </c>
      <c r="B82" t="s">
        <v>209</v>
      </c>
      <c r="C82" s="2" t="s">
        <v>210</v>
      </c>
      <c r="D82" s="15">
        <v>1100</v>
      </c>
      <c r="E82" s="15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 s="6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x14ac:dyDescent="0.35">
      <c r="A83">
        <v>81</v>
      </c>
      <c r="B83" t="s">
        <v>211</v>
      </c>
      <c r="C83" s="2" t="s">
        <v>212</v>
      </c>
      <c r="D83" s="15">
        <v>16800</v>
      </c>
      <c r="E83" s="15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 s="6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x14ac:dyDescent="0.35">
      <c r="A84">
        <v>82</v>
      </c>
      <c r="B84" t="s">
        <v>213</v>
      </c>
      <c r="C84" s="2" t="s">
        <v>214</v>
      </c>
      <c r="D84" s="15">
        <v>1000</v>
      </c>
      <c r="E84" s="15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 s="6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x14ac:dyDescent="0.35">
      <c r="A85">
        <v>83</v>
      </c>
      <c r="B85" t="s">
        <v>215</v>
      </c>
      <c r="C85" s="2" t="s">
        <v>216</v>
      </c>
      <c r="D85" s="15">
        <v>106400</v>
      </c>
      <c r="E85" s="1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 s="6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x14ac:dyDescent="0.35">
      <c r="A86">
        <v>84</v>
      </c>
      <c r="B86" t="s">
        <v>217</v>
      </c>
      <c r="C86" s="2" t="s">
        <v>218</v>
      </c>
      <c r="D86" s="15">
        <v>31400</v>
      </c>
      <c r="E86" s="15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 s="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x14ac:dyDescent="0.35">
      <c r="A87">
        <v>85</v>
      </c>
      <c r="B87" t="s">
        <v>219</v>
      </c>
      <c r="C87" s="2" t="s">
        <v>220</v>
      </c>
      <c r="D87" s="15">
        <v>4900</v>
      </c>
      <c r="E87" s="15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 s="6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x14ac:dyDescent="0.35">
      <c r="A88">
        <v>86</v>
      </c>
      <c r="B88" t="s">
        <v>221</v>
      </c>
      <c r="C88" s="2" t="s">
        <v>222</v>
      </c>
      <c r="D88" s="15">
        <v>7400</v>
      </c>
      <c r="E88" s="15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 s="6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1" x14ac:dyDescent="0.35">
      <c r="A89">
        <v>87</v>
      </c>
      <c r="B89" t="s">
        <v>223</v>
      </c>
      <c r="C89" s="2" t="s">
        <v>224</v>
      </c>
      <c r="D89" s="15">
        <v>198500</v>
      </c>
      <c r="E89" s="15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 s="6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x14ac:dyDescent="0.35">
      <c r="A90">
        <v>88</v>
      </c>
      <c r="B90" t="s">
        <v>225</v>
      </c>
      <c r="C90" s="2" t="s">
        <v>226</v>
      </c>
      <c r="D90" s="15">
        <v>4800</v>
      </c>
      <c r="E90" s="15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 s="6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x14ac:dyDescent="0.35">
      <c r="A91">
        <v>89</v>
      </c>
      <c r="B91" t="s">
        <v>227</v>
      </c>
      <c r="C91" s="2" t="s">
        <v>228</v>
      </c>
      <c r="D91" s="15">
        <v>3400</v>
      </c>
      <c r="E91" s="15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 s="6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x14ac:dyDescent="0.35">
      <c r="A92">
        <v>90</v>
      </c>
      <c r="B92" t="s">
        <v>229</v>
      </c>
      <c r="C92" s="2" t="s">
        <v>230</v>
      </c>
      <c r="D92" s="15">
        <v>7800</v>
      </c>
      <c r="E92" s="15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 s="6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x14ac:dyDescent="0.35">
      <c r="A93">
        <v>91</v>
      </c>
      <c r="B93" t="s">
        <v>231</v>
      </c>
      <c r="C93" s="2" t="s">
        <v>232</v>
      </c>
      <c r="D93" s="15">
        <v>154300</v>
      </c>
      <c r="E93" s="15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 s="6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ht="31" x14ac:dyDescent="0.35">
      <c r="A94">
        <v>92</v>
      </c>
      <c r="B94" t="s">
        <v>233</v>
      </c>
      <c r="C94" s="2" t="s">
        <v>234</v>
      </c>
      <c r="D94" s="15">
        <v>20000</v>
      </c>
      <c r="E94" s="15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 s="6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x14ac:dyDescent="0.35">
      <c r="A95">
        <v>93</v>
      </c>
      <c r="B95" t="s">
        <v>235</v>
      </c>
      <c r="C95" s="2" t="s">
        <v>236</v>
      </c>
      <c r="D95" s="15">
        <v>108800</v>
      </c>
      <c r="E95" s="1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 s="6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x14ac:dyDescent="0.35">
      <c r="A96">
        <v>94</v>
      </c>
      <c r="B96" t="s">
        <v>237</v>
      </c>
      <c r="C96" s="2" t="s">
        <v>238</v>
      </c>
      <c r="D96" s="15">
        <v>2900</v>
      </c>
      <c r="E96" s="15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 s="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1" x14ac:dyDescent="0.35">
      <c r="A97">
        <v>95</v>
      </c>
      <c r="B97" t="s">
        <v>239</v>
      </c>
      <c r="C97" s="2" t="s">
        <v>240</v>
      </c>
      <c r="D97" s="15">
        <v>900</v>
      </c>
      <c r="E97" s="15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 s="6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x14ac:dyDescent="0.35">
      <c r="A98">
        <v>96</v>
      </c>
      <c r="B98" t="s">
        <v>241</v>
      </c>
      <c r="C98" s="2" t="s">
        <v>242</v>
      </c>
      <c r="D98" s="15">
        <v>69700</v>
      </c>
      <c r="E98" s="15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 s="6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x14ac:dyDescent="0.35">
      <c r="A99">
        <v>97</v>
      </c>
      <c r="B99" t="s">
        <v>243</v>
      </c>
      <c r="C99" s="2" t="s">
        <v>244</v>
      </c>
      <c r="D99" s="15">
        <v>1300</v>
      </c>
      <c r="E99" s="15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 s="6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x14ac:dyDescent="0.35">
      <c r="A100">
        <v>98</v>
      </c>
      <c r="B100" t="s">
        <v>245</v>
      </c>
      <c r="C100" s="2" t="s">
        <v>246</v>
      </c>
      <c r="D100" s="15">
        <v>97800</v>
      </c>
      <c r="E100" s="15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 s="6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ht="31" x14ac:dyDescent="0.35">
      <c r="A101">
        <v>99</v>
      </c>
      <c r="B101" t="s">
        <v>247</v>
      </c>
      <c r="C101" s="2" t="s">
        <v>248</v>
      </c>
      <c r="D101" s="15">
        <v>7600</v>
      </c>
      <c r="E101" s="15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 s="6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x14ac:dyDescent="0.35">
      <c r="A102">
        <v>100</v>
      </c>
      <c r="B102" t="s">
        <v>249</v>
      </c>
      <c r="C102" s="2" t="s">
        <v>250</v>
      </c>
      <c r="D102" s="15">
        <v>100</v>
      </c>
      <c r="E102" s="15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 s="6">
        <f t="shared" si="5"/>
        <v>1</v>
      </c>
      <c r="Q102" t="str" cm="1">
        <f t="array" ref="Q102:R102">_xlfn.TEXTSPLIT(N102,"/")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x14ac:dyDescent="0.35">
      <c r="A103">
        <v>101</v>
      </c>
      <c r="B103" t="s">
        <v>251</v>
      </c>
      <c r="C103" s="2" t="s">
        <v>252</v>
      </c>
      <c r="D103" s="15">
        <v>900</v>
      </c>
      <c r="E103" s="15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 s="6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x14ac:dyDescent="0.35">
      <c r="A104">
        <v>102</v>
      </c>
      <c r="B104" t="s">
        <v>253</v>
      </c>
      <c r="C104" s="2" t="s">
        <v>254</v>
      </c>
      <c r="D104" s="15">
        <v>3700</v>
      </c>
      <c r="E104" s="15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 s="6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x14ac:dyDescent="0.35">
      <c r="A105">
        <v>103</v>
      </c>
      <c r="B105" t="s">
        <v>255</v>
      </c>
      <c r="C105" s="2" t="s">
        <v>256</v>
      </c>
      <c r="D105" s="15">
        <v>10000</v>
      </c>
      <c r="E105" s="1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 s="6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x14ac:dyDescent="0.35">
      <c r="A106">
        <v>104</v>
      </c>
      <c r="B106" t="s">
        <v>257</v>
      </c>
      <c r="C106" s="2" t="s">
        <v>258</v>
      </c>
      <c r="D106" s="15">
        <v>119200</v>
      </c>
      <c r="E106" s="15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 s="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x14ac:dyDescent="0.35">
      <c r="A107">
        <v>105</v>
      </c>
      <c r="B107" t="s">
        <v>259</v>
      </c>
      <c r="C107" s="2" t="s">
        <v>260</v>
      </c>
      <c r="D107" s="15">
        <v>6800</v>
      </c>
      <c r="E107" s="15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 s="6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x14ac:dyDescent="0.35">
      <c r="A108">
        <v>106</v>
      </c>
      <c r="B108" t="s">
        <v>261</v>
      </c>
      <c r="C108" s="2" t="s">
        <v>262</v>
      </c>
      <c r="D108" s="15">
        <v>3900</v>
      </c>
      <c r="E108" s="15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 s="6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1" x14ac:dyDescent="0.35">
      <c r="A109">
        <v>107</v>
      </c>
      <c r="B109" t="s">
        <v>263</v>
      </c>
      <c r="C109" s="2" t="s">
        <v>264</v>
      </c>
      <c r="D109" s="15">
        <v>3500</v>
      </c>
      <c r="E109" s="15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 s="6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1" x14ac:dyDescent="0.35">
      <c r="A110">
        <v>108</v>
      </c>
      <c r="B110" t="s">
        <v>265</v>
      </c>
      <c r="C110" s="2" t="s">
        <v>266</v>
      </c>
      <c r="D110" s="15">
        <v>1500</v>
      </c>
      <c r="E110" s="15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 s="6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x14ac:dyDescent="0.35">
      <c r="A111">
        <v>109</v>
      </c>
      <c r="B111" t="s">
        <v>267</v>
      </c>
      <c r="C111" s="2" t="s">
        <v>268</v>
      </c>
      <c r="D111" s="15">
        <v>5200</v>
      </c>
      <c r="E111" s="15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 s="6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1" x14ac:dyDescent="0.35">
      <c r="A112">
        <v>110</v>
      </c>
      <c r="B112" t="s">
        <v>270</v>
      </c>
      <c r="C112" s="2" t="s">
        <v>271</v>
      </c>
      <c r="D112" s="15">
        <v>142400</v>
      </c>
      <c r="E112" s="15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 s="6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x14ac:dyDescent="0.35">
      <c r="A113">
        <v>111</v>
      </c>
      <c r="B113" t="s">
        <v>272</v>
      </c>
      <c r="C113" s="2" t="s">
        <v>273</v>
      </c>
      <c r="D113" s="15">
        <v>61400</v>
      </c>
      <c r="E113" s="15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 s="6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x14ac:dyDescent="0.35">
      <c r="A114">
        <v>112</v>
      </c>
      <c r="B114" t="s">
        <v>274</v>
      </c>
      <c r="C114" s="2" t="s">
        <v>275</v>
      </c>
      <c r="D114" s="15">
        <v>4700</v>
      </c>
      <c r="E114" s="15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 s="6">
        <f t="shared" si="5"/>
        <v>35</v>
      </c>
      <c r="Q114" t="str" cm="1">
        <f t="array" ref="Q114:R114">_xlfn.TEXTSPLIT(N114,"/")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x14ac:dyDescent="0.35">
      <c r="A115">
        <v>113</v>
      </c>
      <c r="B115" t="s">
        <v>276</v>
      </c>
      <c r="C115" s="2" t="s">
        <v>277</v>
      </c>
      <c r="D115" s="15">
        <v>3300</v>
      </c>
      <c r="E115" s="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 s="6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x14ac:dyDescent="0.35">
      <c r="A116">
        <v>114</v>
      </c>
      <c r="B116" t="s">
        <v>278</v>
      </c>
      <c r="C116" s="2" t="s">
        <v>279</v>
      </c>
      <c r="D116" s="15">
        <v>1900</v>
      </c>
      <c r="E116" s="15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 s="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x14ac:dyDescent="0.35">
      <c r="A117">
        <v>115</v>
      </c>
      <c r="B117" t="s">
        <v>280</v>
      </c>
      <c r="C117" s="2" t="s">
        <v>281</v>
      </c>
      <c r="D117" s="15">
        <v>166700</v>
      </c>
      <c r="E117" s="15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 s="6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1" x14ac:dyDescent="0.35">
      <c r="A118">
        <v>116</v>
      </c>
      <c r="B118" t="s">
        <v>282</v>
      </c>
      <c r="C118" s="2" t="s">
        <v>283</v>
      </c>
      <c r="D118" s="15">
        <v>7200</v>
      </c>
      <c r="E118" s="15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 s="6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x14ac:dyDescent="0.35">
      <c r="A119">
        <v>117</v>
      </c>
      <c r="B119" t="s">
        <v>284</v>
      </c>
      <c r="C119" s="2" t="s">
        <v>285</v>
      </c>
      <c r="D119" s="15">
        <v>4900</v>
      </c>
      <c r="E119" s="15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 s="6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x14ac:dyDescent="0.35">
      <c r="A120">
        <v>118</v>
      </c>
      <c r="B120" t="s">
        <v>286</v>
      </c>
      <c r="C120" s="2" t="s">
        <v>287</v>
      </c>
      <c r="D120" s="15">
        <v>5400</v>
      </c>
      <c r="E120" s="15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 s="6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1" x14ac:dyDescent="0.35">
      <c r="A121">
        <v>119</v>
      </c>
      <c r="B121" t="s">
        <v>288</v>
      </c>
      <c r="C121" s="2" t="s">
        <v>289</v>
      </c>
      <c r="D121" s="15">
        <v>5000</v>
      </c>
      <c r="E121" s="15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 s="6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x14ac:dyDescent="0.35">
      <c r="A122">
        <v>120</v>
      </c>
      <c r="B122" t="s">
        <v>290</v>
      </c>
      <c r="C122" s="2" t="s">
        <v>291</v>
      </c>
      <c r="D122" s="15">
        <v>75100</v>
      </c>
      <c r="E122" s="15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 s="6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x14ac:dyDescent="0.35">
      <c r="A123">
        <v>121</v>
      </c>
      <c r="B123" t="s">
        <v>293</v>
      </c>
      <c r="C123" s="2" t="s">
        <v>294</v>
      </c>
      <c r="D123" s="15">
        <v>45300</v>
      </c>
      <c r="E123" s="15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 s="6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x14ac:dyDescent="0.35">
      <c r="A124">
        <v>122</v>
      </c>
      <c r="B124" t="s">
        <v>295</v>
      </c>
      <c r="C124" s="2" t="s">
        <v>296</v>
      </c>
      <c r="D124" s="15">
        <v>136800</v>
      </c>
      <c r="E124" s="15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 s="6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x14ac:dyDescent="0.35">
      <c r="A125">
        <v>123</v>
      </c>
      <c r="B125" t="s">
        <v>297</v>
      </c>
      <c r="C125" s="2" t="s">
        <v>298</v>
      </c>
      <c r="D125" s="15">
        <v>177700</v>
      </c>
      <c r="E125" s="1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 s="6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x14ac:dyDescent="0.35">
      <c r="A126">
        <v>124</v>
      </c>
      <c r="B126" t="s">
        <v>299</v>
      </c>
      <c r="C126" s="2" t="s">
        <v>300</v>
      </c>
      <c r="D126" s="15">
        <v>2600</v>
      </c>
      <c r="E126" s="15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 s="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x14ac:dyDescent="0.35">
      <c r="A127">
        <v>125</v>
      </c>
      <c r="B127" t="s">
        <v>301</v>
      </c>
      <c r="C127" s="2" t="s">
        <v>302</v>
      </c>
      <c r="D127" s="15">
        <v>5300</v>
      </c>
      <c r="E127" s="15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 s="6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x14ac:dyDescent="0.35">
      <c r="A128">
        <v>126</v>
      </c>
      <c r="B128" t="s">
        <v>303</v>
      </c>
      <c r="C128" s="2" t="s">
        <v>304</v>
      </c>
      <c r="D128" s="15">
        <v>180200</v>
      </c>
      <c r="E128" s="15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 s="6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x14ac:dyDescent="0.35">
      <c r="A129">
        <v>127</v>
      </c>
      <c r="B129" t="s">
        <v>305</v>
      </c>
      <c r="C129" s="2" t="s">
        <v>306</v>
      </c>
      <c r="D129" s="15">
        <v>103200</v>
      </c>
      <c r="E129" s="15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 s="6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x14ac:dyDescent="0.35">
      <c r="A130">
        <v>128</v>
      </c>
      <c r="B130" t="s">
        <v>307</v>
      </c>
      <c r="C130" s="2" t="s">
        <v>308</v>
      </c>
      <c r="D130" s="15">
        <v>70600</v>
      </c>
      <c r="E130" s="15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 s="6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7">
        <f t="shared" si="6"/>
        <v>40417.208333333336</v>
      </c>
      <c r="T130" s="7">
        <f t="shared" si="7"/>
        <v>40430.208333333336</v>
      </c>
    </row>
    <row r="131" spans="1:20" x14ac:dyDescent="0.35">
      <c r="A131">
        <v>129</v>
      </c>
      <c r="B131" t="s">
        <v>309</v>
      </c>
      <c r="C131" s="2" t="s">
        <v>310</v>
      </c>
      <c r="D131" s="15">
        <v>148500</v>
      </c>
      <c r="E131" s="15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E131/D131</f>
        <v>3.2026936026936029E-2</v>
      </c>
      <c r="P131" s="6">
        <f t="shared" ref="P131:P194" si="9">IFERROR(E131/G131,0)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7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x14ac:dyDescent="0.35">
      <c r="A132">
        <v>130</v>
      </c>
      <c r="B132" t="s">
        <v>311</v>
      </c>
      <c r="C132" s="2" t="s">
        <v>312</v>
      </c>
      <c r="D132" s="15">
        <v>9600</v>
      </c>
      <c r="E132" s="15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 s="6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1" x14ac:dyDescent="0.35">
      <c r="A133">
        <v>131</v>
      </c>
      <c r="B133" t="s">
        <v>313</v>
      </c>
      <c r="C133" s="2" t="s">
        <v>314</v>
      </c>
      <c r="D133" s="15">
        <v>164700</v>
      </c>
      <c r="E133" s="15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 s="6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x14ac:dyDescent="0.35">
      <c r="A134">
        <v>132</v>
      </c>
      <c r="B134" t="s">
        <v>315</v>
      </c>
      <c r="C134" s="2" t="s">
        <v>316</v>
      </c>
      <c r="D134" s="15">
        <v>3300</v>
      </c>
      <c r="E134" s="15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 s="6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x14ac:dyDescent="0.35">
      <c r="A135">
        <v>133</v>
      </c>
      <c r="B135" t="s">
        <v>317</v>
      </c>
      <c r="C135" s="2" t="s">
        <v>318</v>
      </c>
      <c r="D135" s="15">
        <v>4500</v>
      </c>
      <c r="E135" s="1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 s="6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x14ac:dyDescent="0.35">
      <c r="A136">
        <v>134</v>
      </c>
      <c r="B136" t="s">
        <v>320</v>
      </c>
      <c r="C136" s="2" t="s">
        <v>321</v>
      </c>
      <c r="D136" s="15">
        <v>99500</v>
      </c>
      <c r="E136" s="15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 s="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x14ac:dyDescent="0.35">
      <c r="A137">
        <v>135</v>
      </c>
      <c r="B137" t="s">
        <v>322</v>
      </c>
      <c r="C137" s="2" t="s">
        <v>323</v>
      </c>
      <c r="D137" s="15">
        <v>7700</v>
      </c>
      <c r="E137" s="15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 s="6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x14ac:dyDescent="0.35">
      <c r="A138">
        <v>136</v>
      </c>
      <c r="B138" t="s">
        <v>324</v>
      </c>
      <c r="C138" s="2" t="s">
        <v>325</v>
      </c>
      <c r="D138" s="15">
        <v>82800</v>
      </c>
      <c r="E138" s="15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 s="6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x14ac:dyDescent="0.35">
      <c r="A139">
        <v>137</v>
      </c>
      <c r="B139" t="s">
        <v>326</v>
      </c>
      <c r="C139" s="2" t="s">
        <v>327</v>
      </c>
      <c r="D139" s="15">
        <v>1800</v>
      </c>
      <c r="E139" s="15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 s="6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1" x14ac:dyDescent="0.35">
      <c r="A140">
        <v>138</v>
      </c>
      <c r="B140" t="s">
        <v>328</v>
      </c>
      <c r="C140" s="2" t="s">
        <v>329</v>
      </c>
      <c r="D140" s="15">
        <v>9600</v>
      </c>
      <c r="E140" s="15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 s="6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x14ac:dyDescent="0.35">
      <c r="A141">
        <v>139</v>
      </c>
      <c r="B141" t="s">
        <v>330</v>
      </c>
      <c r="C141" s="2" t="s">
        <v>331</v>
      </c>
      <c r="D141" s="15">
        <v>92100</v>
      </c>
      <c r="E141" s="15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 s="6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1" x14ac:dyDescent="0.35">
      <c r="A142">
        <v>140</v>
      </c>
      <c r="B142" t="s">
        <v>332</v>
      </c>
      <c r="C142" s="2" t="s">
        <v>333</v>
      </c>
      <c r="D142" s="15">
        <v>5500</v>
      </c>
      <c r="E142" s="15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 s="6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x14ac:dyDescent="0.35">
      <c r="A143">
        <v>141</v>
      </c>
      <c r="B143" t="s">
        <v>334</v>
      </c>
      <c r="C143" s="2" t="s">
        <v>335</v>
      </c>
      <c r="D143" s="15">
        <v>64300</v>
      </c>
      <c r="E143" s="15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 s="6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ht="31" x14ac:dyDescent="0.35">
      <c r="A144">
        <v>142</v>
      </c>
      <c r="B144" t="s">
        <v>336</v>
      </c>
      <c r="C144" s="2" t="s">
        <v>337</v>
      </c>
      <c r="D144" s="15">
        <v>5000</v>
      </c>
      <c r="E144" s="15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 s="6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x14ac:dyDescent="0.35">
      <c r="A145">
        <v>143</v>
      </c>
      <c r="B145" t="s">
        <v>338</v>
      </c>
      <c r="C145" s="2" t="s">
        <v>339</v>
      </c>
      <c r="D145" s="15">
        <v>5400</v>
      </c>
      <c r="E145" s="1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 s="6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x14ac:dyDescent="0.35">
      <c r="A146">
        <v>144</v>
      </c>
      <c r="B146" t="s">
        <v>340</v>
      </c>
      <c r="C146" s="2" t="s">
        <v>341</v>
      </c>
      <c r="D146" s="15">
        <v>9000</v>
      </c>
      <c r="E146" s="15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 s="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x14ac:dyDescent="0.35">
      <c r="A147">
        <v>145</v>
      </c>
      <c r="B147" t="s">
        <v>342</v>
      </c>
      <c r="C147" s="2" t="s">
        <v>343</v>
      </c>
      <c r="D147" s="15">
        <v>25000</v>
      </c>
      <c r="E147" s="15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 s="6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1" x14ac:dyDescent="0.35">
      <c r="A148">
        <v>146</v>
      </c>
      <c r="B148" t="s">
        <v>344</v>
      </c>
      <c r="C148" s="2" t="s">
        <v>345</v>
      </c>
      <c r="D148" s="15">
        <v>8800</v>
      </c>
      <c r="E148" s="15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 s="6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ht="31" x14ac:dyDescent="0.35">
      <c r="A149">
        <v>147</v>
      </c>
      <c r="B149" t="s">
        <v>346</v>
      </c>
      <c r="C149" s="2" t="s">
        <v>347</v>
      </c>
      <c r="D149" s="15">
        <v>8300</v>
      </c>
      <c r="E149" s="15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 s="6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x14ac:dyDescent="0.35">
      <c r="A150">
        <v>148</v>
      </c>
      <c r="B150" t="s">
        <v>348</v>
      </c>
      <c r="C150" s="2" t="s">
        <v>349</v>
      </c>
      <c r="D150" s="15">
        <v>9300</v>
      </c>
      <c r="E150" s="15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 s="6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x14ac:dyDescent="0.35">
      <c r="A151">
        <v>149</v>
      </c>
      <c r="B151" t="s">
        <v>350</v>
      </c>
      <c r="C151" s="2" t="s">
        <v>351</v>
      </c>
      <c r="D151" s="15">
        <v>6200</v>
      </c>
      <c r="E151" s="15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 s="6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x14ac:dyDescent="0.35">
      <c r="A152">
        <v>150</v>
      </c>
      <c r="B152" t="s">
        <v>352</v>
      </c>
      <c r="C152" s="2" t="s">
        <v>353</v>
      </c>
      <c r="D152" s="15">
        <v>100</v>
      </c>
      <c r="E152" s="15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 s="6">
        <f t="shared" si="9"/>
        <v>1</v>
      </c>
      <c r="Q152" t="str" cm="1">
        <f t="array" ref="Q152:R152">_xlfn.TEXTSPLIT(N152,"/")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x14ac:dyDescent="0.35">
      <c r="A153">
        <v>151</v>
      </c>
      <c r="B153" t="s">
        <v>354</v>
      </c>
      <c r="C153" s="2" t="s">
        <v>355</v>
      </c>
      <c r="D153" s="15">
        <v>137200</v>
      </c>
      <c r="E153" s="15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 s="6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x14ac:dyDescent="0.35">
      <c r="A154">
        <v>152</v>
      </c>
      <c r="B154" t="s">
        <v>356</v>
      </c>
      <c r="C154" s="2" t="s">
        <v>357</v>
      </c>
      <c r="D154" s="15">
        <v>41500</v>
      </c>
      <c r="E154" s="15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 s="6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x14ac:dyDescent="0.35">
      <c r="A155">
        <v>153</v>
      </c>
      <c r="B155" t="s">
        <v>358</v>
      </c>
      <c r="C155" s="2" t="s">
        <v>359</v>
      </c>
      <c r="D155" s="15">
        <v>189400</v>
      </c>
      <c r="E155" s="1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 s="6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x14ac:dyDescent="0.35">
      <c r="A156">
        <v>154</v>
      </c>
      <c r="B156" t="s">
        <v>360</v>
      </c>
      <c r="C156" s="2" t="s">
        <v>361</v>
      </c>
      <c r="D156" s="15">
        <v>171300</v>
      </c>
      <c r="E156" s="15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 s="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x14ac:dyDescent="0.35">
      <c r="A157">
        <v>155</v>
      </c>
      <c r="B157" t="s">
        <v>362</v>
      </c>
      <c r="C157" s="2" t="s">
        <v>363</v>
      </c>
      <c r="D157" s="15">
        <v>139500</v>
      </c>
      <c r="E157" s="15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 s="6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x14ac:dyDescent="0.35">
      <c r="A158">
        <v>156</v>
      </c>
      <c r="B158" t="s">
        <v>364</v>
      </c>
      <c r="C158" s="2" t="s">
        <v>365</v>
      </c>
      <c r="D158" s="15">
        <v>36400</v>
      </c>
      <c r="E158" s="15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 s="6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x14ac:dyDescent="0.35">
      <c r="A159">
        <v>157</v>
      </c>
      <c r="B159" t="s">
        <v>366</v>
      </c>
      <c r="C159" s="2" t="s">
        <v>367</v>
      </c>
      <c r="D159" s="15">
        <v>4200</v>
      </c>
      <c r="E159" s="15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 s="6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x14ac:dyDescent="0.35">
      <c r="A160">
        <v>158</v>
      </c>
      <c r="B160" t="s">
        <v>368</v>
      </c>
      <c r="C160" s="2" t="s">
        <v>369</v>
      </c>
      <c r="D160" s="15">
        <v>2100</v>
      </c>
      <c r="E160" s="15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 s="6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x14ac:dyDescent="0.35">
      <c r="A161">
        <v>159</v>
      </c>
      <c r="B161" t="s">
        <v>370</v>
      </c>
      <c r="C161" s="2" t="s">
        <v>371</v>
      </c>
      <c r="D161" s="15">
        <v>191200</v>
      </c>
      <c r="E161" s="15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 s="6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x14ac:dyDescent="0.35">
      <c r="A162">
        <v>160</v>
      </c>
      <c r="B162" t="s">
        <v>372</v>
      </c>
      <c r="C162" s="2" t="s">
        <v>373</v>
      </c>
      <c r="D162" s="15">
        <v>8000</v>
      </c>
      <c r="E162" s="15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 s="6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1" x14ac:dyDescent="0.35">
      <c r="A163">
        <v>161</v>
      </c>
      <c r="B163" t="s">
        <v>374</v>
      </c>
      <c r="C163" s="2" t="s">
        <v>375</v>
      </c>
      <c r="D163" s="15">
        <v>5500</v>
      </c>
      <c r="E163" s="15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 s="6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1" x14ac:dyDescent="0.35">
      <c r="A164">
        <v>162</v>
      </c>
      <c r="B164" t="s">
        <v>376</v>
      </c>
      <c r="C164" s="2" t="s">
        <v>377</v>
      </c>
      <c r="D164" s="15">
        <v>6100</v>
      </c>
      <c r="E164" s="15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 s="6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x14ac:dyDescent="0.35">
      <c r="A165">
        <v>163</v>
      </c>
      <c r="B165" t="s">
        <v>378</v>
      </c>
      <c r="C165" s="2" t="s">
        <v>379</v>
      </c>
      <c r="D165" s="15">
        <v>3500</v>
      </c>
      <c r="E165" s="1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 s="6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x14ac:dyDescent="0.35">
      <c r="A166">
        <v>164</v>
      </c>
      <c r="B166" t="s">
        <v>380</v>
      </c>
      <c r="C166" s="2" t="s">
        <v>381</v>
      </c>
      <c r="D166" s="15">
        <v>150500</v>
      </c>
      <c r="E166" s="15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 s="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x14ac:dyDescent="0.35">
      <c r="A167">
        <v>165</v>
      </c>
      <c r="B167" t="s">
        <v>382</v>
      </c>
      <c r="C167" s="2" t="s">
        <v>383</v>
      </c>
      <c r="D167" s="15">
        <v>90400</v>
      </c>
      <c r="E167" s="15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 s="6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x14ac:dyDescent="0.35">
      <c r="A168">
        <v>166</v>
      </c>
      <c r="B168" t="s">
        <v>384</v>
      </c>
      <c r="C168" s="2" t="s">
        <v>385</v>
      </c>
      <c r="D168" s="15">
        <v>9800</v>
      </c>
      <c r="E168" s="15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 s="6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x14ac:dyDescent="0.35">
      <c r="A169">
        <v>167</v>
      </c>
      <c r="B169" t="s">
        <v>386</v>
      </c>
      <c r="C169" s="2" t="s">
        <v>387</v>
      </c>
      <c r="D169" s="15">
        <v>2600</v>
      </c>
      <c r="E169" s="15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 s="6">
        <f t="shared" si="9"/>
        <v>74</v>
      </c>
      <c r="Q169" t="str" cm="1">
        <f t="array" ref="Q169:R169">_xlfn.TEXTSPLIT(N169,"/")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x14ac:dyDescent="0.35">
      <c r="A170">
        <v>168</v>
      </c>
      <c r="B170" t="s">
        <v>388</v>
      </c>
      <c r="C170" s="2" t="s">
        <v>389</v>
      </c>
      <c r="D170" s="15">
        <v>128100</v>
      </c>
      <c r="E170" s="15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 s="6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x14ac:dyDescent="0.35">
      <c r="A171">
        <v>169</v>
      </c>
      <c r="B171" t="s">
        <v>390</v>
      </c>
      <c r="C171" s="2" t="s">
        <v>391</v>
      </c>
      <c r="D171" s="15">
        <v>23300</v>
      </c>
      <c r="E171" s="15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 s="6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x14ac:dyDescent="0.35">
      <c r="A172">
        <v>170</v>
      </c>
      <c r="B172" t="s">
        <v>392</v>
      </c>
      <c r="C172" s="2" t="s">
        <v>393</v>
      </c>
      <c r="D172" s="15">
        <v>188100</v>
      </c>
      <c r="E172" s="15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 s="6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1" x14ac:dyDescent="0.35">
      <c r="A173">
        <v>171</v>
      </c>
      <c r="B173" t="s">
        <v>394</v>
      </c>
      <c r="C173" s="2" t="s">
        <v>395</v>
      </c>
      <c r="D173" s="15">
        <v>4900</v>
      </c>
      <c r="E173" s="15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 s="6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x14ac:dyDescent="0.35">
      <c r="A174">
        <v>172</v>
      </c>
      <c r="B174" t="s">
        <v>396</v>
      </c>
      <c r="C174" s="2" t="s">
        <v>397</v>
      </c>
      <c r="D174" s="15">
        <v>800</v>
      </c>
      <c r="E174" s="15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 s="6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x14ac:dyDescent="0.35">
      <c r="A175">
        <v>173</v>
      </c>
      <c r="B175" t="s">
        <v>398</v>
      </c>
      <c r="C175" s="2" t="s">
        <v>399</v>
      </c>
      <c r="D175" s="15">
        <v>96700</v>
      </c>
      <c r="E175" s="1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 s="6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x14ac:dyDescent="0.35">
      <c r="A176">
        <v>174</v>
      </c>
      <c r="B176" t="s">
        <v>400</v>
      </c>
      <c r="C176" s="2" t="s">
        <v>401</v>
      </c>
      <c r="D176" s="15">
        <v>600</v>
      </c>
      <c r="E176" s="15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 s="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x14ac:dyDescent="0.35">
      <c r="A177">
        <v>175</v>
      </c>
      <c r="B177" t="s">
        <v>402</v>
      </c>
      <c r="C177" s="2" t="s">
        <v>403</v>
      </c>
      <c r="D177" s="15">
        <v>181200</v>
      </c>
      <c r="E177" s="15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 s="6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1" x14ac:dyDescent="0.35">
      <c r="A178">
        <v>176</v>
      </c>
      <c r="B178" t="s">
        <v>404</v>
      </c>
      <c r="C178" s="2" t="s">
        <v>405</v>
      </c>
      <c r="D178" s="15">
        <v>115000</v>
      </c>
      <c r="E178" s="15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 s="6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x14ac:dyDescent="0.35">
      <c r="A179">
        <v>177</v>
      </c>
      <c r="B179" t="s">
        <v>406</v>
      </c>
      <c r="C179" s="2" t="s">
        <v>407</v>
      </c>
      <c r="D179" s="15">
        <v>38800</v>
      </c>
      <c r="E179" s="15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 s="6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x14ac:dyDescent="0.35">
      <c r="A180">
        <v>178</v>
      </c>
      <c r="B180" t="s">
        <v>408</v>
      </c>
      <c r="C180" s="2" t="s">
        <v>409</v>
      </c>
      <c r="D180" s="15">
        <v>7200</v>
      </c>
      <c r="E180" s="15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 s="6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1" x14ac:dyDescent="0.35">
      <c r="A181">
        <v>179</v>
      </c>
      <c r="B181" t="s">
        <v>410</v>
      </c>
      <c r="C181" s="2" t="s">
        <v>411</v>
      </c>
      <c r="D181" s="15">
        <v>44500</v>
      </c>
      <c r="E181" s="15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 s="6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x14ac:dyDescent="0.35">
      <c r="A182">
        <v>180</v>
      </c>
      <c r="B182" t="s">
        <v>412</v>
      </c>
      <c r="C182" s="2" t="s">
        <v>413</v>
      </c>
      <c r="D182" s="15">
        <v>56000</v>
      </c>
      <c r="E182" s="15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 s="6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x14ac:dyDescent="0.35">
      <c r="A183">
        <v>181</v>
      </c>
      <c r="B183" t="s">
        <v>414</v>
      </c>
      <c r="C183" s="2" t="s">
        <v>415</v>
      </c>
      <c r="D183" s="15">
        <v>8600</v>
      </c>
      <c r="E183" s="15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 s="6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1" x14ac:dyDescent="0.35">
      <c r="A184">
        <v>182</v>
      </c>
      <c r="B184" t="s">
        <v>416</v>
      </c>
      <c r="C184" s="2" t="s">
        <v>417</v>
      </c>
      <c r="D184" s="15">
        <v>27100</v>
      </c>
      <c r="E184" s="15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 s="6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1" x14ac:dyDescent="0.35">
      <c r="A185">
        <v>183</v>
      </c>
      <c r="B185" t="s">
        <v>418</v>
      </c>
      <c r="C185" s="2" t="s">
        <v>419</v>
      </c>
      <c r="D185" s="15">
        <v>5100</v>
      </c>
      <c r="E185" s="1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 s="6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x14ac:dyDescent="0.35">
      <c r="A186">
        <v>184</v>
      </c>
      <c r="B186" t="s">
        <v>420</v>
      </c>
      <c r="C186" s="2" t="s">
        <v>421</v>
      </c>
      <c r="D186" s="15">
        <v>3600</v>
      </c>
      <c r="E186" s="15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 s="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x14ac:dyDescent="0.35">
      <c r="A187">
        <v>185</v>
      </c>
      <c r="B187" t="s">
        <v>422</v>
      </c>
      <c r="C187" s="2" t="s">
        <v>423</v>
      </c>
      <c r="D187" s="15">
        <v>1000</v>
      </c>
      <c r="E187" s="15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 s="6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x14ac:dyDescent="0.35">
      <c r="A188">
        <v>186</v>
      </c>
      <c r="B188" t="s">
        <v>424</v>
      </c>
      <c r="C188" s="2" t="s">
        <v>425</v>
      </c>
      <c r="D188" s="15">
        <v>88800</v>
      </c>
      <c r="E188" s="15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 s="6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x14ac:dyDescent="0.35">
      <c r="A189">
        <v>187</v>
      </c>
      <c r="B189" t="s">
        <v>426</v>
      </c>
      <c r="C189" s="2" t="s">
        <v>427</v>
      </c>
      <c r="D189" s="15">
        <v>60200</v>
      </c>
      <c r="E189" s="15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 s="6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x14ac:dyDescent="0.35">
      <c r="A190">
        <v>188</v>
      </c>
      <c r="B190" t="s">
        <v>428</v>
      </c>
      <c r="C190" s="2" t="s">
        <v>429</v>
      </c>
      <c r="D190" s="15">
        <v>8200</v>
      </c>
      <c r="E190" s="15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 s="6">
        <f t="shared" si="9"/>
        <v>75</v>
      </c>
      <c r="Q190" t="str" cm="1">
        <f t="array" ref="Q190:R190">_xlfn.TEXTSPLIT(N190,"/")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x14ac:dyDescent="0.35">
      <c r="A191">
        <v>189</v>
      </c>
      <c r="B191" t="s">
        <v>430</v>
      </c>
      <c r="C191" s="2" t="s">
        <v>431</v>
      </c>
      <c r="D191" s="15">
        <v>191300</v>
      </c>
      <c r="E191" s="15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 s="6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x14ac:dyDescent="0.35">
      <c r="A192">
        <v>190</v>
      </c>
      <c r="B192" t="s">
        <v>432</v>
      </c>
      <c r="C192" s="2" t="s">
        <v>433</v>
      </c>
      <c r="D192" s="15">
        <v>3700</v>
      </c>
      <c r="E192" s="15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 s="6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x14ac:dyDescent="0.35">
      <c r="A193">
        <v>191</v>
      </c>
      <c r="B193" t="s">
        <v>434</v>
      </c>
      <c r="C193" s="2" t="s">
        <v>435</v>
      </c>
      <c r="D193" s="15">
        <v>8400</v>
      </c>
      <c r="E193" s="15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 s="6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x14ac:dyDescent="0.35">
      <c r="A194">
        <v>192</v>
      </c>
      <c r="B194" t="s">
        <v>436</v>
      </c>
      <c r="C194" s="2" t="s">
        <v>437</v>
      </c>
      <c r="D194" s="15">
        <v>42600</v>
      </c>
      <c r="E194" s="15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 s="6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7">
        <f t="shared" si="10"/>
        <v>41817.208333333336</v>
      </c>
      <c r="T194" s="7">
        <f t="shared" si="11"/>
        <v>41821.208333333336</v>
      </c>
    </row>
    <row r="195" spans="1:20" x14ac:dyDescent="0.35">
      <c r="A195">
        <v>193</v>
      </c>
      <c r="B195" t="s">
        <v>438</v>
      </c>
      <c r="C195" s="2" t="s">
        <v>439</v>
      </c>
      <c r="D195" s="15">
        <v>6600</v>
      </c>
      <c r="E195" s="1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E195/D195</f>
        <v>0.45636363636363636</v>
      </c>
      <c r="P195" s="6">
        <f t="shared" ref="P195:P258" si="13">IFERROR(E195/G195,0)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7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x14ac:dyDescent="0.35">
      <c r="A196">
        <v>194</v>
      </c>
      <c r="B196" t="s">
        <v>440</v>
      </c>
      <c r="C196" s="2" t="s">
        <v>441</v>
      </c>
      <c r="D196" s="15">
        <v>7100</v>
      </c>
      <c r="E196" s="15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 s="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x14ac:dyDescent="0.35">
      <c r="A197">
        <v>195</v>
      </c>
      <c r="B197" t="s">
        <v>442</v>
      </c>
      <c r="C197" s="2" t="s">
        <v>443</v>
      </c>
      <c r="D197" s="15">
        <v>15800</v>
      </c>
      <c r="E197" s="15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 s="6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x14ac:dyDescent="0.35">
      <c r="A198">
        <v>196</v>
      </c>
      <c r="B198" t="s">
        <v>444</v>
      </c>
      <c r="C198" s="2" t="s">
        <v>445</v>
      </c>
      <c r="D198" s="15">
        <v>8200</v>
      </c>
      <c r="E198" s="15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 s="6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x14ac:dyDescent="0.35">
      <c r="A199">
        <v>197</v>
      </c>
      <c r="B199" t="s">
        <v>446</v>
      </c>
      <c r="C199" s="2" t="s">
        <v>447</v>
      </c>
      <c r="D199" s="15">
        <v>54700</v>
      </c>
      <c r="E199" s="15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 s="6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x14ac:dyDescent="0.35">
      <c r="A200">
        <v>198</v>
      </c>
      <c r="B200" t="s">
        <v>448</v>
      </c>
      <c r="C200" s="2" t="s">
        <v>449</v>
      </c>
      <c r="D200" s="15">
        <v>63200</v>
      </c>
      <c r="E200" s="15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 s="6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x14ac:dyDescent="0.35">
      <c r="A201">
        <v>199</v>
      </c>
      <c r="B201" t="s">
        <v>450</v>
      </c>
      <c r="C201" s="2" t="s">
        <v>451</v>
      </c>
      <c r="D201" s="15">
        <v>1800</v>
      </c>
      <c r="E201" s="15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 s="6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x14ac:dyDescent="0.35">
      <c r="A202">
        <v>200</v>
      </c>
      <c r="B202" t="s">
        <v>452</v>
      </c>
      <c r="C202" s="2" t="s">
        <v>453</v>
      </c>
      <c r="D202" s="15">
        <v>100</v>
      </c>
      <c r="E202" s="15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 s="6">
        <f t="shared" si="13"/>
        <v>2</v>
      </c>
      <c r="Q202" t="str" cm="1">
        <f t="array" ref="Q202:R202">_xlfn.TEXTSPLIT(N202,"/")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x14ac:dyDescent="0.35">
      <c r="A203">
        <v>201</v>
      </c>
      <c r="B203" t="s">
        <v>454</v>
      </c>
      <c r="C203" s="2" t="s">
        <v>455</v>
      </c>
      <c r="D203" s="15">
        <v>2100</v>
      </c>
      <c r="E203" s="15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 s="6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x14ac:dyDescent="0.35">
      <c r="A204">
        <v>202</v>
      </c>
      <c r="B204" t="s">
        <v>456</v>
      </c>
      <c r="C204" s="2" t="s">
        <v>457</v>
      </c>
      <c r="D204" s="15">
        <v>8300</v>
      </c>
      <c r="E204" s="15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 s="6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1" x14ac:dyDescent="0.35">
      <c r="A205">
        <v>203</v>
      </c>
      <c r="B205" t="s">
        <v>458</v>
      </c>
      <c r="C205" s="2" t="s">
        <v>459</v>
      </c>
      <c r="D205" s="15">
        <v>143900</v>
      </c>
      <c r="E205" s="1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 s="6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x14ac:dyDescent="0.35">
      <c r="A206">
        <v>204</v>
      </c>
      <c r="B206" t="s">
        <v>460</v>
      </c>
      <c r="C206" s="2" t="s">
        <v>461</v>
      </c>
      <c r="D206" s="15">
        <v>75000</v>
      </c>
      <c r="E206" s="15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 s="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x14ac:dyDescent="0.35">
      <c r="A207">
        <v>205</v>
      </c>
      <c r="B207" t="s">
        <v>462</v>
      </c>
      <c r="C207" s="2" t="s">
        <v>463</v>
      </c>
      <c r="D207" s="15">
        <v>1300</v>
      </c>
      <c r="E207" s="15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 s="6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x14ac:dyDescent="0.35">
      <c r="A208">
        <v>206</v>
      </c>
      <c r="B208" t="s">
        <v>464</v>
      </c>
      <c r="C208" s="2" t="s">
        <v>465</v>
      </c>
      <c r="D208" s="15">
        <v>9000</v>
      </c>
      <c r="E208" s="15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 s="6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ht="31" x14ac:dyDescent="0.35">
      <c r="A209">
        <v>207</v>
      </c>
      <c r="B209" t="s">
        <v>466</v>
      </c>
      <c r="C209" s="2" t="s">
        <v>467</v>
      </c>
      <c r="D209" s="15">
        <v>1000</v>
      </c>
      <c r="E209" s="15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 s="6">
        <f t="shared" si="13"/>
        <v>99</v>
      </c>
      <c r="Q209" t="str" cm="1">
        <f t="array" ref="Q209:R209">_xlfn.TEXTSPLIT(N209,"/")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x14ac:dyDescent="0.35">
      <c r="A210">
        <v>208</v>
      </c>
      <c r="B210" t="s">
        <v>468</v>
      </c>
      <c r="C210" s="2" t="s">
        <v>469</v>
      </c>
      <c r="D210" s="15">
        <v>196900</v>
      </c>
      <c r="E210" s="15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 s="6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x14ac:dyDescent="0.35">
      <c r="A211">
        <v>209</v>
      </c>
      <c r="B211" t="s">
        <v>470</v>
      </c>
      <c r="C211" s="2" t="s">
        <v>471</v>
      </c>
      <c r="D211" s="15">
        <v>194500</v>
      </c>
      <c r="E211" s="15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 s="6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x14ac:dyDescent="0.35">
      <c r="A212">
        <v>210</v>
      </c>
      <c r="B212" t="s">
        <v>472</v>
      </c>
      <c r="C212" s="2" t="s">
        <v>473</v>
      </c>
      <c r="D212" s="15">
        <v>9400</v>
      </c>
      <c r="E212" s="15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 s="6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1" x14ac:dyDescent="0.35">
      <c r="A213">
        <v>211</v>
      </c>
      <c r="B213" t="s">
        <v>475</v>
      </c>
      <c r="C213" s="2" t="s">
        <v>476</v>
      </c>
      <c r="D213" s="15">
        <v>104400</v>
      </c>
      <c r="E213" s="15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 s="6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ht="31" x14ac:dyDescent="0.35">
      <c r="A214">
        <v>212</v>
      </c>
      <c r="B214" t="s">
        <v>477</v>
      </c>
      <c r="C214" s="2" t="s">
        <v>478</v>
      </c>
      <c r="D214" s="15">
        <v>8100</v>
      </c>
      <c r="E214" s="15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 s="6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1" x14ac:dyDescent="0.35">
      <c r="A215">
        <v>213</v>
      </c>
      <c r="B215" t="s">
        <v>479</v>
      </c>
      <c r="C215" s="2" t="s">
        <v>480</v>
      </c>
      <c r="D215" s="15">
        <v>87900</v>
      </c>
      <c r="E215" s="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 s="6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x14ac:dyDescent="0.35">
      <c r="A216">
        <v>214</v>
      </c>
      <c r="B216" t="s">
        <v>481</v>
      </c>
      <c r="C216" s="2" t="s">
        <v>482</v>
      </c>
      <c r="D216" s="15">
        <v>1400</v>
      </c>
      <c r="E216" s="15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 s="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x14ac:dyDescent="0.35">
      <c r="A217">
        <v>215</v>
      </c>
      <c r="B217" t="s">
        <v>483</v>
      </c>
      <c r="C217" s="2" t="s">
        <v>484</v>
      </c>
      <c r="D217" s="15">
        <v>156800</v>
      </c>
      <c r="E217" s="15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 s="6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x14ac:dyDescent="0.35">
      <c r="A218">
        <v>216</v>
      </c>
      <c r="B218" t="s">
        <v>485</v>
      </c>
      <c r="C218" s="2" t="s">
        <v>486</v>
      </c>
      <c r="D218" s="15">
        <v>121700</v>
      </c>
      <c r="E218" s="15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 s="6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x14ac:dyDescent="0.35">
      <c r="A219">
        <v>217</v>
      </c>
      <c r="B219" t="s">
        <v>487</v>
      </c>
      <c r="C219" s="2" t="s">
        <v>488</v>
      </c>
      <c r="D219" s="15">
        <v>129400</v>
      </c>
      <c r="E219" s="15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 s="6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x14ac:dyDescent="0.35">
      <c r="A220">
        <v>218</v>
      </c>
      <c r="B220" t="s">
        <v>489</v>
      </c>
      <c r="C220" s="2" t="s">
        <v>490</v>
      </c>
      <c r="D220" s="15">
        <v>5700</v>
      </c>
      <c r="E220" s="15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 s="6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x14ac:dyDescent="0.35">
      <c r="A221">
        <v>219</v>
      </c>
      <c r="B221" t="s">
        <v>491</v>
      </c>
      <c r="C221" s="2" t="s">
        <v>492</v>
      </c>
      <c r="D221" s="15">
        <v>41700</v>
      </c>
      <c r="E221" s="15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 s="6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x14ac:dyDescent="0.35">
      <c r="A222">
        <v>220</v>
      </c>
      <c r="B222" t="s">
        <v>493</v>
      </c>
      <c r="C222" s="2" t="s">
        <v>494</v>
      </c>
      <c r="D222" s="15">
        <v>7900</v>
      </c>
      <c r="E222" s="15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 s="6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1" x14ac:dyDescent="0.35">
      <c r="A223">
        <v>221</v>
      </c>
      <c r="B223" t="s">
        <v>495</v>
      </c>
      <c r="C223" s="2" t="s">
        <v>496</v>
      </c>
      <c r="D223" s="15">
        <v>121500</v>
      </c>
      <c r="E223" s="15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 s="6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x14ac:dyDescent="0.35">
      <c r="A224">
        <v>222</v>
      </c>
      <c r="B224" t="s">
        <v>497</v>
      </c>
      <c r="C224" s="2" t="s">
        <v>498</v>
      </c>
      <c r="D224" s="15">
        <v>4800</v>
      </c>
      <c r="E224" s="15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 s="6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x14ac:dyDescent="0.35">
      <c r="A225">
        <v>223</v>
      </c>
      <c r="B225" t="s">
        <v>499</v>
      </c>
      <c r="C225" s="2" t="s">
        <v>500</v>
      </c>
      <c r="D225" s="15">
        <v>87300</v>
      </c>
      <c r="E225" s="1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 s="6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x14ac:dyDescent="0.35">
      <c r="A226">
        <v>224</v>
      </c>
      <c r="B226" t="s">
        <v>501</v>
      </c>
      <c r="C226" s="2" t="s">
        <v>502</v>
      </c>
      <c r="D226" s="15">
        <v>46300</v>
      </c>
      <c r="E226" s="15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 s="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x14ac:dyDescent="0.35">
      <c r="A227">
        <v>225</v>
      </c>
      <c r="B227" t="s">
        <v>503</v>
      </c>
      <c r="C227" s="2" t="s">
        <v>504</v>
      </c>
      <c r="D227" s="15">
        <v>67800</v>
      </c>
      <c r="E227" s="15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 s="6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x14ac:dyDescent="0.35">
      <c r="A228">
        <v>226</v>
      </c>
      <c r="B228" t="s">
        <v>253</v>
      </c>
      <c r="C228" s="2" t="s">
        <v>505</v>
      </c>
      <c r="D228" s="15">
        <v>3000</v>
      </c>
      <c r="E228" s="15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 s="6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x14ac:dyDescent="0.35">
      <c r="A229">
        <v>227</v>
      </c>
      <c r="B229" t="s">
        <v>506</v>
      </c>
      <c r="C229" s="2" t="s">
        <v>507</v>
      </c>
      <c r="D229" s="15">
        <v>60900</v>
      </c>
      <c r="E229" s="15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 s="6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x14ac:dyDescent="0.35">
      <c r="A230">
        <v>228</v>
      </c>
      <c r="B230" t="s">
        <v>508</v>
      </c>
      <c r="C230" s="2" t="s">
        <v>509</v>
      </c>
      <c r="D230" s="15">
        <v>137900</v>
      </c>
      <c r="E230" s="15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 s="6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x14ac:dyDescent="0.35">
      <c r="A231">
        <v>229</v>
      </c>
      <c r="B231" t="s">
        <v>510</v>
      </c>
      <c r="C231" s="2" t="s">
        <v>511</v>
      </c>
      <c r="D231" s="15">
        <v>85600</v>
      </c>
      <c r="E231" s="15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 s="6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x14ac:dyDescent="0.35">
      <c r="A232">
        <v>230</v>
      </c>
      <c r="B232" t="s">
        <v>512</v>
      </c>
      <c r="C232" s="2" t="s">
        <v>513</v>
      </c>
      <c r="D232" s="15">
        <v>2400</v>
      </c>
      <c r="E232" s="15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 s="6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x14ac:dyDescent="0.35">
      <c r="A233">
        <v>231</v>
      </c>
      <c r="B233" t="s">
        <v>514</v>
      </c>
      <c r="C233" s="2" t="s">
        <v>515</v>
      </c>
      <c r="D233" s="15">
        <v>7200</v>
      </c>
      <c r="E233" s="15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 s="6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x14ac:dyDescent="0.35">
      <c r="A234">
        <v>232</v>
      </c>
      <c r="B234" t="s">
        <v>516</v>
      </c>
      <c r="C234" s="2" t="s">
        <v>517</v>
      </c>
      <c r="D234" s="15">
        <v>3400</v>
      </c>
      <c r="E234" s="15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 s="6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x14ac:dyDescent="0.35">
      <c r="A235">
        <v>233</v>
      </c>
      <c r="B235" t="s">
        <v>518</v>
      </c>
      <c r="C235" s="2" t="s">
        <v>519</v>
      </c>
      <c r="D235" s="15">
        <v>3800</v>
      </c>
      <c r="E235" s="1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 s="6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x14ac:dyDescent="0.35">
      <c r="A236">
        <v>234</v>
      </c>
      <c r="B236" t="s">
        <v>520</v>
      </c>
      <c r="C236" s="2" t="s">
        <v>521</v>
      </c>
      <c r="D236" s="15">
        <v>7500</v>
      </c>
      <c r="E236" s="15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 s="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1" x14ac:dyDescent="0.35">
      <c r="A237">
        <v>235</v>
      </c>
      <c r="B237" t="s">
        <v>522</v>
      </c>
      <c r="C237" s="2" t="s">
        <v>523</v>
      </c>
      <c r="D237" s="15">
        <v>8600</v>
      </c>
      <c r="E237" s="15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 s="6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x14ac:dyDescent="0.35">
      <c r="A238">
        <v>236</v>
      </c>
      <c r="B238" t="s">
        <v>524</v>
      </c>
      <c r="C238" s="2" t="s">
        <v>525</v>
      </c>
      <c r="D238" s="15">
        <v>39500</v>
      </c>
      <c r="E238" s="15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 s="6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1" x14ac:dyDescent="0.35">
      <c r="A239">
        <v>237</v>
      </c>
      <c r="B239" t="s">
        <v>526</v>
      </c>
      <c r="C239" s="2" t="s">
        <v>527</v>
      </c>
      <c r="D239" s="15">
        <v>9300</v>
      </c>
      <c r="E239" s="15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 s="6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x14ac:dyDescent="0.35">
      <c r="A240">
        <v>238</v>
      </c>
      <c r="B240" t="s">
        <v>528</v>
      </c>
      <c r="C240" s="2" t="s">
        <v>529</v>
      </c>
      <c r="D240" s="15">
        <v>2400</v>
      </c>
      <c r="E240" s="15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 s="6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ht="31" x14ac:dyDescent="0.35">
      <c r="A241">
        <v>239</v>
      </c>
      <c r="B241" t="s">
        <v>530</v>
      </c>
      <c r="C241" s="2" t="s">
        <v>531</v>
      </c>
      <c r="D241" s="15">
        <v>3200</v>
      </c>
      <c r="E241" s="15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 s="6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x14ac:dyDescent="0.35">
      <c r="A242">
        <v>240</v>
      </c>
      <c r="B242" t="s">
        <v>532</v>
      </c>
      <c r="C242" s="2" t="s">
        <v>533</v>
      </c>
      <c r="D242" s="15">
        <v>29400</v>
      </c>
      <c r="E242" s="15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 s="6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x14ac:dyDescent="0.35">
      <c r="A243">
        <v>241</v>
      </c>
      <c r="B243" t="s">
        <v>534</v>
      </c>
      <c r="C243" s="2" t="s">
        <v>535</v>
      </c>
      <c r="D243" s="15">
        <v>168500</v>
      </c>
      <c r="E243" s="15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 s="6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x14ac:dyDescent="0.35">
      <c r="A244">
        <v>242</v>
      </c>
      <c r="B244" t="s">
        <v>536</v>
      </c>
      <c r="C244" s="2" t="s">
        <v>537</v>
      </c>
      <c r="D244" s="15">
        <v>8400</v>
      </c>
      <c r="E244" s="15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 s="6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1" x14ac:dyDescent="0.35">
      <c r="A245">
        <v>243</v>
      </c>
      <c r="B245" t="s">
        <v>538</v>
      </c>
      <c r="C245" s="2" t="s">
        <v>539</v>
      </c>
      <c r="D245" s="15">
        <v>2300</v>
      </c>
      <c r="E245" s="1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 s="6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1" x14ac:dyDescent="0.35">
      <c r="A246">
        <v>244</v>
      </c>
      <c r="B246" t="s">
        <v>540</v>
      </c>
      <c r="C246" s="2" t="s">
        <v>541</v>
      </c>
      <c r="D246" s="15">
        <v>700</v>
      </c>
      <c r="E246" s="15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 s="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x14ac:dyDescent="0.35">
      <c r="A247">
        <v>245</v>
      </c>
      <c r="B247" t="s">
        <v>542</v>
      </c>
      <c r="C247" s="2" t="s">
        <v>543</v>
      </c>
      <c r="D247" s="15">
        <v>2900</v>
      </c>
      <c r="E247" s="15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 s="6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x14ac:dyDescent="0.35">
      <c r="A248">
        <v>246</v>
      </c>
      <c r="B248" t="s">
        <v>544</v>
      </c>
      <c r="C248" s="2" t="s">
        <v>545</v>
      </c>
      <c r="D248" s="15">
        <v>4500</v>
      </c>
      <c r="E248" s="15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 s="6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x14ac:dyDescent="0.35">
      <c r="A249">
        <v>247</v>
      </c>
      <c r="B249" t="s">
        <v>546</v>
      </c>
      <c r="C249" s="2" t="s">
        <v>547</v>
      </c>
      <c r="D249" s="15">
        <v>19800</v>
      </c>
      <c r="E249" s="15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 s="6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x14ac:dyDescent="0.35">
      <c r="A250">
        <v>248</v>
      </c>
      <c r="B250" t="s">
        <v>548</v>
      </c>
      <c r="C250" s="2" t="s">
        <v>549</v>
      </c>
      <c r="D250" s="15">
        <v>6200</v>
      </c>
      <c r="E250" s="15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 s="6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x14ac:dyDescent="0.35">
      <c r="A251">
        <v>249</v>
      </c>
      <c r="B251" t="s">
        <v>550</v>
      </c>
      <c r="C251" s="2" t="s">
        <v>551</v>
      </c>
      <c r="D251" s="15">
        <v>61500</v>
      </c>
      <c r="E251" s="15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 s="6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x14ac:dyDescent="0.35">
      <c r="A252">
        <v>250</v>
      </c>
      <c r="B252" t="s">
        <v>552</v>
      </c>
      <c r="C252" s="2" t="s">
        <v>553</v>
      </c>
      <c r="D252" s="15">
        <v>100</v>
      </c>
      <c r="E252" s="15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 s="6">
        <f t="shared" si="13"/>
        <v>3</v>
      </c>
      <c r="Q252" t="str" cm="1">
        <f t="array" ref="Q252:R252">_xlfn.TEXTSPLIT(N252,"/")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x14ac:dyDescent="0.35">
      <c r="A253">
        <v>251</v>
      </c>
      <c r="B253" t="s">
        <v>554</v>
      </c>
      <c r="C253" s="2" t="s">
        <v>555</v>
      </c>
      <c r="D253" s="15">
        <v>7100</v>
      </c>
      <c r="E253" s="15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 s="6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1" x14ac:dyDescent="0.35">
      <c r="A254">
        <v>252</v>
      </c>
      <c r="B254" t="s">
        <v>556</v>
      </c>
      <c r="C254" s="2" t="s">
        <v>557</v>
      </c>
      <c r="D254" s="15">
        <v>1000</v>
      </c>
      <c r="E254" s="15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 s="6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x14ac:dyDescent="0.35">
      <c r="A255">
        <v>253</v>
      </c>
      <c r="B255" t="s">
        <v>558</v>
      </c>
      <c r="C255" s="2" t="s">
        <v>559</v>
      </c>
      <c r="D255" s="15">
        <v>121500</v>
      </c>
      <c r="E255" s="1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 s="6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1" x14ac:dyDescent="0.35">
      <c r="A256">
        <v>254</v>
      </c>
      <c r="B256" t="s">
        <v>560</v>
      </c>
      <c r="C256" s="2" t="s">
        <v>561</v>
      </c>
      <c r="D256" s="15">
        <v>4600</v>
      </c>
      <c r="E256" s="15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 s="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1" x14ac:dyDescent="0.35">
      <c r="A257">
        <v>255</v>
      </c>
      <c r="B257" t="s">
        <v>562</v>
      </c>
      <c r="C257" s="2" t="s">
        <v>563</v>
      </c>
      <c r="D257" s="15">
        <v>80500</v>
      </c>
      <c r="E257" s="15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 s="6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x14ac:dyDescent="0.35">
      <c r="A258">
        <v>256</v>
      </c>
      <c r="B258" t="s">
        <v>564</v>
      </c>
      <c r="C258" s="2" t="s">
        <v>565</v>
      </c>
      <c r="D258" s="15">
        <v>4100</v>
      </c>
      <c r="E258" s="15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 s="6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7">
        <f t="shared" si="14"/>
        <v>42393.25</v>
      </c>
      <c r="T258" s="7">
        <f t="shared" si="15"/>
        <v>42430.25</v>
      </c>
    </row>
    <row r="259" spans="1:20" x14ac:dyDescent="0.35">
      <c r="A259">
        <v>257</v>
      </c>
      <c r="B259" t="s">
        <v>566</v>
      </c>
      <c r="C259" s="2" t="s">
        <v>567</v>
      </c>
      <c r="D259" s="15">
        <v>5700</v>
      </c>
      <c r="E259" s="15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E259/D259</f>
        <v>1.46</v>
      </c>
      <c r="P259" s="6">
        <f t="shared" ref="P259:P322" si="17">IFERROR(E259/G259,0)</f>
        <v>90.456521739130437</v>
      </c>
      <c r="Q259" t="str" cm="1">
        <f t="array" ref="Q259:R259">_xlfn.TEXTSPLIT(N259,"/")</f>
        <v>theater</v>
      </c>
      <c r="R259" t="str">
        <v>plays</v>
      </c>
      <c r="S259" s="7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x14ac:dyDescent="0.35">
      <c r="A260">
        <v>258</v>
      </c>
      <c r="B260" t="s">
        <v>568</v>
      </c>
      <c r="C260" s="2" t="s">
        <v>569</v>
      </c>
      <c r="D260" s="15">
        <v>5000</v>
      </c>
      <c r="E260" s="15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 s="6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1" x14ac:dyDescent="0.35">
      <c r="A261">
        <v>259</v>
      </c>
      <c r="B261" t="s">
        <v>570</v>
      </c>
      <c r="C261" s="2" t="s">
        <v>571</v>
      </c>
      <c r="D261" s="15">
        <v>1800</v>
      </c>
      <c r="E261" s="15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 s="6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x14ac:dyDescent="0.35">
      <c r="A262">
        <v>260</v>
      </c>
      <c r="B262" t="s">
        <v>572</v>
      </c>
      <c r="C262" s="2" t="s">
        <v>573</v>
      </c>
      <c r="D262" s="15">
        <v>6300</v>
      </c>
      <c r="E262" s="15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 s="6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ht="31" x14ac:dyDescent="0.35">
      <c r="A263">
        <v>261</v>
      </c>
      <c r="B263" t="s">
        <v>574</v>
      </c>
      <c r="C263" s="2" t="s">
        <v>575</v>
      </c>
      <c r="D263" s="15">
        <v>84300</v>
      </c>
      <c r="E263" s="15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 s="6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x14ac:dyDescent="0.35">
      <c r="A264">
        <v>262</v>
      </c>
      <c r="B264" t="s">
        <v>576</v>
      </c>
      <c r="C264" s="2" t="s">
        <v>577</v>
      </c>
      <c r="D264" s="15">
        <v>1700</v>
      </c>
      <c r="E264" s="15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 s="6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x14ac:dyDescent="0.35">
      <c r="A265">
        <v>263</v>
      </c>
      <c r="B265" t="s">
        <v>578</v>
      </c>
      <c r="C265" s="2" t="s">
        <v>579</v>
      </c>
      <c r="D265" s="15">
        <v>2900</v>
      </c>
      <c r="E265" s="1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 s="6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x14ac:dyDescent="0.35">
      <c r="A266">
        <v>264</v>
      </c>
      <c r="B266" t="s">
        <v>580</v>
      </c>
      <c r="C266" s="2" t="s">
        <v>581</v>
      </c>
      <c r="D266" s="15">
        <v>45600</v>
      </c>
      <c r="E266" s="15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 s="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x14ac:dyDescent="0.35">
      <c r="A267">
        <v>265</v>
      </c>
      <c r="B267" t="s">
        <v>582</v>
      </c>
      <c r="C267" s="2" t="s">
        <v>583</v>
      </c>
      <c r="D267" s="15">
        <v>4900</v>
      </c>
      <c r="E267" s="15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 s="6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x14ac:dyDescent="0.35">
      <c r="A268">
        <v>266</v>
      </c>
      <c r="B268" t="s">
        <v>584</v>
      </c>
      <c r="C268" s="2" t="s">
        <v>585</v>
      </c>
      <c r="D268" s="15">
        <v>111900</v>
      </c>
      <c r="E268" s="15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 s="6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x14ac:dyDescent="0.35">
      <c r="A269">
        <v>267</v>
      </c>
      <c r="B269" t="s">
        <v>586</v>
      </c>
      <c r="C269" s="2" t="s">
        <v>587</v>
      </c>
      <c r="D269" s="15">
        <v>61600</v>
      </c>
      <c r="E269" s="15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 s="6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x14ac:dyDescent="0.35">
      <c r="A270">
        <v>268</v>
      </c>
      <c r="B270" t="s">
        <v>588</v>
      </c>
      <c r="C270" s="2" t="s">
        <v>589</v>
      </c>
      <c r="D270" s="15">
        <v>1500</v>
      </c>
      <c r="E270" s="15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 s="6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x14ac:dyDescent="0.35">
      <c r="A271">
        <v>269</v>
      </c>
      <c r="B271" t="s">
        <v>590</v>
      </c>
      <c r="C271" s="2" t="s">
        <v>591</v>
      </c>
      <c r="D271" s="15">
        <v>3500</v>
      </c>
      <c r="E271" s="15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 s="6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x14ac:dyDescent="0.35">
      <c r="A272">
        <v>270</v>
      </c>
      <c r="B272" t="s">
        <v>592</v>
      </c>
      <c r="C272" s="2" t="s">
        <v>593</v>
      </c>
      <c r="D272" s="15">
        <v>173900</v>
      </c>
      <c r="E272" s="15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 s="6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1" x14ac:dyDescent="0.35">
      <c r="A273">
        <v>271</v>
      </c>
      <c r="B273" t="s">
        <v>594</v>
      </c>
      <c r="C273" s="2" t="s">
        <v>595</v>
      </c>
      <c r="D273" s="15">
        <v>153700</v>
      </c>
      <c r="E273" s="15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 s="6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x14ac:dyDescent="0.35">
      <c r="A274">
        <v>272</v>
      </c>
      <c r="B274" t="s">
        <v>596</v>
      </c>
      <c r="C274" s="2" t="s">
        <v>597</v>
      </c>
      <c r="D274" s="15">
        <v>51100</v>
      </c>
      <c r="E274" s="15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 s="6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x14ac:dyDescent="0.35">
      <c r="A275">
        <v>273</v>
      </c>
      <c r="B275" t="s">
        <v>598</v>
      </c>
      <c r="C275" s="2" t="s">
        <v>599</v>
      </c>
      <c r="D275" s="15">
        <v>7800</v>
      </c>
      <c r="E275" s="1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 s="6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1" x14ac:dyDescent="0.35">
      <c r="A276">
        <v>274</v>
      </c>
      <c r="B276" t="s">
        <v>600</v>
      </c>
      <c r="C276" s="2" t="s">
        <v>601</v>
      </c>
      <c r="D276" s="15">
        <v>2400</v>
      </c>
      <c r="E276" s="15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 s="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1" x14ac:dyDescent="0.35">
      <c r="A277">
        <v>275</v>
      </c>
      <c r="B277" t="s">
        <v>602</v>
      </c>
      <c r="C277" s="2" t="s">
        <v>603</v>
      </c>
      <c r="D277" s="15">
        <v>3900</v>
      </c>
      <c r="E277" s="15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 s="6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x14ac:dyDescent="0.35">
      <c r="A278">
        <v>276</v>
      </c>
      <c r="B278" t="s">
        <v>604</v>
      </c>
      <c r="C278" s="2" t="s">
        <v>605</v>
      </c>
      <c r="D278" s="15">
        <v>5500</v>
      </c>
      <c r="E278" s="15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 s="6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1" x14ac:dyDescent="0.35">
      <c r="A279">
        <v>277</v>
      </c>
      <c r="B279" t="s">
        <v>606</v>
      </c>
      <c r="C279" s="2" t="s">
        <v>607</v>
      </c>
      <c r="D279" s="15">
        <v>700</v>
      </c>
      <c r="E279" s="15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 s="6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x14ac:dyDescent="0.35">
      <c r="A280">
        <v>278</v>
      </c>
      <c r="B280" t="s">
        <v>608</v>
      </c>
      <c r="C280" s="2" t="s">
        <v>609</v>
      </c>
      <c r="D280" s="15">
        <v>2700</v>
      </c>
      <c r="E280" s="15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 s="6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x14ac:dyDescent="0.35">
      <c r="A281">
        <v>279</v>
      </c>
      <c r="B281" t="s">
        <v>610</v>
      </c>
      <c r="C281" s="2" t="s">
        <v>611</v>
      </c>
      <c r="D281" s="15">
        <v>8000</v>
      </c>
      <c r="E281" s="15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 s="6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1" x14ac:dyDescent="0.35">
      <c r="A282">
        <v>280</v>
      </c>
      <c r="B282" t="s">
        <v>612</v>
      </c>
      <c r="C282" s="2" t="s">
        <v>613</v>
      </c>
      <c r="D282" s="15">
        <v>2500</v>
      </c>
      <c r="E282" s="15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 s="6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x14ac:dyDescent="0.35">
      <c r="A283">
        <v>281</v>
      </c>
      <c r="B283" t="s">
        <v>614</v>
      </c>
      <c r="C283" s="2" t="s">
        <v>615</v>
      </c>
      <c r="D283" s="15">
        <v>164500</v>
      </c>
      <c r="E283" s="15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 s="6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x14ac:dyDescent="0.35">
      <c r="A284">
        <v>282</v>
      </c>
      <c r="B284" t="s">
        <v>616</v>
      </c>
      <c r="C284" s="2" t="s">
        <v>617</v>
      </c>
      <c r="D284" s="15">
        <v>8400</v>
      </c>
      <c r="E284" s="15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 s="6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1" x14ac:dyDescent="0.35">
      <c r="A285">
        <v>283</v>
      </c>
      <c r="B285" t="s">
        <v>618</v>
      </c>
      <c r="C285" s="2" t="s">
        <v>619</v>
      </c>
      <c r="D285" s="15">
        <v>8100</v>
      </c>
      <c r="E285" s="1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 s="6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x14ac:dyDescent="0.35">
      <c r="A286">
        <v>284</v>
      </c>
      <c r="B286" t="s">
        <v>620</v>
      </c>
      <c r="C286" s="2" t="s">
        <v>621</v>
      </c>
      <c r="D286" s="15">
        <v>9800</v>
      </c>
      <c r="E286" s="15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 s="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x14ac:dyDescent="0.35">
      <c r="A287">
        <v>285</v>
      </c>
      <c r="B287" t="s">
        <v>622</v>
      </c>
      <c r="C287" s="2" t="s">
        <v>623</v>
      </c>
      <c r="D287" s="15">
        <v>900</v>
      </c>
      <c r="E287" s="15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 s="6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x14ac:dyDescent="0.35">
      <c r="A288">
        <v>286</v>
      </c>
      <c r="B288" t="s">
        <v>624</v>
      </c>
      <c r="C288" s="2" t="s">
        <v>625</v>
      </c>
      <c r="D288" s="15">
        <v>112100</v>
      </c>
      <c r="E288" s="15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 s="6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x14ac:dyDescent="0.35">
      <c r="A289">
        <v>287</v>
      </c>
      <c r="B289" t="s">
        <v>626</v>
      </c>
      <c r="C289" s="2" t="s">
        <v>627</v>
      </c>
      <c r="D289" s="15">
        <v>6300</v>
      </c>
      <c r="E289" s="15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 s="6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x14ac:dyDescent="0.35">
      <c r="A290">
        <v>288</v>
      </c>
      <c r="B290" t="s">
        <v>628</v>
      </c>
      <c r="C290" s="2" t="s">
        <v>629</v>
      </c>
      <c r="D290" s="15">
        <v>5600</v>
      </c>
      <c r="E290" s="15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 s="6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x14ac:dyDescent="0.35">
      <c r="A291">
        <v>289</v>
      </c>
      <c r="B291" t="s">
        <v>630</v>
      </c>
      <c r="C291" s="2" t="s">
        <v>631</v>
      </c>
      <c r="D291" s="15">
        <v>800</v>
      </c>
      <c r="E291" s="15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 s="6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x14ac:dyDescent="0.35">
      <c r="A292">
        <v>290</v>
      </c>
      <c r="B292" t="s">
        <v>632</v>
      </c>
      <c r="C292" s="2" t="s">
        <v>633</v>
      </c>
      <c r="D292" s="15">
        <v>168600</v>
      </c>
      <c r="E292" s="15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 s="6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x14ac:dyDescent="0.35">
      <c r="A293">
        <v>291</v>
      </c>
      <c r="B293" t="s">
        <v>634</v>
      </c>
      <c r="C293" s="2" t="s">
        <v>635</v>
      </c>
      <c r="D293" s="15">
        <v>1800</v>
      </c>
      <c r="E293" s="15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 s="6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x14ac:dyDescent="0.35">
      <c r="A294">
        <v>292</v>
      </c>
      <c r="B294" t="s">
        <v>636</v>
      </c>
      <c r="C294" s="2" t="s">
        <v>637</v>
      </c>
      <c r="D294" s="15">
        <v>7300</v>
      </c>
      <c r="E294" s="15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 s="6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x14ac:dyDescent="0.35">
      <c r="A295">
        <v>293</v>
      </c>
      <c r="B295" t="s">
        <v>638</v>
      </c>
      <c r="C295" s="2" t="s">
        <v>639</v>
      </c>
      <c r="D295" s="15">
        <v>6500</v>
      </c>
      <c r="E295" s="1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 s="6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x14ac:dyDescent="0.35">
      <c r="A296">
        <v>294</v>
      </c>
      <c r="B296" t="s">
        <v>640</v>
      </c>
      <c r="C296" s="2" t="s">
        <v>641</v>
      </c>
      <c r="D296" s="15">
        <v>600</v>
      </c>
      <c r="E296" s="15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 s="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1" x14ac:dyDescent="0.35">
      <c r="A297">
        <v>295</v>
      </c>
      <c r="B297" t="s">
        <v>642</v>
      </c>
      <c r="C297" s="2" t="s">
        <v>643</v>
      </c>
      <c r="D297" s="15">
        <v>192900</v>
      </c>
      <c r="E297" s="15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 s="6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1" x14ac:dyDescent="0.35">
      <c r="A298">
        <v>296</v>
      </c>
      <c r="B298" t="s">
        <v>644</v>
      </c>
      <c r="C298" s="2" t="s">
        <v>645</v>
      </c>
      <c r="D298" s="15">
        <v>6100</v>
      </c>
      <c r="E298" s="15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 s="6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x14ac:dyDescent="0.35">
      <c r="A299">
        <v>297</v>
      </c>
      <c r="B299" t="s">
        <v>646</v>
      </c>
      <c r="C299" s="2" t="s">
        <v>647</v>
      </c>
      <c r="D299" s="15">
        <v>7200</v>
      </c>
      <c r="E299" s="15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 s="6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x14ac:dyDescent="0.35">
      <c r="A300">
        <v>298</v>
      </c>
      <c r="B300" t="s">
        <v>648</v>
      </c>
      <c r="C300" s="2" t="s">
        <v>649</v>
      </c>
      <c r="D300" s="15">
        <v>3500</v>
      </c>
      <c r="E300" s="15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 s="6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1" x14ac:dyDescent="0.35">
      <c r="A301">
        <v>299</v>
      </c>
      <c r="B301" t="s">
        <v>650</v>
      </c>
      <c r="C301" s="2" t="s">
        <v>651</v>
      </c>
      <c r="D301" s="15">
        <v>3800</v>
      </c>
      <c r="E301" s="15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 s="6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x14ac:dyDescent="0.35">
      <c r="A302">
        <v>300</v>
      </c>
      <c r="B302" t="s">
        <v>652</v>
      </c>
      <c r="C302" s="2" t="s">
        <v>653</v>
      </c>
      <c r="D302" s="15">
        <v>100</v>
      </c>
      <c r="E302" s="15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 s="6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ht="31" x14ac:dyDescent="0.35">
      <c r="A303">
        <v>301</v>
      </c>
      <c r="B303" t="s">
        <v>654</v>
      </c>
      <c r="C303" s="2" t="s">
        <v>655</v>
      </c>
      <c r="D303" s="15">
        <v>900</v>
      </c>
      <c r="E303" s="15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 s="6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x14ac:dyDescent="0.35">
      <c r="A304">
        <v>302</v>
      </c>
      <c r="B304" t="s">
        <v>656</v>
      </c>
      <c r="C304" s="2" t="s">
        <v>657</v>
      </c>
      <c r="D304" s="15">
        <v>76100</v>
      </c>
      <c r="E304" s="15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 s="6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x14ac:dyDescent="0.35">
      <c r="A305">
        <v>303</v>
      </c>
      <c r="B305" t="s">
        <v>658</v>
      </c>
      <c r="C305" s="2" t="s">
        <v>659</v>
      </c>
      <c r="D305" s="15">
        <v>3400</v>
      </c>
      <c r="E305" s="1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 s="6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x14ac:dyDescent="0.35">
      <c r="A306">
        <v>304</v>
      </c>
      <c r="B306" t="s">
        <v>660</v>
      </c>
      <c r="C306" s="2" t="s">
        <v>661</v>
      </c>
      <c r="D306" s="15">
        <v>2100</v>
      </c>
      <c r="E306" s="15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 s="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x14ac:dyDescent="0.35">
      <c r="A307">
        <v>305</v>
      </c>
      <c r="B307" t="s">
        <v>662</v>
      </c>
      <c r="C307" s="2" t="s">
        <v>663</v>
      </c>
      <c r="D307" s="15">
        <v>2800</v>
      </c>
      <c r="E307" s="15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 s="6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1" x14ac:dyDescent="0.35">
      <c r="A308">
        <v>306</v>
      </c>
      <c r="B308" t="s">
        <v>664</v>
      </c>
      <c r="C308" s="2" t="s">
        <v>665</v>
      </c>
      <c r="D308" s="15">
        <v>6500</v>
      </c>
      <c r="E308" s="15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 s="6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x14ac:dyDescent="0.35">
      <c r="A309">
        <v>307</v>
      </c>
      <c r="B309" t="s">
        <v>666</v>
      </c>
      <c r="C309" s="2" t="s">
        <v>667</v>
      </c>
      <c r="D309" s="15">
        <v>32900</v>
      </c>
      <c r="E309" s="15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 s="6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x14ac:dyDescent="0.35">
      <c r="A310">
        <v>308</v>
      </c>
      <c r="B310" t="s">
        <v>668</v>
      </c>
      <c r="C310" s="2" t="s">
        <v>669</v>
      </c>
      <c r="D310" s="15">
        <v>118200</v>
      </c>
      <c r="E310" s="15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 s="6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x14ac:dyDescent="0.35">
      <c r="A311">
        <v>309</v>
      </c>
      <c r="B311" t="s">
        <v>670</v>
      </c>
      <c r="C311" s="2" t="s">
        <v>671</v>
      </c>
      <c r="D311" s="15">
        <v>4100</v>
      </c>
      <c r="E311" s="15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 s="6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x14ac:dyDescent="0.35">
      <c r="A312">
        <v>310</v>
      </c>
      <c r="B312" t="s">
        <v>672</v>
      </c>
      <c r="C312" s="2" t="s">
        <v>673</v>
      </c>
      <c r="D312" s="15">
        <v>7800</v>
      </c>
      <c r="E312" s="15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 s="6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x14ac:dyDescent="0.35">
      <c r="A313">
        <v>311</v>
      </c>
      <c r="B313" t="s">
        <v>674</v>
      </c>
      <c r="C313" s="2" t="s">
        <v>675</v>
      </c>
      <c r="D313" s="15">
        <v>6300</v>
      </c>
      <c r="E313" s="15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 s="6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x14ac:dyDescent="0.35">
      <c r="A314">
        <v>312</v>
      </c>
      <c r="B314" t="s">
        <v>676</v>
      </c>
      <c r="C314" s="2" t="s">
        <v>677</v>
      </c>
      <c r="D314" s="15">
        <v>59100</v>
      </c>
      <c r="E314" s="15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 s="6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x14ac:dyDescent="0.35">
      <c r="A315">
        <v>313</v>
      </c>
      <c r="B315" t="s">
        <v>678</v>
      </c>
      <c r="C315" s="2" t="s">
        <v>679</v>
      </c>
      <c r="D315" s="15">
        <v>2200</v>
      </c>
      <c r="E315" s="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 s="6">
        <f t="shared" si="17"/>
        <v>39</v>
      </c>
      <c r="Q315" t="str" cm="1">
        <f t="array" ref="Q315:R315">_xlfn.TEXTSPLIT(N315,"/")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x14ac:dyDescent="0.35">
      <c r="A316">
        <v>314</v>
      </c>
      <c r="B316" t="s">
        <v>680</v>
      </c>
      <c r="C316" s="2" t="s">
        <v>681</v>
      </c>
      <c r="D316" s="15">
        <v>1400</v>
      </c>
      <c r="E316" s="15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 s="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1" x14ac:dyDescent="0.35">
      <c r="A317">
        <v>315</v>
      </c>
      <c r="B317" t="s">
        <v>682</v>
      </c>
      <c r="C317" s="2" t="s">
        <v>683</v>
      </c>
      <c r="D317" s="15">
        <v>9500</v>
      </c>
      <c r="E317" s="15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 s="6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x14ac:dyDescent="0.35">
      <c r="A318">
        <v>316</v>
      </c>
      <c r="B318" t="s">
        <v>684</v>
      </c>
      <c r="C318" s="2" t="s">
        <v>685</v>
      </c>
      <c r="D318" s="15">
        <v>9600</v>
      </c>
      <c r="E318" s="15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 s="6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x14ac:dyDescent="0.35">
      <c r="A319">
        <v>317</v>
      </c>
      <c r="B319" t="s">
        <v>686</v>
      </c>
      <c r="C319" s="2" t="s">
        <v>687</v>
      </c>
      <c r="D319" s="15">
        <v>6600</v>
      </c>
      <c r="E319" s="15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 s="6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1" x14ac:dyDescent="0.35">
      <c r="A320">
        <v>318</v>
      </c>
      <c r="B320" t="s">
        <v>688</v>
      </c>
      <c r="C320" s="2" t="s">
        <v>689</v>
      </c>
      <c r="D320" s="15">
        <v>5700</v>
      </c>
      <c r="E320" s="15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 s="6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x14ac:dyDescent="0.35">
      <c r="A321">
        <v>319</v>
      </c>
      <c r="B321" t="s">
        <v>690</v>
      </c>
      <c r="C321" s="2" t="s">
        <v>691</v>
      </c>
      <c r="D321" s="15">
        <v>8400</v>
      </c>
      <c r="E321" s="15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 s="6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x14ac:dyDescent="0.35">
      <c r="A322">
        <v>320</v>
      </c>
      <c r="B322" t="s">
        <v>692</v>
      </c>
      <c r="C322" s="2" t="s">
        <v>693</v>
      </c>
      <c r="D322" s="15">
        <v>84400</v>
      </c>
      <c r="E322" s="15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 s="6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7">
        <f t="shared" si="18"/>
        <v>40673.208333333336</v>
      </c>
      <c r="T322" s="7">
        <f t="shared" si="19"/>
        <v>40682.208333333336</v>
      </c>
    </row>
    <row r="323" spans="1:20" ht="31" x14ac:dyDescent="0.35">
      <c r="A323">
        <v>321</v>
      </c>
      <c r="B323" t="s">
        <v>694</v>
      </c>
      <c r="C323" s="2" t="s">
        <v>695</v>
      </c>
      <c r="D323" s="15">
        <v>170400</v>
      </c>
      <c r="E323" s="15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E323/D323</f>
        <v>0.94144366197183094</v>
      </c>
      <c r="P323" s="6">
        <f t="shared" ref="P323:P386" si="21">IFERROR(E323/G323,0)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7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1" x14ac:dyDescent="0.35">
      <c r="A324">
        <v>322</v>
      </c>
      <c r="B324" t="s">
        <v>696</v>
      </c>
      <c r="C324" s="2" t="s">
        <v>697</v>
      </c>
      <c r="D324" s="15">
        <v>117900</v>
      </c>
      <c r="E324" s="15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 s="6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x14ac:dyDescent="0.35">
      <c r="A325">
        <v>323</v>
      </c>
      <c r="B325" t="s">
        <v>698</v>
      </c>
      <c r="C325" s="2" t="s">
        <v>699</v>
      </c>
      <c r="D325" s="15">
        <v>8900</v>
      </c>
      <c r="E325" s="1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 s="6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x14ac:dyDescent="0.35">
      <c r="A326">
        <v>324</v>
      </c>
      <c r="B326" t="s">
        <v>700</v>
      </c>
      <c r="C326" s="2" t="s">
        <v>701</v>
      </c>
      <c r="D326" s="15">
        <v>7100</v>
      </c>
      <c r="E326" s="15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 s="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1" x14ac:dyDescent="0.35">
      <c r="A327">
        <v>325</v>
      </c>
      <c r="B327" t="s">
        <v>702</v>
      </c>
      <c r="C327" s="2" t="s">
        <v>703</v>
      </c>
      <c r="D327" s="15">
        <v>6500</v>
      </c>
      <c r="E327" s="15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 s="6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1" x14ac:dyDescent="0.35">
      <c r="A328">
        <v>326</v>
      </c>
      <c r="B328" t="s">
        <v>704</v>
      </c>
      <c r="C328" s="2" t="s">
        <v>705</v>
      </c>
      <c r="D328" s="15">
        <v>7200</v>
      </c>
      <c r="E328" s="15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 s="6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x14ac:dyDescent="0.35">
      <c r="A329">
        <v>327</v>
      </c>
      <c r="B329" t="s">
        <v>706</v>
      </c>
      <c r="C329" s="2" t="s">
        <v>707</v>
      </c>
      <c r="D329" s="15">
        <v>2600</v>
      </c>
      <c r="E329" s="15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 s="6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1" x14ac:dyDescent="0.35">
      <c r="A330">
        <v>328</v>
      </c>
      <c r="B330" t="s">
        <v>708</v>
      </c>
      <c r="C330" s="2" t="s">
        <v>709</v>
      </c>
      <c r="D330" s="15">
        <v>98700</v>
      </c>
      <c r="E330" s="15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 s="6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x14ac:dyDescent="0.35">
      <c r="A331">
        <v>329</v>
      </c>
      <c r="B331" t="s">
        <v>710</v>
      </c>
      <c r="C331" s="2" t="s">
        <v>711</v>
      </c>
      <c r="D331" s="15">
        <v>93800</v>
      </c>
      <c r="E331" s="15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 s="6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1" x14ac:dyDescent="0.35">
      <c r="A332">
        <v>330</v>
      </c>
      <c r="B332" t="s">
        <v>712</v>
      </c>
      <c r="C332" s="2" t="s">
        <v>713</v>
      </c>
      <c r="D332" s="15">
        <v>33700</v>
      </c>
      <c r="E332" s="15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 s="6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x14ac:dyDescent="0.35">
      <c r="A333">
        <v>331</v>
      </c>
      <c r="B333" t="s">
        <v>714</v>
      </c>
      <c r="C333" s="2" t="s">
        <v>715</v>
      </c>
      <c r="D333" s="15">
        <v>3300</v>
      </c>
      <c r="E333" s="15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 s="6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1" x14ac:dyDescent="0.35">
      <c r="A334">
        <v>332</v>
      </c>
      <c r="B334" t="s">
        <v>716</v>
      </c>
      <c r="C334" s="2" t="s">
        <v>717</v>
      </c>
      <c r="D334" s="15">
        <v>20700</v>
      </c>
      <c r="E334" s="15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 s="6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x14ac:dyDescent="0.35">
      <c r="A335">
        <v>333</v>
      </c>
      <c r="B335" t="s">
        <v>718</v>
      </c>
      <c r="C335" s="2" t="s">
        <v>719</v>
      </c>
      <c r="D335" s="15">
        <v>9600</v>
      </c>
      <c r="E335" s="1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 s="6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x14ac:dyDescent="0.35">
      <c r="A336">
        <v>334</v>
      </c>
      <c r="B336" t="s">
        <v>720</v>
      </c>
      <c r="C336" s="2" t="s">
        <v>721</v>
      </c>
      <c r="D336" s="15">
        <v>66200</v>
      </c>
      <c r="E336" s="15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 s="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x14ac:dyDescent="0.35">
      <c r="A337">
        <v>335</v>
      </c>
      <c r="B337" t="s">
        <v>722</v>
      </c>
      <c r="C337" s="2" t="s">
        <v>723</v>
      </c>
      <c r="D337" s="15">
        <v>173800</v>
      </c>
      <c r="E337" s="15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 s="6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x14ac:dyDescent="0.35">
      <c r="A338">
        <v>336</v>
      </c>
      <c r="B338" t="s">
        <v>724</v>
      </c>
      <c r="C338" s="2" t="s">
        <v>725</v>
      </c>
      <c r="D338" s="15">
        <v>70700</v>
      </c>
      <c r="E338" s="15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 s="6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x14ac:dyDescent="0.35">
      <c r="A339">
        <v>337</v>
      </c>
      <c r="B339" t="s">
        <v>726</v>
      </c>
      <c r="C339" s="2" t="s">
        <v>727</v>
      </c>
      <c r="D339" s="15">
        <v>94500</v>
      </c>
      <c r="E339" s="15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 s="6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x14ac:dyDescent="0.35">
      <c r="A340">
        <v>338</v>
      </c>
      <c r="B340" t="s">
        <v>728</v>
      </c>
      <c r="C340" s="2" t="s">
        <v>729</v>
      </c>
      <c r="D340" s="15">
        <v>69800</v>
      </c>
      <c r="E340" s="15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 s="6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x14ac:dyDescent="0.35">
      <c r="A341">
        <v>339</v>
      </c>
      <c r="B341" t="s">
        <v>730</v>
      </c>
      <c r="C341" s="2" t="s">
        <v>731</v>
      </c>
      <c r="D341" s="15">
        <v>136300</v>
      </c>
      <c r="E341" s="15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 s="6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x14ac:dyDescent="0.35">
      <c r="A342">
        <v>340</v>
      </c>
      <c r="B342" t="s">
        <v>732</v>
      </c>
      <c r="C342" s="2" t="s">
        <v>733</v>
      </c>
      <c r="D342" s="15">
        <v>37100</v>
      </c>
      <c r="E342" s="15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 s="6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ht="31" x14ac:dyDescent="0.35">
      <c r="A343">
        <v>341</v>
      </c>
      <c r="B343" t="s">
        <v>734</v>
      </c>
      <c r="C343" s="2" t="s">
        <v>735</v>
      </c>
      <c r="D343" s="15">
        <v>114300</v>
      </c>
      <c r="E343" s="15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 s="6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x14ac:dyDescent="0.35">
      <c r="A344">
        <v>342</v>
      </c>
      <c r="B344" t="s">
        <v>736</v>
      </c>
      <c r="C344" s="2" t="s">
        <v>737</v>
      </c>
      <c r="D344" s="15">
        <v>47900</v>
      </c>
      <c r="E344" s="15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 s="6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x14ac:dyDescent="0.35">
      <c r="A345">
        <v>343</v>
      </c>
      <c r="B345" t="s">
        <v>738</v>
      </c>
      <c r="C345" s="2" t="s">
        <v>739</v>
      </c>
      <c r="D345" s="15">
        <v>9000</v>
      </c>
      <c r="E345" s="1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 s="6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x14ac:dyDescent="0.35">
      <c r="A346">
        <v>344</v>
      </c>
      <c r="B346" t="s">
        <v>740</v>
      </c>
      <c r="C346" s="2" t="s">
        <v>741</v>
      </c>
      <c r="D346" s="15">
        <v>197600</v>
      </c>
      <c r="E346" s="15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 s="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x14ac:dyDescent="0.35">
      <c r="A347">
        <v>345</v>
      </c>
      <c r="B347" t="s">
        <v>742</v>
      </c>
      <c r="C347" s="2" t="s">
        <v>743</v>
      </c>
      <c r="D347" s="15">
        <v>157600</v>
      </c>
      <c r="E347" s="15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 s="6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x14ac:dyDescent="0.35">
      <c r="A348">
        <v>346</v>
      </c>
      <c r="B348" t="s">
        <v>744</v>
      </c>
      <c r="C348" s="2" t="s">
        <v>745</v>
      </c>
      <c r="D348" s="15">
        <v>8000</v>
      </c>
      <c r="E348" s="15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 s="6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x14ac:dyDescent="0.35">
      <c r="A349">
        <v>347</v>
      </c>
      <c r="B349" t="s">
        <v>746</v>
      </c>
      <c r="C349" s="2" t="s">
        <v>747</v>
      </c>
      <c r="D349" s="15">
        <v>900</v>
      </c>
      <c r="E349" s="15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 s="6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x14ac:dyDescent="0.35">
      <c r="A350">
        <v>348</v>
      </c>
      <c r="B350" t="s">
        <v>748</v>
      </c>
      <c r="C350" s="2" t="s">
        <v>749</v>
      </c>
      <c r="D350" s="15">
        <v>199000</v>
      </c>
      <c r="E350" s="15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 s="6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x14ac:dyDescent="0.35">
      <c r="A351">
        <v>349</v>
      </c>
      <c r="B351" t="s">
        <v>750</v>
      </c>
      <c r="C351" s="2" t="s">
        <v>751</v>
      </c>
      <c r="D351" s="15">
        <v>180800</v>
      </c>
      <c r="E351" s="15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 s="6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x14ac:dyDescent="0.35">
      <c r="A352">
        <v>350</v>
      </c>
      <c r="B352" t="s">
        <v>752</v>
      </c>
      <c r="C352" s="2" t="s">
        <v>753</v>
      </c>
      <c r="D352" s="15">
        <v>100</v>
      </c>
      <c r="E352" s="15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 s="6">
        <f t="shared" si="21"/>
        <v>5</v>
      </c>
      <c r="Q352" t="str" cm="1">
        <f t="array" ref="Q352:R352">_xlfn.TEXTSPLIT(N352,"/")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x14ac:dyDescent="0.35">
      <c r="A353">
        <v>351</v>
      </c>
      <c r="B353" t="s">
        <v>754</v>
      </c>
      <c r="C353" s="2" t="s">
        <v>755</v>
      </c>
      <c r="D353" s="15">
        <v>74100</v>
      </c>
      <c r="E353" s="15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 s="6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x14ac:dyDescent="0.35">
      <c r="A354">
        <v>352</v>
      </c>
      <c r="B354" t="s">
        <v>756</v>
      </c>
      <c r="C354" s="2" t="s">
        <v>757</v>
      </c>
      <c r="D354" s="15">
        <v>2800</v>
      </c>
      <c r="E354" s="15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 s="6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x14ac:dyDescent="0.35">
      <c r="A355">
        <v>353</v>
      </c>
      <c r="B355" t="s">
        <v>758</v>
      </c>
      <c r="C355" s="2" t="s">
        <v>759</v>
      </c>
      <c r="D355" s="15">
        <v>33600</v>
      </c>
      <c r="E355" s="1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 s="6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x14ac:dyDescent="0.35">
      <c r="A356">
        <v>354</v>
      </c>
      <c r="B356" t="s">
        <v>760</v>
      </c>
      <c r="C356" s="2" t="s">
        <v>761</v>
      </c>
      <c r="D356" s="15">
        <v>6100</v>
      </c>
      <c r="E356" s="15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 s="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x14ac:dyDescent="0.35">
      <c r="A357">
        <v>355</v>
      </c>
      <c r="B357" t="s">
        <v>762</v>
      </c>
      <c r="C357" s="2" t="s">
        <v>763</v>
      </c>
      <c r="D357" s="15">
        <v>3800</v>
      </c>
      <c r="E357" s="15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 s="6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x14ac:dyDescent="0.35">
      <c r="A358">
        <v>356</v>
      </c>
      <c r="B358" t="s">
        <v>764</v>
      </c>
      <c r="C358" s="2" t="s">
        <v>765</v>
      </c>
      <c r="D358" s="15">
        <v>9300</v>
      </c>
      <c r="E358" s="15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 s="6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x14ac:dyDescent="0.35">
      <c r="A359">
        <v>357</v>
      </c>
      <c r="B359" t="s">
        <v>766</v>
      </c>
      <c r="C359" s="2" t="s">
        <v>767</v>
      </c>
      <c r="D359" s="15">
        <v>2300</v>
      </c>
      <c r="E359" s="15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 s="6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x14ac:dyDescent="0.35">
      <c r="A360">
        <v>358</v>
      </c>
      <c r="B360" t="s">
        <v>768</v>
      </c>
      <c r="C360" s="2" t="s">
        <v>769</v>
      </c>
      <c r="D360" s="15">
        <v>9700</v>
      </c>
      <c r="E360" s="15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 s="6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x14ac:dyDescent="0.35">
      <c r="A361">
        <v>359</v>
      </c>
      <c r="B361" t="s">
        <v>770</v>
      </c>
      <c r="C361" s="2" t="s">
        <v>771</v>
      </c>
      <c r="D361" s="15">
        <v>4000</v>
      </c>
      <c r="E361" s="15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 s="6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x14ac:dyDescent="0.35">
      <c r="A362">
        <v>360</v>
      </c>
      <c r="B362" t="s">
        <v>772</v>
      </c>
      <c r="C362" s="2" t="s">
        <v>773</v>
      </c>
      <c r="D362" s="15">
        <v>59700</v>
      </c>
      <c r="E362" s="15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 s="6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x14ac:dyDescent="0.35">
      <c r="A363">
        <v>361</v>
      </c>
      <c r="B363" t="s">
        <v>774</v>
      </c>
      <c r="C363" s="2" t="s">
        <v>775</v>
      </c>
      <c r="D363" s="15">
        <v>5500</v>
      </c>
      <c r="E363" s="15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 s="6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x14ac:dyDescent="0.35">
      <c r="A364">
        <v>362</v>
      </c>
      <c r="B364" t="s">
        <v>776</v>
      </c>
      <c r="C364" s="2" t="s">
        <v>777</v>
      </c>
      <c r="D364" s="15">
        <v>3700</v>
      </c>
      <c r="E364" s="15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 s="6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x14ac:dyDescent="0.35">
      <c r="A365">
        <v>363</v>
      </c>
      <c r="B365" t="s">
        <v>778</v>
      </c>
      <c r="C365" s="2" t="s">
        <v>779</v>
      </c>
      <c r="D365" s="15">
        <v>5200</v>
      </c>
      <c r="E365" s="1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 s="6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x14ac:dyDescent="0.35">
      <c r="A366">
        <v>364</v>
      </c>
      <c r="B366" t="s">
        <v>780</v>
      </c>
      <c r="C366" s="2" t="s">
        <v>781</v>
      </c>
      <c r="D366" s="15">
        <v>900</v>
      </c>
      <c r="E366" s="15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 s="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x14ac:dyDescent="0.35">
      <c r="A367">
        <v>365</v>
      </c>
      <c r="B367" t="s">
        <v>782</v>
      </c>
      <c r="C367" s="2" t="s">
        <v>783</v>
      </c>
      <c r="D367" s="15">
        <v>1600</v>
      </c>
      <c r="E367" s="15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 s="6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x14ac:dyDescent="0.35">
      <c r="A368">
        <v>366</v>
      </c>
      <c r="B368" t="s">
        <v>784</v>
      </c>
      <c r="C368" s="2" t="s">
        <v>785</v>
      </c>
      <c r="D368" s="15">
        <v>1800</v>
      </c>
      <c r="E368" s="15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 s="6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x14ac:dyDescent="0.35">
      <c r="A369">
        <v>367</v>
      </c>
      <c r="B369" t="s">
        <v>786</v>
      </c>
      <c r="C369" s="2" t="s">
        <v>787</v>
      </c>
      <c r="D369" s="15">
        <v>9900</v>
      </c>
      <c r="E369" s="15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 s="6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x14ac:dyDescent="0.35">
      <c r="A370">
        <v>368</v>
      </c>
      <c r="B370" t="s">
        <v>788</v>
      </c>
      <c r="C370" s="2" t="s">
        <v>789</v>
      </c>
      <c r="D370" s="15">
        <v>5200</v>
      </c>
      <c r="E370" s="15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 s="6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x14ac:dyDescent="0.35">
      <c r="A371">
        <v>369</v>
      </c>
      <c r="B371" t="s">
        <v>790</v>
      </c>
      <c r="C371" s="2" t="s">
        <v>791</v>
      </c>
      <c r="D371" s="15">
        <v>5400</v>
      </c>
      <c r="E371" s="15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 s="6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x14ac:dyDescent="0.35">
      <c r="A372">
        <v>370</v>
      </c>
      <c r="B372" t="s">
        <v>792</v>
      </c>
      <c r="C372" s="2" t="s">
        <v>793</v>
      </c>
      <c r="D372" s="15">
        <v>112300</v>
      </c>
      <c r="E372" s="15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 s="6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x14ac:dyDescent="0.35">
      <c r="A373">
        <v>371</v>
      </c>
      <c r="B373" t="s">
        <v>794</v>
      </c>
      <c r="C373" s="2" t="s">
        <v>795</v>
      </c>
      <c r="D373" s="15">
        <v>189200</v>
      </c>
      <c r="E373" s="15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 s="6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1" x14ac:dyDescent="0.35">
      <c r="A374">
        <v>372</v>
      </c>
      <c r="B374" t="s">
        <v>796</v>
      </c>
      <c r="C374" s="2" t="s">
        <v>797</v>
      </c>
      <c r="D374" s="15">
        <v>900</v>
      </c>
      <c r="E374" s="15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 s="6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x14ac:dyDescent="0.35">
      <c r="A375">
        <v>373</v>
      </c>
      <c r="B375" t="s">
        <v>798</v>
      </c>
      <c r="C375" s="2" t="s">
        <v>799</v>
      </c>
      <c r="D375" s="15">
        <v>22500</v>
      </c>
      <c r="E375" s="1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 s="6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1" x14ac:dyDescent="0.35">
      <c r="A376">
        <v>374</v>
      </c>
      <c r="B376" t="s">
        <v>800</v>
      </c>
      <c r="C376" s="2" t="s">
        <v>801</v>
      </c>
      <c r="D376" s="15">
        <v>167400</v>
      </c>
      <c r="E376" s="15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 s="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1" x14ac:dyDescent="0.35">
      <c r="A377">
        <v>375</v>
      </c>
      <c r="B377" t="s">
        <v>802</v>
      </c>
      <c r="C377" s="2" t="s">
        <v>803</v>
      </c>
      <c r="D377" s="15">
        <v>2700</v>
      </c>
      <c r="E377" s="15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 s="6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x14ac:dyDescent="0.35">
      <c r="A378">
        <v>376</v>
      </c>
      <c r="B378" t="s">
        <v>804</v>
      </c>
      <c r="C378" s="2" t="s">
        <v>805</v>
      </c>
      <c r="D378" s="15">
        <v>3400</v>
      </c>
      <c r="E378" s="15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 s="6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x14ac:dyDescent="0.35">
      <c r="A379">
        <v>377</v>
      </c>
      <c r="B379" t="s">
        <v>806</v>
      </c>
      <c r="C379" s="2" t="s">
        <v>807</v>
      </c>
      <c r="D379" s="15">
        <v>49700</v>
      </c>
      <c r="E379" s="15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 s="6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x14ac:dyDescent="0.35">
      <c r="A380">
        <v>378</v>
      </c>
      <c r="B380" t="s">
        <v>808</v>
      </c>
      <c r="C380" s="2" t="s">
        <v>809</v>
      </c>
      <c r="D380" s="15">
        <v>178200</v>
      </c>
      <c r="E380" s="15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 s="6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x14ac:dyDescent="0.35">
      <c r="A381">
        <v>379</v>
      </c>
      <c r="B381" t="s">
        <v>810</v>
      </c>
      <c r="C381" s="2" t="s">
        <v>811</v>
      </c>
      <c r="D381" s="15">
        <v>7200</v>
      </c>
      <c r="E381" s="15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 s="6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1" x14ac:dyDescent="0.35">
      <c r="A382">
        <v>380</v>
      </c>
      <c r="B382" t="s">
        <v>812</v>
      </c>
      <c r="C382" s="2" t="s">
        <v>813</v>
      </c>
      <c r="D382" s="15">
        <v>2500</v>
      </c>
      <c r="E382" s="15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 s="6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x14ac:dyDescent="0.35">
      <c r="A383">
        <v>381</v>
      </c>
      <c r="B383" t="s">
        <v>814</v>
      </c>
      <c r="C383" s="2" t="s">
        <v>815</v>
      </c>
      <c r="D383" s="15">
        <v>5300</v>
      </c>
      <c r="E383" s="15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 s="6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1" x14ac:dyDescent="0.35">
      <c r="A384">
        <v>382</v>
      </c>
      <c r="B384" t="s">
        <v>816</v>
      </c>
      <c r="C384" s="2" t="s">
        <v>817</v>
      </c>
      <c r="D384" s="15">
        <v>9100</v>
      </c>
      <c r="E384" s="15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 s="6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x14ac:dyDescent="0.35">
      <c r="A385">
        <v>383</v>
      </c>
      <c r="B385" t="s">
        <v>818</v>
      </c>
      <c r="C385" s="2" t="s">
        <v>819</v>
      </c>
      <c r="D385" s="15">
        <v>6300</v>
      </c>
      <c r="E385" s="1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 s="6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x14ac:dyDescent="0.35">
      <c r="A386">
        <v>384</v>
      </c>
      <c r="B386" t="s">
        <v>820</v>
      </c>
      <c r="C386" s="2" t="s">
        <v>821</v>
      </c>
      <c r="D386" s="15">
        <v>114400</v>
      </c>
      <c r="E386" s="15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 s="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7">
        <f t="shared" si="22"/>
        <v>42776.25</v>
      </c>
      <c r="T386" s="7">
        <f t="shared" si="23"/>
        <v>42803.25</v>
      </c>
    </row>
    <row r="387" spans="1:20" ht="31" x14ac:dyDescent="0.35">
      <c r="A387">
        <v>385</v>
      </c>
      <c r="B387" t="s">
        <v>822</v>
      </c>
      <c r="C387" s="2" t="s">
        <v>823</v>
      </c>
      <c r="D387" s="15">
        <v>38900</v>
      </c>
      <c r="E387" s="15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E387/D387</f>
        <v>1.4616709511568124</v>
      </c>
      <c r="P387" s="6">
        <f t="shared" ref="P387:P450" si="25">IFERROR(E387/G387,0)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7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1" x14ac:dyDescent="0.35">
      <c r="A388">
        <v>386</v>
      </c>
      <c r="B388" t="s">
        <v>824</v>
      </c>
      <c r="C388" s="2" t="s">
        <v>825</v>
      </c>
      <c r="D388" s="15">
        <v>135500</v>
      </c>
      <c r="E388" s="15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 s="6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x14ac:dyDescent="0.35">
      <c r="A389">
        <v>387</v>
      </c>
      <c r="B389" t="s">
        <v>826</v>
      </c>
      <c r="C389" s="2" t="s">
        <v>827</v>
      </c>
      <c r="D389" s="15">
        <v>109000</v>
      </c>
      <c r="E389" s="15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 s="6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x14ac:dyDescent="0.35">
      <c r="A390">
        <v>388</v>
      </c>
      <c r="B390" t="s">
        <v>828</v>
      </c>
      <c r="C390" s="2" t="s">
        <v>829</v>
      </c>
      <c r="D390" s="15">
        <v>114800</v>
      </c>
      <c r="E390" s="15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 s="6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x14ac:dyDescent="0.35">
      <c r="A391">
        <v>389</v>
      </c>
      <c r="B391" t="s">
        <v>830</v>
      </c>
      <c r="C391" s="2" t="s">
        <v>831</v>
      </c>
      <c r="D391" s="15">
        <v>83000</v>
      </c>
      <c r="E391" s="15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 s="6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x14ac:dyDescent="0.35">
      <c r="A392">
        <v>390</v>
      </c>
      <c r="B392" t="s">
        <v>832</v>
      </c>
      <c r="C392" s="2" t="s">
        <v>833</v>
      </c>
      <c r="D392" s="15">
        <v>2400</v>
      </c>
      <c r="E392" s="15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 s="6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x14ac:dyDescent="0.35">
      <c r="A393">
        <v>391</v>
      </c>
      <c r="B393" t="s">
        <v>834</v>
      </c>
      <c r="C393" s="2" t="s">
        <v>835</v>
      </c>
      <c r="D393" s="15">
        <v>60400</v>
      </c>
      <c r="E393" s="15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 s="6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1" x14ac:dyDescent="0.35">
      <c r="A394">
        <v>392</v>
      </c>
      <c r="B394" t="s">
        <v>836</v>
      </c>
      <c r="C394" s="2" t="s">
        <v>837</v>
      </c>
      <c r="D394" s="15">
        <v>102900</v>
      </c>
      <c r="E394" s="15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 s="6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x14ac:dyDescent="0.35">
      <c r="A395">
        <v>393</v>
      </c>
      <c r="B395" t="s">
        <v>838</v>
      </c>
      <c r="C395" s="2" t="s">
        <v>839</v>
      </c>
      <c r="D395" s="15">
        <v>62800</v>
      </c>
      <c r="E395" s="1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 s="6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x14ac:dyDescent="0.35">
      <c r="A396">
        <v>394</v>
      </c>
      <c r="B396" t="s">
        <v>840</v>
      </c>
      <c r="C396" s="2" t="s">
        <v>841</v>
      </c>
      <c r="D396" s="15">
        <v>800</v>
      </c>
      <c r="E396" s="15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 s="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1" x14ac:dyDescent="0.35">
      <c r="A397">
        <v>395</v>
      </c>
      <c r="B397" t="s">
        <v>295</v>
      </c>
      <c r="C397" s="2" t="s">
        <v>842</v>
      </c>
      <c r="D397" s="15">
        <v>7100</v>
      </c>
      <c r="E397" s="15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 s="6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x14ac:dyDescent="0.35">
      <c r="A398">
        <v>396</v>
      </c>
      <c r="B398" t="s">
        <v>843</v>
      </c>
      <c r="C398" s="2" t="s">
        <v>844</v>
      </c>
      <c r="D398" s="15">
        <v>46100</v>
      </c>
      <c r="E398" s="15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 s="6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x14ac:dyDescent="0.35">
      <c r="A399">
        <v>397</v>
      </c>
      <c r="B399" t="s">
        <v>845</v>
      </c>
      <c r="C399" s="2" t="s">
        <v>846</v>
      </c>
      <c r="D399" s="15">
        <v>8100</v>
      </c>
      <c r="E399" s="15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 s="6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ht="31" x14ac:dyDescent="0.35">
      <c r="A400">
        <v>398</v>
      </c>
      <c r="B400" t="s">
        <v>847</v>
      </c>
      <c r="C400" s="2" t="s">
        <v>848</v>
      </c>
      <c r="D400" s="15">
        <v>1700</v>
      </c>
      <c r="E400" s="15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 s="6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x14ac:dyDescent="0.35">
      <c r="A401">
        <v>399</v>
      </c>
      <c r="B401" t="s">
        <v>849</v>
      </c>
      <c r="C401" s="2" t="s">
        <v>850</v>
      </c>
      <c r="D401" s="15">
        <v>97300</v>
      </c>
      <c r="E401" s="15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 s="6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1" x14ac:dyDescent="0.35">
      <c r="A402">
        <v>400</v>
      </c>
      <c r="B402" t="s">
        <v>851</v>
      </c>
      <c r="C402" s="2" t="s">
        <v>852</v>
      </c>
      <c r="D402" s="15">
        <v>100</v>
      </c>
      <c r="E402" s="15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 s="6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x14ac:dyDescent="0.35">
      <c r="A403">
        <v>401</v>
      </c>
      <c r="B403" t="s">
        <v>853</v>
      </c>
      <c r="C403" s="2" t="s">
        <v>854</v>
      </c>
      <c r="D403" s="15">
        <v>900</v>
      </c>
      <c r="E403" s="15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 s="6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x14ac:dyDescent="0.35">
      <c r="A404">
        <v>402</v>
      </c>
      <c r="B404" t="s">
        <v>855</v>
      </c>
      <c r="C404" s="2" t="s">
        <v>856</v>
      </c>
      <c r="D404" s="15">
        <v>7300</v>
      </c>
      <c r="E404" s="15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 s="6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x14ac:dyDescent="0.35">
      <c r="A405">
        <v>403</v>
      </c>
      <c r="B405" t="s">
        <v>857</v>
      </c>
      <c r="C405" s="2" t="s">
        <v>858</v>
      </c>
      <c r="D405" s="15">
        <v>195800</v>
      </c>
      <c r="E405" s="1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 s="6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x14ac:dyDescent="0.35">
      <c r="A406">
        <v>404</v>
      </c>
      <c r="B406" t="s">
        <v>859</v>
      </c>
      <c r="C406" s="2" t="s">
        <v>860</v>
      </c>
      <c r="D406" s="15">
        <v>48900</v>
      </c>
      <c r="E406" s="15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 s="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x14ac:dyDescent="0.35">
      <c r="A407">
        <v>405</v>
      </c>
      <c r="B407" t="s">
        <v>861</v>
      </c>
      <c r="C407" s="2" t="s">
        <v>862</v>
      </c>
      <c r="D407" s="15">
        <v>29600</v>
      </c>
      <c r="E407" s="15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 s="6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x14ac:dyDescent="0.35">
      <c r="A408">
        <v>406</v>
      </c>
      <c r="B408" t="s">
        <v>863</v>
      </c>
      <c r="C408" s="2" t="s">
        <v>864</v>
      </c>
      <c r="D408" s="15">
        <v>39300</v>
      </c>
      <c r="E408" s="15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 s="6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x14ac:dyDescent="0.35">
      <c r="A409">
        <v>407</v>
      </c>
      <c r="B409" t="s">
        <v>865</v>
      </c>
      <c r="C409" s="2" t="s">
        <v>866</v>
      </c>
      <c r="D409" s="15">
        <v>3400</v>
      </c>
      <c r="E409" s="15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 s="6">
        <f t="shared" si="25"/>
        <v>25</v>
      </c>
      <c r="Q409" t="str" cm="1">
        <f t="array" ref="Q409:R409">_xlfn.TEXTSPLIT(N409,"/")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x14ac:dyDescent="0.35">
      <c r="A410">
        <v>408</v>
      </c>
      <c r="B410" t="s">
        <v>867</v>
      </c>
      <c r="C410" s="2" t="s">
        <v>868</v>
      </c>
      <c r="D410" s="15">
        <v>9200</v>
      </c>
      <c r="E410" s="15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 s="6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x14ac:dyDescent="0.35">
      <c r="A411">
        <v>409</v>
      </c>
      <c r="B411" t="s">
        <v>243</v>
      </c>
      <c r="C411" s="2" t="s">
        <v>869</v>
      </c>
      <c r="D411" s="15">
        <v>135600</v>
      </c>
      <c r="E411" s="15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 s="6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x14ac:dyDescent="0.35">
      <c r="A412">
        <v>410</v>
      </c>
      <c r="B412" t="s">
        <v>870</v>
      </c>
      <c r="C412" s="2" t="s">
        <v>871</v>
      </c>
      <c r="D412" s="15">
        <v>153700</v>
      </c>
      <c r="E412" s="15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 s="6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x14ac:dyDescent="0.35">
      <c r="A413">
        <v>411</v>
      </c>
      <c r="B413" t="s">
        <v>872</v>
      </c>
      <c r="C413" s="2" t="s">
        <v>873</v>
      </c>
      <c r="D413" s="15">
        <v>7800</v>
      </c>
      <c r="E413" s="15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 s="6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x14ac:dyDescent="0.35">
      <c r="A414">
        <v>412</v>
      </c>
      <c r="B414" t="s">
        <v>874</v>
      </c>
      <c r="C414" s="2" t="s">
        <v>875</v>
      </c>
      <c r="D414" s="15">
        <v>2100</v>
      </c>
      <c r="E414" s="15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 s="6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x14ac:dyDescent="0.35">
      <c r="A415">
        <v>413</v>
      </c>
      <c r="B415" t="s">
        <v>876</v>
      </c>
      <c r="C415" s="2" t="s">
        <v>877</v>
      </c>
      <c r="D415" s="15">
        <v>189500</v>
      </c>
      <c r="E415" s="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 s="6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x14ac:dyDescent="0.35">
      <c r="A416">
        <v>414</v>
      </c>
      <c r="B416" t="s">
        <v>878</v>
      </c>
      <c r="C416" s="2" t="s">
        <v>879</v>
      </c>
      <c r="D416" s="15">
        <v>188200</v>
      </c>
      <c r="E416" s="15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 s="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x14ac:dyDescent="0.35">
      <c r="A417">
        <v>415</v>
      </c>
      <c r="B417" t="s">
        <v>880</v>
      </c>
      <c r="C417" s="2" t="s">
        <v>881</v>
      </c>
      <c r="D417" s="15">
        <v>113500</v>
      </c>
      <c r="E417" s="15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 s="6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1" x14ac:dyDescent="0.35">
      <c r="A418">
        <v>416</v>
      </c>
      <c r="B418" t="s">
        <v>882</v>
      </c>
      <c r="C418" s="2" t="s">
        <v>883</v>
      </c>
      <c r="D418" s="15">
        <v>134600</v>
      </c>
      <c r="E418" s="15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 s="6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x14ac:dyDescent="0.35">
      <c r="A419">
        <v>417</v>
      </c>
      <c r="B419" t="s">
        <v>884</v>
      </c>
      <c r="C419" s="2" t="s">
        <v>885</v>
      </c>
      <c r="D419" s="15">
        <v>1700</v>
      </c>
      <c r="E419" s="15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 s="6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x14ac:dyDescent="0.35">
      <c r="A420">
        <v>418</v>
      </c>
      <c r="B420" t="s">
        <v>105</v>
      </c>
      <c r="C420" s="2" t="s">
        <v>886</v>
      </c>
      <c r="D420" s="15">
        <v>163700</v>
      </c>
      <c r="E420" s="15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 s="6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x14ac:dyDescent="0.35">
      <c r="A421">
        <v>419</v>
      </c>
      <c r="B421" t="s">
        <v>887</v>
      </c>
      <c r="C421" s="2" t="s">
        <v>888</v>
      </c>
      <c r="D421" s="15">
        <v>113800</v>
      </c>
      <c r="E421" s="15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 s="6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x14ac:dyDescent="0.35">
      <c r="A422">
        <v>420</v>
      </c>
      <c r="B422" t="s">
        <v>889</v>
      </c>
      <c r="C422" s="2" t="s">
        <v>890</v>
      </c>
      <c r="D422" s="15">
        <v>5000</v>
      </c>
      <c r="E422" s="15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 s="6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x14ac:dyDescent="0.35">
      <c r="A423">
        <v>421</v>
      </c>
      <c r="B423" t="s">
        <v>891</v>
      </c>
      <c r="C423" s="2" t="s">
        <v>892</v>
      </c>
      <c r="D423" s="15">
        <v>9400</v>
      </c>
      <c r="E423" s="15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 s="6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1" x14ac:dyDescent="0.35">
      <c r="A424">
        <v>422</v>
      </c>
      <c r="B424" t="s">
        <v>893</v>
      </c>
      <c r="C424" s="2" t="s">
        <v>894</v>
      </c>
      <c r="D424" s="15">
        <v>8700</v>
      </c>
      <c r="E424" s="15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 s="6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x14ac:dyDescent="0.35">
      <c r="A425">
        <v>423</v>
      </c>
      <c r="B425" t="s">
        <v>895</v>
      </c>
      <c r="C425" s="2" t="s">
        <v>896</v>
      </c>
      <c r="D425" s="15">
        <v>147800</v>
      </c>
      <c r="E425" s="1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 s="6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x14ac:dyDescent="0.35">
      <c r="A426">
        <v>424</v>
      </c>
      <c r="B426" t="s">
        <v>897</v>
      </c>
      <c r="C426" s="2" t="s">
        <v>898</v>
      </c>
      <c r="D426" s="15">
        <v>5100</v>
      </c>
      <c r="E426" s="15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 s="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x14ac:dyDescent="0.35">
      <c r="A427">
        <v>425</v>
      </c>
      <c r="B427" t="s">
        <v>899</v>
      </c>
      <c r="C427" s="2" t="s">
        <v>900</v>
      </c>
      <c r="D427" s="15">
        <v>2700</v>
      </c>
      <c r="E427" s="15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 s="6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x14ac:dyDescent="0.35">
      <c r="A428">
        <v>426</v>
      </c>
      <c r="B428" t="s">
        <v>901</v>
      </c>
      <c r="C428" s="2" t="s">
        <v>902</v>
      </c>
      <c r="D428" s="15">
        <v>1800</v>
      </c>
      <c r="E428" s="15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 s="6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x14ac:dyDescent="0.35">
      <c r="A429">
        <v>427</v>
      </c>
      <c r="B429" t="s">
        <v>903</v>
      </c>
      <c r="C429" s="2" t="s">
        <v>904</v>
      </c>
      <c r="D429" s="15">
        <v>174500</v>
      </c>
      <c r="E429" s="15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 s="6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x14ac:dyDescent="0.35">
      <c r="A430">
        <v>428</v>
      </c>
      <c r="B430" t="s">
        <v>905</v>
      </c>
      <c r="C430" s="2" t="s">
        <v>906</v>
      </c>
      <c r="D430" s="15">
        <v>101400</v>
      </c>
      <c r="E430" s="15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 s="6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x14ac:dyDescent="0.35">
      <c r="A431">
        <v>429</v>
      </c>
      <c r="B431" t="s">
        <v>907</v>
      </c>
      <c r="C431" s="2" t="s">
        <v>908</v>
      </c>
      <c r="D431" s="15">
        <v>191000</v>
      </c>
      <c r="E431" s="15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 s="6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x14ac:dyDescent="0.35">
      <c r="A432">
        <v>430</v>
      </c>
      <c r="B432" t="s">
        <v>909</v>
      </c>
      <c r="C432" s="2" t="s">
        <v>910</v>
      </c>
      <c r="D432" s="15">
        <v>8100</v>
      </c>
      <c r="E432" s="15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 s="6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x14ac:dyDescent="0.35">
      <c r="A433">
        <v>431</v>
      </c>
      <c r="B433" t="s">
        <v>911</v>
      </c>
      <c r="C433" s="2" t="s">
        <v>912</v>
      </c>
      <c r="D433" s="15">
        <v>5100</v>
      </c>
      <c r="E433" s="15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 s="6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x14ac:dyDescent="0.35">
      <c r="A434">
        <v>432</v>
      </c>
      <c r="B434" t="s">
        <v>913</v>
      </c>
      <c r="C434" s="2" t="s">
        <v>914</v>
      </c>
      <c r="D434" s="15">
        <v>7700</v>
      </c>
      <c r="E434" s="15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 s="6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x14ac:dyDescent="0.35">
      <c r="A435">
        <v>433</v>
      </c>
      <c r="B435" t="s">
        <v>915</v>
      </c>
      <c r="C435" s="2" t="s">
        <v>916</v>
      </c>
      <c r="D435" s="15">
        <v>121400</v>
      </c>
      <c r="E435" s="1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 s="6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x14ac:dyDescent="0.35">
      <c r="A436">
        <v>434</v>
      </c>
      <c r="B436" t="s">
        <v>917</v>
      </c>
      <c r="C436" s="2" t="s">
        <v>918</v>
      </c>
      <c r="D436" s="15">
        <v>5400</v>
      </c>
      <c r="E436" s="15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 s="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x14ac:dyDescent="0.35">
      <c r="A437">
        <v>435</v>
      </c>
      <c r="B437" t="s">
        <v>919</v>
      </c>
      <c r="C437" s="2" t="s">
        <v>920</v>
      </c>
      <c r="D437" s="15">
        <v>152400</v>
      </c>
      <c r="E437" s="15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 s="6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x14ac:dyDescent="0.35">
      <c r="A438">
        <v>436</v>
      </c>
      <c r="B438" t="s">
        <v>921</v>
      </c>
      <c r="C438" s="2" t="s">
        <v>922</v>
      </c>
      <c r="D438" s="15">
        <v>1300</v>
      </c>
      <c r="E438" s="15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 s="6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x14ac:dyDescent="0.35">
      <c r="A439">
        <v>437</v>
      </c>
      <c r="B439" t="s">
        <v>923</v>
      </c>
      <c r="C439" s="2" t="s">
        <v>924</v>
      </c>
      <c r="D439" s="15">
        <v>8100</v>
      </c>
      <c r="E439" s="15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 s="6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1" x14ac:dyDescent="0.35">
      <c r="A440">
        <v>438</v>
      </c>
      <c r="B440" t="s">
        <v>925</v>
      </c>
      <c r="C440" s="2" t="s">
        <v>926</v>
      </c>
      <c r="D440" s="15">
        <v>8300</v>
      </c>
      <c r="E440" s="15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 s="6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x14ac:dyDescent="0.35">
      <c r="A441">
        <v>439</v>
      </c>
      <c r="B441" t="s">
        <v>927</v>
      </c>
      <c r="C441" s="2" t="s">
        <v>928</v>
      </c>
      <c r="D441" s="15">
        <v>28400</v>
      </c>
      <c r="E441" s="15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 s="6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x14ac:dyDescent="0.35">
      <c r="A442">
        <v>440</v>
      </c>
      <c r="B442" t="s">
        <v>929</v>
      </c>
      <c r="C442" s="2" t="s">
        <v>930</v>
      </c>
      <c r="D442" s="15">
        <v>102500</v>
      </c>
      <c r="E442" s="15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 s="6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x14ac:dyDescent="0.35">
      <c r="A443">
        <v>441</v>
      </c>
      <c r="B443" t="s">
        <v>931</v>
      </c>
      <c r="C443" s="2" t="s">
        <v>932</v>
      </c>
      <c r="D443" s="15">
        <v>7000</v>
      </c>
      <c r="E443" s="15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 s="6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x14ac:dyDescent="0.35">
      <c r="A444">
        <v>442</v>
      </c>
      <c r="B444" t="s">
        <v>933</v>
      </c>
      <c r="C444" s="2" t="s">
        <v>934</v>
      </c>
      <c r="D444" s="15">
        <v>5400</v>
      </c>
      <c r="E444" s="15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 s="6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x14ac:dyDescent="0.35">
      <c r="A445">
        <v>443</v>
      </c>
      <c r="B445" t="s">
        <v>935</v>
      </c>
      <c r="C445" s="2" t="s">
        <v>936</v>
      </c>
      <c r="D445" s="15">
        <v>9300</v>
      </c>
      <c r="E445" s="1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 s="6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x14ac:dyDescent="0.35">
      <c r="A446">
        <v>444</v>
      </c>
      <c r="B446" t="s">
        <v>748</v>
      </c>
      <c r="C446" s="2" t="s">
        <v>937</v>
      </c>
      <c r="D446" s="15">
        <v>6200</v>
      </c>
      <c r="E446" s="15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 s="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1" x14ac:dyDescent="0.35">
      <c r="A447">
        <v>445</v>
      </c>
      <c r="B447" t="s">
        <v>938</v>
      </c>
      <c r="C447" s="2" t="s">
        <v>939</v>
      </c>
      <c r="D447" s="15">
        <v>2100</v>
      </c>
      <c r="E447" s="15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 s="6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x14ac:dyDescent="0.35">
      <c r="A448">
        <v>446</v>
      </c>
      <c r="B448" t="s">
        <v>940</v>
      </c>
      <c r="C448" s="2" t="s">
        <v>941</v>
      </c>
      <c r="D448" s="15">
        <v>6800</v>
      </c>
      <c r="E448" s="15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 s="6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ht="31" x14ac:dyDescent="0.35">
      <c r="A449">
        <v>447</v>
      </c>
      <c r="B449" t="s">
        <v>942</v>
      </c>
      <c r="C449" s="2" t="s">
        <v>943</v>
      </c>
      <c r="D449" s="15">
        <v>155200</v>
      </c>
      <c r="E449" s="15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 s="6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x14ac:dyDescent="0.35">
      <c r="A450">
        <v>448</v>
      </c>
      <c r="B450" t="s">
        <v>944</v>
      </c>
      <c r="C450" s="2" t="s">
        <v>945</v>
      </c>
      <c r="D450" s="15">
        <v>89900</v>
      </c>
      <c r="E450" s="15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 s="6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7">
        <f t="shared" si="26"/>
        <v>41378.208333333336</v>
      </c>
      <c r="T450" s="7">
        <f t="shared" si="27"/>
        <v>41380.208333333336</v>
      </c>
    </row>
    <row r="451" spans="1:20" x14ac:dyDescent="0.35">
      <c r="A451">
        <v>449</v>
      </c>
      <c r="B451" t="s">
        <v>946</v>
      </c>
      <c r="C451" s="2" t="s">
        <v>947</v>
      </c>
      <c r="D451" s="15">
        <v>900</v>
      </c>
      <c r="E451" s="15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E451/D451</f>
        <v>9.67</v>
      </c>
      <c r="P451" s="6">
        <f t="shared" ref="P451:P514" si="29">IFERROR(E451/G451,0)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7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x14ac:dyDescent="0.35">
      <c r="A452">
        <v>450</v>
      </c>
      <c r="B452" t="s">
        <v>948</v>
      </c>
      <c r="C452" s="2" t="s">
        <v>949</v>
      </c>
      <c r="D452" s="15">
        <v>100</v>
      </c>
      <c r="E452" s="15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 s="6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x14ac:dyDescent="0.35">
      <c r="A453">
        <v>451</v>
      </c>
      <c r="B453" t="s">
        <v>950</v>
      </c>
      <c r="C453" s="2" t="s">
        <v>951</v>
      </c>
      <c r="D453" s="15">
        <v>148400</v>
      </c>
      <c r="E453" s="15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 s="6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1" x14ac:dyDescent="0.35">
      <c r="A454">
        <v>452</v>
      </c>
      <c r="B454" t="s">
        <v>952</v>
      </c>
      <c r="C454" s="2" t="s">
        <v>953</v>
      </c>
      <c r="D454" s="15">
        <v>4800</v>
      </c>
      <c r="E454" s="15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 s="6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ht="31" x14ac:dyDescent="0.35">
      <c r="A455">
        <v>453</v>
      </c>
      <c r="B455" t="s">
        <v>954</v>
      </c>
      <c r="C455" s="2" t="s">
        <v>955</v>
      </c>
      <c r="D455" s="15">
        <v>182400</v>
      </c>
      <c r="E455" s="1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 s="6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x14ac:dyDescent="0.35">
      <c r="A456">
        <v>454</v>
      </c>
      <c r="B456" t="s">
        <v>956</v>
      </c>
      <c r="C456" s="2" t="s">
        <v>957</v>
      </c>
      <c r="D456" s="15">
        <v>4000</v>
      </c>
      <c r="E456" s="15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 s="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x14ac:dyDescent="0.35">
      <c r="A457">
        <v>455</v>
      </c>
      <c r="B457" t="s">
        <v>958</v>
      </c>
      <c r="C457" s="2" t="s">
        <v>959</v>
      </c>
      <c r="D457" s="15">
        <v>116500</v>
      </c>
      <c r="E457" s="15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 s="6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1" x14ac:dyDescent="0.35">
      <c r="A458">
        <v>456</v>
      </c>
      <c r="B458" t="s">
        <v>960</v>
      </c>
      <c r="C458" s="2" t="s">
        <v>961</v>
      </c>
      <c r="D458" s="15">
        <v>146400</v>
      </c>
      <c r="E458" s="15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 s="6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x14ac:dyDescent="0.35">
      <c r="A459">
        <v>457</v>
      </c>
      <c r="B459" t="s">
        <v>962</v>
      </c>
      <c r="C459" s="2" t="s">
        <v>963</v>
      </c>
      <c r="D459" s="15">
        <v>5000</v>
      </c>
      <c r="E459" s="15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 s="6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x14ac:dyDescent="0.35">
      <c r="A460">
        <v>458</v>
      </c>
      <c r="B460" t="s">
        <v>964</v>
      </c>
      <c r="C460" s="2" t="s">
        <v>965</v>
      </c>
      <c r="D460" s="15">
        <v>33800</v>
      </c>
      <c r="E460" s="15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 s="6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x14ac:dyDescent="0.35">
      <c r="A461">
        <v>459</v>
      </c>
      <c r="B461" t="s">
        <v>966</v>
      </c>
      <c r="C461" s="2" t="s">
        <v>967</v>
      </c>
      <c r="D461" s="15">
        <v>6300</v>
      </c>
      <c r="E461" s="15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 s="6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x14ac:dyDescent="0.35">
      <c r="A462">
        <v>460</v>
      </c>
      <c r="B462" t="s">
        <v>968</v>
      </c>
      <c r="C462" s="2" t="s">
        <v>969</v>
      </c>
      <c r="D462" s="15">
        <v>2400</v>
      </c>
      <c r="E462" s="15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 s="6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x14ac:dyDescent="0.35">
      <c r="A463">
        <v>461</v>
      </c>
      <c r="B463" t="s">
        <v>970</v>
      </c>
      <c r="C463" s="2" t="s">
        <v>971</v>
      </c>
      <c r="D463" s="15">
        <v>98800</v>
      </c>
      <c r="E463" s="15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 s="6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x14ac:dyDescent="0.35">
      <c r="A464">
        <v>462</v>
      </c>
      <c r="B464" t="s">
        <v>972</v>
      </c>
      <c r="C464" s="2" t="s">
        <v>973</v>
      </c>
      <c r="D464" s="15">
        <v>188800</v>
      </c>
      <c r="E464" s="15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 s="6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1" x14ac:dyDescent="0.35">
      <c r="A465">
        <v>463</v>
      </c>
      <c r="B465" t="s">
        <v>974</v>
      </c>
      <c r="C465" s="2" t="s">
        <v>975</v>
      </c>
      <c r="D465" s="15">
        <v>134300</v>
      </c>
      <c r="E465" s="1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 s="6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x14ac:dyDescent="0.35">
      <c r="A466">
        <v>464</v>
      </c>
      <c r="B466" t="s">
        <v>976</v>
      </c>
      <c r="C466" s="2" t="s">
        <v>977</v>
      </c>
      <c r="D466" s="15">
        <v>71200</v>
      </c>
      <c r="E466" s="15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 s="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x14ac:dyDescent="0.35">
      <c r="A467">
        <v>465</v>
      </c>
      <c r="B467" t="s">
        <v>978</v>
      </c>
      <c r="C467" s="2" t="s">
        <v>979</v>
      </c>
      <c r="D467" s="15">
        <v>4700</v>
      </c>
      <c r="E467" s="15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 s="6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x14ac:dyDescent="0.35">
      <c r="A468">
        <v>466</v>
      </c>
      <c r="B468" t="s">
        <v>980</v>
      </c>
      <c r="C468" s="2" t="s">
        <v>981</v>
      </c>
      <c r="D468" s="15">
        <v>1200</v>
      </c>
      <c r="E468" s="15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 s="6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1" x14ac:dyDescent="0.35">
      <c r="A469">
        <v>467</v>
      </c>
      <c r="B469" t="s">
        <v>982</v>
      </c>
      <c r="C469" s="2" t="s">
        <v>983</v>
      </c>
      <c r="D469" s="15">
        <v>1400</v>
      </c>
      <c r="E469" s="15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 s="6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x14ac:dyDescent="0.35">
      <c r="A470">
        <v>468</v>
      </c>
      <c r="B470" t="s">
        <v>984</v>
      </c>
      <c r="C470" s="2" t="s">
        <v>985</v>
      </c>
      <c r="D470" s="15">
        <v>4000</v>
      </c>
      <c r="E470" s="15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 s="6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x14ac:dyDescent="0.35">
      <c r="A471">
        <v>469</v>
      </c>
      <c r="B471" t="s">
        <v>986</v>
      </c>
      <c r="C471" s="2" t="s">
        <v>987</v>
      </c>
      <c r="D471" s="15">
        <v>5600</v>
      </c>
      <c r="E471" s="15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 s="6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x14ac:dyDescent="0.35">
      <c r="A472">
        <v>470</v>
      </c>
      <c r="B472" t="s">
        <v>988</v>
      </c>
      <c r="C472" s="2" t="s">
        <v>989</v>
      </c>
      <c r="D472" s="15">
        <v>3600</v>
      </c>
      <c r="E472" s="15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 s="6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x14ac:dyDescent="0.35">
      <c r="A473">
        <v>471</v>
      </c>
      <c r="B473" t="s">
        <v>446</v>
      </c>
      <c r="C473" s="2" t="s">
        <v>990</v>
      </c>
      <c r="D473" s="15">
        <v>3100</v>
      </c>
      <c r="E473" s="15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 s="6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x14ac:dyDescent="0.35">
      <c r="A474">
        <v>472</v>
      </c>
      <c r="B474" t="s">
        <v>991</v>
      </c>
      <c r="C474" s="2" t="s">
        <v>992</v>
      </c>
      <c r="D474" s="15">
        <v>153800</v>
      </c>
      <c r="E474" s="15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 s="6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x14ac:dyDescent="0.35">
      <c r="A475">
        <v>473</v>
      </c>
      <c r="B475" t="s">
        <v>993</v>
      </c>
      <c r="C475" s="2" t="s">
        <v>994</v>
      </c>
      <c r="D475" s="15">
        <v>5000</v>
      </c>
      <c r="E475" s="1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 s="6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x14ac:dyDescent="0.35">
      <c r="A476">
        <v>474</v>
      </c>
      <c r="B476" t="s">
        <v>995</v>
      </c>
      <c r="C476" s="2" t="s">
        <v>996</v>
      </c>
      <c r="D476" s="15">
        <v>4000</v>
      </c>
      <c r="E476" s="15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 s="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1" x14ac:dyDescent="0.35">
      <c r="A477">
        <v>475</v>
      </c>
      <c r="B477" t="s">
        <v>997</v>
      </c>
      <c r="C477" s="2" t="s">
        <v>998</v>
      </c>
      <c r="D477" s="15">
        <v>7400</v>
      </c>
      <c r="E477" s="15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 s="6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1" x14ac:dyDescent="0.35">
      <c r="A478">
        <v>476</v>
      </c>
      <c r="B478" t="s">
        <v>999</v>
      </c>
      <c r="C478" s="2" t="s">
        <v>1000</v>
      </c>
      <c r="D478" s="15">
        <v>191500</v>
      </c>
      <c r="E478" s="15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 s="6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x14ac:dyDescent="0.35">
      <c r="A479">
        <v>477</v>
      </c>
      <c r="B479" t="s">
        <v>1001</v>
      </c>
      <c r="C479" s="2" t="s">
        <v>1002</v>
      </c>
      <c r="D479" s="15">
        <v>8500</v>
      </c>
      <c r="E479" s="15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 s="6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x14ac:dyDescent="0.35">
      <c r="A480">
        <v>478</v>
      </c>
      <c r="B480" t="s">
        <v>1003</v>
      </c>
      <c r="C480" s="2" t="s">
        <v>1004</v>
      </c>
      <c r="D480" s="15">
        <v>68800</v>
      </c>
      <c r="E480" s="15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 s="6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x14ac:dyDescent="0.35">
      <c r="A481">
        <v>479</v>
      </c>
      <c r="B481" t="s">
        <v>1005</v>
      </c>
      <c r="C481" s="2" t="s">
        <v>1006</v>
      </c>
      <c r="D481" s="15">
        <v>2400</v>
      </c>
      <c r="E481" s="15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 s="6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x14ac:dyDescent="0.35">
      <c r="A482">
        <v>480</v>
      </c>
      <c r="B482" t="s">
        <v>1007</v>
      </c>
      <c r="C482" s="2" t="s">
        <v>1008</v>
      </c>
      <c r="D482" s="15">
        <v>8600</v>
      </c>
      <c r="E482" s="15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 s="6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1" x14ac:dyDescent="0.35">
      <c r="A483">
        <v>481</v>
      </c>
      <c r="B483" t="s">
        <v>1009</v>
      </c>
      <c r="C483" s="2" t="s">
        <v>1010</v>
      </c>
      <c r="D483" s="15">
        <v>196600</v>
      </c>
      <c r="E483" s="15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 s="6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1" x14ac:dyDescent="0.35">
      <c r="A484">
        <v>482</v>
      </c>
      <c r="B484" t="s">
        <v>1011</v>
      </c>
      <c r="C484" s="2" t="s">
        <v>1012</v>
      </c>
      <c r="D484" s="15">
        <v>4200</v>
      </c>
      <c r="E484" s="15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 s="6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x14ac:dyDescent="0.35">
      <c r="A485">
        <v>483</v>
      </c>
      <c r="B485" t="s">
        <v>1013</v>
      </c>
      <c r="C485" s="2" t="s">
        <v>1014</v>
      </c>
      <c r="D485" s="15">
        <v>91400</v>
      </c>
      <c r="E485" s="1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 s="6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x14ac:dyDescent="0.35">
      <c r="A486">
        <v>484</v>
      </c>
      <c r="B486" t="s">
        <v>1015</v>
      </c>
      <c r="C486" s="2" t="s">
        <v>1016</v>
      </c>
      <c r="D486" s="15">
        <v>29600</v>
      </c>
      <c r="E486" s="15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 s="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1" x14ac:dyDescent="0.35">
      <c r="A487">
        <v>485</v>
      </c>
      <c r="B487" t="s">
        <v>1017</v>
      </c>
      <c r="C487" s="2" t="s">
        <v>1018</v>
      </c>
      <c r="D487" s="15">
        <v>90600</v>
      </c>
      <c r="E487" s="15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 s="6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1" x14ac:dyDescent="0.35">
      <c r="A488">
        <v>486</v>
      </c>
      <c r="B488" t="s">
        <v>1019</v>
      </c>
      <c r="C488" s="2" t="s">
        <v>1020</v>
      </c>
      <c r="D488" s="15">
        <v>5200</v>
      </c>
      <c r="E488" s="15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 s="6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x14ac:dyDescent="0.35">
      <c r="A489">
        <v>487</v>
      </c>
      <c r="B489" t="s">
        <v>1021</v>
      </c>
      <c r="C489" s="2" t="s">
        <v>1022</v>
      </c>
      <c r="D489" s="15">
        <v>110300</v>
      </c>
      <c r="E489" s="15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 s="6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x14ac:dyDescent="0.35">
      <c r="A490">
        <v>488</v>
      </c>
      <c r="B490" t="s">
        <v>1023</v>
      </c>
      <c r="C490" s="2" t="s">
        <v>1024</v>
      </c>
      <c r="D490" s="15">
        <v>5300</v>
      </c>
      <c r="E490" s="15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 s="6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x14ac:dyDescent="0.35">
      <c r="A491">
        <v>489</v>
      </c>
      <c r="B491" t="s">
        <v>1025</v>
      </c>
      <c r="C491" s="2" t="s">
        <v>1026</v>
      </c>
      <c r="D491" s="15">
        <v>9200</v>
      </c>
      <c r="E491" s="15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 s="6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x14ac:dyDescent="0.35">
      <c r="A492">
        <v>490</v>
      </c>
      <c r="B492" t="s">
        <v>1027</v>
      </c>
      <c r="C492" s="2" t="s">
        <v>1028</v>
      </c>
      <c r="D492" s="15">
        <v>2400</v>
      </c>
      <c r="E492" s="15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 s="6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1" x14ac:dyDescent="0.35">
      <c r="A493">
        <v>491</v>
      </c>
      <c r="B493" t="s">
        <v>1030</v>
      </c>
      <c r="C493" s="2" t="s">
        <v>1031</v>
      </c>
      <c r="D493" s="15">
        <v>56800</v>
      </c>
      <c r="E493" s="15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 s="6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x14ac:dyDescent="0.35">
      <c r="A494">
        <v>492</v>
      </c>
      <c r="B494" t="s">
        <v>1032</v>
      </c>
      <c r="C494" s="2" t="s">
        <v>1033</v>
      </c>
      <c r="D494" s="15">
        <v>191000</v>
      </c>
      <c r="E494" s="15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 s="6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x14ac:dyDescent="0.35">
      <c r="A495">
        <v>493</v>
      </c>
      <c r="B495" t="s">
        <v>1034</v>
      </c>
      <c r="C495" s="2" t="s">
        <v>1035</v>
      </c>
      <c r="D495" s="15">
        <v>900</v>
      </c>
      <c r="E495" s="1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 s="6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ht="31" x14ac:dyDescent="0.35">
      <c r="A496">
        <v>494</v>
      </c>
      <c r="B496" t="s">
        <v>1036</v>
      </c>
      <c r="C496" s="2" t="s">
        <v>1037</v>
      </c>
      <c r="D496" s="15">
        <v>2500</v>
      </c>
      <c r="E496" s="15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 s="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x14ac:dyDescent="0.35">
      <c r="A497">
        <v>495</v>
      </c>
      <c r="B497" t="s">
        <v>1038</v>
      </c>
      <c r="C497" s="2" t="s">
        <v>1039</v>
      </c>
      <c r="D497" s="15">
        <v>3200</v>
      </c>
      <c r="E497" s="15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 s="6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x14ac:dyDescent="0.35">
      <c r="A498">
        <v>496</v>
      </c>
      <c r="B498" t="s">
        <v>1040</v>
      </c>
      <c r="C498" s="2" t="s">
        <v>1041</v>
      </c>
      <c r="D498" s="15">
        <v>183800</v>
      </c>
      <c r="E498" s="15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 s="6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x14ac:dyDescent="0.35">
      <c r="A499">
        <v>497</v>
      </c>
      <c r="B499" t="s">
        <v>1042</v>
      </c>
      <c r="C499" s="2" t="s">
        <v>1043</v>
      </c>
      <c r="D499" s="15">
        <v>9800</v>
      </c>
      <c r="E499" s="15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 s="6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x14ac:dyDescent="0.35">
      <c r="A500">
        <v>498</v>
      </c>
      <c r="B500" t="s">
        <v>1044</v>
      </c>
      <c r="C500" s="2" t="s">
        <v>1045</v>
      </c>
      <c r="D500" s="15">
        <v>193400</v>
      </c>
      <c r="E500" s="15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 s="6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1" x14ac:dyDescent="0.35">
      <c r="A501">
        <v>499</v>
      </c>
      <c r="B501" t="s">
        <v>1046</v>
      </c>
      <c r="C501" s="2" t="s">
        <v>1047</v>
      </c>
      <c r="D501" s="15">
        <v>163800</v>
      </c>
      <c r="E501" s="15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s="6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x14ac:dyDescent="0.35">
      <c r="A502">
        <v>500</v>
      </c>
      <c r="B502" t="s">
        <v>1048</v>
      </c>
      <c r="C502" s="2" t="s">
        <v>1049</v>
      </c>
      <c r="D502" s="15">
        <v>100</v>
      </c>
      <c r="E502" s="15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 s="6">
        <f t="shared" si="29"/>
        <v>0</v>
      </c>
      <c r="Q502" t="str" cm="1">
        <f t="array" ref="Q502:R502">_xlfn.TEXTSPLIT(N502,"/")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x14ac:dyDescent="0.35">
      <c r="A503">
        <v>501</v>
      </c>
      <c r="B503" t="s">
        <v>1050</v>
      </c>
      <c r="C503" s="2" t="s">
        <v>1051</v>
      </c>
      <c r="D503" s="15">
        <v>153600</v>
      </c>
      <c r="E503" s="15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 s="6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x14ac:dyDescent="0.35">
      <c r="A504">
        <v>502</v>
      </c>
      <c r="B504" t="s">
        <v>477</v>
      </c>
      <c r="C504" s="2" t="s">
        <v>1052</v>
      </c>
      <c r="D504" s="15">
        <v>1300</v>
      </c>
      <c r="E504" s="15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 s="6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1" x14ac:dyDescent="0.35">
      <c r="A505">
        <v>503</v>
      </c>
      <c r="B505" t="s">
        <v>1053</v>
      </c>
      <c r="C505" s="2" t="s">
        <v>1054</v>
      </c>
      <c r="D505" s="15">
        <v>25500</v>
      </c>
      <c r="E505" s="1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 s="6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x14ac:dyDescent="0.35">
      <c r="A506">
        <v>504</v>
      </c>
      <c r="B506" t="s">
        <v>1055</v>
      </c>
      <c r="C506" s="2" t="s">
        <v>1056</v>
      </c>
      <c r="D506" s="15">
        <v>7500</v>
      </c>
      <c r="E506" s="15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 s="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x14ac:dyDescent="0.35">
      <c r="A507">
        <v>505</v>
      </c>
      <c r="B507" t="s">
        <v>1057</v>
      </c>
      <c r="C507" s="2" t="s">
        <v>1058</v>
      </c>
      <c r="D507" s="15">
        <v>89900</v>
      </c>
      <c r="E507" s="15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 s="6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x14ac:dyDescent="0.35">
      <c r="A508">
        <v>506</v>
      </c>
      <c r="B508" t="s">
        <v>1059</v>
      </c>
      <c r="C508" s="2" t="s">
        <v>1060</v>
      </c>
      <c r="D508" s="15">
        <v>18000</v>
      </c>
      <c r="E508" s="15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 s="6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1" x14ac:dyDescent="0.35">
      <c r="A509">
        <v>507</v>
      </c>
      <c r="B509" t="s">
        <v>1061</v>
      </c>
      <c r="C509" s="2" t="s">
        <v>1062</v>
      </c>
      <c r="D509" s="15">
        <v>2100</v>
      </c>
      <c r="E509" s="15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 s="6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x14ac:dyDescent="0.35">
      <c r="A510">
        <v>508</v>
      </c>
      <c r="B510" t="s">
        <v>1063</v>
      </c>
      <c r="C510" s="2" t="s">
        <v>1064</v>
      </c>
      <c r="D510" s="15">
        <v>172700</v>
      </c>
      <c r="E510" s="15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 s="6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x14ac:dyDescent="0.35">
      <c r="A511">
        <v>509</v>
      </c>
      <c r="B511" t="s">
        <v>398</v>
      </c>
      <c r="C511" s="2" t="s">
        <v>1065</v>
      </c>
      <c r="D511" s="15">
        <v>168500</v>
      </c>
      <c r="E511" s="15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 s="6">
        <f t="shared" si="29"/>
        <v>95</v>
      </c>
      <c r="Q511" t="str" cm="1">
        <f t="array" ref="Q511:R511">_xlfn.TEXTSPLIT(N511,"/")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x14ac:dyDescent="0.35">
      <c r="A512">
        <v>510</v>
      </c>
      <c r="B512" t="s">
        <v>1066</v>
      </c>
      <c r="C512" s="2" t="s">
        <v>1067</v>
      </c>
      <c r="D512" s="15">
        <v>7800</v>
      </c>
      <c r="E512" s="15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 s="6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x14ac:dyDescent="0.35">
      <c r="A513">
        <v>511</v>
      </c>
      <c r="B513" t="s">
        <v>1068</v>
      </c>
      <c r="C513" s="2" t="s">
        <v>1069</v>
      </c>
      <c r="D513" s="15">
        <v>147800</v>
      </c>
      <c r="E513" s="15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 s="6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x14ac:dyDescent="0.35">
      <c r="A514">
        <v>512</v>
      </c>
      <c r="B514" t="s">
        <v>1070</v>
      </c>
      <c r="C514" s="2" t="s">
        <v>1071</v>
      </c>
      <c r="D514" s="15">
        <v>9100</v>
      </c>
      <c r="E514" s="15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 s="6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7">
        <f t="shared" si="30"/>
        <v>41825.208333333336</v>
      </c>
      <c r="T514" s="7">
        <f t="shared" si="31"/>
        <v>41826.208333333336</v>
      </c>
    </row>
    <row r="515" spans="1:20" x14ac:dyDescent="0.35">
      <c r="A515">
        <v>513</v>
      </c>
      <c r="B515" t="s">
        <v>1072</v>
      </c>
      <c r="C515" s="2" t="s">
        <v>1073</v>
      </c>
      <c r="D515" s="15">
        <v>8300</v>
      </c>
      <c r="E515" s="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E515/D515</f>
        <v>0.39277108433734942</v>
      </c>
      <c r="P515" s="6">
        <f t="shared" ref="P515:P578" si="33">IFERROR(E515/G515,0)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7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x14ac:dyDescent="0.35">
      <c r="A516">
        <v>514</v>
      </c>
      <c r="B516" t="s">
        <v>1074</v>
      </c>
      <c r="C516" s="2" t="s">
        <v>1075</v>
      </c>
      <c r="D516" s="15">
        <v>138700</v>
      </c>
      <c r="E516" s="15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 s="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x14ac:dyDescent="0.35">
      <c r="A517">
        <v>515</v>
      </c>
      <c r="B517" t="s">
        <v>1076</v>
      </c>
      <c r="C517" s="2" t="s">
        <v>1077</v>
      </c>
      <c r="D517" s="15">
        <v>8600</v>
      </c>
      <c r="E517" s="15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 s="6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x14ac:dyDescent="0.35">
      <c r="A518">
        <v>516</v>
      </c>
      <c r="B518" t="s">
        <v>1078</v>
      </c>
      <c r="C518" s="2" t="s">
        <v>1079</v>
      </c>
      <c r="D518" s="15">
        <v>125400</v>
      </c>
      <c r="E518" s="15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 s="6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x14ac:dyDescent="0.35">
      <c r="A519">
        <v>517</v>
      </c>
      <c r="B519" t="s">
        <v>1080</v>
      </c>
      <c r="C519" s="2" t="s">
        <v>1081</v>
      </c>
      <c r="D519" s="15">
        <v>5900</v>
      </c>
      <c r="E519" s="15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 s="6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1" x14ac:dyDescent="0.35">
      <c r="A520">
        <v>518</v>
      </c>
      <c r="B520" t="s">
        <v>1082</v>
      </c>
      <c r="C520" s="2" t="s">
        <v>1083</v>
      </c>
      <c r="D520" s="15">
        <v>8800</v>
      </c>
      <c r="E520" s="15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 s="6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x14ac:dyDescent="0.35">
      <c r="A521">
        <v>519</v>
      </c>
      <c r="B521" t="s">
        <v>1084</v>
      </c>
      <c r="C521" s="2" t="s">
        <v>1085</v>
      </c>
      <c r="D521" s="15">
        <v>177700</v>
      </c>
      <c r="E521" s="15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 s="6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x14ac:dyDescent="0.35">
      <c r="A522">
        <v>520</v>
      </c>
      <c r="B522" t="s">
        <v>1086</v>
      </c>
      <c r="C522" s="2" t="s">
        <v>1087</v>
      </c>
      <c r="D522" s="15">
        <v>800</v>
      </c>
      <c r="E522" s="15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 s="6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x14ac:dyDescent="0.35">
      <c r="A523">
        <v>521</v>
      </c>
      <c r="B523" t="s">
        <v>1088</v>
      </c>
      <c r="C523" s="2" t="s">
        <v>141</v>
      </c>
      <c r="D523" s="15">
        <v>7600</v>
      </c>
      <c r="E523" s="15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 s="6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1" x14ac:dyDescent="0.35">
      <c r="A524">
        <v>522</v>
      </c>
      <c r="B524" t="s">
        <v>1089</v>
      </c>
      <c r="C524" s="2" t="s">
        <v>1090</v>
      </c>
      <c r="D524" s="15">
        <v>50500</v>
      </c>
      <c r="E524" s="15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 s="6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x14ac:dyDescent="0.35">
      <c r="A525">
        <v>523</v>
      </c>
      <c r="B525" t="s">
        <v>1091</v>
      </c>
      <c r="C525" s="2" t="s">
        <v>1092</v>
      </c>
      <c r="D525" s="15">
        <v>900</v>
      </c>
      <c r="E525" s="1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 s="6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x14ac:dyDescent="0.35">
      <c r="A526">
        <v>524</v>
      </c>
      <c r="B526" t="s">
        <v>1093</v>
      </c>
      <c r="C526" s="2" t="s">
        <v>1094</v>
      </c>
      <c r="D526" s="15">
        <v>96700</v>
      </c>
      <c r="E526" s="15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 s="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x14ac:dyDescent="0.35">
      <c r="A527">
        <v>525</v>
      </c>
      <c r="B527" t="s">
        <v>1095</v>
      </c>
      <c r="C527" s="2" t="s">
        <v>1096</v>
      </c>
      <c r="D527" s="15">
        <v>2100</v>
      </c>
      <c r="E527" s="15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 s="6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1" x14ac:dyDescent="0.35">
      <c r="A528">
        <v>526</v>
      </c>
      <c r="B528" t="s">
        <v>1097</v>
      </c>
      <c r="C528" s="2" t="s">
        <v>1098</v>
      </c>
      <c r="D528" s="15">
        <v>8300</v>
      </c>
      <c r="E528" s="15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 s="6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x14ac:dyDescent="0.35">
      <c r="A529">
        <v>527</v>
      </c>
      <c r="B529" t="s">
        <v>1099</v>
      </c>
      <c r="C529" s="2" t="s">
        <v>1100</v>
      </c>
      <c r="D529" s="15">
        <v>189200</v>
      </c>
      <c r="E529" s="15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 s="6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x14ac:dyDescent="0.35">
      <c r="A530">
        <v>528</v>
      </c>
      <c r="B530" t="s">
        <v>1101</v>
      </c>
      <c r="C530" s="2" t="s">
        <v>1102</v>
      </c>
      <c r="D530" s="15">
        <v>9000</v>
      </c>
      <c r="E530" s="15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 s="6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x14ac:dyDescent="0.35">
      <c r="A531">
        <v>529</v>
      </c>
      <c r="B531" t="s">
        <v>1103</v>
      </c>
      <c r="C531" s="2" t="s">
        <v>1104</v>
      </c>
      <c r="D531" s="15">
        <v>5100</v>
      </c>
      <c r="E531" s="15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 s="6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t="31" x14ac:dyDescent="0.35">
      <c r="A532">
        <v>530</v>
      </c>
      <c r="B532" t="s">
        <v>1105</v>
      </c>
      <c r="C532" s="2" t="s">
        <v>1106</v>
      </c>
      <c r="D532" s="15">
        <v>105000</v>
      </c>
      <c r="E532" s="15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 s="6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1" x14ac:dyDescent="0.35">
      <c r="A533">
        <v>531</v>
      </c>
      <c r="B533" t="s">
        <v>1107</v>
      </c>
      <c r="C533" s="2" t="s">
        <v>1108</v>
      </c>
      <c r="D533" s="15">
        <v>186700</v>
      </c>
      <c r="E533" s="15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 s="6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x14ac:dyDescent="0.35">
      <c r="A534">
        <v>532</v>
      </c>
      <c r="B534" t="s">
        <v>1109</v>
      </c>
      <c r="C534" s="2" t="s">
        <v>1110</v>
      </c>
      <c r="D534" s="15">
        <v>1600</v>
      </c>
      <c r="E534" s="15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 s="6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x14ac:dyDescent="0.35">
      <c r="A535">
        <v>533</v>
      </c>
      <c r="B535" t="s">
        <v>1111</v>
      </c>
      <c r="C535" s="2" t="s">
        <v>1112</v>
      </c>
      <c r="D535" s="15">
        <v>115600</v>
      </c>
      <c r="E535" s="1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 s="6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x14ac:dyDescent="0.35">
      <c r="A536">
        <v>534</v>
      </c>
      <c r="B536" t="s">
        <v>1113</v>
      </c>
      <c r="C536" s="2" t="s">
        <v>1114</v>
      </c>
      <c r="D536" s="15">
        <v>89100</v>
      </c>
      <c r="E536" s="15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 s="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x14ac:dyDescent="0.35">
      <c r="A537">
        <v>535</v>
      </c>
      <c r="B537" t="s">
        <v>1115</v>
      </c>
      <c r="C537" s="2" t="s">
        <v>1116</v>
      </c>
      <c r="D537" s="15">
        <v>2600</v>
      </c>
      <c r="E537" s="15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 s="6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x14ac:dyDescent="0.35">
      <c r="A538">
        <v>536</v>
      </c>
      <c r="B538" t="s">
        <v>1117</v>
      </c>
      <c r="C538" s="2" t="s">
        <v>1118</v>
      </c>
      <c r="D538" s="15">
        <v>9800</v>
      </c>
      <c r="E538" s="15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 s="6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x14ac:dyDescent="0.35">
      <c r="A539">
        <v>537</v>
      </c>
      <c r="B539" t="s">
        <v>1119</v>
      </c>
      <c r="C539" s="2" t="s">
        <v>1120</v>
      </c>
      <c r="D539" s="15">
        <v>84400</v>
      </c>
      <c r="E539" s="15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 s="6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x14ac:dyDescent="0.35">
      <c r="A540">
        <v>538</v>
      </c>
      <c r="B540" t="s">
        <v>1121</v>
      </c>
      <c r="C540" s="2" t="s">
        <v>1122</v>
      </c>
      <c r="D540" s="15">
        <v>151300</v>
      </c>
      <c r="E540" s="15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 s="6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x14ac:dyDescent="0.35">
      <c r="A541">
        <v>539</v>
      </c>
      <c r="B541" t="s">
        <v>1123</v>
      </c>
      <c r="C541" s="2" t="s">
        <v>1124</v>
      </c>
      <c r="D541" s="15">
        <v>9800</v>
      </c>
      <c r="E541" s="15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 s="6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x14ac:dyDescent="0.35">
      <c r="A542">
        <v>540</v>
      </c>
      <c r="B542" t="s">
        <v>1125</v>
      </c>
      <c r="C542" s="2" t="s">
        <v>1126</v>
      </c>
      <c r="D542" s="15">
        <v>5300</v>
      </c>
      <c r="E542" s="15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 s="6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x14ac:dyDescent="0.35">
      <c r="A543">
        <v>541</v>
      </c>
      <c r="B543" t="s">
        <v>1127</v>
      </c>
      <c r="C543" s="2" t="s">
        <v>1128</v>
      </c>
      <c r="D543" s="15">
        <v>178000</v>
      </c>
      <c r="E543" s="15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 s="6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x14ac:dyDescent="0.35">
      <c r="A544">
        <v>542</v>
      </c>
      <c r="B544" t="s">
        <v>1129</v>
      </c>
      <c r="C544" s="2" t="s">
        <v>1130</v>
      </c>
      <c r="D544" s="15">
        <v>77000</v>
      </c>
      <c r="E544" s="15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 s="6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x14ac:dyDescent="0.35">
      <c r="A545">
        <v>543</v>
      </c>
      <c r="B545" t="s">
        <v>1131</v>
      </c>
      <c r="C545" s="2" t="s">
        <v>1132</v>
      </c>
      <c r="D545" s="15">
        <v>84900</v>
      </c>
      <c r="E545" s="1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 s="6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1" x14ac:dyDescent="0.35">
      <c r="A546">
        <v>544</v>
      </c>
      <c r="B546" t="s">
        <v>1133</v>
      </c>
      <c r="C546" s="2" t="s">
        <v>1134</v>
      </c>
      <c r="D546" s="15">
        <v>2800</v>
      </c>
      <c r="E546" s="15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 s="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x14ac:dyDescent="0.35">
      <c r="A547">
        <v>545</v>
      </c>
      <c r="B547" t="s">
        <v>1135</v>
      </c>
      <c r="C547" s="2" t="s">
        <v>1136</v>
      </c>
      <c r="D547" s="15">
        <v>184800</v>
      </c>
      <c r="E547" s="15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 s="6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x14ac:dyDescent="0.35">
      <c r="A548">
        <v>546</v>
      </c>
      <c r="B548" t="s">
        <v>1137</v>
      </c>
      <c r="C548" s="2" t="s">
        <v>1138</v>
      </c>
      <c r="D548" s="15">
        <v>4200</v>
      </c>
      <c r="E548" s="15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 s="6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x14ac:dyDescent="0.35">
      <c r="A549">
        <v>547</v>
      </c>
      <c r="B549" t="s">
        <v>1139</v>
      </c>
      <c r="C549" s="2" t="s">
        <v>1140</v>
      </c>
      <c r="D549" s="15">
        <v>1300</v>
      </c>
      <c r="E549" s="15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 s="6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x14ac:dyDescent="0.35">
      <c r="A550">
        <v>548</v>
      </c>
      <c r="B550" t="s">
        <v>1141</v>
      </c>
      <c r="C550" s="2" t="s">
        <v>1142</v>
      </c>
      <c r="D550" s="15">
        <v>66100</v>
      </c>
      <c r="E550" s="15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 s="6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1" x14ac:dyDescent="0.35">
      <c r="A551">
        <v>549</v>
      </c>
      <c r="B551" t="s">
        <v>1143</v>
      </c>
      <c r="C551" s="2" t="s">
        <v>1144</v>
      </c>
      <c r="D551" s="15">
        <v>29500</v>
      </c>
      <c r="E551" s="15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 s="6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1" x14ac:dyDescent="0.35">
      <c r="A552">
        <v>550</v>
      </c>
      <c r="B552" t="s">
        <v>1145</v>
      </c>
      <c r="C552" s="2" t="s">
        <v>1146</v>
      </c>
      <c r="D552" s="15">
        <v>100</v>
      </c>
      <c r="E552" s="15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 s="6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x14ac:dyDescent="0.35">
      <c r="A553">
        <v>551</v>
      </c>
      <c r="B553" t="s">
        <v>1147</v>
      </c>
      <c r="C553" s="2" t="s">
        <v>1148</v>
      </c>
      <c r="D553" s="15">
        <v>180100</v>
      </c>
      <c r="E553" s="15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 s="6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x14ac:dyDescent="0.35">
      <c r="A554">
        <v>552</v>
      </c>
      <c r="B554" t="s">
        <v>1149</v>
      </c>
      <c r="C554" s="2" t="s">
        <v>1150</v>
      </c>
      <c r="D554" s="15">
        <v>9000</v>
      </c>
      <c r="E554" s="15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 s="6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1" x14ac:dyDescent="0.35">
      <c r="A555">
        <v>553</v>
      </c>
      <c r="B555" t="s">
        <v>1151</v>
      </c>
      <c r="C555" s="2" t="s">
        <v>1152</v>
      </c>
      <c r="D555" s="15">
        <v>170600</v>
      </c>
      <c r="E555" s="1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 s="6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1" x14ac:dyDescent="0.35">
      <c r="A556">
        <v>554</v>
      </c>
      <c r="B556" t="s">
        <v>1153</v>
      </c>
      <c r="C556" s="2" t="s">
        <v>1154</v>
      </c>
      <c r="D556" s="15">
        <v>9500</v>
      </c>
      <c r="E556" s="15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 s="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x14ac:dyDescent="0.35">
      <c r="A557">
        <v>555</v>
      </c>
      <c r="B557" t="s">
        <v>1155</v>
      </c>
      <c r="C557" s="2" t="s">
        <v>1156</v>
      </c>
      <c r="D557" s="15">
        <v>6300</v>
      </c>
      <c r="E557" s="15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 s="6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x14ac:dyDescent="0.35">
      <c r="A558">
        <v>556</v>
      </c>
      <c r="B558" t="s">
        <v>442</v>
      </c>
      <c r="C558" s="2" t="s">
        <v>1157</v>
      </c>
      <c r="D558" s="15">
        <v>5200</v>
      </c>
      <c r="E558" s="15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 s="6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x14ac:dyDescent="0.35">
      <c r="A559">
        <v>557</v>
      </c>
      <c r="B559" t="s">
        <v>1158</v>
      </c>
      <c r="C559" s="2" t="s">
        <v>1159</v>
      </c>
      <c r="D559" s="15">
        <v>6000</v>
      </c>
      <c r="E559" s="15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 s="6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x14ac:dyDescent="0.35">
      <c r="A560">
        <v>558</v>
      </c>
      <c r="B560" t="s">
        <v>1160</v>
      </c>
      <c r="C560" s="2" t="s">
        <v>1161</v>
      </c>
      <c r="D560" s="15">
        <v>5800</v>
      </c>
      <c r="E560" s="15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 s="6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x14ac:dyDescent="0.35">
      <c r="A561">
        <v>559</v>
      </c>
      <c r="B561" t="s">
        <v>1162</v>
      </c>
      <c r="C561" s="2" t="s">
        <v>1163</v>
      </c>
      <c r="D561" s="15">
        <v>105300</v>
      </c>
      <c r="E561" s="15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 s="6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x14ac:dyDescent="0.35">
      <c r="A562">
        <v>560</v>
      </c>
      <c r="B562" t="s">
        <v>1164</v>
      </c>
      <c r="C562" s="2" t="s">
        <v>1165</v>
      </c>
      <c r="D562" s="15">
        <v>20000</v>
      </c>
      <c r="E562" s="15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 s="6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x14ac:dyDescent="0.35">
      <c r="A563">
        <v>561</v>
      </c>
      <c r="B563" t="s">
        <v>1166</v>
      </c>
      <c r="C563" s="2" t="s">
        <v>1167</v>
      </c>
      <c r="D563" s="15">
        <v>3000</v>
      </c>
      <c r="E563" s="15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 s="6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1" x14ac:dyDescent="0.35">
      <c r="A564">
        <v>562</v>
      </c>
      <c r="B564" t="s">
        <v>1168</v>
      </c>
      <c r="C564" s="2" t="s">
        <v>1169</v>
      </c>
      <c r="D564" s="15">
        <v>9900</v>
      </c>
      <c r="E564" s="15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 s="6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x14ac:dyDescent="0.35">
      <c r="A565">
        <v>563</v>
      </c>
      <c r="B565" t="s">
        <v>1170</v>
      </c>
      <c r="C565" s="2" t="s">
        <v>1171</v>
      </c>
      <c r="D565" s="15">
        <v>3700</v>
      </c>
      <c r="E565" s="1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 s="6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x14ac:dyDescent="0.35">
      <c r="A566">
        <v>564</v>
      </c>
      <c r="B566" t="s">
        <v>1172</v>
      </c>
      <c r="C566" s="2" t="s">
        <v>1173</v>
      </c>
      <c r="D566" s="15">
        <v>168700</v>
      </c>
      <c r="E566" s="15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 s="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x14ac:dyDescent="0.35">
      <c r="A567">
        <v>565</v>
      </c>
      <c r="B567" t="s">
        <v>1174</v>
      </c>
      <c r="C567" s="2" t="s">
        <v>1175</v>
      </c>
      <c r="D567" s="15">
        <v>94900</v>
      </c>
      <c r="E567" s="15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 s="6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x14ac:dyDescent="0.35">
      <c r="A568">
        <v>566</v>
      </c>
      <c r="B568" t="s">
        <v>1176</v>
      </c>
      <c r="C568" s="2" t="s">
        <v>1177</v>
      </c>
      <c r="D568" s="15">
        <v>9300</v>
      </c>
      <c r="E568" s="15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 s="6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1" x14ac:dyDescent="0.35">
      <c r="A569">
        <v>567</v>
      </c>
      <c r="B569" t="s">
        <v>1178</v>
      </c>
      <c r="C569" s="2" t="s">
        <v>1179</v>
      </c>
      <c r="D569" s="15">
        <v>6800</v>
      </c>
      <c r="E569" s="15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 s="6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x14ac:dyDescent="0.35">
      <c r="A570">
        <v>568</v>
      </c>
      <c r="B570" t="s">
        <v>1180</v>
      </c>
      <c r="C570" s="2" t="s">
        <v>1181</v>
      </c>
      <c r="D570" s="15">
        <v>72400</v>
      </c>
      <c r="E570" s="15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 s="6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x14ac:dyDescent="0.35">
      <c r="A571">
        <v>569</v>
      </c>
      <c r="B571" t="s">
        <v>1182</v>
      </c>
      <c r="C571" s="2" t="s">
        <v>1183</v>
      </c>
      <c r="D571" s="15">
        <v>20100</v>
      </c>
      <c r="E571" s="15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 s="6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x14ac:dyDescent="0.35">
      <c r="A572">
        <v>570</v>
      </c>
      <c r="B572" t="s">
        <v>1184</v>
      </c>
      <c r="C572" s="2" t="s">
        <v>1185</v>
      </c>
      <c r="D572" s="15">
        <v>31200</v>
      </c>
      <c r="E572" s="15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 s="6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x14ac:dyDescent="0.35">
      <c r="A573">
        <v>571</v>
      </c>
      <c r="B573" t="s">
        <v>1186</v>
      </c>
      <c r="C573" s="2" t="s">
        <v>1187</v>
      </c>
      <c r="D573" s="15">
        <v>3500</v>
      </c>
      <c r="E573" s="15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 s="6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x14ac:dyDescent="0.35">
      <c r="A574">
        <v>572</v>
      </c>
      <c r="B574" t="s">
        <v>1188</v>
      </c>
      <c r="C574" s="2" t="s">
        <v>1189</v>
      </c>
      <c r="D574" s="15">
        <v>9000</v>
      </c>
      <c r="E574" s="15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 s="6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x14ac:dyDescent="0.35">
      <c r="A575">
        <v>573</v>
      </c>
      <c r="B575" t="s">
        <v>1190</v>
      </c>
      <c r="C575" s="2" t="s">
        <v>1191</v>
      </c>
      <c r="D575" s="15">
        <v>6700</v>
      </c>
      <c r="E575" s="1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 s="6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x14ac:dyDescent="0.35">
      <c r="A576">
        <v>574</v>
      </c>
      <c r="B576" t="s">
        <v>1192</v>
      </c>
      <c r="C576" s="2" t="s">
        <v>1193</v>
      </c>
      <c r="D576" s="15">
        <v>2700</v>
      </c>
      <c r="E576" s="15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 s="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x14ac:dyDescent="0.35">
      <c r="A577">
        <v>575</v>
      </c>
      <c r="B577" t="s">
        <v>1194</v>
      </c>
      <c r="C577" s="2" t="s">
        <v>1195</v>
      </c>
      <c r="D577" s="15">
        <v>83300</v>
      </c>
      <c r="E577" s="15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 s="6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1" x14ac:dyDescent="0.35">
      <c r="A578">
        <v>576</v>
      </c>
      <c r="B578" t="s">
        <v>1196</v>
      </c>
      <c r="C578" s="2" t="s">
        <v>1197</v>
      </c>
      <c r="D578" s="15">
        <v>9700</v>
      </c>
      <c r="E578" s="15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0.6492783505154639</v>
      </c>
      <c r="P578" s="6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7">
        <f t="shared" si="34"/>
        <v>43040.208333333328</v>
      </c>
      <c r="T578" s="7">
        <f t="shared" si="35"/>
        <v>43057.25</v>
      </c>
    </row>
    <row r="579" spans="1:20" x14ac:dyDescent="0.35">
      <c r="A579">
        <v>577</v>
      </c>
      <c r="B579" t="s">
        <v>1198</v>
      </c>
      <c r="C579" s="2" t="s">
        <v>1199</v>
      </c>
      <c r="D579" s="15">
        <v>8200</v>
      </c>
      <c r="E579" s="15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E579/D579</f>
        <v>0.18853658536585366</v>
      </c>
      <c r="P579" s="6">
        <f t="shared" ref="P579:P642" si="37">IFERROR(E579/G579,0)</f>
        <v>41.783783783783782</v>
      </c>
      <c r="Q579" t="str" cm="1">
        <f t="array" ref="Q579:R579">_xlfn.TEXTSPLIT(N579,"/")</f>
        <v>music</v>
      </c>
      <c r="R579" t="str">
        <v>jazz</v>
      </c>
      <c r="S579" s="7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x14ac:dyDescent="0.35">
      <c r="A580">
        <v>578</v>
      </c>
      <c r="B580" t="s">
        <v>1200</v>
      </c>
      <c r="C580" s="2" t="s">
        <v>1201</v>
      </c>
      <c r="D580" s="15">
        <v>96500</v>
      </c>
      <c r="E580" s="15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 s="6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x14ac:dyDescent="0.35">
      <c r="A581">
        <v>579</v>
      </c>
      <c r="B581" t="s">
        <v>1202</v>
      </c>
      <c r="C581" s="2" t="s">
        <v>1203</v>
      </c>
      <c r="D581" s="15">
        <v>6200</v>
      </c>
      <c r="E581" s="15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 s="6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x14ac:dyDescent="0.35">
      <c r="A582">
        <v>580</v>
      </c>
      <c r="B582" t="s">
        <v>556</v>
      </c>
      <c r="C582" s="2" t="s">
        <v>1204</v>
      </c>
      <c r="D582" s="15">
        <v>43800</v>
      </c>
      <c r="E582" s="15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 s="6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x14ac:dyDescent="0.35">
      <c r="A583">
        <v>581</v>
      </c>
      <c r="B583" t="s">
        <v>1205</v>
      </c>
      <c r="C583" s="2" t="s">
        <v>1206</v>
      </c>
      <c r="D583" s="15">
        <v>6000</v>
      </c>
      <c r="E583" s="15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 s="6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x14ac:dyDescent="0.35">
      <c r="A584">
        <v>582</v>
      </c>
      <c r="B584" t="s">
        <v>1207</v>
      </c>
      <c r="C584" s="2" t="s">
        <v>1208</v>
      </c>
      <c r="D584" s="15">
        <v>8700</v>
      </c>
      <c r="E584" s="15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 s="6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1" x14ac:dyDescent="0.35">
      <c r="A585">
        <v>583</v>
      </c>
      <c r="B585" t="s">
        <v>1209</v>
      </c>
      <c r="C585" s="2" t="s">
        <v>1210</v>
      </c>
      <c r="D585" s="15">
        <v>18900</v>
      </c>
      <c r="E585" s="1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 s="6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x14ac:dyDescent="0.35">
      <c r="A586">
        <v>584</v>
      </c>
      <c r="B586" t="s">
        <v>45</v>
      </c>
      <c r="C586" s="2" t="s">
        <v>1211</v>
      </c>
      <c r="D586" s="15">
        <v>86400</v>
      </c>
      <c r="E586" s="15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 s="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x14ac:dyDescent="0.35">
      <c r="A587">
        <v>585</v>
      </c>
      <c r="B587" t="s">
        <v>1212</v>
      </c>
      <c r="C587" s="2" t="s">
        <v>1213</v>
      </c>
      <c r="D587" s="15">
        <v>8900</v>
      </c>
      <c r="E587" s="15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 s="6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x14ac:dyDescent="0.35">
      <c r="A588">
        <v>586</v>
      </c>
      <c r="B588" t="s">
        <v>1214</v>
      </c>
      <c r="C588" s="2" t="s">
        <v>1215</v>
      </c>
      <c r="D588" s="15">
        <v>700</v>
      </c>
      <c r="E588" s="15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 s="6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x14ac:dyDescent="0.35">
      <c r="A589">
        <v>587</v>
      </c>
      <c r="B589" t="s">
        <v>1216</v>
      </c>
      <c r="C589" s="2" t="s">
        <v>1217</v>
      </c>
      <c r="D589" s="15">
        <v>9400</v>
      </c>
      <c r="E589" s="15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 s="6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x14ac:dyDescent="0.35">
      <c r="A590">
        <v>588</v>
      </c>
      <c r="B590" t="s">
        <v>1218</v>
      </c>
      <c r="C590" s="2" t="s">
        <v>1219</v>
      </c>
      <c r="D590" s="15">
        <v>157600</v>
      </c>
      <c r="E590" s="15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 s="6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x14ac:dyDescent="0.35">
      <c r="A591">
        <v>589</v>
      </c>
      <c r="B591" t="s">
        <v>1220</v>
      </c>
      <c r="C591" s="2" t="s">
        <v>1221</v>
      </c>
      <c r="D591" s="15">
        <v>7900</v>
      </c>
      <c r="E591" s="15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 s="6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1" x14ac:dyDescent="0.35">
      <c r="A592">
        <v>590</v>
      </c>
      <c r="B592" t="s">
        <v>1222</v>
      </c>
      <c r="C592" s="2" t="s">
        <v>1223</v>
      </c>
      <c r="D592" s="15">
        <v>7100</v>
      </c>
      <c r="E592" s="15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 s="6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x14ac:dyDescent="0.35">
      <c r="A593">
        <v>591</v>
      </c>
      <c r="B593" t="s">
        <v>1224</v>
      </c>
      <c r="C593" s="2" t="s">
        <v>1225</v>
      </c>
      <c r="D593" s="15">
        <v>600</v>
      </c>
      <c r="E593" s="15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 s="6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1" x14ac:dyDescent="0.35">
      <c r="A594">
        <v>592</v>
      </c>
      <c r="B594" t="s">
        <v>1226</v>
      </c>
      <c r="C594" s="2" t="s">
        <v>1227</v>
      </c>
      <c r="D594" s="15">
        <v>156800</v>
      </c>
      <c r="E594" s="15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 s="6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x14ac:dyDescent="0.35">
      <c r="A595">
        <v>593</v>
      </c>
      <c r="B595" t="s">
        <v>1228</v>
      </c>
      <c r="C595" s="2" t="s">
        <v>1229</v>
      </c>
      <c r="D595" s="15">
        <v>121600</v>
      </c>
      <c r="E595" s="1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 s="6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1" x14ac:dyDescent="0.35">
      <c r="A596">
        <v>594</v>
      </c>
      <c r="B596" t="s">
        <v>1230</v>
      </c>
      <c r="C596" s="2" t="s">
        <v>1231</v>
      </c>
      <c r="D596" s="15">
        <v>157300</v>
      </c>
      <c r="E596" s="15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 s="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1" x14ac:dyDescent="0.35">
      <c r="A597">
        <v>595</v>
      </c>
      <c r="B597" t="s">
        <v>1232</v>
      </c>
      <c r="C597" s="2" t="s">
        <v>1233</v>
      </c>
      <c r="D597" s="15">
        <v>70300</v>
      </c>
      <c r="E597" s="15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 s="6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x14ac:dyDescent="0.35">
      <c r="A598">
        <v>596</v>
      </c>
      <c r="B598" t="s">
        <v>1234</v>
      </c>
      <c r="C598" s="2" t="s">
        <v>1235</v>
      </c>
      <c r="D598" s="15">
        <v>7900</v>
      </c>
      <c r="E598" s="15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 s="6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x14ac:dyDescent="0.35">
      <c r="A599">
        <v>597</v>
      </c>
      <c r="B599" t="s">
        <v>1236</v>
      </c>
      <c r="C599" s="2" t="s">
        <v>1237</v>
      </c>
      <c r="D599" s="15">
        <v>73800</v>
      </c>
      <c r="E599" s="15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 s="6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x14ac:dyDescent="0.35">
      <c r="A600">
        <v>598</v>
      </c>
      <c r="B600" t="s">
        <v>1238</v>
      </c>
      <c r="C600" s="2" t="s">
        <v>1239</v>
      </c>
      <c r="D600" s="15">
        <v>108500</v>
      </c>
      <c r="E600" s="15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 s="6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1" x14ac:dyDescent="0.35">
      <c r="A601">
        <v>599</v>
      </c>
      <c r="B601" t="s">
        <v>1240</v>
      </c>
      <c r="C601" s="2" t="s">
        <v>1241</v>
      </c>
      <c r="D601" s="15">
        <v>140300</v>
      </c>
      <c r="E601" s="15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 s="6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x14ac:dyDescent="0.35">
      <c r="A602">
        <v>600</v>
      </c>
      <c r="B602" t="s">
        <v>1242</v>
      </c>
      <c r="C602" s="2" t="s">
        <v>1243</v>
      </c>
      <c r="D602" s="15">
        <v>100</v>
      </c>
      <c r="E602" s="15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 s="6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x14ac:dyDescent="0.35">
      <c r="A603">
        <v>601</v>
      </c>
      <c r="B603" t="s">
        <v>1244</v>
      </c>
      <c r="C603" s="2" t="s">
        <v>1245</v>
      </c>
      <c r="D603" s="15">
        <v>6300</v>
      </c>
      <c r="E603" s="15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 s="6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ht="31" x14ac:dyDescent="0.35">
      <c r="A604">
        <v>602</v>
      </c>
      <c r="B604" t="s">
        <v>1246</v>
      </c>
      <c r="C604" s="2" t="s">
        <v>1247</v>
      </c>
      <c r="D604" s="15">
        <v>71100</v>
      </c>
      <c r="E604" s="15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 s="6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x14ac:dyDescent="0.35">
      <c r="A605">
        <v>603</v>
      </c>
      <c r="B605" t="s">
        <v>1248</v>
      </c>
      <c r="C605" s="2" t="s">
        <v>1249</v>
      </c>
      <c r="D605" s="15">
        <v>5300</v>
      </c>
      <c r="E605" s="1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 s="6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x14ac:dyDescent="0.35">
      <c r="A606">
        <v>604</v>
      </c>
      <c r="B606" t="s">
        <v>1250</v>
      </c>
      <c r="C606" s="2" t="s">
        <v>1251</v>
      </c>
      <c r="D606" s="15">
        <v>88700</v>
      </c>
      <c r="E606" s="15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 s="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x14ac:dyDescent="0.35">
      <c r="A607">
        <v>605</v>
      </c>
      <c r="B607" t="s">
        <v>1252</v>
      </c>
      <c r="C607" s="2" t="s">
        <v>1253</v>
      </c>
      <c r="D607" s="15">
        <v>3300</v>
      </c>
      <c r="E607" s="15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 s="6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x14ac:dyDescent="0.35">
      <c r="A608">
        <v>606</v>
      </c>
      <c r="B608" t="s">
        <v>1254</v>
      </c>
      <c r="C608" s="2" t="s">
        <v>1255</v>
      </c>
      <c r="D608" s="15">
        <v>3400</v>
      </c>
      <c r="E608" s="15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 s="6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x14ac:dyDescent="0.35">
      <c r="A609">
        <v>607</v>
      </c>
      <c r="B609" t="s">
        <v>1256</v>
      </c>
      <c r="C609" s="2" t="s">
        <v>1257</v>
      </c>
      <c r="D609" s="15">
        <v>137600</v>
      </c>
      <c r="E609" s="15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 s="6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x14ac:dyDescent="0.35">
      <c r="A610">
        <v>608</v>
      </c>
      <c r="B610" t="s">
        <v>1258</v>
      </c>
      <c r="C610" s="2" t="s">
        <v>1259</v>
      </c>
      <c r="D610" s="15">
        <v>3900</v>
      </c>
      <c r="E610" s="15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 s="6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x14ac:dyDescent="0.35">
      <c r="A611">
        <v>609</v>
      </c>
      <c r="B611" t="s">
        <v>1260</v>
      </c>
      <c r="C611" s="2" t="s">
        <v>1261</v>
      </c>
      <c r="D611" s="15">
        <v>10000</v>
      </c>
      <c r="E611" s="15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 s="6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1" x14ac:dyDescent="0.35">
      <c r="A612">
        <v>610</v>
      </c>
      <c r="B612" t="s">
        <v>1262</v>
      </c>
      <c r="C612" s="2" t="s">
        <v>1263</v>
      </c>
      <c r="D612" s="15">
        <v>42800</v>
      </c>
      <c r="E612" s="15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 s="6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x14ac:dyDescent="0.35">
      <c r="A613">
        <v>611</v>
      </c>
      <c r="B613" t="s">
        <v>1264</v>
      </c>
      <c r="C613" s="2" t="s">
        <v>1265</v>
      </c>
      <c r="D613" s="15">
        <v>8200</v>
      </c>
      <c r="E613" s="15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 s="6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x14ac:dyDescent="0.35">
      <c r="A614">
        <v>612</v>
      </c>
      <c r="B614" t="s">
        <v>1266</v>
      </c>
      <c r="C614" s="2" t="s">
        <v>1267</v>
      </c>
      <c r="D614" s="15">
        <v>6200</v>
      </c>
      <c r="E614" s="15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 s="6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x14ac:dyDescent="0.35">
      <c r="A615">
        <v>613</v>
      </c>
      <c r="B615" t="s">
        <v>1268</v>
      </c>
      <c r="C615" s="2" t="s">
        <v>1269</v>
      </c>
      <c r="D615" s="15">
        <v>1100</v>
      </c>
      <c r="E615" s="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 s="6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1" x14ac:dyDescent="0.35">
      <c r="A616">
        <v>614</v>
      </c>
      <c r="B616" t="s">
        <v>1270</v>
      </c>
      <c r="C616" s="2" t="s">
        <v>1271</v>
      </c>
      <c r="D616" s="15">
        <v>26500</v>
      </c>
      <c r="E616" s="15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 s="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x14ac:dyDescent="0.35">
      <c r="A617">
        <v>615</v>
      </c>
      <c r="B617" t="s">
        <v>1272</v>
      </c>
      <c r="C617" s="2" t="s">
        <v>1273</v>
      </c>
      <c r="D617" s="15">
        <v>8500</v>
      </c>
      <c r="E617" s="15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 s="6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x14ac:dyDescent="0.35">
      <c r="A618">
        <v>616</v>
      </c>
      <c r="B618" t="s">
        <v>1274</v>
      </c>
      <c r="C618" s="2" t="s">
        <v>1275</v>
      </c>
      <c r="D618" s="15">
        <v>6400</v>
      </c>
      <c r="E618" s="15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 s="6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x14ac:dyDescent="0.35">
      <c r="A619">
        <v>617</v>
      </c>
      <c r="B619" t="s">
        <v>1276</v>
      </c>
      <c r="C619" s="2" t="s">
        <v>1277</v>
      </c>
      <c r="D619" s="15">
        <v>1400</v>
      </c>
      <c r="E619" s="15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 s="6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x14ac:dyDescent="0.35">
      <c r="A620">
        <v>618</v>
      </c>
      <c r="B620" t="s">
        <v>1278</v>
      </c>
      <c r="C620" s="2" t="s">
        <v>1279</v>
      </c>
      <c r="D620" s="15">
        <v>198600</v>
      </c>
      <c r="E620" s="15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 s="6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x14ac:dyDescent="0.35">
      <c r="A621">
        <v>619</v>
      </c>
      <c r="B621" t="s">
        <v>1280</v>
      </c>
      <c r="C621" s="2" t="s">
        <v>1281</v>
      </c>
      <c r="D621" s="15">
        <v>195900</v>
      </c>
      <c r="E621" s="15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 s="6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x14ac:dyDescent="0.35">
      <c r="A622">
        <v>620</v>
      </c>
      <c r="B622" t="s">
        <v>1282</v>
      </c>
      <c r="C622" s="2" t="s">
        <v>1283</v>
      </c>
      <c r="D622" s="15">
        <v>4300</v>
      </c>
      <c r="E622" s="15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 s="6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x14ac:dyDescent="0.35">
      <c r="A623">
        <v>621</v>
      </c>
      <c r="B623" t="s">
        <v>1284</v>
      </c>
      <c r="C623" s="2" t="s">
        <v>1285</v>
      </c>
      <c r="D623" s="15">
        <v>25600</v>
      </c>
      <c r="E623" s="15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 s="6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x14ac:dyDescent="0.35">
      <c r="A624">
        <v>622</v>
      </c>
      <c r="B624" t="s">
        <v>1286</v>
      </c>
      <c r="C624" s="2" t="s">
        <v>1287</v>
      </c>
      <c r="D624" s="15">
        <v>189000</v>
      </c>
      <c r="E624" s="15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 s="6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x14ac:dyDescent="0.35">
      <c r="A625">
        <v>623</v>
      </c>
      <c r="B625" t="s">
        <v>1288</v>
      </c>
      <c r="C625" s="2" t="s">
        <v>1289</v>
      </c>
      <c r="D625" s="15">
        <v>94300</v>
      </c>
      <c r="E625" s="1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 s="6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x14ac:dyDescent="0.35">
      <c r="A626">
        <v>624</v>
      </c>
      <c r="B626" t="s">
        <v>1290</v>
      </c>
      <c r="C626" s="2" t="s">
        <v>1291</v>
      </c>
      <c r="D626" s="15">
        <v>5100</v>
      </c>
      <c r="E626" s="15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 s="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1" x14ac:dyDescent="0.35">
      <c r="A627">
        <v>625</v>
      </c>
      <c r="B627" t="s">
        <v>1292</v>
      </c>
      <c r="C627" s="2" t="s">
        <v>1293</v>
      </c>
      <c r="D627" s="15">
        <v>7500</v>
      </c>
      <c r="E627" s="15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 s="6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1" x14ac:dyDescent="0.35">
      <c r="A628">
        <v>626</v>
      </c>
      <c r="B628" t="s">
        <v>1294</v>
      </c>
      <c r="C628" s="2" t="s">
        <v>1295</v>
      </c>
      <c r="D628" s="15">
        <v>6400</v>
      </c>
      <c r="E628" s="15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 s="6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x14ac:dyDescent="0.35">
      <c r="A629">
        <v>627</v>
      </c>
      <c r="B629" t="s">
        <v>1296</v>
      </c>
      <c r="C629" s="2" t="s">
        <v>1297</v>
      </c>
      <c r="D629" s="15">
        <v>1600</v>
      </c>
      <c r="E629" s="15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 s="6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x14ac:dyDescent="0.35">
      <c r="A630">
        <v>628</v>
      </c>
      <c r="B630" t="s">
        <v>1298</v>
      </c>
      <c r="C630" s="2" t="s">
        <v>1299</v>
      </c>
      <c r="D630" s="15">
        <v>1900</v>
      </c>
      <c r="E630" s="15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 s="6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x14ac:dyDescent="0.35">
      <c r="A631">
        <v>629</v>
      </c>
      <c r="B631" t="s">
        <v>1300</v>
      </c>
      <c r="C631" s="2" t="s">
        <v>1301</v>
      </c>
      <c r="D631" s="15">
        <v>85900</v>
      </c>
      <c r="E631" s="15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 s="6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x14ac:dyDescent="0.35">
      <c r="A632">
        <v>630</v>
      </c>
      <c r="B632" t="s">
        <v>1302</v>
      </c>
      <c r="C632" s="2" t="s">
        <v>1303</v>
      </c>
      <c r="D632" s="15">
        <v>9500</v>
      </c>
      <c r="E632" s="15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 s="6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x14ac:dyDescent="0.35">
      <c r="A633">
        <v>631</v>
      </c>
      <c r="B633" t="s">
        <v>1304</v>
      </c>
      <c r="C633" s="2" t="s">
        <v>1305</v>
      </c>
      <c r="D633" s="15">
        <v>59200</v>
      </c>
      <c r="E633" s="15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 s="6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x14ac:dyDescent="0.35">
      <c r="A634">
        <v>632</v>
      </c>
      <c r="B634" t="s">
        <v>1306</v>
      </c>
      <c r="C634" s="2" t="s">
        <v>1307</v>
      </c>
      <c r="D634" s="15">
        <v>72100</v>
      </c>
      <c r="E634" s="15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 s="6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x14ac:dyDescent="0.35">
      <c r="A635">
        <v>633</v>
      </c>
      <c r="B635" t="s">
        <v>1308</v>
      </c>
      <c r="C635" s="2" t="s">
        <v>1309</v>
      </c>
      <c r="D635" s="15">
        <v>6700</v>
      </c>
      <c r="E635" s="1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 s="6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x14ac:dyDescent="0.35">
      <c r="A636">
        <v>634</v>
      </c>
      <c r="B636" t="s">
        <v>1310</v>
      </c>
      <c r="C636" s="2" t="s">
        <v>1311</v>
      </c>
      <c r="D636" s="15">
        <v>118200</v>
      </c>
      <c r="E636" s="15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 s="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x14ac:dyDescent="0.35">
      <c r="A637">
        <v>635</v>
      </c>
      <c r="B637" t="s">
        <v>1312</v>
      </c>
      <c r="C637" s="2" t="s">
        <v>1313</v>
      </c>
      <c r="D637" s="15">
        <v>139000</v>
      </c>
      <c r="E637" s="15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 s="6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x14ac:dyDescent="0.35">
      <c r="A638">
        <v>636</v>
      </c>
      <c r="B638" t="s">
        <v>1314</v>
      </c>
      <c r="C638" s="2" t="s">
        <v>1315</v>
      </c>
      <c r="D638" s="15">
        <v>197700</v>
      </c>
      <c r="E638" s="15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 s="6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x14ac:dyDescent="0.35">
      <c r="A639">
        <v>637</v>
      </c>
      <c r="B639" t="s">
        <v>1316</v>
      </c>
      <c r="C639" s="2" t="s">
        <v>1317</v>
      </c>
      <c r="D639" s="15">
        <v>8500</v>
      </c>
      <c r="E639" s="15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 s="6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x14ac:dyDescent="0.35">
      <c r="A640">
        <v>638</v>
      </c>
      <c r="B640" t="s">
        <v>1318</v>
      </c>
      <c r="C640" s="2" t="s">
        <v>1319</v>
      </c>
      <c r="D640" s="15">
        <v>81600</v>
      </c>
      <c r="E640" s="15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 s="6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x14ac:dyDescent="0.35">
      <c r="A641">
        <v>639</v>
      </c>
      <c r="B641" t="s">
        <v>1320</v>
      </c>
      <c r="C641" s="2" t="s">
        <v>1321</v>
      </c>
      <c r="D641" s="15">
        <v>8600</v>
      </c>
      <c r="E641" s="15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 s="6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x14ac:dyDescent="0.35">
      <c r="A642">
        <v>640</v>
      </c>
      <c r="B642" t="s">
        <v>1322</v>
      </c>
      <c r="C642" s="2" t="s">
        <v>1323</v>
      </c>
      <c r="D642" s="15">
        <v>119800</v>
      </c>
      <c r="E642" s="15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0.16501669449081802</v>
      </c>
      <c r="P642" s="6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7">
        <f t="shared" si="38"/>
        <v>42387.25</v>
      </c>
      <c r="T642" s="7">
        <f t="shared" si="39"/>
        <v>42390.25</v>
      </c>
    </row>
    <row r="643" spans="1:20" ht="31" x14ac:dyDescent="0.35">
      <c r="A643">
        <v>641</v>
      </c>
      <c r="B643" t="s">
        <v>1324</v>
      </c>
      <c r="C643" s="2" t="s">
        <v>1325</v>
      </c>
      <c r="D643" s="15">
        <v>9400</v>
      </c>
      <c r="E643" s="15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E643/D643</f>
        <v>1.1996808510638297</v>
      </c>
      <c r="P643" s="6">
        <f t="shared" ref="P643:P706" si="41">IFERROR(E643/G643,0)</f>
        <v>58.128865979381445</v>
      </c>
      <c r="Q643" t="str" cm="1">
        <f t="array" ref="Q643:R643">_xlfn.TEXTSPLIT(N643,"/")</f>
        <v>theater</v>
      </c>
      <c r="R643" t="str">
        <v>plays</v>
      </c>
      <c r="S643" s="7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x14ac:dyDescent="0.35">
      <c r="A644">
        <v>642</v>
      </c>
      <c r="B644" t="s">
        <v>1326</v>
      </c>
      <c r="C644" s="2" t="s">
        <v>1327</v>
      </c>
      <c r="D644" s="15">
        <v>9200</v>
      </c>
      <c r="E644" s="15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 s="6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x14ac:dyDescent="0.35">
      <c r="A645">
        <v>643</v>
      </c>
      <c r="B645" t="s">
        <v>1328</v>
      </c>
      <c r="C645" s="2" t="s">
        <v>1329</v>
      </c>
      <c r="D645" s="15">
        <v>14900</v>
      </c>
      <c r="E645" s="1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 s="6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x14ac:dyDescent="0.35">
      <c r="A646">
        <v>644</v>
      </c>
      <c r="B646" t="s">
        <v>1330</v>
      </c>
      <c r="C646" s="2" t="s">
        <v>1331</v>
      </c>
      <c r="D646" s="15">
        <v>169400</v>
      </c>
      <c r="E646" s="15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 s="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x14ac:dyDescent="0.35">
      <c r="A647">
        <v>645</v>
      </c>
      <c r="B647" t="s">
        <v>1332</v>
      </c>
      <c r="C647" s="2" t="s">
        <v>1333</v>
      </c>
      <c r="D647" s="15">
        <v>192100</v>
      </c>
      <c r="E647" s="15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 s="6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x14ac:dyDescent="0.35">
      <c r="A648">
        <v>646</v>
      </c>
      <c r="B648" t="s">
        <v>1334</v>
      </c>
      <c r="C648" s="2" t="s">
        <v>1335</v>
      </c>
      <c r="D648" s="15">
        <v>98700</v>
      </c>
      <c r="E648" s="15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 s="6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x14ac:dyDescent="0.35">
      <c r="A649">
        <v>647</v>
      </c>
      <c r="B649" t="s">
        <v>1336</v>
      </c>
      <c r="C649" s="2" t="s">
        <v>1337</v>
      </c>
      <c r="D649" s="15">
        <v>4500</v>
      </c>
      <c r="E649" s="15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 s="6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x14ac:dyDescent="0.35">
      <c r="A650">
        <v>648</v>
      </c>
      <c r="B650" t="s">
        <v>1338</v>
      </c>
      <c r="C650" s="2" t="s">
        <v>1339</v>
      </c>
      <c r="D650" s="15">
        <v>98600</v>
      </c>
      <c r="E650" s="15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 s="6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x14ac:dyDescent="0.35">
      <c r="A651">
        <v>649</v>
      </c>
      <c r="B651" t="s">
        <v>1340</v>
      </c>
      <c r="C651" s="2" t="s">
        <v>1341</v>
      </c>
      <c r="D651" s="15">
        <v>121700</v>
      </c>
      <c r="E651" s="15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 s="6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x14ac:dyDescent="0.35">
      <c r="A652">
        <v>650</v>
      </c>
      <c r="B652" t="s">
        <v>1342</v>
      </c>
      <c r="C652" s="2" t="s">
        <v>1343</v>
      </c>
      <c r="D652" s="15">
        <v>100</v>
      </c>
      <c r="E652" s="15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 s="6">
        <f t="shared" si="41"/>
        <v>2</v>
      </c>
      <c r="Q652" t="str" cm="1">
        <f t="array" ref="Q652:R652">_xlfn.TEXTSPLIT(N652,"/")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x14ac:dyDescent="0.35">
      <c r="A653">
        <v>651</v>
      </c>
      <c r="B653" t="s">
        <v>1344</v>
      </c>
      <c r="C653" s="2" t="s">
        <v>1345</v>
      </c>
      <c r="D653" s="15">
        <v>196700</v>
      </c>
      <c r="E653" s="15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 s="6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x14ac:dyDescent="0.35">
      <c r="A654">
        <v>652</v>
      </c>
      <c r="B654" t="s">
        <v>1346</v>
      </c>
      <c r="C654" s="2" t="s">
        <v>1347</v>
      </c>
      <c r="D654" s="15">
        <v>10000</v>
      </c>
      <c r="E654" s="15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 s="6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x14ac:dyDescent="0.35">
      <c r="A655">
        <v>653</v>
      </c>
      <c r="B655" t="s">
        <v>1348</v>
      </c>
      <c r="C655" s="2" t="s">
        <v>1349</v>
      </c>
      <c r="D655" s="15">
        <v>600</v>
      </c>
      <c r="E655" s="1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 s="6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x14ac:dyDescent="0.35">
      <c r="A656">
        <v>654</v>
      </c>
      <c r="B656" t="s">
        <v>1350</v>
      </c>
      <c r="C656" s="2" t="s">
        <v>1351</v>
      </c>
      <c r="D656" s="15">
        <v>35000</v>
      </c>
      <c r="E656" s="15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 s="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x14ac:dyDescent="0.35">
      <c r="A657">
        <v>655</v>
      </c>
      <c r="B657" t="s">
        <v>1352</v>
      </c>
      <c r="C657" s="2" t="s">
        <v>1353</v>
      </c>
      <c r="D657" s="15">
        <v>6900</v>
      </c>
      <c r="E657" s="15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 s="6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1" x14ac:dyDescent="0.35">
      <c r="A658">
        <v>656</v>
      </c>
      <c r="B658" t="s">
        <v>1354</v>
      </c>
      <c r="C658" s="2" t="s">
        <v>1355</v>
      </c>
      <c r="D658" s="15">
        <v>118400</v>
      </c>
      <c r="E658" s="15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 s="6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x14ac:dyDescent="0.35">
      <c r="A659">
        <v>657</v>
      </c>
      <c r="B659" t="s">
        <v>1356</v>
      </c>
      <c r="C659" s="2" t="s">
        <v>1357</v>
      </c>
      <c r="D659" s="15">
        <v>10000</v>
      </c>
      <c r="E659" s="15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 s="6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x14ac:dyDescent="0.35">
      <c r="A660">
        <v>658</v>
      </c>
      <c r="B660" t="s">
        <v>1358</v>
      </c>
      <c r="C660" s="2" t="s">
        <v>1359</v>
      </c>
      <c r="D660" s="15">
        <v>52600</v>
      </c>
      <c r="E660" s="15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 s="6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x14ac:dyDescent="0.35">
      <c r="A661">
        <v>659</v>
      </c>
      <c r="B661" t="s">
        <v>1360</v>
      </c>
      <c r="C661" s="2" t="s">
        <v>1361</v>
      </c>
      <c r="D661" s="15">
        <v>120700</v>
      </c>
      <c r="E661" s="15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 s="6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x14ac:dyDescent="0.35">
      <c r="A662">
        <v>660</v>
      </c>
      <c r="B662" t="s">
        <v>1362</v>
      </c>
      <c r="C662" s="2" t="s">
        <v>1363</v>
      </c>
      <c r="D662" s="15">
        <v>9100</v>
      </c>
      <c r="E662" s="15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 s="6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x14ac:dyDescent="0.35">
      <c r="A663">
        <v>661</v>
      </c>
      <c r="B663" t="s">
        <v>1364</v>
      </c>
      <c r="C663" s="2" t="s">
        <v>1365</v>
      </c>
      <c r="D663" s="15">
        <v>106800</v>
      </c>
      <c r="E663" s="15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 s="6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x14ac:dyDescent="0.35">
      <c r="A664">
        <v>662</v>
      </c>
      <c r="B664" t="s">
        <v>1366</v>
      </c>
      <c r="C664" s="2" t="s">
        <v>1367</v>
      </c>
      <c r="D664" s="15">
        <v>9100</v>
      </c>
      <c r="E664" s="15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 s="6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x14ac:dyDescent="0.35">
      <c r="A665">
        <v>663</v>
      </c>
      <c r="B665" t="s">
        <v>1368</v>
      </c>
      <c r="C665" s="2" t="s">
        <v>1369</v>
      </c>
      <c r="D665" s="15">
        <v>10000</v>
      </c>
      <c r="E665" s="1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 s="6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x14ac:dyDescent="0.35">
      <c r="A666">
        <v>664</v>
      </c>
      <c r="B666" t="s">
        <v>708</v>
      </c>
      <c r="C666" s="2" t="s">
        <v>1370</v>
      </c>
      <c r="D666" s="15">
        <v>79400</v>
      </c>
      <c r="E666" s="15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 s="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x14ac:dyDescent="0.35">
      <c r="A667">
        <v>665</v>
      </c>
      <c r="B667" t="s">
        <v>1371</v>
      </c>
      <c r="C667" s="2" t="s">
        <v>1372</v>
      </c>
      <c r="D667" s="15">
        <v>5100</v>
      </c>
      <c r="E667" s="15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 s="6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x14ac:dyDescent="0.35">
      <c r="A668">
        <v>666</v>
      </c>
      <c r="B668" t="s">
        <v>1373</v>
      </c>
      <c r="C668" s="2" t="s">
        <v>1374</v>
      </c>
      <c r="D668" s="15">
        <v>3100</v>
      </c>
      <c r="E668" s="15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 s="6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1" x14ac:dyDescent="0.35">
      <c r="A669">
        <v>667</v>
      </c>
      <c r="B669" t="s">
        <v>1375</v>
      </c>
      <c r="C669" s="2" t="s">
        <v>1376</v>
      </c>
      <c r="D669" s="15">
        <v>6900</v>
      </c>
      <c r="E669" s="15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 s="6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1" x14ac:dyDescent="0.35">
      <c r="A670">
        <v>668</v>
      </c>
      <c r="B670" t="s">
        <v>1377</v>
      </c>
      <c r="C670" s="2" t="s">
        <v>1378</v>
      </c>
      <c r="D670" s="15">
        <v>27500</v>
      </c>
      <c r="E670" s="15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 s="6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x14ac:dyDescent="0.35">
      <c r="A671">
        <v>669</v>
      </c>
      <c r="B671" t="s">
        <v>1379</v>
      </c>
      <c r="C671" s="2" t="s">
        <v>1380</v>
      </c>
      <c r="D671" s="15">
        <v>48800</v>
      </c>
      <c r="E671" s="15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 s="6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1" x14ac:dyDescent="0.35">
      <c r="A672">
        <v>670</v>
      </c>
      <c r="B672" t="s">
        <v>1334</v>
      </c>
      <c r="C672" s="2" t="s">
        <v>1381</v>
      </c>
      <c r="D672" s="15">
        <v>16200</v>
      </c>
      <c r="E672" s="15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 s="6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1" x14ac:dyDescent="0.35">
      <c r="A673">
        <v>671</v>
      </c>
      <c r="B673" t="s">
        <v>1382</v>
      </c>
      <c r="C673" s="2" t="s">
        <v>1383</v>
      </c>
      <c r="D673" s="15">
        <v>97600</v>
      </c>
      <c r="E673" s="15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 s="6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x14ac:dyDescent="0.35">
      <c r="A674">
        <v>672</v>
      </c>
      <c r="B674" t="s">
        <v>1384</v>
      </c>
      <c r="C674" s="2" t="s">
        <v>1385</v>
      </c>
      <c r="D674" s="15">
        <v>197900</v>
      </c>
      <c r="E674" s="15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 s="6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x14ac:dyDescent="0.35">
      <c r="A675">
        <v>673</v>
      </c>
      <c r="B675" t="s">
        <v>1386</v>
      </c>
      <c r="C675" s="2" t="s">
        <v>1387</v>
      </c>
      <c r="D675" s="15">
        <v>5600</v>
      </c>
      <c r="E675" s="1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 s="6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x14ac:dyDescent="0.35">
      <c r="A676">
        <v>674</v>
      </c>
      <c r="B676" t="s">
        <v>1388</v>
      </c>
      <c r="C676" s="2" t="s">
        <v>1389</v>
      </c>
      <c r="D676" s="15">
        <v>170700</v>
      </c>
      <c r="E676" s="15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 s="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x14ac:dyDescent="0.35">
      <c r="A677">
        <v>675</v>
      </c>
      <c r="B677" t="s">
        <v>1390</v>
      </c>
      <c r="C677" s="2" t="s">
        <v>1391</v>
      </c>
      <c r="D677" s="15">
        <v>9700</v>
      </c>
      <c r="E677" s="15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 s="6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x14ac:dyDescent="0.35">
      <c r="A678">
        <v>676</v>
      </c>
      <c r="B678" t="s">
        <v>1392</v>
      </c>
      <c r="C678" s="2" t="s">
        <v>1393</v>
      </c>
      <c r="D678" s="15">
        <v>62300</v>
      </c>
      <c r="E678" s="15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 s="6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x14ac:dyDescent="0.35">
      <c r="A679">
        <v>677</v>
      </c>
      <c r="B679" t="s">
        <v>1394</v>
      </c>
      <c r="C679" s="2" t="s">
        <v>1395</v>
      </c>
      <c r="D679" s="15">
        <v>5300</v>
      </c>
      <c r="E679" s="15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 s="6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x14ac:dyDescent="0.35">
      <c r="A680">
        <v>678</v>
      </c>
      <c r="B680" t="s">
        <v>1396</v>
      </c>
      <c r="C680" s="2" t="s">
        <v>1397</v>
      </c>
      <c r="D680" s="15">
        <v>99500</v>
      </c>
      <c r="E680" s="15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 s="6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x14ac:dyDescent="0.35">
      <c r="A681">
        <v>679</v>
      </c>
      <c r="B681" t="s">
        <v>668</v>
      </c>
      <c r="C681" s="2" t="s">
        <v>1398</v>
      </c>
      <c r="D681" s="15">
        <v>1400</v>
      </c>
      <c r="E681" s="15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 s="6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1" x14ac:dyDescent="0.35">
      <c r="A682">
        <v>680</v>
      </c>
      <c r="B682" t="s">
        <v>1399</v>
      </c>
      <c r="C682" s="2" t="s">
        <v>1400</v>
      </c>
      <c r="D682" s="15">
        <v>145600</v>
      </c>
      <c r="E682" s="15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 s="6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1" x14ac:dyDescent="0.35">
      <c r="A683">
        <v>681</v>
      </c>
      <c r="B683" t="s">
        <v>1401</v>
      </c>
      <c r="C683" s="2" t="s">
        <v>1402</v>
      </c>
      <c r="D683" s="15">
        <v>184100</v>
      </c>
      <c r="E683" s="15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 s="6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x14ac:dyDescent="0.35">
      <c r="A684">
        <v>682</v>
      </c>
      <c r="B684" t="s">
        <v>1403</v>
      </c>
      <c r="C684" s="2" t="s">
        <v>1404</v>
      </c>
      <c r="D684" s="15">
        <v>5400</v>
      </c>
      <c r="E684" s="15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 s="6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x14ac:dyDescent="0.35">
      <c r="A685">
        <v>683</v>
      </c>
      <c r="B685" t="s">
        <v>1405</v>
      </c>
      <c r="C685" s="2" t="s">
        <v>1406</v>
      </c>
      <c r="D685" s="15">
        <v>2300</v>
      </c>
      <c r="E685" s="1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 s="6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x14ac:dyDescent="0.35">
      <c r="A686">
        <v>684</v>
      </c>
      <c r="B686" t="s">
        <v>1407</v>
      </c>
      <c r="C686" s="2" t="s">
        <v>1408</v>
      </c>
      <c r="D686" s="15">
        <v>1400</v>
      </c>
      <c r="E686" s="15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 s="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x14ac:dyDescent="0.35">
      <c r="A687">
        <v>685</v>
      </c>
      <c r="B687" t="s">
        <v>1409</v>
      </c>
      <c r="C687" s="2" t="s">
        <v>1410</v>
      </c>
      <c r="D687" s="15">
        <v>140000</v>
      </c>
      <c r="E687" s="15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 s="6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x14ac:dyDescent="0.35">
      <c r="A688">
        <v>686</v>
      </c>
      <c r="B688" t="s">
        <v>1411</v>
      </c>
      <c r="C688" s="2" t="s">
        <v>1412</v>
      </c>
      <c r="D688" s="15">
        <v>7500</v>
      </c>
      <c r="E688" s="15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 s="6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x14ac:dyDescent="0.35">
      <c r="A689">
        <v>687</v>
      </c>
      <c r="B689" t="s">
        <v>1413</v>
      </c>
      <c r="C689" s="2" t="s">
        <v>1414</v>
      </c>
      <c r="D689" s="15">
        <v>1500</v>
      </c>
      <c r="E689" s="15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 s="6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x14ac:dyDescent="0.35">
      <c r="A690">
        <v>688</v>
      </c>
      <c r="B690" t="s">
        <v>1415</v>
      </c>
      <c r="C690" s="2" t="s">
        <v>1416</v>
      </c>
      <c r="D690" s="15">
        <v>2900</v>
      </c>
      <c r="E690" s="15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 s="6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x14ac:dyDescent="0.35">
      <c r="A691">
        <v>689</v>
      </c>
      <c r="B691" t="s">
        <v>1417</v>
      </c>
      <c r="C691" s="2" t="s">
        <v>1418</v>
      </c>
      <c r="D691" s="15">
        <v>7300</v>
      </c>
      <c r="E691" s="15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 s="6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x14ac:dyDescent="0.35">
      <c r="A692">
        <v>690</v>
      </c>
      <c r="B692" t="s">
        <v>1419</v>
      </c>
      <c r="C692" s="2" t="s">
        <v>1420</v>
      </c>
      <c r="D692" s="15">
        <v>3600</v>
      </c>
      <c r="E692" s="15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 s="6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x14ac:dyDescent="0.35">
      <c r="A693">
        <v>691</v>
      </c>
      <c r="B693" t="s">
        <v>1421</v>
      </c>
      <c r="C693" s="2" t="s">
        <v>1422</v>
      </c>
      <c r="D693" s="15">
        <v>5000</v>
      </c>
      <c r="E693" s="15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 s="6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x14ac:dyDescent="0.35">
      <c r="A694">
        <v>692</v>
      </c>
      <c r="B694" t="s">
        <v>1423</v>
      </c>
      <c r="C694" s="2" t="s">
        <v>1424</v>
      </c>
      <c r="D694" s="15">
        <v>6000</v>
      </c>
      <c r="E694" s="15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 s="6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1" x14ac:dyDescent="0.35">
      <c r="A695">
        <v>693</v>
      </c>
      <c r="B695" t="s">
        <v>1425</v>
      </c>
      <c r="C695" s="2" t="s">
        <v>1426</v>
      </c>
      <c r="D695" s="15">
        <v>180400</v>
      </c>
      <c r="E695" s="1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 s="6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x14ac:dyDescent="0.35">
      <c r="A696">
        <v>694</v>
      </c>
      <c r="B696" t="s">
        <v>1427</v>
      </c>
      <c r="C696" s="2" t="s">
        <v>1428</v>
      </c>
      <c r="D696" s="15">
        <v>9100</v>
      </c>
      <c r="E696" s="15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 s="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x14ac:dyDescent="0.35">
      <c r="A697">
        <v>695</v>
      </c>
      <c r="B697" t="s">
        <v>1429</v>
      </c>
      <c r="C697" s="2" t="s">
        <v>1430</v>
      </c>
      <c r="D697" s="15">
        <v>9200</v>
      </c>
      <c r="E697" s="15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 s="6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x14ac:dyDescent="0.35">
      <c r="A698">
        <v>696</v>
      </c>
      <c r="B698" t="s">
        <v>1431</v>
      </c>
      <c r="C698" s="2" t="s">
        <v>1432</v>
      </c>
      <c r="D698" s="15">
        <v>164100</v>
      </c>
      <c r="E698" s="15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 s="6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ht="31" x14ac:dyDescent="0.35">
      <c r="A699">
        <v>697</v>
      </c>
      <c r="B699" t="s">
        <v>1433</v>
      </c>
      <c r="C699" s="2" t="s">
        <v>1434</v>
      </c>
      <c r="D699" s="15">
        <v>128900</v>
      </c>
      <c r="E699" s="15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 s="6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x14ac:dyDescent="0.35">
      <c r="A700">
        <v>698</v>
      </c>
      <c r="B700" t="s">
        <v>1435</v>
      </c>
      <c r="C700" s="2" t="s">
        <v>1436</v>
      </c>
      <c r="D700" s="15">
        <v>42100</v>
      </c>
      <c r="E700" s="15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 s="6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x14ac:dyDescent="0.35">
      <c r="A701">
        <v>699</v>
      </c>
      <c r="B701" t="s">
        <v>444</v>
      </c>
      <c r="C701" s="2" t="s">
        <v>1437</v>
      </c>
      <c r="D701" s="15">
        <v>7400</v>
      </c>
      <c r="E701" s="15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 s="6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1" x14ac:dyDescent="0.35">
      <c r="A702">
        <v>700</v>
      </c>
      <c r="B702" t="s">
        <v>1438</v>
      </c>
      <c r="C702" s="2" t="s">
        <v>1439</v>
      </c>
      <c r="D702" s="15">
        <v>100</v>
      </c>
      <c r="E702" s="15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 s="6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1" x14ac:dyDescent="0.35">
      <c r="A703">
        <v>701</v>
      </c>
      <c r="B703" t="s">
        <v>1440</v>
      </c>
      <c r="C703" s="2" t="s">
        <v>1441</v>
      </c>
      <c r="D703" s="15">
        <v>52000</v>
      </c>
      <c r="E703" s="15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 s="6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1" x14ac:dyDescent="0.35">
      <c r="A704">
        <v>702</v>
      </c>
      <c r="B704" t="s">
        <v>1442</v>
      </c>
      <c r="C704" s="2" t="s">
        <v>1443</v>
      </c>
      <c r="D704" s="15">
        <v>8700</v>
      </c>
      <c r="E704" s="15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 s="6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x14ac:dyDescent="0.35">
      <c r="A705">
        <v>703</v>
      </c>
      <c r="B705" t="s">
        <v>1444</v>
      </c>
      <c r="C705" s="2" t="s">
        <v>1445</v>
      </c>
      <c r="D705" s="15">
        <v>63400</v>
      </c>
      <c r="E705" s="1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 s="6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1" x14ac:dyDescent="0.35">
      <c r="A706">
        <v>704</v>
      </c>
      <c r="B706" t="s">
        <v>1446</v>
      </c>
      <c r="C706" s="2" t="s">
        <v>1447</v>
      </c>
      <c r="D706" s="15">
        <v>8700</v>
      </c>
      <c r="E706" s="15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1.2278160919540231</v>
      </c>
      <c r="P706" s="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7">
        <f t="shared" si="42"/>
        <v>42555.208333333328</v>
      </c>
      <c r="T706" s="7">
        <f t="shared" si="43"/>
        <v>42570.208333333328</v>
      </c>
    </row>
    <row r="707" spans="1:20" x14ac:dyDescent="0.35">
      <c r="A707">
        <v>705</v>
      </c>
      <c r="B707" t="s">
        <v>1448</v>
      </c>
      <c r="C707" s="2" t="s">
        <v>1449</v>
      </c>
      <c r="D707" s="15">
        <v>169700</v>
      </c>
      <c r="E707" s="15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E707/D707</f>
        <v>0.99026517383618151</v>
      </c>
      <c r="P707" s="6">
        <f t="shared" ref="P707:P770" si="45">IFERROR(E707/G707,0)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7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1" x14ac:dyDescent="0.35">
      <c r="A708">
        <v>706</v>
      </c>
      <c r="B708" t="s">
        <v>1450</v>
      </c>
      <c r="C708" s="2" t="s">
        <v>1451</v>
      </c>
      <c r="D708" s="15">
        <v>108400</v>
      </c>
      <c r="E708" s="15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 s="6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1" x14ac:dyDescent="0.35">
      <c r="A709">
        <v>707</v>
      </c>
      <c r="B709" t="s">
        <v>1452</v>
      </c>
      <c r="C709" s="2" t="s">
        <v>1453</v>
      </c>
      <c r="D709" s="15">
        <v>7300</v>
      </c>
      <c r="E709" s="15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 s="6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x14ac:dyDescent="0.35">
      <c r="A710">
        <v>708</v>
      </c>
      <c r="B710" t="s">
        <v>1454</v>
      </c>
      <c r="C710" s="2" t="s">
        <v>1455</v>
      </c>
      <c r="D710" s="15">
        <v>1700</v>
      </c>
      <c r="E710" s="15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 s="6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x14ac:dyDescent="0.35">
      <c r="A711">
        <v>709</v>
      </c>
      <c r="B711" t="s">
        <v>1456</v>
      </c>
      <c r="C711" s="2" t="s">
        <v>1457</v>
      </c>
      <c r="D711" s="15">
        <v>9800</v>
      </c>
      <c r="E711" s="15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 s="6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1" x14ac:dyDescent="0.35">
      <c r="A712">
        <v>710</v>
      </c>
      <c r="B712" t="s">
        <v>1458</v>
      </c>
      <c r="C712" s="2" t="s">
        <v>1459</v>
      </c>
      <c r="D712" s="15">
        <v>4300</v>
      </c>
      <c r="E712" s="15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 s="6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1" x14ac:dyDescent="0.35">
      <c r="A713">
        <v>711</v>
      </c>
      <c r="B713" t="s">
        <v>1460</v>
      </c>
      <c r="C713" s="2" t="s">
        <v>1461</v>
      </c>
      <c r="D713" s="15">
        <v>6200</v>
      </c>
      <c r="E713" s="15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 s="6">
        <f t="shared" si="45"/>
        <v>90</v>
      </c>
      <c r="Q713" t="str" cm="1">
        <f t="array" ref="Q713:R713">_xlfn.TEXTSPLIT(N713,"/")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1" x14ac:dyDescent="0.35">
      <c r="A714">
        <v>712</v>
      </c>
      <c r="B714" t="s">
        <v>1462</v>
      </c>
      <c r="C714" s="2" t="s">
        <v>1463</v>
      </c>
      <c r="D714" s="15">
        <v>800</v>
      </c>
      <c r="E714" s="15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 s="6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x14ac:dyDescent="0.35">
      <c r="A715">
        <v>713</v>
      </c>
      <c r="B715" t="s">
        <v>1464</v>
      </c>
      <c r="C715" s="2" t="s">
        <v>1465</v>
      </c>
      <c r="D715" s="15">
        <v>6900</v>
      </c>
      <c r="E715" s="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 s="6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x14ac:dyDescent="0.35">
      <c r="A716">
        <v>714</v>
      </c>
      <c r="B716" t="s">
        <v>1466</v>
      </c>
      <c r="C716" s="2" t="s">
        <v>1467</v>
      </c>
      <c r="D716" s="15">
        <v>38500</v>
      </c>
      <c r="E716" s="15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 s="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x14ac:dyDescent="0.35">
      <c r="A717">
        <v>715</v>
      </c>
      <c r="B717" t="s">
        <v>1468</v>
      </c>
      <c r="C717" s="2" t="s">
        <v>1469</v>
      </c>
      <c r="D717" s="15">
        <v>118000</v>
      </c>
      <c r="E717" s="15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 s="6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x14ac:dyDescent="0.35">
      <c r="A718">
        <v>716</v>
      </c>
      <c r="B718" t="s">
        <v>1470</v>
      </c>
      <c r="C718" s="2" t="s">
        <v>1471</v>
      </c>
      <c r="D718" s="15">
        <v>2000</v>
      </c>
      <c r="E718" s="15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 s="6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1" x14ac:dyDescent="0.35">
      <c r="A719">
        <v>717</v>
      </c>
      <c r="B719" t="s">
        <v>1472</v>
      </c>
      <c r="C719" s="2" t="s">
        <v>1473</v>
      </c>
      <c r="D719" s="15">
        <v>5600</v>
      </c>
      <c r="E719" s="15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 s="6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x14ac:dyDescent="0.35">
      <c r="A720">
        <v>718</v>
      </c>
      <c r="B720" t="s">
        <v>1474</v>
      </c>
      <c r="C720" s="2" t="s">
        <v>1475</v>
      </c>
      <c r="D720" s="15">
        <v>8300</v>
      </c>
      <c r="E720" s="15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 s="6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x14ac:dyDescent="0.35">
      <c r="A721">
        <v>719</v>
      </c>
      <c r="B721" t="s">
        <v>1476</v>
      </c>
      <c r="C721" s="2" t="s">
        <v>1477</v>
      </c>
      <c r="D721" s="15">
        <v>6900</v>
      </c>
      <c r="E721" s="15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 s="6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1" x14ac:dyDescent="0.35">
      <c r="A722">
        <v>720</v>
      </c>
      <c r="B722" t="s">
        <v>1478</v>
      </c>
      <c r="C722" s="2" t="s">
        <v>1479</v>
      </c>
      <c r="D722" s="15">
        <v>8700</v>
      </c>
      <c r="E722" s="15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 s="6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x14ac:dyDescent="0.35">
      <c r="A723">
        <v>721</v>
      </c>
      <c r="B723" t="s">
        <v>1480</v>
      </c>
      <c r="C723" s="2" t="s">
        <v>1481</v>
      </c>
      <c r="D723" s="15">
        <v>123600</v>
      </c>
      <c r="E723" s="15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 s="6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x14ac:dyDescent="0.35">
      <c r="A724">
        <v>722</v>
      </c>
      <c r="B724" t="s">
        <v>1482</v>
      </c>
      <c r="C724" s="2" t="s">
        <v>1483</v>
      </c>
      <c r="D724" s="15">
        <v>48500</v>
      </c>
      <c r="E724" s="15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 s="6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x14ac:dyDescent="0.35">
      <c r="A725">
        <v>723</v>
      </c>
      <c r="B725" t="s">
        <v>1484</v>
      </c>
      <c r="C725" s="2" t="s">
        <v>1485</v>
      </c>
      <c r="D725" s="15">
        <v>4900</v>
      </c>
      <c r="E725" s="1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 s="6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1" x14ac:dyDescent="0.35">
      <c r="A726">
        <v>724</v>
      </c>
      <c r="B726" t="s">
        <v>1486</v>
      </c>
      <c r="C726" s="2" t="s">
        <v>1487</v>
      </c>
      <c r="D726" s="15">
        <v>8400</v>
      </c>
      <c r="E726" s="15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 s="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x14ac:dyDescent="0.35">
      <c r="A727">
        <v>725</v>
      </c>
      <c r="B727" t="s">
        <v>1488</v>
      </c>
      <c r="C727" s="2" t="s">
        <v>1489</v>
      </c>
      <c r="D727" s="15">
        <v>193200</v>
      </c>
      <c r="E727" s="15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 s="6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x14ac:dyDescent="0.35">
      <c r="A728">
        <v>726</v>
      </c>
      <c r="B728" t="s">
        <v>1490</v>
      </c>
      <c r="C728" s="2" t="s">
        <v>1491</v>
      </c>
      <c r="D728" s="15">
        <v>54300</v>
      </c>
      <c r="E728" s="15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 s="6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x14ac:dyDescent="0.35">
      <c r="A729">
        <v>727</v>
      </c>
      <c r="B729" t="s">
        <v>1492</v>
      </c>
      <c r="C729" s="2" t="s">
        <v>1493</v>
      </c>
      <c r="D729" s="15">
        <v>8900</v>
      </c>
      <c r="E729" s="15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 s="6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1" x14ac:dyDescent="0.35">
      <c r="A730">
        <v>728</v>
      </c>
      <c r="B730" t="s">
        <v>1494</v>
      </c>
      <c r="C730" s="2" t="s">
        <v>1495</v>
      </c>
      <c r="D730" s="15">
        <v>4200</v>
      </c>
      <c r="E730" s="15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 s="6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1" x14ac:dyDescent="0.35">
      <c r="A731">
        <v>729</v>
      </c>
      <c r="B731" t="s">
        <v>1496</v>
      </c>
      <c r="C731" s="2" t="s">
        <v>1497</v>
      </c>
      <c r="D731" s="15">
        <v>5600</v>
      </c>
      <c r="E731" s="15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 s="6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x14ac:dyDescent="0.35">
      <c r="A732">
        <v>730</v>
      </c>
      <c r="B732" t="s">
        <v>1498</v>
      </c>
      <c r="C732" s="2" t="s">
        <v>1499</v>
      </c>
      <c r="D732" s="15">
        <v>28800</v>
      </c>
      <c r="E732" s="15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 s="6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x14ac:dyDescent="0.35">
      <c r="A733">
        <v>731</v>
      </c>
      <c r="B733" t="s">
        <v>1500</v>
      </c>
      <c r="C733" s="2" t="s">
        <v>1501</v>
      </c>
      <c r="D733" s="15">
        <v>8000</v>
      </c>
      <c r="E733" s="15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 s="6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x14ac:dyDescent="0.35">
      <c r="A734">
        <v>732</v>
      </c>
      <c r="B734" t="s">
        <v>1502</v>
      </c>
      <c r="C734" s="2" t="s">
        <v>1503</v>
      </c>
      <c r="D734" s="15">
        <v>117000</v>
      </c>
      <c r="E734" s="15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 s="6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x14ac:dyDescent="0.35">
      <c r="A735">
        <v>733</v>
      </c>
      <c r="B735" t="s">
        <v>1504</v>
      </c>
      <c r="C735" s="2" t="s">
        <v>1505</v>
      </c>
      <c r="D735" s="15">
        <v>15800</v>
      </c>
      <c r="E735" s="1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 s="6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x14ac:dyDescent="0.35">
      <c r="A736">
        <v>734</v>
      </c>
      <c r="B736" t="s">
        <v>1506</v>
      </c>
      <c r="C736" s="2" t="s">
        <v>1507</v>
      </c>
      <c r="D736" s="15">
        <v>4200</v>
      </c>
      <c r="E736" s="15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 s="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ht="31" x14ac:dyDescent="0.35">
      <c r="A737">
        <v>735</v>
      </c>
      <c r="B737" t="s">
        <v>1508</v>
      </c>
      <c r="C737" s="2" t="s">
        <v>1509</v>
      </c>
      <c r="D737" s="15">
        <v>37100</v>
      </c>
      <c r="E737" s="15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 s="6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x14ac:dyDescent="0.35">
      <c r="A738">
        <v>736</v>
      </c>
      <c r="B738" t="s">
        <v>1510</v>
      </c>
      <c r="C738" s="2" t="s">
        <v>1511</v>
      </c>
      <c r="D738" s="15">
        <v>7700</v>
      </c>
      <c r="E738" s="15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 s="6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1" x14ac:dyDescent="0.35">
      <c r="A739">
        <v>737</v>
      </c>
      <c r="B739" t="s">
        <v>1512</v>
      </c>
      <c r="C739" s="2" t="s">
        <v>1513</v>
      </c>
      <c r="D739" s="15">
        <v>3700</v>
      </c>
      <c r="E739" s="15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 s="6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x14ac:dyDescent="0.35">
      <c r="A740">
        <v>738</v>
      </c>
      <c r="B740" t="s">
        <v>1032</v>
      </c>
      <c r="C740" s="2" t="s">
        <v>1514</v>
      </c>
      <c r="D740" s="15">
        <v>74700</v>
      </c>
      <c r="E740" s="15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 s="6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x14ac:dyDescent="0.35">
      <c r="A741">
        <v>739</v>
      </c>
      <c r="B741" t="s">
        <v>1515</v>
      </c>
      <c r="C741" s="2" t="s">
        <v>1516</v>
      </c>
      <c r="D741" s="15">
        <v>10000</v>
      </c>
      <c r="E741" s="15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 s="6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x14ac:dyDescent="0.35">
      <c r="A742">
        <v>740</v>
      </c>
      <c r="B742" t="s">
        <v>1517</v>
      </c>
      <c r="C742" s="2" t="s">
        <v>1518</v>
      </c>
      <c r="D742" s="15">
        <v>5300</v>
      </c>
      <c r="E742" s="15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 s="6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x14ac:dyDescent="0.35">
      <c r="A743">
        <v>741</v>
      </c>
      <c r="B743" t="s">
        <v>628</v>
      </c>
      <c r="C743" s="2" t="s">
        <v>1519</v>
      </c>
      <c r="D743" s="15">
        <v>1200</v>
      </c>
      <c r="E743" s="15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 s="6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x14ac:dyDescent="0.35">
      <c r="A744">
        <v>742</v>
      </c>
      <c r="B744" t="s">
        <v>1520</v>
      </c>
      <c r="C744" s="2" t="s">
        <v>1521</v>
      </c>
      <c r="D744" s="15">
        <v>1200</v>
      </c>
      <c r="E744" s="15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 s="6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1" x14ac:dyDescent="0.35">
      <c r="A745">
        <v>743</v>
      </c>
      <c r="B745" t="s">
        <v>1522</v>
      </c>
      <c r="C745" s="2" t="s">
        <v>1523</v>
      </c>
      <c r="D745" s="15">
        <v>3900</v>
      </c>
      <c r="E745" s="1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 s="6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x14ac:dyDescent="0.35">
      <c r="A746">
        <v>744</v>
      </c>
      <c r="B746" t="s">
        <v>1524</v>
      </c>
      <c r="C746" s="2" t="s">
        <v>1525</v>
      </c>
      <c r="D746" s="15">
        <v>2000</v>
      </c>
      <c r="E746" s="15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 s="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1" x14ac:dyDescent="0.35">
      <c r="A747">
        <v>745</v>
      </c>
      <c r="B747" t="s">
        <v>1526</v>
      </c>
      <c r="C747" s="2" t="s">
        <v>1527</v>
      </c>
      <c r="D747" s="15">
        <v>6900</v>
      </c>
      <c r="E747" s="15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 s="6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x14ac:dyDescent="0.35">
      <c r="A748">
        <v>746</v>
      </c>
      <c r="B748" t="s">
        <v>1528</v>
      </c>
      <c r="C748" s="2" t="s">
        <v>1529</v>
      </c>
      <c r="D748" s="15">
        <v>55800</v>
      </c>
      <c r="E748" s="15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 s="6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x14ac:dyDescent="0.35">
      <c r="A749">
        <v>747</v>
      </c>
      <c r="B749" t="s">
        <v>1530</v>
      </c>
      <c r="C749" s="2" t="s">
        <v>1531</v>
      </c>
      <c r="D749" s="15">
        <v>4900</v>
      </c>
      <c r="E749" s="15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 s="6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x14ac:dyDescent="0.35">
      <c r="A750">
        <v>748</v>
      </c>
      <c r="B750" t="s">
        <v>1532</v>
      </c>
      <c r="C750" s="2" t="s">
        <v>1533</v>
      </c>
      <c r="D750" s="15">
        <v>194900</v>
      </c>
      <c r="E750" s="15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 s="6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x14ac:dyDescent="0.35">
      <c r="A751">
        <v>749</v>
      </c>
      <c r="B751" t="s">
        <v>1534</v>
      </c>
      <c r="C751" s="2" t="s">
        <v>1535</v>
      </c>
      <c r="D751" s="15">
        <v>8600</v>
      </c>
      <c r="E751" s="15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 s="6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x14ac:dyDescent="0.35">
      <c r="A752">
        <v>750</v>
      </c>
      <c r="B752" t="s">
        <v>1536</v>
      </c>
      <c r="C752" s="2" t="s">
        <v>1537</v>
      </c>
      <c r="D752" s="15">
        <v>100</v>
      </c>
      <c r="E752" s="15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 s="6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x14ac:dyDescent="0.35">
      <c r="A753">
        <v>751</v>
      </c>
      <c r="B753" t="s">
        <v>1538</v>
      </c>
      <c r="C753" s="2" t="s">
        <v>1539</v>
      </c>
      <c r="D753" s="15">
        <v>3600</v>
      </c>
      <c r="E753" s="15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 s="6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x14ac:dyDescent="0.35">
      <c r="A754">
        <v>752</v>
      </c>
      <c r="B754" t="s">
        <v>1540</v>
      </c>
      <c r="C754" s="2" t="s">
        <v>1541</v>
      </c>
      <c r="D754" s="15">
        <v>5800</v>
      </c>
      <c r="E754" s="15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 s="6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x14ac:dyDescent="0.35">
      <c r="A755">
        <v>753</v>
      </c>
      <c r="B755" t="s">
        <v>1542</v>
      </c>
      <c r="C755" s="2" t="s">
        <v>1543</v>
      </c>
      <c r="D755" s="15">
        <v>4700</v>
      </c>
      <c r="E755" s="1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 s="6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x14ac:dyDescent="0.35">
      <c r="A756">
        <v>754</v>
      </c>
      <c r="B756" t="s">
        <v>1544</v>
      </c>
      <c r="C756" s="2" t="s">
        <v>1545</v>
      </c>
      <c r="D756" s="15">
        <v>70400</v>
      </c>
      <c r="E756" s="15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 s="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x14ac:dyDescent="0.35">
      <c r="A757">
        <v>755</v>
      </c>
      <c r="B757" t="s">
        <v>1546</v>
      </c>
      <c r="C757" s="2" t="s">
        <v>1547</v>
      </c>
      <c r="D757" s="15">
        <v>4500</v>
      </c>
      <c r="E757" s="15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 s="6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x14ac:dyDescent="0.35">
      <c r="A758">
        <v>756</v>
      </c>
      <c r="B758" t="s">
        <v>1548</v>
      </c>
      <c r="C758" s="2" t="s">
        <v>1549</v>
      </c>
      <c r="D758" s="15">
        <v>1300</v>
      </c>
      <c r="E758" s="15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 s="6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x14ac:dyDescent="0.35">
      <c r="A759">
        <v>757</v>
      </c>
      <c r="B759" t="s">
        <v>1550</v>
      </c>
      <c r="C759" s="2" t="s">
        <v>1551</v>
      </c>
      <c r="D759" s="15">
        <v>1400</v>
      </c>
      <c r="E759" s="15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 s="6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x14ac:dyDescent="0.35">
      <c r="A760">
        <v>758</v>
      </c>
      <c r="B760" t="s">
        <v>1552</v>
      </c>
      <c r="C760" s="2" t="s">
        <v>1553</v>
      </c>
      <c r="D760" s="15">
        <v>29600</v>
      </c>
      <c r="E760" s="15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 s="6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1" x14ac:dyDescent="0.35">
      <c r="A761">
        <v>759</v>
      </c>
      <c r="B761" t="s">
        <v>1554</v>
      </c>
      <c r="C761" s="2" t="s">
        <v>1555</v>
      </c>
      <c r="D761" s="15">
        <v>167500</v>
      </c>
      <c r="E761" s="15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 s="6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x14ac:dyDescent="0.35">
      <c r="A762">
        <v>760</v>
      </c>
      <c r="B762" t="s">
        <v>1556</v>
      </c>
      <c r="C762" s="2" t="s">
        <v>1557</v>
      </c>
      <c r="D762" s="15">
        <v>48300</v>
      </c>
      <c r="E762" s="15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 s="6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x14ac:dyDescent="0.35">
      <c r="A763">
        <v>761</v>
      </c>
      <c r="B763" t="s">
        <v>1558</v>
      </c>
      <c r="C763" s="2" t="s">
        <v>1559</v>
      </c>
      <c r="D763" s="15">
        <v>2200</v>
      </c>
      <c r="E763" s="15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 s="6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x14ac:dyDescent="0.35">
      <c r="A764">
        <v>762</v>
      </c>
      <c r="B764" t="s">
        <v>668</v>
      </c>
      <c r="C764" s="2" t="s">
        <v>1560</v>
      </c>
      <c r="D764" s="15">
        <v>3500</v>
      </c>
      <c r="E764" s="15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 s="6">
        <f t="shared" si="45"/>
        <v>62.04</v>
      </c>
      <c r="Q764" t="str" cm="1">
        <f t="array" ref="Q764:R764">_xlfn.TEXTSPLIT(N764,"/")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x14ac:dyDescent="0.35">
      <c r="A765">
        <v>763</v>
      </c>
      <c r="B765" t="s">
        <v>1561</v>
      </c>
      <c r="C765" s="2" t="s">
        <v>1562</v>
      </c>
      <c r="D765" s="15">
        <v>5600</v>
      </c>
      <c r="E765" s="1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 s="6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1" x14ac:dyDescent="0.35">
      <c r="A766">
        <v>764</v>
      </c>
      <c r="B766" t="s">
        <v>1563</v>
      </c>
      <c r="C766" s="2" t="s">
        <v>1564</v>
      </c>
      <c r="D766" s="15">
        <v>1100</v>
      </c>
      <c r="E766" s="15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 s="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x14ac:dyDescent="0.35">
      <c r="A767">
        <v>765</v>
      </c>
      <c r="B767" t="s">
        <v>1565</v>
      </c>
      <c r="C767" s="2" t="s">
        <v>1566</v>
      </c>
      <c r="D767" s="15">
        <v>3900</v>
      </c>
      <c r="E767" s="15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 s="6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1" x14ac:dyDescent="0.35">
      <c r="A768">
        <v>766</v>
      </c>
      <c r="B768" t="s">
        <v>1567</v>
      </c>
      <c r="C768" s="2" t="s">
        <v>1568</v>
      </c>
      <c r="D768" s="15">
        <v>43800</v>
      </c>
      <c r="E768" s="15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 s="6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x14ac:dyDescent="0.35">
      <c r="A769">
        <v>767</v>
      </c>
      <c r="B769" t="s">
        <v>1569</v>
      </c>
      <c r="C769" s="2" t="s">
        <v>1570</v>
      </c>
      <c r="D769" s="15">
        <v>97200</v>
      </c>
      <c r="E769" s="15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 s="6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x14ac:dyDescent="0.35">
      <c r="A770">
        <v>768</v>
      </c>
      <c r="B770" t="s">
        <v>1571</v>
      </c>
      <c r="C770" s="2" t="s">
        <v>1572</v>
      </c>
      <c r="D770" s="15">
        <v>4800</v>
      </c>
      <c r="E770" s="15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2.31</v>
      </c>
      <c r="P770" s="6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7">
        <f t="shared" si="46"/>
        <v>41619.25</v>
      </c>
      <c r="T770" s="7">
        <f t="shared" si="47"/>
        <v>41634.25</v>
      </c>
    </row>
    <row r="771" spans="1:20" x14ac:dyDescent="0.35">
      <c r="A771">
        <v>769</v>
      </c>
      <c r="B771" t="s">
        <v>1573</v>
      </c>
      <c r="C771" s="2" t="s">
        <v>1574</v>
      </c>
      <c r="D771" s="15">
        <v>125600</v>
      </c>
      <c r="E771" s="15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E771/D771</f>
        <v>0.86867834394904464</v>
      </c>
      <c r="P771" s="6">
        <f t="shared" ref="P771:P834" si="49">IFERROR(E771/G771,0)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7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x14ac:dyDescent="0.35">
      <c r="A772">
        <v>770</v>
      </c>
      <c r="B772" t="s">
        <v>1575</v>
      </c>
      <c r="C772" s="2" t="s">
        <v>1576</v>
      </c>
      <c r="D772" s="15">
        <v>4300</v>
      </c>
      <c r="E772" s="15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 s="6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x14ac:dyDescent="0.35">
      <c r="A773">
        <v>771</v>
      </c>
      <c r="B773" t="s">
        <v>1577</v>
      </c>
      <c r="C773" s="2" t="s">
        <v>1578</v>
      </c>
      <c r="D773" s="15">
        <v>5600</v>
      </c>
      <c r="E773" s="15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 s="6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x14ac:dyDescent="0.35">
      <c r="A774">
        <v>772</v>
      </c>
      <c r="B774" t="s">
        <v>1579</v>
      </c>
      <c r="C774" s="2" t="s">
        <v>1580</v>
      </c>
      <c r="D774" s="15">
        <v>149600</v>
      </c>
      <c r="E774" s="15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 s="6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x14ac:dyDescent="0.35">
      <c r="A775">
        <v>773</v>
      </c>
      <c r="B775" t="s">
        <v>1581</v>
      </c>
      <c r="C775" s="2" t="s">
        <v>1582</v>
      </c>
      <c r="D775" s="15">
        <v>53100</v>
      </c>
      <c r="E775" s="1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 s="6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x14ac:dyDescent="0.35">
      <c r="A776">
        <v>774</v>
      </c>
      <c r="B776" t="s">
        <v>1583</v>
      </c>
      <c r="C776" s="2" t="s">
        <v>1584</v>
      </c>
      <c r="D776" s="15">
        <v>5000</v>
      </c>
      <c r="E776" s="15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 s="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1" x14ac:dyDescent="0.35">
      <c r="A777">
        <v>775</v>
      </c>
      <c r="B777" t="s">
        <v>1585</v>
      </c>
      <c r="C777" s="2" t="s">
        <v>1586</v>
      </c>
      <c r="D777" s="15">
        <v>9400</v>
      </c>
      <c r="E777" s="15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 s="6">
        <f t="shared" si="49"/>
        <v>96.8</v>
      </c>
      <c r="Q777" t="str" cm="1">
        <f t="array" ref="Q777:R777">_xlfn.TEXTSPLIT(N777,"/")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x14ac:dyDescent="0.35">
      <c r="A778">
        <v>776</v>
      </c>
      <c r="B778" t="s">
        <v>1587</v>
      </c>
      <c r="C778" s="2" t="s">
        <v>1588</v>
      </c>
      <c r="D778" s="15">
        <v>110800</v>
      </c>
      <c r="E778" s="15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 s="6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x14ac:dyDescent="0.35">
      <c r="A779">
        <v>777</v>
      </c>
      <c r="B779" t="s">
        <v>1589</v>
      </c>
      <c r="C779" s="2" t="s">
        <v>1590</v>
      </c>
      <c r="D779" s="15">
        <v>93800</v>
      </c>
      <c r="E779" s="15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 s="6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x14ac:dyDescent="0.35">
      <c r="A780">
        <v>778</v>
      </c>
      <c r="B780" t="s">
        <v>1591</v>
      </c>
      <c r="C780" s="2" t="s">
        <v>1592</v>
      </c>
      <c r="D780" s="15">
        <v>1300</v>
      </c>
      <c r="E780" s="15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 s="6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x14ac:dyDescent="0.35">
      <c r="A781">
        <v>779</v>
      </c>
      <c r="B781" t="s">
        <v>1593</v>
      </c>
      <c r="C781" s="2" t="s">
        <v>1594</v>
      </c>
      <c r="D781" s="15">
        <v>108700</v>
      </c>
      <c r="E781" s="15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 s="6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x14ac:dyDescent="0.35">
      <c r="A782">
        <v>780</v>
      </c>
      <c r="B782" t="s">
        <v>1595</v>
      </c>
      <c r="C782" s="2" t="s">
        <v>1596</v>
      </c>
      <c r="D782" s="15">
        <v>5100</v>
      </c>
      <c r="E782" s="15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 s="6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x14ac:dyDescent="0.35">
      <c r="A783">
        <v>781</v>
      </c>
      <c r="B783" t="s">
        <v>1597</v>
      </c>
      <c r="C783" s="2" t="s">
        <v>1598</v>
      </c>
      <c r="D783" s="15">
        <v>8700</v>
      </c>
      <c r="E783" s="15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 s="6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x14ac:dyDescent="0.35">
      <c r="A784">
        <v>782</v>
      </c>
      <c r="B784" t="s">
        <v>1599</v>
      </c>
      <c r="C784" s="2" t="s">
        <v>1600</v>
      </c>
      <c r="D784" s="15">
        <v>5100</v>
      </c>
      <c r="E784" s="15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 s="6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x14ac:dyDescent="0.35">
      <c r="A785">
        <v>783</v>
      </c>
      <c r="B785" t="s">
        <v>1601</v>
      </c>
      <c r="C785" s="2" t="s">
        <v>1602</v>
      </c>
      <c r="D785" s="15">
        <v>7400</v>
      </c>
      <c r="E785" s="1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 s="6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x14ac:dyDescent="0.35">
      <c r="A786">
        <v>784</v>
      </c>
      <c r="B786" t="s">
        <v>1603</v>
      </c>
      <c r="C786" s="2" t="s">
        <v>1604</v>
      </c>
      <c r="D786" s="15">
        <v>88900</v>
      </c>
      <c r="E786" s="15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 s="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1" x14ac:dyDescent="0.35">
      <c r="A787">
        <v>785</v>
      </c>
      <c r="B787" t="s">
        <v>1605</v>
      </c>
      <c r="C787" s="2" t="s">
        <v>1606</v>
      </c>
      <c r="D787" s="15">
        <v>6700</v>
      </c>
      <c r="E787" s="15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 s="6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x14ac:dyDescent="0.35">
      <c r="A788">
        <v>786</v>
      </c>
      <c r="B788" t="s">
        <v>1607</v>
      </c>
      <c r="C788" s="2" t="s">
        <v>1608</v>
      </c>
      <c r="D788" s="15">
        <v>1500</v>
      </c>
      <c r="E788" s="15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 s="6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x14ac:dyDescent="0.35">
      <c r="A789">
        <v>787</v>
      </c>
      <c r="B789" t="s">
        <v>1609</v>
      </c>
      <c r="C789" s="2" t="s">
        <v>1610</v>
      </c>
      <c r="D789" s="15">
        <v>61200</v>
      </c>
      <c r="E789" s="15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 s="6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x14ac:dyDescent="0.35">
      <c r="A790">
        <v>788</v>
      </c>
      <c r="B790" t="s">
        <v>1611</v>
      </c>
      <c r="C790" s="2" t="s">
        <v>1612</v>
      </c>
      <c r="D790" s="15">
        <v>3600</v>
      </c>
      <c r="E790" s="15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 s="6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x14ac:dyDescent="0.35">
      <c r="A791">
        <v>789</v>
      </c>
      <c r="B791" t="s">
        <v>1613</v>
      </c>
      <c r="C791" s="2" t="s">
        <v>1614</v>
      </c>
      <c r="D791" s="15">
        <v>9000</v>
      </c>
      <c r="E791" s="15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 s="6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x14ac:dyDescent="0.35">
      <c r="A792">
        <v>790</v>
      </c>
      <c r="B792" t="s">
        <v>1615</v>
      </c>
      <c r="C792" s="2" t="s">
        <v>1616</v>
      </c>
      <c r="D792" s="15">
        <v>185900</v>
      </c>
      <c r="E792" s="15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 s="6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x14ac:dyDescent="0.35">
      <c r="A793">
        <v>791</v>
      </c>
      <c r="B793" t="s">
        <v>1617</v>
      </c>
      <c r="C793" s="2" t="s">
        <v>1618</v>
      </c>
      <c r="D793" s="15">
        <v>2100</v>
      </c>
      <c r="E793" s="15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 s="6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x14ac:dyDescent="0.35">
      <c r="A794">
        <v>792</v>
      </c>
      <c r="B794" t="s">
        <v>1619</v>
      </c>
      <c r="C794" s="2" t="s">
        <v>1620</v>
      </c>
      <c r="D794" s="15">
        <v>2000</v>
      </c>
      <c r="E794" s="15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 s="6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x14ac:dyDescent="0.35">
      <c r="A795">
        <v>793</v>
      </c>
      <c r="B795" t="s">
        <v>1621</v>
      </c>
      <c r="C795" s="2" t="s">
        <v>1622</v>
      </c>
      <c r="D795" s="15">
        <v>1100</v>
      </c>
      <c r="E795" s="1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 s="6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x14ac:dyDescent="0.35">
      <c r="A796">
        <v>794</v>
      </c>
      <c r="B796" t="s">
        <v>1623</v>
      </c>
      <c r="C796" s="2" t="s">
        <v>1624</v>
      </c>
      <c r="D796" s="15">
        <v>6600</v>
      </c>
      <c r="E796" s="15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 s="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1" x14ac:dyDescent="0.35">
      <c r="A797">
        <v>795</v>
      </c>
      <c r="B797" t="s">
        <v>1625</v>
      </c>
      <c r="C797" s="2" t="s">
        <v>1626</v>
      </c>
      <c r="D797" s="15">
        <v>7100</v>
      </c>
      <c r="E797" s="15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 s="6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x14ac:dyDescent="0.35">
      <c r="A798">
        <v>796</v>
      </c>
      <c r="B798" t="s">
        <v>1627</v>
      </c>
      <c r="C798" s="2" t="s">
        <v>1628</v>
      </c>
      <c r="D798" s="15">
        <v>7800</v>
      </c>
      <c r="E798" s="15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 s="6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x14ac:dyDescent="0.35">
      <c r="A799">
        <v>797</v>
      </c>
      <c r="B799" t="s">
        <v>1629</v>
      </c>
      <c r="C799" s="2" t="s">
        <v>1630</v>
      </c>
      <c r="D799" s="15">
        <v>7600</v>
      </c>
      <c r="E799" s="15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 s="6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x14ac:dyDescent="0.35">
      <c r="A800">
        <v>798</v>
      </c>
      <c r="B800" t="s">
        <v>1631</v>
      </c>
      <c r="C800" s="2" t="s">
        <v>1632</v>
      </c>
      <c r="D800" s="15">
        <v>3400</v>
      </c>
      <c r="E800" s="15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 s="6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x14ac:dyDescent="0.35">
      <c r="A801">
        <v>799</v>
      </c>
      <c r="B801" t="s">
        <v>1633</v>
      </c>
      <c r="C801" s="2" t="s">
        <v>1634</v>
      </c>
      <c r="D801" s="15">
        <v>84500</v>
      </c>
      <c r="E801" s="15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 s="6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x14ac:dyDescent="0.35">
      <c r="A802">
        <v>800</v>
      </c>
      <c r="B802" t="s">
        <v>1635</v>
      </c>
      <c r="C802" s="2" t="s">
        <v>1636</v>
      </c>
      <c r="D802" s="15">
        <v>100</v>
      </c>
      <c r="E802" s="15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 s="6">
        <f t="shared" si="49"/>
        <v>1</v>
      </c>
      <c r="Q802" t="str" cm="1">
        <f t="array" ref="Q802:R802">_xlfn.TEXTSPLIT(N802,"/")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x14ac:dyDescent="0.35">
      <c r="A803">
        <v>801</v>
      </c>
      <c r="B803" t="s">
        <v>1637</v>
      </c>
      <c r="C803" s="2" t="s">
        <v>1638</v>
      </c>
      <c r="D803" s="15">
        <v>2300</v>
      </c>
      <c r="E803" s="15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 s="6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1" x14ac:dyDescent="0.35">
      <c r="A804">
        <v>802</v>
      </c>
      <c r="B804" t="s">
        <v>1639</v>
      </c>
      <c r="C804" s="2" t="s">
        <v>1640</v>
      </c>
      <c r="D804" s="15">
        <v>6200</v>
      </c>
      <c r="E804" s="15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 s="6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1" x14ac:dyDescent="0.35">
      <c r="A805">
        <v>803</v>
      </c>
      <c r="B805" t="s">
        <v>1641</v>
      </c>
      <c r="C805" s="2" t="s">
        <v>1642</v>
      </c>
      <c r="D805" s="15">
        <v>6100</v>
      </c>
      <c r="E805" s="1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 s="6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x14ac:dyDescent="0.35">
      <c r="A806">
        <v>804</v>
      </c>
      <c r="B806" t="s">
        <v>1643</v>
      </c>
      <c r="C806" s="2" t="s">
        <v>1644</v>
      </c>
      <c r="D806" s="15">
        <v>2600</v>
      </c>
      <c r="E806" s="15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 s="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1" x14ac:dyDescent="0.35">
      <c r="A807">
        <v>805</v>
      </c>
      <c r="B807" t="s">
        <v>1645</v>
      </c>
      <c r="C807" s="2" t="s">
        <v>1646</v>
      </c>
      <c r="D807" s="15">
        <v>9700</v>
      </c>
      <c r="E807" s="15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 s="6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x14ac:dyDescent="0.35">
      <c r="A808">
        <v>806</v>
      </c>
      <c r="B808" t="s">
        <v>1647</v>
      </c>
      <c r="C808" s="2" t="s">
        <v>1648</v>
      </c>
      <c r="D808" s="15">
        <v>700</v>
      </c>
      <c r="E808" s="15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 s="6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x14ac:dyDescent="0.35">
      <c r="A809">
        <v>807</v>
      </c>
      <c r="B809" t="s">
        <v>1649</v>
      </c>
      <c r="C809" s="2" t="s">
        <v>1650</v>
      </c>
      <c r="D809" s="15">
        <v>700</v>
      </c>
      <c r="E809" s="15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 s="6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x14ac:dyDescent="0.35">
      <c r="A810">
        <v>808</v>
      </c>
      <c r="B810" t="s">
        <v>1651</v>
      </c>
      <c r="C810" s="2" t="s">
        <v>1652</v>
      </c>
      <c r="D810" s="15">
        <v>5200</v>
      </c>
      <c r="E810" s="15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 s="6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x14ac:dyDescent="0.35">
      <c r="A811">
        <v>809</v>
      </c>
      <c r="B811" t="s">
        <v>1599</v>
      </c>
      <c r="C811" s="2" t="s">
        <v>1653</v>
      </c>
      <c r="D811" s="15">
        <v>140800</v>
      </c>
      <c r="E811" s="15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 s="6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x14ac:dyDescent="0.35">
      <c r="A812">
        <v>810</v>
      </c>
      <c r="B812" t="s">
        <v>1654</v>
      </c>
      <c r="C812" s="2" t="s">
        <v>1655</v>
      </c>
      <c r="D812" s="15">
        <v>6400</v>
      </c>
      <c r="E812" s="15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 s="6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x14ac:dyDescent="0.35">
      <c r="A813">
        <v>811</v>
      </c>
      <c r="B813" t="s">
        <v>1656</v>
      </c>
      <c r="C813" s="2" t="s">
        <v>1657</v>
      </c>
      <c r="D813" s="15">
        <v>92500</v>
      </c>
      <c r="E813" s="15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 s="6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x14ac:dyDescent="0.35">
      <c r="A814">
        <v>812</v>
      </c>
      <c r="B814" t="s">
        <v>1658</v>
      </c>
      <c r="C814" s="2" t="s">
        <v>1659</v>
      </c>
      <c r="D814" s="15">
        <v>59700</v>
      </c>
      <c r="E814" s="15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 s="6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x14ac:dyDescent="0.35">
      <c r="A815">
        <v>813</v>
      </c>
      <c r="B815" t="s">
        <v>1660</v>
      </c>
      <c r="C815" s="2" t="s">
        <v>1661</v>
      </c>
      <c r="D815" s="15">
        <v>3200</v>
      </c>
      <c r="E815" s="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 s="6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x14ac:dyDescent="0.35">
      <c r="A816">
        <v>814</v>
      </c>
      <c r="B816" t="s">
        <v>1662</v>
      </c>
      <c r="C816" s="2" t="s">
        <v>1663</v>
      </c>
      <c r="D816" s="15">
        <v>3200</v>
      </c>
      <c r="E816" s="15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 s="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1" x14ac:dyDescent="0.35">
      <c r="A817">
        <v>815</v>
      </c>
      <c r="B817" t="s">
        <v>1664</v>
      </c>
      <c r="C817" s="2" t="s">
        <v>1665</v>
      </c>
      <c r="D817" s="15">
        <v>9000</v>
      </c>
      <c r="E817" s="15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 s="6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x14ac:dyDescent="0.35">
      <c r="A818">
        <v>816</v>
      </c>
      <c r="B818" t="s">
        <v>1666</v>
      </c>
      <c r="C818" s="2" t="s">
        <v>1667</v>
      </c>
      <c r="D818" s="15">
        <v>2300</v>
      </c>
      <c r="E818" s="15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 s="6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x14ac:dyDescent="0.35">
      <c r="A819">
        <v>817</v>
      </c>
      <c r="B819" t="s">
        <v>1668</v>
      </c>
      <c r="C819" s="2" t="s">
        <v>1669</v>
      </c>
      <c r="D819" s="15">
        <v>51300</v>
      </c>
      <c r="E819" s="15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 s="6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x14ac:dyDescent="0.35">
      <c r="A820">
        <v>818</v>
      </c>
      <c r="B820" t="s">
        <v>676</v>
      </c>
      <c r="C820" s="2" t="s">
        <v>1670</v>
      </c>
      <c r="D820" s="15">
        <v>700</v>
      </c>
      <c r="E820" s="15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 s="6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1" x14ac:dyDescent="0.35">
      <c r="A821">
        <v>819</v>
      </c>
      <c r="B821" t="s">
        <v>1671</v>
      </c>
      <c r="C821" s="2" t="s">
        <v>1672</v>
      </c>
      <c r="D821" s="15">
        <v>8900</v>
      </c>
      <c r="E821" s="15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 s="6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x14ac:dyDescent="0.35">
      <c r="A822">
        <v>820</v>
      </c>
      <c r="B822" t="s">
        <v>1673</v>
      </c>
      <c r="C822" s="2" t="s">
        <v>1674</v>
      </c>
      <c r="D822" s="15">
        <v>1500</v>
      </c>
      <c r="E822" s="15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 s="6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x14ac:dyDescent="0.35">
      <c r="A823">
        <v>821</v>
      </c>
      <c r="B823" t="s">
        <v>1675</v>
      </c>
      <c r="C823" s="2" t="s">
        <v>1676</v>
      </c>
      <c r="D823" s="15">
        <v>4900</v>
      </c>
      <c r="E823" s="15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 s="6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x14ac:dyDescent="0.35">
      <c r="A824">
        <v>822</v>
      </c>
      <c r="B824" t="s">
        <v>1677</v>
      </c>
      <c r="C824" s="2" t="s">
        <v>1678</v>
      </c>
      <c r="D824" s="15">
        <v>54000</v>
      </c>
      <c r="E824" s="15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 s="6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x14ac:dyDescent="0.35">
      <c r="A825">
        <v>823</v>
      </c>
      <c r="B825" t="s">
        <v>1679</v>
      </c>
      <c r="C825" s="2" t="s">
        <v>1680</v>
      </c>
      <c r="D825" s="15">
        <v>4100</v>
      </c>
      <c r="E825" s="1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 s="6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x14ac:dyDescent="0.35">
      <c r="A826">
        <v>824</v>
      </c>
      <c r="B826" t="s">
        <v>1681</v>
      </c>
      <c r="C826" s="2" t="s">
        <v>1682</v>
      </c>
      <c r="D826" s="15">
        <v>85000</v>
      </c>
      <c r="E826" s="15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 s="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x14ac:dyDescent="0.35">
      <c r="A827">
        <v>825</v>
      </c>
      <c r="B827" t="s">
        <v>1683</v>
      </c>
      <c r="C827" s="2" t="s">
        <v>1684</v>
      </c>
      <c r="D827" s="15">
        <v>3600</v>
      </c>
      <c r="E827" s="15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 s="6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1" x14ac:dyDescent="0.35">
      <c r="A828">
        <v>826</v>
      </c>
      <c r="B828" t="s">
        <v>1685</v>
      </c>
      <c r="C828" s="2" t="s">
        <v>1686</v>
      </c>
      <c r="D828" s="15">
        <v>2800</v>
      </c>
      <c r="E828" s="15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 s="6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1" x14ac:dyDescent="0.35">
      <c r="A829">
        <v>827</v>
      </c>
      <c r="B829" t="s">
        <v>1687</v>
      </c>
      <c r="C829" s="2" t="s">
        <v>1688</v>
      </c>
      <c r="D829" s="15">
        <v>2300</v>
      </c>
      <c r="E829" s="15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 s="6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1" x14ac:dyDescent="0.35">
      <c r="A830">
        <v>828</v>
      </c>
      <c r="B830" t="s">
        <v>1689</v>
      </c>
      <c r="C830" s="2" t="s">
        <v>1690</v>
      </c>
      <c r="D830" s="15">
        <v>7100</v>
      </c>
      <c r="E830" s="15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 s="6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x14ac:dyDescent="0.35">
      <c r="A831">
        <v>829</v>
      </c>
      <c r="B831" t="s">
        <v>1691</v>
      </c>
      <c r="C831" s="2" t="s">
        <v>1692</v>
      </c>
      <c r="D831" s="15">
        <v>9600</v>
      </c>
      <c r="E831" s="15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 s="6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1" x14ac:dyDescent="0.35">
      <c r="A832">
        <v>830</v>
      </c>
      <c r="B832" t="s">
        <v>1693</v>
      </c>
      <c r="C832" s="2" t="s">
        <v>1694</v>
      </c>
      <c r="D832" s="15">
        <v>121600</v>
      </c>
      <c r="E832" s="15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 s="6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1" x14ac:dyDescent="0.35">
      <c r="A833">
        <v>831</v>
      </c>
      <c r="B833" t="s">
        <v>1695</v>
      </c>
      <c r="C833" s="2" t="s">
        <v>1696</v>
      </c>
      <c r="D833" s="15">
        <v>97100</v>
      </c>
      <c r="E833" s="15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 s="6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x14ac:dyDescent="0.35">
      <c r="A834">
        <v>832</v>
      </c>
      <c r="B834" t="s">
        <v>1697</v>
      </c>
      <c r="C834" s="2" t="s">
        <v>1698</v>
      </c>
      <c r="D834" s="15">
        <v>43200</v>
      </c>
      <c r="E834" s="15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3.1517592592592591</v>
      </c>
      <c r="P834" s="6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7">
        <f t="shared" si="50"/>
        <v>42299.208333333328</v>
      </c>
      <c r="T834" s="7">
        <f t="shared" si="51"/>
        <v>42333.25</v>
      </c>
    </row>
    <row r="835" spans="1:20" x14ac:dyDescent="0.35">
      <c r="A835">
        <v>833</v>
      </c>
      <c r="B835" t="s">
        <v>1699</v>
      </c>
      <c r="C835" s="2" t="s">
        <v>1700</v>
      </c>
      <c r="D835" s="15">
        <v>6800</v>
      </c>
      <c r="E835" s="1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E835/D835</f>
        <v>1.5769117647058823</v>
      </c>
      <c r="P835" s="6">
        <f t="shared" ref="P835:P898" si="53">IFERROR(E835/G835,0)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7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x14ac:dyDescent="0.35">
      <c r="A836">
        <v>834</v>
      </c>
      <c r="B836" t="s">
        <v>1701</v>
      </c>
      <c r="C836" s="2" t="s">
        <v>1702</v>
      </c>
      <c r="D836" s="15">
        <v>7300</v>
      </c>
      <c r="E836" s="15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 s="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x14ac:dyDescent="0.35">
      <c r="A837">
        <v>835</v>
      </c>
      <c r="B837" t="s">
        <v>1703</v>
      </c>
      <c r="C837" s="2" t="s">
        <v>1704</v>
      </c>
      <c r="D837" s="15">
        <v>86200</v>
      </c>
      <c r="E837" s="15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 s="6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x14ac:dyDescent="0.35">
      <c r="A838">
        <v>836</v>
      </c>
      <c r="B838" t="s">
        <v>1705</v>
      </c>
      <c r="C838" s="2" t="s">
        <v>1706</v>
      </c>
      <c r="D838" s="15">
        <v>8100</v>
      </c>
      <c r="E838" s="15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 s="6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x14ac:dyDescent="0.35">
      <c r="A839">
        <v>837</v>
      </c>
      <c r="B839" t="s">
        <v>1707</v>
      </c>
      <c r="C839" s="2" t="s">
        <v>1708</v>
      </c>
      <c r="D839" s="15">
        <v>17700</v>
      </c>
      <c r="E839" s="15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 s="6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x14ac:dyDescent="0.35">
      <c r="A840">
        <v>838</v>
      </c>
      <c r="B840" t="s">
        <v>1709</v>
      </c>
      <c r="C840" s="2" t="s">
        <v>1710</v>
      </c>
      <c r="D840" s="15">
        <v>6400</v>
      </c>
      <c r="E840" s="15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 s="6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x14ac:dyDescent="0.35">
      <c r="A841">
        <v>839</v>
      </c>
      <c r="B841" t="s">
        <v>1711</v>
      </c>
      <c r="C841" s="2" t="s">
        <v>1712</v>
      </c>
      <c r="D841" s="15">
        <v>7700</v>
      </c>
      <c r="E841" s="15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 s="6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x14ac:dyDescent="0.35">
      <c r="A842">
        <v>840</v>
      </c>
      <c r="B842" t="s">
        <v>1713</v>
      </c>
      <c r="C842" s="2" t="s">
        <v>1714</v>
      </c>
      <c r="D842" s="15">
        <v>116300</v>
      </c>
      <c r="E842" s="15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 s="6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x14ac:dyDescent="0.35">
      <c r="A843">
        <v>841</v>
      </c>
      <c r="B843" t="s">
        <v>1715</v>
      </c>
      <c r="C843" s="2" t="s">
        <v>1716</v>
      </c>
      <c r="D843" s="15">
        <v>9100</v>
      </c>
      <c r="E843" s="15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 s="6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1" x14ac:dyDescent="0.35">
      <c r="A844">
        <v>842</v>
      </c>
      <c r="B844" t="s">
        <v>1717</v>
      </c>
      <c r="C844" s="2" t="s">
        <v>1718</v>
      </c>
      <c r="D844" s="15">
        <v>1500</v>
      </c>
      <c r="E844" s="15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 s="6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1" x14ac:dyDescent="0.35">
      <c r="A845">
        <v>843</v>
      </c>
      <c r="B845" t="s">
        <v>1719</v>
      </c>
      <c r="C845" s="2" t="s">
        <v>1720</v>
      </c>
      <c r="D845" s="15">
        <v>8800</v>
      </c>
      <c r="E845" s="1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 s="6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x14ac:dyDescent="0.35">
      <c r="A846">
        <v>844</v>
      </c>
      <c r="B846" t="s">
        <v>1721</v>
      </c>
      <c r="C846" s="2" t="s">
        <v>1722</v>
      </c>
      <c r="D846" s="15">
        <v>8800</v>
      </c>
      <c r="E846" s="15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 s="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x14ac:dyDescent="0.35">
      <c r="A847">
        <v>845</v>
      </c>
      <c r="B847" t="s">
        <v>1723</v>
      </c>
      <c r="C847" s="2" t="s">
        <v>1724</v>
      </c>
      <c r="D847" s="15">
        <v>69900</v>
      </c>
      <c r="E847" s="15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 s="6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x14ac:dyDescent="0.35">
      <c r="A848">
        <v>846</v>
      </c>
      <c r="B848" t="s">
        <v>1725</v>
      </c>
      <c r="C848" s="2" t="s">
        <v>1726</v>
      </c>
      <c r="D848" s="15">
        <v>1000</v>
      </c>
      <c r="E848" s="15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 s="6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x14ac:dyDescent="0.35">
      <c r="A849">
        <v>847</v>
      </c>
      <c r="B849" t="s">
        <v>1727</v>
      </c>
      <c r="C849" s="2" t="s">
        <v>1728</v>
      </c>
      <c r="D849" s="15">
        <v>4700</v>
      </c>
      <c r="E849" s="15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 s="6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x14ac:dyDescent="0.35">
      <c r="A850">
        <v>848</v>
      </c>
      <c r="B850" t="s">
        <v>1729</v>
      </c>
      <c r="C850" s="2" t="s">
        <v>1730</v>
      </c>
      <c r="D850" s="15">
        <v>3200</v>
      </c>
      <c r="E850" s="15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 s="6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x14ac:dyDescent="0.35">
      <c r="A851">
        <v>849</v>
      </c>
      <c r="B851" t="s">
        <v>1731</v>
      </c>
      <c r="C851" s="2" t="s">
        <v>1732</v>
      </c>
      <c r="D851" s="15">
        <v>6700</v>
      </c>
      <c r="E851" s="15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 s="6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x14ac:dyDescent="0.35">
      <c r="A852">
        <v>850</v>
      </c>
      <c r="B852" t="s">
        <v>1733</v>
      </c>
      <c r="C852" s="2" t="s">
        <v>1734</v>
      </c>
      <c r="D852" s="15">
        <v>100</v>
      </c>
      <c r="E852" s="15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 s="6">
        <f t="shared" si="53"/>
        <v>1</v>
      </c>
      <c r="Q852" t="str" cm="1">
        <f t="array" ref="Q852:R852">_xlfn.TEXTSPLIT(N852,"/")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1" x14ac:dyDescent="0.35">
      <c r="A853">
        <v>851</v>
      </c>
      <c r="B853" t="s">
        <v>1735</v>
      </c>
      <c r="C853" s="2" t="s">
        <v>1736</v>
      </c>
      <c r="D853" s="15">
        <v>6000</v>
      </c>
      <c r="E853" s="15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 s="6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ht="31" x14ac:dyDescent="0.35">
      <c r="A854">
        <v>852</v>
      </c>
      <c r="B854" t="s">
        <v>1737</v>
      </c>
      <c r="C854" s="2" t="s">
        <v>1738</v>
      </c>
      <c r="D854" s="15">
        <v>4900</v>
      </c>
      <c r="E854" s="15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 s="6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x14ac:dyDescent="0.35">
      <c r="A855">
        <v>853</v>
      </c>
      <c r="B855" t="s">
        <v>1739</v>
      </c>
      <c r="C855" s="2" t="s">
        <v>1740</v>
      </c>
      <c r="D855" s="15">
        <v>17100</v>
      </c>
      <c r="E855" s="1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 s="6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ht="31" x14ac:dyDescent="0.35">
      <c r="A856">
        <v>854</v>
      </c>
      <c r="B856" t="s">
        <v>1741</v>
      </c>
      <c r="C856" s="2" t="s">
        <v>1742</v>
      </c>
      <c r="D856" s="15">
        <v>171000</v>
      </c>
      <c r="E856" s="15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 s="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x14ac:dyDescent="0.35">
      <c r="A857">
        <v>855</v>
      </c>
      <c r="B857" t="s">
        <v>1743</v>
      </c>
      <c r="C857" s="2" t="s">
        <v>1744</v>
      </c>
      <c r="D857" s="15">
        <v>23400</v>
      </c>
      <c r="E857" s="15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 s="6">
        <f t="shared" si="53"/>
        <v>53</v>
      </c>
      <c r="Q857" t="str" cm="1">
        <f t="array" ref="Q857:R857">_xlfn.TEXTSPLIT(N857,"/")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x14ac:dyDescent="0.35">
      <c r="A858">
        <v>856</v>
      </c>
      <c r="B858" t="s">
        <v>1599</v>
      </c>
      <c r="C858" s="2" t="s">
        <v>1745</v>
      </c>
      <c r="D858" s="15">
        <v>2400</v>
      </c>
      <c r="E858" s="15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 s="6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1" x14ac:dyDescent="0.35">
      <c r="A859">
        <v>857</v>
      </c>
      <c r="B859" t="s">
        <v>1746</v>
      </c>
      <c r="C859" s="2" t="s">
        <v>1747</v>
      </c>
      <c r="D859" s="15">
        <v>5300</v>
      </c>
      <c r="E859" s="15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 s="6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1" x14ac:dyDescent="0.35">
      <c r="A860">
        <v>858</v>
      </c>
      <c r="B860" t="s">
        <v>1748</v>
      </c>
      <c r="C860" s="2" t="s">
        <v>1749</v>
      </c>
      <c r="D860" s="15">
        <v>4000</v>
      </c>
      <c r="E860" s="15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 s="6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1" x14ac:dyDescent="0.35">
      <c r="A861">
        <v>859</v>
      </c>
      <c r="B861" t="s">
        <v>1750</v>
      </c>
      <c r="C861" s="2" t="s">
        <v>1751</v>
      </c>
      <c r="D861" s="15">
        <v>7300</v>
      </c>
      <c r="E861" s="15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 s="6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1" x14ac:dyDescent="0.35">
      <c r="A862">
        <v>860</v>
      </c>
      <c r="B862" t="s">
        <v>1752</v>
      </c>
      <c r="C862" s="2" t="s">
        <v>1753</v>
      </c>
      <c r="D862" s="15">
        <v>2000</v>
      </c>
      <c r="E862" s="15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 s="6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x14ac:dyDescent="0.35">
      <c r="A863">
        <v>861</v>
      </c>
      <c r="B863" t="s">
        <v>1754</v>
      </c>
      <c r="C863" s="2" t="s">
        <v>1755</v>
      </c>
      <c r="D863" s="15">
        <v>8800</v>
      </c>
      <c r="E863" s="15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 s="6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x14ac:dyDescent="0.35">
      <c r="A864">
        <v>862</v>
      </c>
      <c r="B864" t="s">
        <v>1756</v>
      </c>
      <c r="C864" s="2" t="s">
        <v>1757</v>
      </c>
      <c r="D864" s="15">
        <v>3500</v>
      </c>
      <c r="E864" s="15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 s="6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x14ac:dyDescent="0.35">
      <c r="A865">
        <v>863</v>
      </c>
      <c r="B865" t="s">
        <v>1758</v>
      </c>
      <c r="C865" s="2" t="s">
        <v>1759</v>
      </c>
      <c r="D865" s="15">
        <v>1400</v>
      </c>
      <c r="E865" s="1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 s="6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x14ac:dyDescent="0.35">
      <c r="A866">
        <v>864</v>
      </c>
      <c r="B866" t="s">
        <v>1760</v>
      </c>
      <c r="C866" s="2" t="s">
        <v>1761</v>
      </c>
      <c r="D866" s="15">
        <v>4200</v>
      </c>
      <c r="E866" s="15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 s="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x14ac:dyDescent="0.35">
      <c r="A867">
        <v>865</v>
      </c>
      <c r="B867" t="s">
        <v>1762</v>
      </c>
      <c r="C867" s="2" t="s">
        <v>1763</v>
      </c>
      <c r="D867" s="15">
        <v>81000</v>
      </c>
      <c r="E867" s="15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 s="6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x14ac:dyDescent="0.35">
      <c r="A868">
        <v>866</v>
      </c>
      <c r="B868" t="s">
        <v>1764</v>
      </c>
      <c r="C868" s="2" t="s">
        <v>1765</v>
      </c>
      <c r="D868" s="15">
        <v>182800</v>
      </c>
      <c r="E868" s="15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 s="6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1" x14ac:dyDescent="0.35">
      <c r="A869">
        <v>867</v>
      </c>
      <c r="B869" t="s">
        <v>1766</v>
      </c>
      <c r="C869" s="2" t="s">
        <v>1767</v>
      </c>
      <c r="D869" s="15">
        <v>4800</v>
      </c>
      <c r="E869" s="15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 s="6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x14ac:dyDescent="0.35">
      <c r="A870">
        <v>868</v>
      </c>
      <c r="B870" t="s">
        <v>1768</v>
      </c>
      <c r="C870" s="2" t="s">
        <v>1769</v>
      </c>
      <c r="D870" s="15">
        <v>7000</v>
      </c>
      <c r="E870" s="15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 s="6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x14ac:dyDescent="0.35">
      <c r="A871">
        <v>869</v>
      </c>
      <c r="B871" t="s">
        <v>1770</v>
      </c>
      <c r="C871" s="2" t="s">
        <v>1771</v>
      </c>
      <c r="D871" s="15">
        <v>161900</v>
      </c>
      <c r="E871" s="15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 s="6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x14ac:dyDescent="0.35">
      <c r="A872">
        <v>870</v>
      </c>
      <c r="B872" t="s">
        <v>1772</v>
      </c>
      <c r="C872" s="2" t="s">
        <v>1773</v>
      </c>
      <c r="D872" s="15">
        <v>7700</v>
      </c>
      <c r="E872" s="15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 s="6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1" x14ac:dyDescent="0.35">
      <c r="A873">
        <v>871</v>
      </c>
      <c r="B873" t="s">
        <v>1774</v>
      </c>
      <c r="C873" s="2" t="s">
        <v>1775</v>
      </c>
      <c r="D873" s="15">
        <v>71500</v>
      </c>
      <c r="E873" s="15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 s="6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x14ac:dyDescent="0.35">
      <c r="A874">
        <v>872</v>
      </c>
      <c r="B874" t="s">
        <v>1776</v>
      </c>
      <c r="C874" s="2" t="s">
        <v>1777</v>
      </c>
      <c r="D874" s="15">
        <v>4700</v>
      </c>
      <c r="E874" s="15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 s="6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x14ac:dyDescent="0.35">
      <c r="A875">
        <v>873</v>
      </c>
      <c r="B875" t="s">
        <v>1778</v>
      </c>
      <c r="C875" s="2" t="s">
        <v>1779</v>
      </c>
      <c r="D875" s="15">
        <v>42100</v>
      </c>
      <c r="E875" s="1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 s="6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x14ac:dyDescent="0.35">
      <c r="A876">
        <v>874</v>
      </c>
      <c r="B876" t="s">
        <v>1780</v>
      </c>
      <c r="C876" s="2" t="s">
        <v>1781</v>
      </c>
      <c r="D876" s="15">
        <v>40200</v>
      </c>
      <c r="E876" s="15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 s="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x14ac:dyDescent="0.35">
      <c r="A877">
        <v>875</v>
      </c>
      <c r="B877" t="s">
        <v>1782</v>
      </c>
      <c r="C877" s="2" t="s">
        <v>1783</v>
      </c>
      <c r="D877" s="15">
        <v>7900</v>
      </c>
      <c r="E877" s="15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 s="6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ht="31" x14ac:dyDescent="0.35">
      <c r="A878">
        <v>876</v>
      </c>
      <c r="B878" t="s">
        <v>1784</v>
      </c>
      <c r="C878" s="2" t="s">
        <v>1785</v>
      </c>
      <c r="D878" s="15">
        <v>8300</v>
      </c>
      <c r="E878" s="15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 s="6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x14ac:dyDescent="0.35">
      <c r="A879">
        <v>877</v>
      </c>
      <c r="B879" t="s">
        <v>1786</v>
      </c>
      <c r="C879" s="2" t="s">
        <v>1787</v>
      </c>
      <c r="D879" s="15">
        <v>163600</v>
      </c>
      <c r="E879" s="15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 s="6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x14ac:dyDescent="0.35">
      <c r="A880">
        <v>878</v>
      </c>
      <c r="B880" t="s">
        <v>1788</v>
      </c>
      <c r="C880" s="2" t="s">
        <v>1789</v>
      </c>
      <c r="D880" s="15">
        <v>2700</v>
      </c>
      <c r="E880" s="15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 s="6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0" x14ac:dyDescent="0.35">
      <c r="A881">
        <v>879</v>
      </c>
      <c r="B881" t="s">
        <v>1790</v>
      </c>
      <c r="C881" s="2" t="s">
        <v>1791</v>
      </c>
      <c r="D881" s="15">
        <v>1000</v>
      </c>
      <c r="E881" s="15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 s="6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0" x14ac:dyDescent="0.35">
      <c r="A882">
        <v>880</v>
      </c>
      <c r="B882" t="s">
        <v>1792</v>
      </c>
      <c r="C882" s="2" t="s">
        <v>1793</v>
      </c>
      <c r="D882" s="15">
        <v>84500</v>
      </c>
      <c r="E882" s="15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 s="6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0" x14ac:dyDescent="0.35">
      <c r="A883">
        <v>881</v>
      </c>
      <c r="B883" t="s">
        <v>1794</v>
      </c>
      <c r="C883" s="2" t="s">
        <v>1795</v>
      </c>
      <c r="D883" s="15">
        <v>81300</v>
      </c>
      <c r="E883" s="15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 s="6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0" x14ac:dyDescent="0.35">
      <c r="A884">
        <v>882</v>
      </c>
      <c r="B884" t="s">
        <v>1796</v>
      </c>
      <c r="C884" s="2" t="s">
        <v>1797</v>
      </c>
      <c r="D884" s="15">
        <v>800</v>
      </c>
      <c r="E884" s="15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 s="6">
        <f t="shared" si="53"/>
        <v>37</v>
      </c>
      <c r="Q884" t="str" cm="1">
        <f t="array" ref="Q884:R884">_xlfn.TEXTSPLIT(N884,"/")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0" ht="31" x14ac:dyDescent="0.35">
      <c r="A885">
        <v>883</v>
      </c>
      <c r="B885" t="s">
        <v>1798</v>
      </c>
      <c r="C885" s="2" t="s">
        <v>1799</v>
      </c>
      <c r="D885" s="15">
        <v>3400</v>
      </c>
      <c r="E885" s="1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 s="6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0" x14ac:dyDescent="0.35">
      <c r="A886">
        <v>884</v>
      </c>
      <c r="B886" t="s">
        <v>1800</v>
      </c>
      <c r="C886" s="2" t="s">
        <v>1801</v>
      </c>
      <c r="D886" s="15">
        <v>170800</v>
      </c>
      <c r="E886" s="15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 s="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0" x14ac:dyDescent="0.35">
      <c r="A887">
        <v>885</v>
      </c>
      <c r="B887" t="s">
        <v>1802</v>
      </c>
      <c r="C887" s="2" t="s">
        <v>1803</v>
      </c>
      <c r="D887" s="15">
        <v>1800</v>
      </c>
      <c r="E887" s="15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 s="6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0" x14ac:dyDescent="0.35">
      <c r="A888">
        <v>886</v>
      </c>
      <c r="B888" t="s">
        <v>1804</v>
      </c>
      <c r="C888" s="2" t="s">
        <v>1805</v>
      </c>
      <c r="D888" s="15">
        <v>150600</v>
      </c>
      <c r="E888" s="15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 s="6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0" ht="31" x14ac:dyDescent="0.35">
      <c r="A889">
        <v>887</v>
      </c>
      <c r="B889" t="s">
        <v>1806</v>
      </c>
      <c r="C889" s="2" t="s">
        <v>1807</v>
      </c>
      <c r="D889" s="15">
        <v>7800</v>
      </c>
      <c r="E889" s="15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 s="6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0" ht="31" x14ac:dyDescent="0.35">
      <c r="A890">
        <v>888</v>
      </c>
      <c r="B890" t="s">
        <v>1808</v>
      </c>
      <c r="C890" s="2" t="s">
        <v>1809</v>
      </c>
      <c r="D890" s="15">
        <v>5800</v>
      </c>
      <c r="E890" s="15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 s="6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0" x14ac:dyDescent="0.35">
      <c r="A891">
        <v>889</v>
      </c>
      <c r="B891" t="s">
        <v>1810</v>
      </c>
      <c r="C891" s="2" t="s">
        <v>1811</v>
      </c>
      <c r="D891" s="15">
        <v>5600</v>
      </c>
      <c r="E891" s="15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 s="6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0" x14ac:dyDescent="0.35">
      <c r="A892">
        <v>890</v>
      </c>
      <c r="B892" t="s">
        <v>1812</v>
      </c>
      <c r="C892" s="2" t="s">
        <v>1813</v>
      </c>
      <c r="D892" s="15">
        <v>134400</v>
      </c>
      <c r="E892" s="15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 s="6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0" ht="31" x14ac:dyDescent="0.35">
      <c r="A893">
        <v>891</v>
      </c>
      <c r="B893" t="s">
        <v>1814</v>
      </c>
      <c r="C893" s="2" t="s">
        <v>1815</v>
      </c>
      <c r="D893" s="15">
        <v>3000</v>
      </c>
      <c r="E893" s="15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 s="6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</row>
    <row r="894" spans="1:20" x14ac:dyDescent="0.35">
      <c r="A894">
        <v>892</v>
      </c>
      <c r="B894" t="s">
        <v>1816</v>
      </c>
      <c r="C894" s="2" t="s">
        <v>1817</v>
      </c>
      <c r="D894" s="15">
        <v>6000</v>
      </c>
      <c r="E894" s="15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 s="6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0" x14ac:dyDescent="0.35">
      <c r="A895">
        <v>893</v>
      </c>
      <c r="B895" t="s">
        <v>1818</v>
      </c>
      <c r="C895" s="2" t="s">
        <v>1819</v>
      </c>
      <c r="D895" s="15">
        <v>8400</v>
      </c>
      <c r="E895" s="1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 s="6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0" x14ac:dyDescent="0.35">
      <c r="A896">
        <v>894</v>
      </c>
      <c r="B896" t="s">
        <v>1820</v>
      </c>
      <c r="C896" s="2" t="s">
        <v>1821</v>
      </c>
      <c r="D896" s="15">
        <v>1700</v>
      </c>
      <c r="E896" s="15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 s="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1" x14ac:dyDescent="0.35">
      <c r="A897">
        <v>895</v>
      </c>
      <c r="B897" t="s">
        <v>1822</v>
      </c>
      <c r="C897" s="2" t="s">
        <v>1823</v>
      </c>
      <c r="D897" s="15">
        <v>159800</v>
      </c>
      <c r="E897" s="15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 s="6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1" x14ac:dyDescent="0.35">
      <c r="A898">
        <v>896</v>
      </c>
      <c r="B898" t="s">
        <v>1824</v>
      </c>
      <c r="C898" s="2" t="s">
        <v>1825</v>
      </c>
      <c r="D898" s="15">
        <v>19800</v>
      </c>
      <c r="E898" s="15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7.7443434343434348</v>
      </c>
      <c r="P898" s="6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7">
        <f t="shared" si="54"/>
        <v>40738.208333333336</v>
      </c>
      <c r="T898" s="7">
        <f t="shared" si="55"/>
        <v>40741.208333333336</v>
      </c>
    </row>
    <row r="899" spans="1:20" x14ac:dyDescent="0.35">
      <c r="A899">
        <v>897</v>
      </c>
      <c r="B899" t="s">
        <v>1826</v>
      </c>
      <c r="C899" s="2" t="s">
        <v>1827</v>
      </c>
      <c r="D899" s="15">
        <v>8800</v>
      </c>
      <c r="E899" s="15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E899/D899</f>
        <v>0.27693181818181817</v>
      </c>
      <c r="P899" s="6">
        <f t="shared" ref="P899:P962" si="57">IFERROR(E899/G899,0)</f>
        <v>90.259259259259252</v>
      </c>
      <c r="Q899" t="str" cm="1">
        <f t="array" ref="Q899:R899">_xlfn.TEXTSPLIT(N899,"/")</f>
        <v>theater</v>
      </c>
      <c r="R899" t="str">
        <v>plays</v>
      </c>
      <c r="S899" s="7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x14ac:dyDescent="0.35">
      <c r="A900">
        <v>898</v>
      </c>
      <c r="B900" t="s">
        <v>1828</v>
      </c>
      <c r="C900" s="2" t="s">
        <v>1829</v>
      </c>
      <c r="D900" s="15">
        <v>179100</v>
      </c>
      <c r="E900" s="15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 s="6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x14ac:dyDescent="0.35">
      <c r="A901">
        <v>899</v>
      </c>
      <c r="B901" t="s">
        <v>1830</v>
      </c>
      <c r="C901" s="2" t="s">
        <v>1831</v>
      </c>
      <c r="D901" s="15">
        <v>3100</v>
      </c>
      <c r="E901" s="15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 s="6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x14ac:dyDescent="0.35">
      <c r="A902">
        <v>900</v>
      </c>
      <c r="B902" t="s">
        <v>1832</v>
      </c>
      <c r="C902" s="2" t="s">
        <v>1833</v>
      </c>
      <c r="D902" s="15">
        <v>100</v>
      </c>
      <c r="E902" s="15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 s="6">
        <f t="shared" si="57"/>
        <v>2</v>
      </c>
      <c r="Q902" t="str" cm="1">
        <f t="array" ref="Q902:R902">_xlfn.TEXTSPLIT(N902,"/")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x14ac:dyDescent="0.35">
      <c r="A903">
        <v>901</v>
      </c>
      <c r="B903" t="s">
        <v>1834</v>
      </c>
      <c r="C903" s="2" t="s">
        <v>1835</v>
      </c>
      <c r="D903" s="15">
        <v>5600</v>
      </c>
      <c r="E903" s="15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 s="6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x14ac:dyDescent="0.35">
      <c r="A904">
        <v>902</v>
      </c>
      <c r="B904" t="s">
        <v>1836</v>
      </c>
      <c r="C904" s="2" t="s">
        <v>1837</v>
      </c>
      <c r="D904" s="15">
        <v>1400</v>
      </c>
      <c r="E904" s="15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 s="6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1" x14ac:dyDescent="0.35">
      <c r="A905">
        <v>903</v>
      </c>
      <c r="B905" t="s">
        <v>1838</v>
      </c>
      <c r="C905" s="2" t="s">
        <v>1839</v>
      </c>
      <c r="D905" s="15">
        <v>41000</v>
      </c>
      <c r="E905" s="1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 s="6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x14ac:dyDescent="0.35">
      <c r="A906">
        <v>904</v>
      </c>
      <c r="B906" t="s">
        <v>1840</v>
      </c>
      <c r="C906" s="2" t="s">
        <v>1841</v>
      </c>
      <c r="D906" s="15">
        <v>6500</v>
      </c>
      <c r="E906" s="15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 s="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x14ac:dyDescent="0.35">
      <c r="A907">
        <v>905</v>
      </c>
      <c r="B907" t="s">
        <v>1842</v>
      </c>
      <c r="C907" s="2" t="s">
        <v>1843</v>
      </c>
      <c r="D907" s="15">
        <v>7900</v>
      </c>
      <c r="E907" s="15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 s="6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1" x14ac:dyDescent="0.35">
      <c r="A908">
        <v>906</v>
      </c>
      <c r="B908" t="s">
        <v>1844</v>
      </c>
      <c r="C908" s="2" t="s">
        <v>1845</v>
      </c>
      <c r="D908" s="15">
        <v>5500</v>
      </c>
      <c r="E908" s="15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 s="6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x14ac:dyDescent="0.35">
      <c r="A909">
        <v>907</v>
      </c>
      <c r="B909" t="s">
        <v>1846</v>
      </c>
      <c r="C909" s="2" t="s">
        <v>1847</v>
      </c>
      <c r="D909" s="15">
        <v>9100</v>
      </c>
      <c r="E909" s="15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 s="6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x14ac:dyDescent="0.35">
      <c r="A910">
        <v>908</v>
      </c>
      <c r="B910" t="s">
        <v>1848</v>
      </c>
      <c r="C910" s="2" t="s">
        <v>1849</v>
      </c>
      <c r="D910" s="15">
        <v>38200</v>
      </c>
      <c r="E910" s="15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 s="6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x14ac:dyDescent="0.35">
      <c r="A911">
        <v>909</v>
      </c>
      <c r="B911" t="s">
        <v>1850</v>
      </c>
      <c r="C911" s="2" t="s">
        <v>1851</v>
      </c>
      <c r="D911" s="15">
        <v>1800</v>
      </c>
      <c r="E911" s="15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 s="6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x14ac:dyDescent="0.35">
      <c r="A912">
        <v>910</v>
      </c>
      <c r="B912" t="s">
        <v>1852</v>
      </c>
      <c r="C912" s="2" t="s">
        <v>1853</v>
      </c>
      <c r="D912" s="15">
        <v>154500</v>
      </c>
      <c r="E912" s="15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 s="6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x14ac:dyDescent="0.35">
      <c r="A913">
        <v>911</v>
      </c>
      <c r="B913" t="s">
        <v>1854</v>
      </c>
      <c r="C913" s="2" t="s">
        <v>1855</v>
      </c>
      <c r="D913" s="15">
        <v>5800</v>
      </c>
      <c r="E913" s="15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 s="6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x14ac:dyDescent="0.35">
      <c r="A914">
        <v>912</v>
      </c>
      <c r="B914" t="s">
        <v>1856</v>
      </c>
      <c r="C914" s="2" t="s">
        <v>1857</v>
      </c>
      <c r="D914" s="15">
        <v>1800</v>
      </c>
      <c r="E914" s="15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 s="6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x14ac:dyDescent="0.35">
      <c r="A915">
        <v>913</v>
      </c>
      <c r="B915" t="s">
        <v>1858</v>
      </c>
      <c r="C915" s="2" t="s">
        <v>1859</v>
      </c>
      <c r="D915" s="15">
        <v>70200</v>
      </c>
      <c r="E915" s="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 s="6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x14ac:dyDescent="0.35">
      <c r="A916">
        <v>914</v>
      </c>
      <c r="B916" t="s">
        <v>1860</v>
      </c>
      <c r="C916" s="2" t="s">
        <v>1861</v>
      </c>
      <c r="D916" s="15">
        <v>6400</v>
      </c>
      <c r="E916" s="15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 s="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x14ac:dyDescent="0.35">
      <c r="A917">
        <v>915</v>
      </c>
      <c r="B917" t="s">
        <v>1862</v>
      </c>
      <c r="C917" s="2" t="s">
        <v>1863</v>
      </c>
      <c r="D917" s="15">
        <v>125900</v>
      </c>
      <c r="E917" s="15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 s="6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1" x14ac:dyDescent="0.35">
      <c r="A918">
        <v>916</v>
      </c>
      <c r="B918" t="s">
        <v>1864</v>
      </c>
      <c r="C918" s="2" t="s">
        <v>1865</v>
      </c>
      <c r="D918" s="15">
        <v>3700</v>
      </c>
      <c r="E918" s="15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 s="6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x14ac:dyDescent="0.35">
      <c r="A919">
        <v>917</v>
      </c>
      <c r="B919" t="s">
        <v>1866</v>
      </c>
      <c r="C919" s="2" t="s">
        <v>1867</v>
      </c>
      <c r="D919" s="15">
        <v>3600</v>
      </c>
      <c r="E919" s="15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 s="6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x14ac:dyDescent="0.35">
      <c r="A920">
        <v>918</v>
      </c>
      <c r="B920" t="s">
        <v>1868</v>
      </c>
      <c r="C920" s="2" t="s">
        <v>1869</v>
      </c>
      <c r="D920" s="15">
        <v>3800</v>
      </c>
      <c r="E920" s="15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 s="6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x14ac:dyDescent="0.35">
      <c r="A921">
        <v>919</v>
      </c>
      <c r="B921" t="s">
        <v>1870</v>
      </c>
      <c r="C921" s="2" t="s">
        <v>1871</v>
      </c>
      <c r="D921" s="15">
        <v>35600</v>
      </c>
      <c r="E921" s="15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 s="6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x14ac:dyDescent="0.35">
      <c r="A922">
        <v>920</v>
      </c>
      <c r="B922" t="s">
        <v>1872</v>
      </c>
      <c r="C922" s="2" t="s">
        <v>1873</v>
      </c>
      <c r="D922" s="15">
        <v>5300</v>
      </c>
      <c r="E922" s="15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 s="6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x14ac:dyDescent="0.35">
      <c r="A923">
        <v>921</v>
      </c>
      <c r="B923" t="s">
        <v>1874</v>
      </c>
      <c r="C923" s="2" t="s">
        <v>1875</v>
      </c>
      <c r="D923" s="15">
        <v>160400</v>
      </c>
      <c r="E923" s="15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 s="6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x14ac:dyDescent="0.35">
      <c r="A924">
        <v>922</v>
      </c>
      <c r="B924" t="s">
        <v>1876</v>
      </c>
      <c r="C924" s="2" t="s">
        <v>1877</v>
      </c>
      <c r="D924" s="15">
        <v>51400</v>
      </c>
      <c r="E924" s="15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 s="6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x14ac:dyDescent="0.35">
      <c r="A925">
        <v>923</v>
      </c>
      <c r="B925" t="s">
        <v>1878</v>
      </c>
      <c r="C925" s="2" t="s">
        <v>1879</v>
      </c>
      <c r="D925" s="15">
        <v>1700</v>
      </c>
      <c r="E925" s="1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 s="6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x14ac:dyDescent="0.35">
      <c r="A926">
        <v>924</v>
      </c>
      <c r="B926" t="s">
        <v>1880</v>
      </c>
      <c r="C926" s="2" t="s">
        <v>1881</v>
      </c>
      <c r="D926" s="15">
        <v>39400</v>
      </c>
      <c r="E926" s="15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 s="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1" x14ac:dyDescent="0.35">
      <c r="A927">
        <v>925</v>
      </c>
      <c r="B927" t="s">
        <v>1882</v>
      </c>
      <c r="C927" s="2" t="s">
        <v>1883</v>
      </c>
      <c r="D927" s="15">
        <v>3000</v>
      </c>
      <c r="E927" s="15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 s="6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x14ac:dyDescent="0.35">
      <c r="A928">
        <v>926</v>
      </c>
      <c r="B928" t="s">
        <v>1884</v>
      </c>
      <c r="C928" s="2" t="s">
        <v>1885</v>
      </c>
      <c r="D928" s="15">
        <v>8700</v>
      </c>
      <c r="E928" s="15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 s="6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x14ac:dyDescent="0.35">
      <c r="A929">
        <v>927</v>
      </c>
      <c r="B929" t="s">
        <v>1886</v>
      </c>
      <c r="C929" s="2" t="s">
        <v>1887</v>
      </c>
      <c r="D929" s="15">
        <v>7200</v>
      </c>
      <c r="E929" s="15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 s="6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x14ac:dyDescent="0.35">
      <c r="A930">
        <v>928</v>
      </c>
      <c r="B930" t="s">
        <v>1888</v>
      </c>
      <c r="C930" s="2" t="s">
        <v>1889</v>
      </c>
      <c r="D930" s="15">
        <v>167400</v>
      </c>
      <c r="E930" s="15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 s="6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x14ac:dyDescent="0.35">
      <c r="A931">
        <v>929</v>
      </c>
      <c r="B931" t="s">
        <v>1890</v>
      </c>
      <c r="C931" s="2" t="s">
        <v>1891</v>
      </c>
      <c r="D931" s="15">
        <v>5500</v>
      </c>
      <c r="E931" s="15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 s="6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x14ac:dyDescent="0.35">
      <c r="A932">
        <v>930</v>
      </c>
      <c r="B932" t="s">
        <v>1892</v>
      </c>
      <c r="C932" s="2" t="s">
        <v>1893</v>
      </c>
      <c r="D932" s="15">
        <v>3500</v>
      </c>
      <c r="E932" s="15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 s="6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x14ac:dyDescent="0.35">
      <c r="A933">
        <v>931</v>
      </c>
      <c r="B933" t="s">
        <v>1894</v>
      </c>
      <c r="C933" s="2" t="s">
        <v>1895</v>
      </c>
      <c r="D933" s="15">
        <v>7900</v>
      </c>
      <c r="E933" s="15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 s="6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x14ac:dyDescent="0.35">
      <c r="A934">
        <v>932</v>
      </c>
      <c r="B934" t="s">
        <v>1896</v>
      </c>
      <c r="C934" s="2" t="s">
        <v>1897</v>
      </c>
      <c r="D934" s="15">
        <v>2300</v>
      </c>
      <c r="E934" s="15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 s="6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x14ac:dyDescent="0.35">
      <c r="A935">
        <v>933</v>
      </c>
      <c r="B935" t="s">
        <v>1898</v>
      </c>
      <c r="C935" s="2" t="s">
        <v>1899</v>
      </c>
      <c r="D935" s="15">
        <v>73000</v>
      </c>
      <c r="E935" s="1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 s="6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x14ac:dyDescent="0.35">
      <c r="A936">
        <v>934</v>
      </c>
      <c r="B936" t="s">
        <v>1900</v>
      </c>
      <c r="C936" s="2" t="s">
        <v>1901</v>
      </c>
      <c r="D936" s="15">
        <v>6200</v>
      </c>
      <c r="E936" s="15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 s="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1" x14ac:dyDescent="0.35">
      <c r="A937">
        <v>935</v>
      </c>
      <c r="B937" t="s">
        <v>1902</v>
      </c>
      <c r="C937" s="2" t="s">
        <v>1903</v>
      </c>
      <c r="D937" s="15">
        <v>6100</v>
      </c>
      <c r="E937" s="15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 s="6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x14ac:dyDescent="0.35">
      <c r="A938">
        <v>936</v>
      </c>
      <c r="B938" t="s">
        <v>1246</v>
      </c>
      <c r="C938" s="2" t="s">
        <v>1904</v>
      </c>
      <c r="D938" s="15">
        <v>103200</v>
      </c>
      <c r="E938" s="15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 s="6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x14ac:dyDescent="0.35">
      <c r="A939">
        <v>937</v>
      </c>
      <c r="B939" t="s">
        <v>1905</v>
      </c>
      <c r="C939" s="2" t="s">
        <v>1906</v>
      </c>
      <c r="D939" s="15">
        <v>171000</v>
      </c>
      <c r="E939" s="15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 s="6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x14ac:dyDescent="0.35">
      <c r="A940">
        <v>938</v>
      </c>
      <c r="B940" t="s">
        <v>1907</v>
      </c>
      <c r="C940" s="2" t="s">
        <v>1908</v>
      </c>
      <c r="D940" s="15">
        <v>9200</v>
      </c>
      <c r="E940" s="15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 s="6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1" x14ac:dyDescent="0.35">
      <c r="A941">
        <v>939</v>
      </c>
      <c r="B941" t="s">
        <v>1909</v>
      </c>
      <c r="C941" s="2" t="s">
        <v>1910</v>
      </c>
      <c r="D941" s="15">
        <v>7800</v>
      </c>
      <c r="E941" s="15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 s="6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x14ac:dyDescent="0.35">
      <c r="A942">
        <v>940</v>
      </c>
      <c r="B942" t="s">
        <v>1911</v>
      </c>
      <c r="C942" s="2" t="s">
        <v>1912</v>
      </c>
      <c r="D942" s="15">
        <v>9900</v>
      </c>
      <c r="E942" s="15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 s="6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x14ac:dyDescent="0.35">
      <c r="A943">
        <v>941</v>
      </c>
      <c r="B943" t="s">
        <v>1913</v>
      </c>
      <c r="C943" s="2" t="s">
        <v>1914</v>
      </c>
      <c r="D943" s="15">
        <v>43000</v>
      </c>
      <c r="E943" s="15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 s="6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x14ac:dyDescent="0.35">
      <c r="A944">
        <v>942</v>
      </c>
      <c r="B944" t="s">
        <v>1907</v>
      </c>
      <c r="C944" s="2" t="s">
        <v>1915</v>
      </c>
      <c r="D944" s="15">
        <v>9600</v>
      </c>
      <c r="E944" s="15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 s="6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x14ac:dyDescent="0.35">
      <c r="A945">
        <v>943</v>
      </c>
      <c r="B945" t="s">
        <v>1916</v>
      </c>
      <c r="C945" s="2" t="s">
        <v>1917</v>
      </c>
      <c r="D945" s="15">
        <v>7500</v>
      </c>
      <c r="E945" s="1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 s="6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x14ac:dyDescent="0.35">
      <c r="A946">
        <v>944</v>
      </c>
      <c r="B946" t="s">
        <v>1918</v>
      </c>
      <c r="C946" s="2" t="s">
        <v>1919</v>
      </c>
      <c r="D946" s="15">
        <v>10000</v>
      </c>
      <c r="E946" s="15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 s="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x14ac:dyDescent="0.35">
      <c r="A947">
        <v>945</v>
      </c>
      <c r="B947" t="s">
        <v>1920</v>
      </c>
      <c r="C947" s="2" t="s">
        <v>1921</v>
      </c>
      <c r="D947" s="15">
        <v>172000</v>
      </c>
      <c r="E947" s="15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 s="6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1" x14ac:dyDescent="0.35">
      <c r="A948">
        <v>946</v>
      </c>
      <c r="B948" t="s">
        <v>1922</v>
      </c>
      <c r="C948" s="2" t="s">
        <v>1923</v>
      </c>
      <c r="D948" s="15">
        <v>153700</v>
      </c>
      <c r="E948" s="15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 s="6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x14ac:dyDescent="0.35">
      <c r="A949">
        <v>947</v>
      </c>
      <c r="B949" t="s">
        <v>1924</v>
      </c>
      <c r="C949" s="2" t="s">
        <v>1925</v>
      </c>
      <c r="D949" s="15">
        <v>3600</v>
      </c>
      <c r="E949" s="15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 s="6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x14ac:dyDescent="0.35">
      <c r="A950">
        <v>948</v>
      </c>
      <c r="B950" t="s">
        <v>1926</v>
      </c>
      <c r="C950" s="2" t="s">
        <v>1927</v>
      </c>
      <c r="D950" s="15">
        <v>9400</v>
      </c>
      <c r="E950" s="15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 s="6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1" x14ac:dyDescent="0.35">
      <c r="A951">
        <v>949</v>
      </c>
      <c r="B951" t="s">
        <v>1928</v>
      </c>
      <c r="C951" s="2" t="s">
        <v>1929</v>
      </c>
      <c r="D951" s="15">
        <v>5900</v>
      </c>
      <c r="E951" s="15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 s="6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x14ac:dyDescent="0.35">
      <c r="A952">
        <v>950</v>
      </c>
      <c r="B952" t="s">
        <v>1930</v>
      </c>
      <c r="C952" s="2" t="s">
        <v>1931</v>
      </c>
      <c r="D952" s="15">
        <v>100</v>
      </c>
      <c r="E952" s="15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 s="6">
        <f t="shared" si="57"/>
        <v>5</v>
      </c>
      <c r="Q952" t="str" cm="1">
        <f t="array" ref="Q952:R952">_xlfn.TEXTSPLIT(N952,"/")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x14ac:dyDescent="0.35">
      <c r="A953">
        <v>951</v>
      </c>
      <c r="B953" t="s">
        <v>1932</v>
      </c>
      <c r="C953" s="2" t="s">
        <v>1933</v>
      </c>
      <c r="D953" s="15">
        <v>14500</v>
      </c>
      <c r="E953" s="15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 s="6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x14ac:dyDescent="0.35">
      <c r="A954">
        <v>952</v>
      </c>
      <c r="B954" t="s">
        <v>1934</v>
      </c>
      <c r="C954" s="2" t="s">
        <v>1935</v>
      </c>
      <c r="D954" s="15">
        <v>145500</v>
      </c>
      <c r="E954" s="15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 s="6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1" x14ac:dyDescent="0.35">
      <c r="A955">
        <v>953</v>
      </c>
      <c r="B955" t="s">
        <v>1936</v>
      </c>
      <c r="C955" s="2" t="s">
        <v>1937</v>
      </c>
      <c r="D955" s="15">
        <v>3300</v>
      </c>
      <c r="E955" s="1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 s="6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x14ac:dyDescent="0.35">
      <c r="A956">
        <v>954</v>
      </c>
      <c r="B956" t="s">
        <v>1938</v>
      </c>
      <c r="C956" s="2" t="s">
        <v>1939</v>
      </c>
      <c r="D956" s="15">
        <v>42600</v>
      </c>
      <c r="E956" s="15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 s="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1" x14ac:dyDescent="0.35">
      <c r="A957">
        <v>955</v>
      </c>
      <c r="B957" t="s">
        <v>1940</v>
      </c>
      <c r="C957" s="2" t="s">
        <v>1941</v>
      </c>
      <c r="D957" s="15">
        <v>700</v>
      </c>
      <c r="E957" s="15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 s="6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x14ac:dyDescent="0.35">
      <c r="A958">
        <v>956</v>
      </c>
      <c r="B958" t="s">
        <v>1942</v>
      </c>
      <c r="C958" s="2" t="s">
        <v>1943</v>
      </c>
      <c r="D958" s="15">
        <v>187600</v>
      </c>
      <c r="E958" s="15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 s="6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x14ac:dyDescent="0.35">
      <c r="A959">
        <v>957</v>
      </c>
      <c r="B959" t="s">
        <v>1944</v>
      </c>
      <c r="C959" s="2" t="s">
        <v>1945</v>
      </c>
      <c r="D959" s="15">
        <v>9800</v>
      </c>
      <c r="E959" s="15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 s="6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1" x14ac:dyDescent="0.35">
      <c r="A960">
        <v>958</v>
      </c>
      <c r="B960" t="s">
        <v>1946</v>
      </c>
      <c r="C960" s="2" t="s">
        <v>1947</v>
      </c>
      <c r="D960" s="15">
        <v>1100</v>
      </c>
      <c r="E960" s="15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 s="6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x14ac:dyDescent="0.35">
      <c r="A961">
        <v>959</v>
      </c>
      <c r="B961" t="s">
        <v>1948</v>
      </c>
      <c r="C961" s="2" t="s">
        <v>1949</v>
      </c>
      <c r="D961" s="15">
        <v>145000</v>
      </c>
      <c r="E961" s="15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 s="6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x14ac:dyDescent="0.35">
      <c r="A962">
        <v>960</v>
      </c>
      <c r="B962" t="s">
        <v>1950</v>
      </c>
      <c r="C962" s="2" t="s">
        <v>1951</v>
      </c>
      <c r="D962" s="15">
        <v>5500</v>
      </c>
      <c r="E962" s="15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0.85054545454545449</v>
      </c>
      <c r="P962" s="6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7">
        <f t="shared" si="58"/>
        <v>42408.25</v>
      </c>
      <c r="T962" s="7">
        <f t="shared" si="59"/>
        <v>42445.208333333328</v>
      </c>
    </row>
    <row r="963" spans="1:20" ht="31" x14ac:dyDescent="0.35">
      <c r="A963">
        <v>961</v>
      </c>
      <c r="B963" t="s">
        <v>1952</v>
      </c>
      <c r="C963" s="2" t="s">
        <v>1953</v>
      </c>
      <c r="D963" s="15">
        <v>5700</v>
      </c>
      <c r="E963" s="15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E963/D963</f>
        <v>1.1929824561403508</v>
      </c>
      <c r="P963" s="6">
        <f t="shared" ref="P963:P1001" si="61">IFERROR(E963/G963,0)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7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x14ac:dyDescent="0.35">
      <c r="A964">
        <v>962</v>
      </c>
      <c r="B964" t="s">
        <v>1954</v>
      </c>
      <c r="C964" s="2" t="s">
        <v>1955</v>
      </c>
      <c r="D964" s="15">
        <v>3600</v>
      </c>
      <c r="E964" s="15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 s="6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x14ac:dyDescent="0.35">
      <c r="A965">
        <v>963</v>
      </c>
      <c r="B965" t="s">
        <v>1956</v>
      </c>
      <c r="C965" s="2" t="s">
        <v>1957</v>
      </c>
      <c r="D965" s="15">
        <v>5900</v>
      </c>
      <c r="E965" s="1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 s="6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x14ac:dyDescent="0.35">
      <c r="A966">
        <v>964</v>
      </c>
      <c r="B966" t="s">
        <v>1958</v>
      </c>
      <c r="C966" s="2" t="s">
        <v>1959</v>
      </c>
      <c r="D966" s="15">
        <v>3700</v>
      </c>
      <c r="E966" s="15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 s="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x14ac:dyDescent="0.35">
      <c r="A967">
        <v>965</v>
      </c>
      <c r="B967" t="s">
        <v>1960</v>
      </c>
      <c r="C967" s="2" t="s">
        <v>1961</v>
      </c>
      <c r="D967" s="15">
        <v>2200</v>
      </c>
      <c r="E967" s="15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 s="6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x14ac:dyDescent="0.35">
      <c r="A968">
        <v>966</v>
      </c>
      <c r="B968" t="s">
        <v>878</v>
      </c>
      <c r="C968" s="2" t="s">
        <v>1962</v>
      </c>
      <c r="D968" s="15">
        <v>1700</v>
      </c>
      <c r="E968" s="15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 s="6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x14ac:dyDescent="0.35">
      <c r="A969">
        <v>967</v>
      </c>
      <c r="B969" t="s">
        <v>1963</v>
      </c>
      <c r="C969" s="2" t="s">
        <v>1964</v>
      </c>
      <c r="D969" s="15">
        <v>88400</v>
      </c>
      <c r="E969" s="15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 s="6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1" x14ac:dyDescent="0.35">
      <c r="A970">
        <v>968</v>
      </c>
      <c r="B970" t="s">
        <v>1965</v>
      </c>
      <c r="C970" s="2" t="s">
        <v>1966</v>
      </c>
      <c r="D970" s="15">
        <v>2400</v>
      </c>
      <c r="E970" s="15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 s="6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x14ac:dyDescent="0.35">
      <c r="A971">
        <v>969</v>
      </c>
      <c r="B971" t="s">
        <v>1967</v>
      </c>
      <c r="C971" s="2" t="s">
        <v>1968</v>
      </c>
      <c r="D971" s="15">
        <v>7900</v>
      </c>
      <c r="E971" s="15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 s="6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1" x14ac:dyDescent="0.35">
      <c r="A972">
        <v>970</v>
      </c>
      <c r="B972" t="s">
        <v>1969</v>
      </c>
      <c r="C972" s="2" t="s">
        <v>1970</v>
      </c>
      <c r="D972" s="15">
        <v>94900</v>
      </c>
      <c r="E972" s="15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 s="6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x14ac:dyDescent="0.35">
      <c r="A973">
        <v>971</v>
      </c>
      <c r="B973" t="s">
        <v>1971</v>
      </c>
      <c r="C973" s="2" t="s">
        <v>1972</v>
      </c>
      <c r="D973" s="15">
        <v>5100</v>
      </c>
      <c r="E973" s="15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 s="6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ht="31" x14ac:dyDescent="0.35">
      <c r="A974">
        <v>972</v>
      </c>
      <c r="B974" t="s">
        <v>1973</v>
      </c>
      <c r="C974" s="2" t="s">
        <v>1974</v>
      </c>
      <c r="D974" s="15">
        <v>42700</v>
      </c>
      <c r="E974" s="15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 s="6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x14ac:dyDescent="0.35">
      <c r="A975">
        <v>973</v>
      </c>
      <c r="B975" t="s">
        <v>1975</v>
      </c>
      <c r="C975" s="2" t="s">
        <v>1976</v>
      </c>
      <c r="D975" s="15">
        <v>121100</v>
      </c>
      <c r="E975" s="1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 s="6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x14ac:dyDescent="0.35">
      <c r="A976">
        <v>974</v>
      </c>
      <c r="B976" t="s">
        <v>1977</v>
      </c>
      <c r="C976" s="2" t="s">
        <v>1978</v>
      </c>
      <c r="D976" s="15">
        <v>800</v>
      </c>
      <c r="E976" s="15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 s="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x14ac:dyDescent="0.35">
      <c r="A977">
        <v>975</v>
      </c>
      <c r="B977" t="s">
        <v>1979</v>
      </c>
      <c r="C977" s="2" t="s">
        <v>1980</v>
      </c>
      <c r="D977" s="15">
        <v>5400</v>
      </c>
      <c r="E977" s="15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 s="6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1" x14ac:dyDescent="0.35">
      <c r="A978">
        <v>976</v>
      </c>
      <c r="B978" t="s">
        <v>1981</v>
      </c>
      <c r="C978" s="2" t="s">
        <v>1982</v>
      </c>
      <c r="D978" s="15">
        <v>4000</v>
      </c>
      <c r="E978" s="15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 s="6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x14ac:dyDescent="0.35">
      <c r="A979">
        <v>977</v>
      </c>
      <c r="B979" t="s">
        <v>1258</v>
      </c>
      <c r="C979" s="2" t="s">
        <v>1983</v>
      </c>
      <c r="D979" s="15">
        <v>7000</v>
      </c>
      <c r="E979" s="15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 s="6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x14ac:dyDescent="0.35">
      <c r="A980">
        <v>978</v>
      </c>
      <c r="B980" t="s">
        <v>1984</v>
      </c>
      <c r="C980" s="2" t="s">
        <v>1985</v>
      </c>
      <c r="D980" s="15">
        <v>1000</v>
      </c>
      <c r="E980" s="15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 s="6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x14ac:dyDescent="0.35">
      <c r="A981">
        <v>979</v>
      </c>
      <c r="B981" t="s">
        <v>1986</v>
      </c>
      <c r="C981" s="2" t="s">
        <v>1987</v>
      </c>
      <c r="D981" s="15">
        <v>60200</v>
      </c>
      <c r="E981" s="15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 s="6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x14ac:dyDescent="0.35">
      <c r="A982">
        <v>980</v>
      </c>
      <c r="B982" t="s">
        <v>1988</v>
      </c>
      <c r="C982" s="2" t="s">
        <v>1989</v>
      </c>
      <c r="D982" s="15">
        <v>195200</v>
      </c>
      <c r="E982" s="15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 s="6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x14ac:dyDescent="0.35">
      <c r="A983">
        <v>981</v>
      </c>
      <c r="B983" t="s">
        <v>1990</v>
      </c>
      <c r="C983" s="2" t="s">
        <v>1991</v>
      </c>
      <c r="D983" s="15">
        <v>6700</v>
      </c>
      <c r="E983" s="15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 s="6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x14ac:dyDescent="0.35">
      <c r="A984">
        <v>982</v>
      </c>
      <c r="B984" t="s">
        <v>1992</v>
      </c>
      <c r="C984" s="2" t="s">
        <v>1993</v>
      </c>
      <c r="D984" s="15">
        <v>7200</v>
      </c>
      <c r="E984" s="15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 s="6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x14ac:dyDescent="0.35">
      <c r="A985">
        <v>983</v>
      </c>
      <c r="B985" t="s">
        <v>1994</v>
      </c>
      <c r="C985" s="2" t="s">
        <v>1995</v>
      </c>
      <c r="D985" s="15">
        <v>129100</v>
      </c>
      <c r="E985" s="1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 s="6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1" x14ac:dyDescent="0.35">
      <c r="A986">
        <v>984</v>
      </c>
      <c r="B986" t="s">
        <v>1996</v>
      </c>
      <c r="C986" s="2" t="s">
        <v>1997</v>
      </c>
      <c r="D986" s="15">
        <v>6500</v>
      </c>
      <c r="E986" s="15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 s="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x14ac:dyDescent="0.35">
      <c r="A987">
        <v>985</v>
      </c>
      <c r="B987" t="s">
        <v>1998</v>
      </c>
      <c r="C987" s="2" t="s">
        <v>1999</v>
      </c>
      <c r="D987" s="15">
        <v>170600</v>
      </c>
      <c r="E987" s="15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 s="6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ht="31" x14ac:dyDescent="0.35">
      <c r="A988">
        <v>986</v>
      </c>
      <c r="B988" t="s">
        <v>2000</v>
      </c>
      <c r="C988" s="2" t="s">
        <v>2001</v>
      </c>
      <c r="D988" s="15">
        <v>7800</v>
      </c>
      <c r="E988" s="15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 s="6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x14ac:dyDescent="0.35">
      <c r="A989">
        <v>987</v>
      </c>
      <c r="B989" t="s">
        <v>2002</v>
      </c>
      <c r="C989" s="2" t="s">
        <v>2003</v>
      </c>
      <c r="D989" s="15">
        <v>6200</v>
      </c>
      <c r="E989" s="15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 s="6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x14ac:dyDescent="0.35">
      <c r="A990">
        <v>988</v>
      </c>
      <c r="B990" t="s">
        <v>2004</v>
      </c>
      <c r="C990" s="2" t="s">
        <v>2005</v>
      </c>
      <c r="D990" s="15">
        <v>9400</v>
      </c>
      <c r="E990" s="15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 s="6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x14ac:dyDescent="0.35">
      <c r="A991">
        <v>989</v>
      </c>
      <c r="B991" t="s">
        <v>2006</v>
      </c>
      <c r="C991" s="2" t="s">
        <v>2007</v>
      </c>
      <c r="D991" s="15">
        <v>2400</v>
      </c>
      <c r="E991" s="15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 s="6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x14ac:dyDescent="0.35">
      <c r="A992">
        <v>990</v>
      </c>
      <c r="B992" t="s">
        <v>2008</v>
      </c>
      <c r="C992" s="2" t="s">
        <v>2009</v>
      </c>
      <c r="D992" s="15">
        <v>7800</v>
      </c>
      <c r="E992" s="15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 s="6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x14ac:dyDescent="0.35">
      <c r="A993">
        <v>991</v>
      </c>
      <c r="B993" t="s">
        <v>1080</v>
      </c>
      <c r="C993" s="2" t="s">
        <v>2010</v>
      </c>
      <c r="D993" s="15">
        <v>9800</v>
      </c>
      <c r="E993" s="15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 s="6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x14ac:dyDescent="0.35">
      <c r="A994">
        <v>992</v>
      </c>
      <c r="B994" t="s">
        <v>2011</v>
      </c>
      <c r="C994" s="2" t="s">
        <v>2012</v>
      </c>
      <c r="D994" s="15">
        <v>3100</v>
      </c>
      <c r="E994" s="15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 s="6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x14ac:dyDescent="0.35">
      <c r="A995">
        <v>993</v>
      </c>
      <c r="B995" t="s">
        <v>2013</v>
      </c>
      <c r="C995" s="2" t="s">
        <v>2014</v>
      </c>
      <c r="D995" s="15">
        <v>9800</v>
      </c>
      <c r="E995" s="1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 s="6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x14ac:dyDescent="0.35">
      <c r="A996">
        <v>994</v>
      </c>
      <c r="B996" t="s">
        <v>2015</v>
      </c>
      <c r="C996" s="2" t="s">
        <v>2016</v>
      </c>
      <c r="D996" s="15">
        <v>141100</v>
      </c>
      <c r="E996" s="15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 s="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x14ac:dyDescent="0.35">
      <c r="A997">
        <v>995</v>
      </c>
      <c r="B997" t="s">
        <v>2017</v>
      </c>
      <c r="C997" s="2" t="s">
        <v>2018</v>
      </c>
      <c r="D997" s="15">
        <v>97300</v>
      </c>
      <c r="E997" s="15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 s="6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1" x14ac:dyDescent="0.35">
      <c r="A998">
        <v>996</v>
      </c>
      <c r="B998" t="s">
        <v>2019</v>
      </c>
      <c r="C998" s="2" t="s">
        <v>2020</v>
      </c>
      <c r="D998" s="15">
        <v>6600</v>
      </c>
      <c r="E998" s="15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 s="6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x14ac:dyDescent="0.35">
      <c r="A999">
        <v>997</v>
      </c>
      <c r="B999" t="s">
        <v>2021</v>
      </c>
      <c r="C999" s="2" t="s">
        <v>2022</v>
      </c>
      <c r="D999" s="15">
        <v>7600</v>
      </c>
      <c r="E999" s="15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 s="6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x14ac:dyDescent="0.35">
      <c r="A1000">
        <v>998</v>
      </c>
      <c r="B1000" t="s">
        <v>2023</v>
      </c>
      <c r="C1000" s="2" t="s">
        <v>2024</v>
      </c>
      <c r="D1000" s="15">
        <v>66600</v>
      </c>
      <c r="E1000" s="15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 s="6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x14ac:dyDescent="0.35">
      <c r="A1001">
        <v>999</v>
      </c>
      <c r="B1001" t="s">
        <v>2025</v>
      </c>
      <c r="C1001" s="2" t="s">
        <v>2026</v>
      </c>
      <c r="D1001" s="15">
        <v>111100</v>
      </c>
      <c r="E1001" s="15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 s="6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conditionalFormatting sqref="F1:F1048576">
    <cfRule type="containsText" dxfId="33" priority="3" operator="containsText" text="live">
      <formula>NOT(ISERROR(SEARCH("live",F1)))</formula>
    </cfRule>
    <cfRule type="containsText" dxfId="32" priority="4" operator="containsText" text="canceled">
      <formula>NOT(ISERROR(SEARCH("canceled",F1)))</formula>
    </cfRule>
    <cfRule type="containsText" dxfId="31" priority="6" operator="containsText" text="failed">
      <formula>NOT(ISERROR(SEARCH("failed",F1)))</formula>
    </cfRule>
    <cfRule type="containsText" dxfId="30" priority="7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781F-702C-40E1-BD5C-0A0662705B29}">
  <dimension ref="A1:F14"/>
  <sheetViews>
    <sheetView workbookViewId="0">
      <selection activeCell="G21" sqref="G21"/>
    </sheetView>
  </sheetViews>
  <sheetFormatPr defaultRowHeight="15.5" x14ac:dyDescent="0.35"/>
  <cols>
    <col min="1" max="1" width="16.5" bestFit="1" customWidth="1"/>
    <col min="2" max="2" width="16.08203125" bestFit="1" customWidth="1"/>
    <col min="3" max="3" width="3.83203125" bestFit="1" customWidth="1"/>
    <col min="4" max="4" width="5.58203125" bestFit="1" customWidth="1"/>
    <col min="5" max="5" width="8.33203125" bestFit="1" customWidth="1"/>
    <col min="6" max="7" width="11" bestFit="1" customWidth="1"/>
  </cols>
  <sheetData>
    <row r="1" spans="1:6" x14ac:dyDescent="0.35">
      <c r="A1" s="8" t="s">
        <v>6</v>
      </c>
      <c r="B1" t="s">
        <v>2087</v>
      </c>
    </row>
    <row r="3" spans="1:6" x14ac:dyDescent="0.35">
      <c r="A3" s="10" t="s">
        <v>2038</v>
      </c>
      <c r="B3" s="10" t="s">
        <v>2036</v>
      </c>
      <c r="C3" s="10"/>
      <c r="D3" s="10"/>
      <c r="E3" s="10"/>
      <c r="F3" s="10"/>
    </row>
    <row r="4" spans="1:6" x14ac:dyDescent="0.35">
      <c r="A4" s="10" t="s">
        <v>2039</v>
      </c>
      <c r="B4" s="12" t="s">
        <v>20</v>
      </c>
      <c r="C4" s="10" t="s">
        <v>47</v>
      </c>
      <c r="D4" s="10" t="s">
        <v>14</v>
      </c>
      <c r="E4" s="10" t="s">
        <v>74</v>
      </c>
      <c r="F4" s="10" t="s">
        <v>2037</v>
      </c>
    </row>
    <row r="5" spans="1:6" x14ac:dyDescent="0.35">
      <c r="A5" s="9" t="s">
        <v>2040</v>
      </c>
      <c r="B5">
        <v>102</v>
      </c>
      <c r="C5">
        <v>5</v>
      </c>
      <c r="D5">
        <v>60</v>
      </c>
      <c r="E5">
        <v>11</v>
      </c>
      <c r="F5">
        <v>178</v>
      </c>
    </row>
    <row r="6" spans="1:6" x14ac:dyDescent="0.35">
      <c r="A6" s="9" t="s">
        <v>2041</v>
      </c>
      <c r="B6">
        <v>22</v>
      </c>
      <c r="D6">
        <v>20</v>
      </c>
      <c r="E6">
        <v>4</v>
      </c>
      <c r="F6">
        <v>46</v>
      </c>
    </row>
    <row r="7" spans="1:6" x14ac:dyDescent="0.35">
      <c r="A7" s="9" t="s">
        <v>2042</v>
      </c>
      <c r="B7">
        <v>21</v>
      </c>
      <c r="C7">
        <v>3</v>
      </c>
      <c r="D7">
        <v>23</v>
      </c>
      <c r="E7">
        <v>1</v>
      </c>
      <c r="F7">
        <v>48</v>
      </c>
    </row>
    <row r="8" spans="1:6" x14ac:dyDescent="0.35">
      <c r="A8" s="9" t="s">
        <v>2043</v>
      </c>
      <c r="B8">
        <v>4</v>
      </c>
      <c r="F8">
        <v>4</v>
      </c>
    </row>
    <row r="9" spans="1:6" x14ac:dyDescent="0.35">
      <c r="A9" s="9" t="s">
        <v>2044</v>
      </c>
      <c r="B9">
        <v>99</v>
      </c>
      <c r="D9">
        <v>66</v>
      </c>
      <c r="E9">
        <v>10</v>
      </c>
      <c r="F9">
        <v>175</v>
      </c>
    </row>
    <row r="10" spans="1:6" x14ac:dyDescent="0.35">
      <c r="A10" s="9" t="s">
        <v>2045</v>
      </c>
      <c r="B10">
        <v>26</v>
      </c>
      <c r="C10">
        <v>1</v>
      </c>
      <c r="D10">
        <v>11</v>
      </c>
      <c r="E10">
        <v>4</v>
      </c>
      <c r="F10">
        <v>42</v>
      </c>
    </row>
    <row r="11" spans="1:6" x14ac:dyDescent="0.35">
      <c r="A11" s="9" t="s">
        <v>2046</v>
      </c>
      <c r="B11">
        <v>40</v>
      </c>
      <c r="C11">
        <v>1</v>
      </c>
      <c r="D11">
        <v>24</v>
      </c>
      <c r="E11">
        <v>2</v>
      </c>
      <c r="F11">
        <v>67</v>
      </c>
    </row>
    <row r="12" spans="1:6" x14ac:dyDescent="0.35">
      <c r="A12" s="9" t="s">
        <v>2047</v>
      </c>
      <c r="B12">
        <v>64</v>
      </c>
      <c r="C12">
        <v>2</v>
      </c>
      <c r="D12">
        <v>28</v>
      </c>
      <c r="E12">
        <v>2</v>
      </c>
      <c r="F12">
        <v>96</v>
      </c>
    </row>
    <row r="13" spans="1:6" x14ac:dyDescent="0.35">
      <c r="A13" s="9" t="s">
        <v>2048</v>
      </c>
      <c r="B13">
        <v>187</v>
      </c>
      <c r="C13">
        <v>2</v>
      </c>
      <c r="D13">
        <v>132</v>
      </c>
      <c r="E13">
        <v>23</v>
      </c>
      <c r="F13">
        <v>344</v>
      </c>
    </row>
    <row r="14" spans="1:6" x14ac:dyDescent="0.35">
      <c r="A14" s="11" t="s">
        <v>2037</v>
      </c>
      <c r="B14" s="10">
        <v>565</v>
      </c>
      <c r="C14" s="10">
        <v>14</v>
      </c>
      <c r="D14" s="10">
        <v>364</v>
      </c>
      <c r="E14" s="10">
        <v>57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241A-2B6A-429C-AF1B-C3E4FF2DF779}">
  <dimension ref="A1:F18"/>
  <sheetViews>
    <sheetView workbookViewId="0">
      <selection activeCell="H26" sqref="H26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2.83203125" bestFit="1" customWidth="1"/>
    <col min="8" max="8" width="3.83203125" bestFit="1" customWidth="1"/>
    <col min="9" max="10" width="11" bestFit="1" customWidth="1"/>
  </cols>
  <sheetData>
    <row r="1" spans="1:6" x14ac:dyDescent="0.35">
      <c r="A1" s="10" t="s">
        <v>2031</v>
      </c>
      <c r="B1" s="10" t="s">
        <v>2035</v>
      </c>
    </row>
    <row r="2" spans="1:6" x14ac:dyDescent="0.35">
      <c r="A2" s="10" t="s">
        <v>2061</v>
      </c>
      <c r="B2" s="10" t="s">
        <v>2035</v>
      </c>
    </row>
    <row r="4" spans="1:6" x14ac:dyDescent="0.35">
      <c r="A4" s="10" t="s">
        <v>2038</v>
      </c>
      <c r="B4" s="10" t="s">
        <v>2036</v>
      </c>
      <c r="C4" s="10"/>
      <c r="D4" s="10"/>
      <c r="E4" s="10"/>
      <c r="F4" s="10"/>
    </row>
    <row r="5" spans="1:6" x14ac:dyDescent="0.35">
      <c r="A5" s="10" t="s">
        <v>2039</v>
      </c>
      <c r="B5" s="12" t="s">
        <v>74</v>
      </c>
      <c r="C5" s="10" t="s">
        <v>14</v>
      </c>
      <c r="D5" s="10" t="s">
        <v>47</v>
      </c>
      <c r="E5" s="10" t="s">
        <v>20</v>
      </c>
      <c r="F5" s="10" t="s">
        <v>2037</v>
      </c>
    </row>
    <row r="6" spans="1:6" x14ac:dyDescent="0.35">
      <c r="A6" s="9" t="s">
        <v>2049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9" t="s">
        <v>2050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9" t="s">
        <v>2051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9" t="s">
        <v>2052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9" t="s">
        <v>2053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9" t="s">
        <v>2054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9" t="s">
        <v>2055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9" t="s">
        <v>2056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9" t="s">
        <v>2057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9" t="s">
        <v>2058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9" t="s">
        <v>2059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9" t="s">
        <v>2060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11" t="s">
        <v>2037</v>
      </c>
      <c r="B18" s="10">
        <v>57</v>
      </c>
      <c r="C18" s="10">
        <v>364</v>
      </c>
      <c r="D18" s="10">
        <v>14</v>
      </c>
      <c r="E18" s="10">
        <v>565</v>
      </c>
      <c r="F18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BA4D-395A-4BF0-BE98-064597BF48C4}">
  <dimension ref="A1:H12"/>
  <sheetViews>
    <sheetView tabSelected="1" topLeftCell="A7" workbookViewId="0">
      <selection activeCell="D13" sqref="D13"/>
    </sheetView>
  </sheetViews>
  <sheetFormatPr defaultRowHeight="15.5" x14ac:dyDescent="0.35"/>
  <cols>
    <col min="1" max="1" width="13.25" bestFit="1" customWidth="1"/>
    <col min="2" max="2" width="9.33203125" bestFit="1" customWidth="1"/>
    <col min="3" max="3" width="8.33203125" bestFit="1" customWidth="1"/>
    <col min="4" max="4" width="8.1640625" customWidth="1"/>
    <col min="5" max="5" width="7.33203125" bestFit="1" customWidth="1"/>
    <col min="6" max="6" width="10" bestFit="1" customWidth="1"/>
    <col min="7" max="7" width="9.83203125" bestFit="1" customWidth="1"/>
    <col min="8" max="8" width="9.9140625" customWidth="1"/>
  </cols>
  <sheetData>
    <row r="1" spans="1:8" ht="31.5" customHeight="1" x14ac:dyDescent="0.35">
      <c r="A1" t="s">
        <v>2062</v>
      </c>
      <c r="B1" s="13" t="s">
        <v>2074</v>
      </c>
      <c r="C1" s="13" t="s">
        <v>2076</v>
      </c>
      <c r="D1" s="13" t="s">
        <v>2075</v>
      </c>
      <c r="E1" s="13" t="s">
        <v>2077</v>
      </c>
      <c r="F1" s="13" t="s">
        <v>2078</v>
      </c>
      <c r="G1" s="13" t="s">
        <v>2080</v>
      </c>
      <c r="H1" s="13" t="s">
        <v>2079</v>
      </c>
    </row>
    <row r="2" spans="1:8" x14ac:dyDescent="0.35">
      <c r="A2" t="s">
        <v>2063</v>
      </c>
      <c r="B2">
        <f>COUNTIFS(Crowdfunding!$F:$F,"successful",Crowdfunding!$D:$D,"&lt;1000")</f>
        <v>30</v>
      </c>
      <c r="C2">
        <f>COUNTIFS(Crowdfunding!$F:$F,"canceled",Crowdfunding!$D:$D,"&lt;1000")</f>
        <v>1</v>
      </c>
      <c r="D2">
        <f>COUNTIFS(Crowdfunding!$D:$D,"successful",Crowdfunding!$D:$D,"&lt;1000")</f>
        <v>0</v>
      </c>
      <c r="E2">
        <f t="shared" ref="E2:E12" si="0">SUM(B2,D2,C2)</f>
        <v>31</v>
      </c>
      <c r="F2" s="5">
        <f>IFERROR(B2/$E$2,0)</f>
        <v>0.967741935483871</v>
      </c>
      <c r="G2" s="5">
        <f>IFERROR(C2/$E$2,0)</f>
        <v>3.2258064516129031E-2</v>
      </c>
      <c r="H2" s="5">
        <f>IFERROR(D2/$E$2,0)</f>
        <v>0</v>
      </c>
    </row>
    <row r="3" spans="1:8" x14ac:dyDescent="0.35">
      <c r="A3" t="s">
        <v>2064</v>
      </c>
      <c r="B3">
        <f>COUNTIFS(Crowdfunding!$F:$F,"successful",Crowdfunding!$D:$D,"&gt;999",Crowdfunding!$D:$D,"&lt;5000")</f>
        <v>191</v>
      </c>
      <c r="C3">
        <f>COUNTIFS(Crowdfunding!$F:$F,"canceled",Crowdfunding!$D:$D,"&gt;999",Crowdfunding!$D:$D,"&lt;5000")</f>
        <v>2</v>
      </c>
      <c r="D3">
        <f>COUNTIFS(Crowdfunding!$F:$F,"failed",Crowdfunding!$D:$D,"&gt;999",Crowdfunding!$D:$D,"&lt;5000")</f>
        <v>38</v>
      </c>
      <c r="E3">
        <f t="shared" si="0"/>
        <v>231</v>
      </c>
      <c r="F3" s="5">
        <f>IFERROR(B3/$E$3,0)</f>
        <v>0.82683982683982682</v>
      </c>
      <c r="G3" s="5">
        <f>IFERROR(C3/$E$3,0)</f>
        <v>8.658008658008658E-3</v>
      </c>
      <c r="H3" s="5">
        <f>IFERROR(D3/$E$3,0)</f>
        <v>0.16450216450216451</v>
      </c>
    </row>
    <row r="4" spans="1:8" x14ac:dyDescent="0.35">
      <c r="A4" t="s">
        <v>2065</v>
      </c>
      <c r="B4">
        <f>COUNTIFS(Crowdfunding!$F:$F,"successful",Crowdfunding!$D:$D,"&gt;4999",Crowdfunding!$D:$D,"&lt;10000")</f>
        <v>164</v>
      </c>
      <c r="C4">
        <f>COUNTIFS(Crowdfunding!$F:$F,"canceled",Crowdfunding!$D:$D,"&gt;4999",Crowdfunding!$D:$D,"&lt;10000")</f>
        <v>25</v>
      </c>
      <c r="D4">
        <f>COUNTIFS(Crowdfunding!$F:$F,"failed",Crowdfunding!$D:$D,"&gt;4999",Crowdfunding!$D:$D,"&lt;10000")</f>
        <v>126</v>
      </c>
      <c r="E4">
        <f t="shared" si="0"/>
        <v>315</v>
      </c>
      <c r="F4" s="5">
        <f>IFERROR(B4/$E$4,0)</f>
        <v>0.52063492063492067</v>
      </c>
      <c r="G4" s="5">
        <f>IFERROR(C4/$E$4,0)</f>
        <v>7.9365079365079361E-2</v>
      </c>
      <c r="H4" s="5">
        <f>IFERROR(D4/$E$4,0)</f>
        <v>0.4</v>
      </c>
    </row>
    <row r="5" spans="1:8" x14ac:dyDescent="0.35">
      <c r="A5" t="s">
        <v>2066</v>
      </c>
      <c r="B5">
        <f>COUNTIFS(Crowdfunding!$F:$F,"successful",Crowdfunding!$D:$D,"&gt;9999",Crowdfunding!$D:$D,"&lt;15000")</f>
        <v>4</v>
      </c>
      <c r="C5">
        <f>COUNTIFS(Crowdfunding!$F:$F,"canceled",Crowdfunding!$D:$D,"&gt;9999",Crowdfunding!$D:$D,"&lt;15000")</f>
        <v>0</v>
      </c>
      <c r="D5">
        <f>COUNTIFS(Crowdfunding!$F:$F,"failed",Crowdfunding!$D:$D,"&gt;9999",Crowdfunding!$D:$D,"&lt;15000")</f>
        <v>5</v>
      </c>
      <c r="E5">
        <f t="shared" si="0"/>
        <v>9</v>
      </c>
      <c r="F5" s="5">
        <f>IFERROR(B5/$E$5,0)</f>
        <v>0.44444444444444442</v>
      </c>
      <c r="G5" s="5">
        <f>IFERROR(C5/$E$5,0)</f>
        <v>0</v>
      </c>
      <c r="H5" s="5">
        <f>IFERROR(D5/$E$5,0)</f>
        <v>0.55555555555555558</v>
      </c>
    </row>
    <row r="6" spans="1:8" x14ac:dyDescent="0.35">
      <c r="A6" t="s">
        <v>2067</v>
      </c>
      <c r="B6">
        <f>COUNTIFS(Crowdfunding!$F:$F,"successful",Crowdfunding!$D:$D,"&gt;14999",Crowdfunding!$D:$D,"&lt;20000")</f>
        <v>10</v>
      </c>
      <c r="C6">
        <f>COUNTIFS(Crowdfunding!$F:$F,"canceled",Crowdfunding!$D:$D,"&gt;14999",Crowdfunding!$D:$D,"&lt;20000")</f>
        <v>0</v>
      </c>
      <c r="D6">
        <f>COUNTIFS(Crowdfunding!$F:$F,"failed",Crowdfunding!$D:$D,"&gt;14999",Crowdfunding!$D:$D,"&lt;20000")</f>
        <v>0</v>
      </c>
      <c r="E6">
        <f t="shared" si="0"/>
        <v>10</v>
      </c>
      <c r="F6" s="5">
        <f>IFERROR(B6/$E$6,0)</f>
        <v>1</v>
      </c>
      <c r="G6" s="5">
        <f>IFERROR(C6/$E$6,0)</f>
        <v>0</v>
      </c>
      <c r="H6" s="5">
        <f>IFERROR(D6/$E$6,0)</f>
        <v>0</v>
      </c>
    </row>
    <row r="7" spans="1:8" x14ac:dyDescent="0.35">
      <c r="A7" t="s">
        <v>2068</v>
      </c>
      <c r="B7">
        <f>COUNTIFS(Crowdfunding!$F:$F,"successful",Crowdfunding!$D:$D,"&gt;19999",Crowdfunding!$D:$D,"&lt;25000")</f>
        <v>7</v>
      </c>
      <c r="C7">
        <f>COUNTIFS(Crowdfunding!$F:$F,"canceled",Crowdfunding!$D:$D,"&gt;19999",Crowdfunding!$D:$D,"&lt;25000")</f>
        <v>0</v>
      </c>
      <c r="D7">
        <f>COUNTIFS(Crowdfunding!$F:$F,"failed",Crowdfunding!$D:$D,"&gt;19999",Crowdfunding!$D:$D,"&lt;25000")</f>
        <v>0</v>
      </c>
      <c r="E7">
        <f t="shared" si="0"/>
        <v>7</v>
      </c>
      <c r="F7" s="5">
        <f>IFERROR(B7/$E$7,0)</f>
        <v>1</v>
      </c>
      <c r="G7" s="5">
        <f>IFERROR(C7/$E$7,0)</f>
        <v>0</v>
      </c>
      <c r="H7" s="5">
        <f>IFERROR(D7/$E$7,0)</f>
        <v>0</v>
      </c>
    </row>
    <row r="8" spans="1:8" x14ac:dyDescent="0.35">
      <c r="A8" t="s">
        <v>2069</v>
      </c>
      <c r="B8">
        <f>COUNTIFS(Crowdfunding!$F:$F,"successful",Crowdfunding!$D:$D,"&gt;24999",Crowdfunding!$D:$D,"&lt;30000")</f>
        <v>11</v>
      </c>
      <c r="C8">
        <f>COUNTIFS(Crowdfunding!$F:$F,"canceled",Crowdfunding!$D:$D,"&gt;24999",Crowdfunding!$D:$D,"&lt;30000")</f>
        <v>0</v>
      </c>
      <c r="D8">
        <f>COUNTIFS(Crowdfunding!$F:$F,"failed",Crowdfunding!$D:$D,"&gt;24999",Crowdfunding!$D:$D,"&lt;30000")</f>
        <v>3</v>
      </c>
      <c r="E8">
        <f t="shared" si="0"/>
        <v>14</v>
      </c>
      <c r="F8" s="5">
        <f>IFERROR(B8/$E$8,0)</f>
        <v>0.7857142857142857</v>
      </c>
      <c r="G8" s="5">
        <f>IFERROR(C8/$E$8,0)</f>
        <v>0</v>
      </c>
      <c r="H8" s="5">
        <f>IFERROR(D8/$E$8,0)</f>
        <v>0.21428571428571427</v>
      </c>
    </row>
    <row r="9" spans="1:8" x14ac:dyDescent="0.35">
      <c r="A9" t="s">
        <v>2070</v>
      </c>
      <c r="B9">
        <f>COUNTIFS(Crowdfunding!$F:$F,"successful",Crowdfunding!$D:$D,"&gt;29999",Crowdfunding!$D:$D,"&lt;35000")</f>
        <v>7</v>
      </c>
      <c r="C9">
        <f>COUNTIFS(Crowdfunding!$F:$F,"canceled",Crowdfunding!$D:$D,"&gt;29999",Crowdfunding!$D:$D,"&lt;35000")</f>
        <v>0</v>
      </c>
      <c r="D9">
        <f>COUNTIFS(Crowdfunding!$F:$F,"failed",Crowdfunding!$D:$D,"&gt;29999",Crowdfunding!$D:$D,"&lt;35000")</f>
        <v>0</v>
      </c>
      <c r="E9">
        <f t="shared" si="0"/>
        <v>7</v>
      </c>
      <c r="F9" s="5">
        <f>IFERROR(B9/$E$9,0)</f>
        <v>1</v>
      </c>
      <c r="G9" s="5">
        <f>IFERROR(C9/$E$9,0)</f>
        <v>0</v>
      </c>
      <c r="H9" s="5">
        <f>IFERROR(D9/$E$9,0)</f>
        <v>0</v>
      </c>
    </row>
    <row r="10" spans="1:8" x14ac:dyDescent="0.35">
      <c r="A10" t="s">
        <v>2071</v>
      </c>
      <c r="B10">
        <f>COUNTIFS(Crowdfunding!$F:$F,"successful",Crowdfunding!$D:$D,"&gt;34999",Crowdfunding!$D:$D,"&lt;40000")</f>
        <v>8</v>
      </c>
      <c r="C10">
        <f>COUNTIFS(Crowdfunding!$F:$F,"canceled",Crowdfunding!$D:$D,"&gt;34999",Crowdfunding!$D:$D,"&lt;40000")</f>
        <v>1</v>
      </c>
      <c r="D10">
        <f>COUNTIFS(Crowdfunding!$F:$F,"failed",Crowdfunding!$D:$D,"&gt;34999",Crowdfunding!$D:$D,"&lt;40000")</f>
        <v>3</v>
      </c>
      <c r="E10">
        <f t="shared" si="0"/>
        <v>12</v>
      </c>
      <c r="F10" s="5">
        <f>IFERROR(B10/$E$10,0)</f>
        <v>0.66666666666666663</v>
      </c>
      <c r="G10" s="5">
        <f>IFERROR(C10/$E$10,0)</f>
        <v>8.3333333333333329E-2</v>
      </c>
      <c r="H10" s="5">
        <f>IFERROR(D10/$E$10,0)</f>
        <v>0.25</v>
      </c>
    </row>
    <row r="11" spans="1:8" x14ac:dyDescent="0.35">
      <c r="A11" t="s">
        <v>2072</v>
      </c>
      <c r="B11">
        <f>COUNTIFS(Crowdfunding!$F:$F,"successful",Crowdfunding!$D:$D,"&gt;39999",Crowdfunding!$D:$D,"&lt;45000")</f>
        <v>11</v>
      </c>
      <c r="C11">
        <f>COUNTIFS(Crowdfunding!$F:$F,"canceled",Crowdfunding!$D:$D,"&gt;39999",Crowdfunding!$D:$D,"&lt;45000")</f>
        <v>0</v>
      </c>
      <c r="D11">
        <f>COUNTIFS(Crowdfunding!$F:$F,"failed",Crowdfunding!$D:$D,"&gt;39999",Crowdfunding!$D:$D,"&lt;45000")</f>
        <v>3</v>
      </c>
      <c r="E11">
        <f t="shared" si="0"/>
        <v>14</v>
      </c>
      <c r="F11" s="5">
        <f>IFERROR(B11/$E$11,0)</f>
        <v>0.7857142857142857</v>
      </c>
      <c r="G11" s="5">
        <f>IFERROR(C11/$E$11,0)</f>
        <v>0</v>
      </c>
      <c r="H11" s="5">
        <f>IFERROR(D11/$E$11,0)</f>
        <v>0.21428571428571427</v>
      </c>
    </row>
    <row r="12" spans="1:8" x14ac:dyDescent="0.35">
      <c r="A12" t="s">
        <v>2073</v>
      </c>
      <c r="B12">
        <f>COUNTIFS(Crowdfunding!$F:$F,"successful",Crowdfunding!$E:$E,"&gt;44999",Crowdfunding!$D:$D,"&gt;50000")</f>
        <v>114</v>
      </c>
      <c r="C12">
        <f>COUNTIFS(Crowdfunding!$F:$F,"canceled",Crowdfunding!$D:$D,"&gt;44999",Crowdfunding!$D:$D,"&gt;50000")</f>
        <v>28</v>
      </c>
      <c r="D12">
        <f>COUNTIFS(Crowdfunding!$F:$F,"failed",Crowdfunding!$D:$D,"&gt;44999",Crowdfunding!$D:$D,"&gt;50000")</f>
        <v>163</v>
      </c>
      <c r="E12">
        <f t="shared" si="0"/>
        <v>305</v>
      </c>
      <c r="F12" s="5">
        <f>IFERROR(B12/$E$12,0)</f>
        <v>0.3737704918032787</v>
      </c>
      <c r="G12" s="5">
        <f>IFERROR(C12/$E$12,0)</f>
        <v>9.1803278688524587E-2</v>
      </c>
      <c r="H12" s="5">
        <f>IFERROR(D12/$E$12,0)</f>
        <v>0.53442622950819674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E40B-CA7C-4F40-80C2-3D729B9AD5F7}">
  <dimension ref="A1:K566"/>
  <sheetViews>
    <sheetView topLeftCell="A42" workbookViewId="0">
      <selection activeCell="B2" sqref="B2"/>
    </sheetView>
  </sheetViews>
  <sheetFormatPr defaultRowHeight="15.5" x14ac:dyDescent="0.35"/>
  <cols>
    <col min="1" max="1" width="9.33203125" bestFit="1" customWidth="1"/>
    <col min="2" max="2" width="12.83203125" bestFit="1" customWidth="1"/>
    <col min="5" max="5" width="12.83203125" bestFit="1" customWidth="1"/>
    <col min="7" max="7" width="14.08203125" bestFit="1" customWidth="1"/>
    <col min="8" max="8" width="10.75" bestFit="1" customWidth="1"/>
    <col min="10" max="10" width="14.08203125" bestFit="1" customWidth="1"/>
  </cols>
  <sheetData>
    <row r="1" spans="1:11" x14ac:dyDescent="0.35">
      <c r="A1" s="18" t="s">
        <v>4</v>
      </c>
      <c r="B1" s="18" t="s">
        <v>5</v>
      </c>
      <c r="C1" s="18"/>
      <c r="D1" s="18" t="s">
        <v>4</v>
      </c>
      <c r="E1" s="18" t="s">
        <v>5</v>
      </c>
      <c r="G1" s="16" t="s">
        <v>20</v>
      </c>
      <c r="H1" s="3"/>
      <c r="J1" s="17" t="s">
        <v>14</v>
      </c>
      <c r="K1" s="4"/>
    </row>
    <row r="2" spans="1:11" x14ac:dyDescent="0.35">
      <c r="A2" t="str" cm="1">
        <f t="array" ref="A2:A566">_xlfn._xlws.FILTER(Crowdfunding!$F:$F,Crowdfunding!$F:$F="successful")</f>
        <v>successful</v>
      </c>
      <c r="B2" cm="1">
        <f t="array" ref="B2:B566">_xlfn._xlws.FILTER(Crowdfunding!$G:$G,Crowdfunding!$F:$F="successful")</f>
        <v>158</v>
      </c>
      <c r="D2" t="str" cm="1">
        <f t="array" ref="D2:D365">_xlfn._xlws.FILTER(Crowdfunding!$F:$F,Crowdfunding!$F:$F="failed")</f>
        <v>failed</v>
      </c>
      <c r="E2" cm="1">
        <f t="array" ref="E2:E365">_xlfn._xlws.FILTER(Crowdfunding!$G:$G,Crowdfunding!$F:$F="failed")</f>
        <v>0</v>
      </c>
      <c r="G2" t="s">
        <v>2081</v>
      </c>
      <c r="H2">
        <f>AVERAGE(B:B)</f>
        <v>851.14690265486729</v>
      </c>
      <c r="J2" t="s">
        <v>2081</v>
      </c>
      <c r="K2">
        <f>AVERAGE(E:E)</f>
        <v>585.61538461538464</v>
      </c>
    </row>
    <row r="3" spans="1:11" x14ac:dyDescent="0.35">
      <c r="A3" t="str">
        <v>successful</v>
      </c>
      <c r="B3">
        <v>1425</v>
      </c>
      <c r="D3" t="str">
        <v>failed</v>
      </c>
      <c r="E3">
        <v>24</v>
      </c>
      <c r="G3" t="s">
        <v>2082</v>
      </c>
      <c r="H3">
        <f>MEDIAN(B:B)</f>
        <v>201</v>
      </c>
      <c r="J3" t="s">
        <v>2082</v>
      </c>
      <c r="K3">
        <f>MEDIAN(E:E)</f>
        <v>114.5</v>
      </c>
    </row>
    <row r="4" spans="1:11" x14ac:dyDescent="0.35">
      <c r="A4" t="str">
        <v>successful</v>
      </c>
      <c r="B4">
        <v>174</v>
      </c>
      <c r="D4" t="str">
        <v>failed</v>
      </c>
      <c r="E4">
        <v>53</v>
      </c>
      <c r="G4" t="s">
        <v>2083</v>
      </c>
      <c r="H4">
        <f>MIN(B:B)</f>
        <v>16</v>
      </c>
      <c r="J4" t="s">
        <v>2083</v>
      </c>
      <c r="K4">
        <f>MIN(E:E)</f>
        <v>0</v>
      </c>
    </row>
    <row r="5" spans="1:11" x14ac:dyDescent="0.35">
      <c r="A5" t="str">
        <v>successful</v>
      </c>
      <c r="B5">
        <v>227</v>
      </c>
      <c r="D5" t="str">
        <v>failed</v>
      </c>
      <c r="E5">
        <v>18</v>
      </c>
      <c r="G5" t="s">
        <v>2084</v>
      </c>
      <c r="H5">
        <f>MAX(B:B)</f>
        <v>7295</v>
      </c>
      <c r="J5" t="s">
        <v>2084</v>
      </c>
      <c r="K5">
        <f>MAX(E:E)</f>
        <v>6080</v>
      </c>
    </row>
    <row r="6" spans="1:11" x14ac:dyDescent="0.35">
      <c r="A6" t="str">
        <v>successful</v>
      </c>
      <c r="B6">
        <v>220</v>
      </c>
      <c r="D6" t="str">
        <v>failed</v>
      </c>
      <c r="E6">
        <v>44</v>
      </c>
      <c r="G6" t="s">
        <v>2085</v>
      </c>
      <c r="H6">
        <f>VAR(B$2:B$1048576)</f>
        <v>1606216.5936295739</v>
      </c>
      <c r="J6" t="s">
        <v>2085</v>
      </c>
      <c r="K6">
        <f>_xlfn.VAR.P(E$2:E$1048576)</f>
        <v>921574.68174133555</v>
      </c>
    </row>
    <row r="7" spans="1:11" x14ac:dyDescent="0.35">
      <c r="A7" t="str">
        <v>successful</v>
      </c>
      <c r="B7">
        <v>98</v>
      </c>
      <c r="D7" t="str">
        <v>failed</v>
      </c>
      <c r="E7">
        <v>27</v>
      </c>
      <c r="G7" t="s">
        <v>2086</v>
      </c>
      <c r="H7">
        <f>_xlfn.STDEV.S(B$2:B$1048576)</f>
        <v>1267.366006183523</v>
      </c>
      <c r="J7" t="s">
        <v>2086</v>
      </c>
      <c r="K7">
        <f>_xlfn.STDEV.S(E$2:E$1048576)</f>
        <v>961.30819978260524</v>
      </c>
    </row>
    <row r="8" spans="1:11" x14ac:dyDescent="0.35">
      <c r="A8" t="str">
        <v>successful</v>
      </c>
      <c r="B8">
        <v>100</v>
      </c>
      <c r="D8" t="str">
        <v>failed</v>
      </c>
      <c r="E8">
        <v>55</v>
      </c>
    </row>
    <row r="9" spans="1:11" x14ac:dyDescent="0.35">
      <c r="A9" t="str">
        <v>successful</v>
      </c>
      <c r="B9">
        <v>1249</v>
      </c>
      <c r="D9" t="str">
        <v>failed</v>
      </c>
      <c r="E9">
        <v>200</v>
      </c>
    </row>
    <row r="10" spans="1:11" x14ac:dyDescent="0.35">
      <c r="A10" t="str">
        <v>successful</v>
      </c>
      <c r="B10">
        <v>1396</v>
      </c>
      <c r="D10" t="str">
        <v>failed</v>
      </c>
      <c r="E10">
        <v>452</v>
      </c>
    </row>
    <row r="11" spans="1:11" x14ac:dyDescent="0.35">
      <c r="A11" t="str">
        <v>successful</v>
      </c>
      <c r="B11">
        <v>890</v>
      </c>
      <c r="D11" t="str">
        <v>failed</v>
      </c>
      <c r="E11">
        <v>674</v>
      </c>
    </row>
    <row r="12" spans="1:11" x14ac:dyDescent="0.35">
      <c r="A12" t="str">
        <v>successful</v>
      </c>
      <c r="B12">
        <v>142</v>
      </c>
      <c r="D12" t="str">
        <v>failed</v>
      </c>
      <c r="E12">
        <v>558</v>
      </c>
    </row>
    <row r="13" spans="1:11" x14ac:dyDescent="0.35">
      <c r="A13" t="str">
        <v>successful</v>
      </c>
      <c r="B13">
        <v>2673</v>
      </c>
      <c r="D13" t="str">
        <v>failed</v>
      </c>
      <c r="E13">
        <v>15</v>
      </c>
    </row>
    <row r="14" spans="1:11" x14ac:dyDescent="0.35">
      <c r="A14" t="str">
        <v>successful</v>
      </c>
      <c r="B14">
        <v>163</v>
      </c>
      <c r="D14" t="str">
        <v>failed</v>
      </c>
      <c r="E14">
        <v>2307</v>
      </c>
    </row>
    <row r="15" spans="1:11" x14ac:dyDescent="0.35">
      <c r="A15" t="str">
        <v>successful</v>
      </c>
      <c r="B15">
        <v>2220</v>
      </c>
      <c r="D15" t="str">
        <v>failed</v>
      </c>
      <c r="E15">
        <v>88</v>
      </c>
    </row>
    <row r="16" spans="1:11" x14ac:dyDescent="0.3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35">
      <c r="A17" t="str">
        <v>successful</v>
      </c>
      <c r="B17">
        <v>129</v>
      </c>
      <c r="D17" t="str">
        <v>failed</v>
      </c>
      <c r="E17">
        <v>1</v>
      </c>
    </row>
    <row r="18" spans="1:5" x14ac:dyDescent="0.3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3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3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3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35">
      <c r="A22" t="str">
        <v>successful</v>
      </c>
      <c r="B22">
        <v>16</v>
      </c>
      <c r="D22" t="str">
        <v>failed</v>
      </c>
      <c r="E22">
        <v>5</v>
      </c>
    </row>
    <row r="23" spans="1:5" x14ac:dyDescent="0.35">
      <c r="A23" t="str">
        <v>successful</v>
      </c>
      <c r="B23">
        <v>107</v>
      </c>
      <c r="D23" t="str">
        <v>failed</v>
      </c>
      <c r="E23">
        <v>38</v>
      </c>
    </row>
    <row r="24" spans="1:5" x14ac:dyDescent="0.35">
      <c r="A24" t="str">
        <v>successful</v>
      </c>
      <c r="B24">
        <v>134</v>
      </c>
      <c r="D24" t="str">
        <v>failed</v>
      </c>
      <c r="E24">
        <v>12</v>
      </c>
    </row>
    <row r="25" spans="1:5" x14ac:dyDescent="0.3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35">
      <c r="A26" t="str">
        <v>successful</v>
      </c>
      <c r="B26">
        <v>111</v>
      </c>
      <c r="D26" t="str">
        <v>failed</v>
      </c>
      <c r="E26">
        <v>56</v>
      </c>
    </row>
    <row r="27" spans="1:5" x14ac:dyDescent="0.3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3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3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35">
      <c r="A30" t="str">
        <v>successful</v>
      </c>
      <c r="B30">
        <v>92</v>
      </c>
      <c r="D30" t="str">
        <v>failed</v>
      </c>
      <c r="E30">
        <v>106</v>
      </c>
    </row>
    <row r="31" spans="1:5" x14ac:dyDescent="0.3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3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35">
      <c r="A33" t="str">
        <v>successful</v>
      </c>
      <c r="B33">
        <v>303</v>
      </c>
      <c r="D33" t="str">
        <v>failed</v>
      </c>
      <c r="E33">
        <v>1</v>
      </c>
    </row>
    <row r="34" spans="1:5" x14ac:dyDescent="0.35">
      <c r="A34" t="str">
        <v>successful</v>
      </c>
      <c r="B34">
        <v>209</v>
      </c>
      <c r="D34" t="str">
        <v>failed</v>
      </c>
      <c r="E34">
        <v>37</v>
      </c>
    </row>
    <row r="35" spans="1:5" x14ac:dyDescent="0.35">
      <c r="A35" t="str">
        <v>successful</v>
      </c>
      <c r="B35">
        <v>131</v>
      </c>
      <c r="D35" t="str">
        <v>failed</v>
      </c>
      <c r="E35">
        <v>60</v>
      </c>
    </row>
    <row r="36" spans="1:5" x14ac:dyDescent="0.3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3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35">
      <c r="A38" t="str">
        <v>successful</v>
      </c>
      <c r="B38">
        <v>211</v>
      </c>
      <c r="D38" t="str">
        <v>failed</v>
      </c>
      <c r="E38">
        <v>73</v>
      </c>
    </row>
    <row r="39" spans="1:5" x14ac:dyDescent="0.3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3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3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3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3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3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3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35">
      <c r="A46" t="str">
        <v>successful</v>
      </c>
      <c r="B46">
        <v>76</v>
      </c>
      <c r="D46" t="str">
        <v>failed</v>
      </c>
      <c r="E46">
        <v>326</v>
      </c>
    </row>
    <row r="47" spans="1:5" x14ac:dyDescent="0.35">
      <c r="A47" t="str">
        <v>successful</v>
      </c>
      <c r="B47">
        <v>54</v>
      </c>
      <c r="D47" t="str">
        <v>failed</v>
      </c>
      <c r="E47">
        <v>1</v>
      </c>
    </row>
    <row r="48" spans="1:5" x14ac:dyDescent="0.3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3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3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3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35">
      <c r="A52" t="str">
        <v>successful</v>
      </c>
      <c r="B52">
        <v>127</v>
      </c>
      <c r="D52" t="str">
        <v>failed</v>
      </c>
      <c r="E52">
        <v>30</v>
      </c>
    </row>
    <row r="53" spans="1:5" x14ac:dyDescent="0.35">
      <c r="A53" t="str">
        <v>successful</v>
      </c>
      <c r="B53">
        <v>411</v>
      </c>
      <c r="D53" t="str">
        <v>failed</v>
      </c>
      <c r="E53">
        <v>75</v>
      </c>
    </row>
    <row r="54" spans="1:5" x14ac:dyDescent="0.3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35">
      <c r="A55" t="str">
        <v>successful</v>
      </c>
      <c r="B55">
        <v>374</v>
      </c>
      <c r="D55" t="str">
        <v>failed</v>
      </c>
      <c r="E55">
        <v>67</v>
      </c>
    </row>
    <row r="56" spans="1:5" x14ac:dyDescent="0.35">
      <c r="A56" t="str">
        <v>successful</v>
      </c>
      <c r="B56">
        <v>71</v>
      </c>
      <c r="D56" t="str">
        <v>failed</v>
      </c>
      <c r="E56">
        <v>5</v>
      </c>
    </row>
    <row r="57" spans="1:5" x14ac:dyDescent="0.35">
      <c r="A57" t="str">
        <v>successful</v>
      </c>
      <c r="B57">
        <v>203</v>
      </c>
      <c r="D57" t="str">
        <v>failed</v>
      </c>
      <c r="E57">
        <v>26</v>
      </c>
    </row>
    <row r="58" spans="1:5" x14ac:dyDescent="0.3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35">
      <c r="A59" t="str">
        <v>successful</v>
      </c>
      <c r="B59">
        <v>96</v>
      </c>
      <c r="D59" t="str">
        <v>failed</v>
      </c>
      <c r="E59">
        <v>782</v>
      </c>
    </row>
    <row r="60" spans="1:5" x14ac:dyDescent="0.3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3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35">
      <c r="A62" t="str">
        <v>successful</v>
      </c>
      <c r="B62">
        <v>27</v>
      </c>
      <c r="D62" t="str">
        <v>failed</v>
      </c>
      <c r="E62">
        <v>86</v>
      </c>
    </row>
    <row r="63" spans="1:5" x14ac:dyDescent="0.3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3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35">
      <c r="A65" t="str">
        <v>successful</v>
      </c>
      <c r="B65">
        <v>164</v>
      </c>
      <c r="D65" t="str">
        <v>failed</v>
      </c>
      <c r="E65">
        <v>35</v>
      </c>
    </row>
    <row r="66" spans="1:5" x14ac:dyDescent="0.35">
      <c r="A66" t="str">
        <v>successful</v>
      </c>
      <c r="B66">
        <v>164</v>
      </c>
      <c r="D66" t="str">
        <v>failed</v>
      </c>
      <c r="E66">
        <v>24</v>
      </c>
    </row>
    <row r="67" spans="1:5" x14ac:dyDescent="0.35">
      <c r="A67" t="str">
        <v>successful</v>
      </c>
      <c r="B67">
        <v>336</v>
      </c>
      <c r="D67" t="str">
        <v>failed</v>
      </c>
      <c r="E67">
        <v>86</v>
      </c>
    </row>
    <row r="68" spans="1:5" x14ac:dyDescent="0.3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35">
      <c r="A69" t="str">
        <v>successful</v>
      </c>
      <c r="B69">
        <v>95</v>
      </c>
      <c r="D69" t="str">
        <v>failed</v>
      </c>
      <c r="E69">
        <v>65</v>
      </c>
    </row>
    <row r="70" spans="1:5" x14ac:dyDescent="0.3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35">
      <c r="A71" t="str">
        <v>successful</v>
      </c>
      <c r="B71">
        <v>86</v>
      </c>
      <c r="D71" t="str">
        <v>failed</v>
      </c>
      <c r="E71">
        <v>168</v>
      </c>
    </row>
    <row r="72" spans="1:5" x14ac:dyDescent="0.35">
      <c r="A72" t="str">
        <v>successful</v>
      </c>
      <c r="B72">
        <v>83</v>
      </c>
      <c r="D72" t="str">
        <v>failed</v>
      </c>
      <c r="E72">
        <v>13</v>
      </c>
    </row>
    <row r="73" spans="1:5" x14ac:dyDescent="0.35">
      <c r="A73" t="str">
        <v>successful</v>
      </c>
      <c r="B73">
        <v>676</v>
      </c>
      <c r="D73" t="str">
        <v>failed</v>
      </c>
      <c r="E73">
        <v>1</v>
      </c>
    </row>
    <row r="74" spans="1:5" x14ac:dyDescent="0.35">
      <c r="A74" t="str">
        <v>successful</v>
      </c>
      <c r="B74">
        <v>361</v>
      </c>
      <c r="D74" t="str">
        <v>failed</v>
      </c>
      <c r="E74">
        <v>40</v>
      </c>
    </row>
    <row r="75" spans="1:5" x14ac:dyDescent="0.3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3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3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35">
      <c r="A78" t="str">
        <v>successful</v>
      </c>
      <c r="B78">
        <v>67</v>
      </c>
      <c r="D78" t="str">
        <v>failed</v>
      </c>
      <c r="E78">
        <v>934</v>
      </c>
    </row>
    <row r="79" spans="1:5" x14ac:dyDescent="0.35">
      <c r="A79" t="str">
        <v>successful</v>
      </c>
      <c r="B79">
        <v>154</v>
      </c>
      <c r="D79" t="str">
        <v>failed</v>
      </c>
      <c r="E79">
        <v>17</v>
      </c>
    </row>
    <row r="80" spans="1:5" x14ac:dyDescent="0.3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3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35">
      <c r="A82" t="str">
        <v>successful</v>
      </c>
      <c r="B82">
        <v>94</v>
      </c>
      <c r="D82" t="str">
        <v>failed</v>
      </c>
      <c r="E82">
        <v>92</v>
      </c>
    </row>
    <row r="83" spans="1:5" x14ac:dyDescent="0.35">
      <c r="A83" t="str">
        <v>successful</v>
      </c>
      <c r="B83">
        <v>180</v>
      </c>
      <c r="D83" t="str">
        <v>failed</v>
      </c>
      <c r="E83">
        <v>57</v>
      </c>
    </row>
    <row r="84" spans="1:5" x14ac:dyDescent="0.35">
      <c r="A84" t="str">
        <v>successful</v>
      </c>
      <c r="B84">
        <v>533</v>
      </c>
      <c r="D84" t="str">
        <v>failed</v>
      </c>
      <c r="E84">
        <v>41</v>
      </c>
    </row>
    <row r="85" spans="1:5" x14ac:dyDescent="0.35">
      <c r="A85" t="str">
        <v>successful</v>
      </c>
      <c r="B85">
        <v>2443</v>
      </c>
      <c r="D85" t="str">
        <v>failed</v>
      </c>
      <c r="E85">
        <v>1</v>
      </c>
    </row>
    <row r="86" spans="1:5" x14ac:dyDescent="0.35">
      <c r="A86" t="str">
        <v>successful</v>
      </c>
      <c r="B86">
        <v>89</v>
      </c>
      <c r="D86" t="str">
        <v>failed</v>
      </c>
      <c r="E86">
        <v>101</v>
      </c>
    </row>
    <row r="87" spans="1:5" x14ac:dyDescent="0.3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35">
      <c r="A88" t="str">
        <v>successful</v>
      </c>
      <c r="B88">
        <v>50</v>
      </c>
      <c r="D88" t="str">
        <v>failed</v>
      </c>
      <c r="E88">
        <v>15</v>
      </c>
    </row>
    <row r="89" spans="1:5" x14ac:dyDescent="0.3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3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35">
      <c r="A91" t="str">
        <v>successful</v>
      </c>
      <c r="B91">
        <v>117</v>
      </c>
      <c r="D91" t="str">
        <v>failed</v>
      </c>
      <c r="E91">
        <v>15</v>
      </c>
    </row>
    <row r="92" spans="1:5" x14ac:dyDescent="0.35">
      <c r="A92" t="str">
        <v>successful</v>
      </c>
      <c r="B92">
        <v>70</v>
      </c>
      <c r="D92" t="str">
        <v>failed</v>
      </c>
      <c r="E92">
        <v>133</v>
      </c>
    </row>
    <row r="93" spans="1:5" x14ac:dyDescent="0.3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35">
      <c r="A94" t="str">
        <v>successful</v>
      </c>
      <c r="B94">
        <v>768</v>
      </c>
      <c r="D94" t="str">
        <v>failed</v>
      </c>
      <c r="E94">
        <v>29</v>
      </c>
    </row>
    <row r="95" spans="1:5" x14ac:dyDescent="0.3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3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3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3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3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3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3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3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3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3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3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3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3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3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3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3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3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3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3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3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3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3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3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3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3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3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3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3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3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3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3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3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3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3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3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3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3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3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3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3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3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3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3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3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3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3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3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3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3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3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3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3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3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3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3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3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3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3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3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3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3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3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3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3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3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3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3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3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3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3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3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3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3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3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3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3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3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3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3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3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3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3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3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3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3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3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3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3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3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3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3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3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3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3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3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3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3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3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3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3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3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3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3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3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3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3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3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3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3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3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3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3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3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3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3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3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3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3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3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3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3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3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3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3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3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3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3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3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3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3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3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3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3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3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3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3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3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3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3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3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3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3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3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3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3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3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3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3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3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3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3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3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3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3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3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3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3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3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3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3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3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3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3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3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3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3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3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3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3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3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3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3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3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3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3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3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3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3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3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3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3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3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3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3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3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3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3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3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3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3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3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3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3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3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3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3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3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3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3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3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3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3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3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3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3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3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3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3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3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3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3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3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3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3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3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3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3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3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3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3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3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3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3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3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3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3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3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3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3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3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3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3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3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3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3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3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3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3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3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3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3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3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3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3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3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3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3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3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3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3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3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3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3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3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3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3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3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3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3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3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3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3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3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3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3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3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3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3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3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3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3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35">
      <c r="A366" t="str">
        <v>successful</v>
      </c>
      <c r="B366">
        <v>3016</v>
      </c>
    </row>
    <row r="367" spans="1:5" x14ac:dyDescent="0.35">
      <c r="A367" t="str">
        <v>successful</v>
      </c>
      <c r="B367">
        <v>264</v>
      </c>
    </row>
    <row r="368" spans="1:5" x14ac:dyDescent="0.35">
      <c r="A368" t="str">
        <v>successful</v>
      </c>
      <c r="B368">
        <v>272</v>
      </c>
    </row>
    <row r="369" spans="1:2" x14ac:dyDescent="0.35">
      <c r="A369" t="str">
        <v>successful</v>
      </c>
      <c r="B369">
        <v>419</v>
      </c>
    </row>
    <row r="370" spans="1:2" x14ac:dyDescent="0.35">
      <c r="A370" t="str">
        <v>successful</v>
      </c>
      <c r="B370">
        <v>1621</v>
      </c>
    </row>
    <row r="371" spans="1:2" x14ac:dyDescent="0.35">
      <c r="A371" t="str">
        <v>successful</v>
      </c>
      <c r="B371">
        <v>1101</v>
      </c>
    </row>
    <row r="372" spans="1:2" x14ac:dyDescent="0.35">
      <c r="A372" t="str">
        <v>successful</v>
      </c>
      <c r="B372">
        <v>1073</v>
      </c>
    </row>
    <row r="373" spans="1:2" x14ac:dyDescent="0.35">
      <c r="A373" t="str">
        <v>successful</v>
      </c>
      <c r="B373">
        <v>331</v>
      </c>
    </row>
    <row r="374" spans="1:2" x14ac:dyDescent="0.35">
      <c r="A374" t="str">
        <v>successful</v>
      </c>
      <c r="B374">
        <v>1170</v>
      </c>
    </row>
    <row r="375" spans="1:2" x14ac:dyDescent="0.35">
      <c r="A375" t="str">
        <v>successful</v>
      </c>
      <c r="B375">
        <v>363</v>
      </c>
    </row>
    <row r="376" spans="1:2" x14ac:dyDescent="0.35">
      <c r="A376" t="str">
        <v>successful</v>
      </c>
      <c r="B376">
        <v>103</v>
      </c>
    </row>
    <row r="377" spans="1:2" x14ac:dyDescent="0.35">
      <c r="A377" t="str">
        <v>successful</v>
      </c>
      <c r="B377">
        <v>147</v>
      </c>
    </row>
    <row r="378" spans="1:2" x14ac:dyDescent="0.35">
      <c r="A378" t="str">
        <v>successful</v>
      </c>
      <c r="B378">
        <v>110</v>
      </c>
    </row>
    <row r="379" spans="1:2" x14ac:dyDescent="0.35">
      <c r="A379" t="str">
        <v>successful</v>
      </c>
      <c r="B379">
        <v>134</v>
      </c>
    </row>
    <row r="380" spans="1:2" x14ac:dyDescent="0.35">
      <c r="A380" t="str">
        <v>successful</v>
      </c>
      <c r="B380">
        <v>269</v>
      </c>
    </row>
    <row r="381" spans="1:2" x14ac:dyDescent="0.35">
      <c r="A381" t="str">
        <v>successful</v>
      </c>
      <c r="B381">
        <v>175</v>
      </c>
    </row>
    <row r="382" spans="1:2" x14ac:dyDescent="0.35">
      <c r="A382" t="str">
        <v>successful</v>
      </c>
      <c r="B382">
        <v>69</v>
      </c>
    </row>
    <row r="383" spans="1:2" x14ac:dyDescent="0.35">
      <c r="A383" t="str">
        <v>successful</v>
      </c>
      <c r="B383">
        <v>190</v>
      </c>
    </row>
    <row r="384" spans="1:2" x14ac:dyDescent="0.35">
      <c r="A384" t="str">
        <v>successful</v>
      </c>
      <c r="B384">
        <v>237</v>
      </c>
    </row>
    <row r="385" spans="1:2" x14ac:dyDescent="0.35">
      <c r="A385" t="str">
        <v>successful</v>
      </c>
      <c r="B385">
        <v>196</v>
      </c>
    </row>
    <row r="386" spans="1:2" x14ac:dyDescent="0.35">
      <c r="A386" t="str">
        <v>successful</v>
      </c>
      <c r="B386">
        <v>7295</v>
      </c>
    </row>
    <row r="387" spans="1:2" x14ac:dyDescent="0.35">
      <c r="A387" t="str">
        <v>successful</v>
      </c>
      <c r="B387">
        <v>2893</v>
      </c>
    </row>
    <row r="388" spans="1:2" x14ac:dyDescent="0.35">
      <c r="A388" t="str">
        <v>successful</v>
      </c>
      <c r="B388">
        <v>820</v>
      </c>
    </row>
    <row r="389" spans="1:2" x14ac:dyDescent="0.35">
      <c r="A389" t="str">
        <v>successful</v>
      </c>
      <c r="B389">
        <v>2038</v>
      </c>
    </row>
    <row r="390" spans="1:2" x14ac:dyDescent="0.35">
      <c r="A390" t="str">
        <v>successful</v>
      </c>
      <c r="B390">
        <v>116</v>
      </c>
    </row>
    <row r="391" spans="1:2" x14ac:dyDescent="0.35">
      <c r="A391" t="str">
        <v>successful</v>
      </c>
      <c r="B391">
        <v>1345</v>
      </c>
    </row>
    <row r="392" spans="1:2" x14ac:dyDescent="0.35">
      <c r="A392" t="str">
        <v>successful</v>
      </c>
      <c r="B392">
        <v>168</v>
      </c>
    </row>
    <row r="393" spans="1:2" x14ac:dyDescent="0.35">
      <c r="A393" t="str">
        <v>successful</v>
      </c>
      <c r="B393">
        <v>137</v>
      </c>
    </row>
    <row r="394" spans="1:2" x14ac:dyDescent="0.35">
      <c r="A394" t="str">
        <v>successful</v>
      </c>
      <c r="B394">
        <v>186</v>
      </c>
    </row>
    <row r="395" spans="1:2" x14ac:dyDescent="0.35">
      <c r="A395" t="str">
        <v>successful</v>
      </c>
      <c r="B395">
        <v>125</v>
      </c>
    </row>
    <row r="396" spans="1:2" x14ac:dyDescent="0.35">
      <c r="A396" t="str">
        <v>successful</v>
      </c>
      <c r="B396">
        <v>202</v>
      </c>
    </row>
    <row r="397" spans="1:2" x14ac:dyDescent="0.35">
      <c r="A397" t="str">
        <v>successful</v>
      </c>
      <c r="B397">
        <v>103</v>
      </c>
    </row>
    <row r="398" spans="1:2" x14ac:dyDescent="0.35">
      <c r="A398" t="str">
        <v>successful</v>
      </c>
      <c r="B398">
        <v>1785</v>
      </c>
    </row>
    <row r="399" spans="1:2" x14ac:dyDescent="0.35">
      <c r="A399" t="str">
        <v>successful</v>
      </c>
      <c r="B399">
        <v>157</v>
      </c>
    </row>
    <row r="400" spans="1:2" x14ac:dyDescent="0.35">
      <c r="A400" t="str">
        <v>successful</v>
      </c>
      <c r="B400">
        <v>555</v>
      </c>
    </row>
    <row r="401" spans="1:2" x14ac:dyDescent="0.35">
      <c r="A401" t="str">
        <v>successful</v>
      </c>
      <c r="B401">
        <v>297</v>
      </c>
    </row>
    <row r="402" spans="1:2" x14ac:dyDescent="0.35">
      <c r="A402" t="str">
        <v>successful</v>
      </c>
      <c r="B402">
        <v>123</v>
      </c>
    </row>
    <row r="403" spans="1:2" x14ac:dyDescent="0.35">
      <c r="A403" t="str">
        <v>successful</v>
      </c>
      <c r="B403">
        <v>3036</v>
      </c>
    </row>
    <row r="404" spans="1:2" x14ac:dyDescent="0.35">
      <c r="A404" t="str">
        <v>successful</v>
      </c>
      <c r="B404">
        <v>144</v>
      </c>
    </row>
    <row r="405" spans="1:2" x14ac:dyDescent="0.35">
      <c r="A405" t="str">
        <v>successful</v>
      </c>
      <c r="B405">
        <v>121</v>
      </c>
    </row>
    <row r="406" spans="1:2" x14ac:dyDescent="0.35">
      <c r="A406" t="str">
        <v>successful</v>
      </c>
      <c r="B406">
        <v>181</v>
      </c>
    </row>
    <row r="407" spans="1:2" x14ac:dyDescent="0.35">
      <c r="A407" t="str">
        <v>successful</v>
      </c>
      <c r="B407">
        <v>122</v>
      </c>
    </row>
    <row r="408" spans="1:2" x14ac:dyDescent="0.35">
      <c r="A408" t="str">
        <v>successful</v>
      </c>
      <c r="B408">
        <v>1071</v>
      </c>
    </row>
    <row r="409" spans="1:2" x14ac:dyDescent="0.35">
      <c r="A409" t="str">
        <v>successful</v>
      </c>
      <c r="B409">
        <v>980</v>
      </c>
    </row>
    <row r="410" spans="1:2" x14ac:dyDescent="0.35">
      <c r="A410" t="str">
        <v>successful</v>
      </c>
      <c r="B410">
        <v>536</v>
      </c>
    </row>
    <row r="411" spans="1:2" x14ac:dyDescent="0.35">
      <c r="A411" t="str">
        <v>successful</v>
      </c>
      <c r="B411">
        <v>1991</v>
      </c>
    </row>
    <row r="412" spans="1:2" x14ac:dyDescent="0.35">
      <c r="A412" t="str">
        <v>successful</v>
      </c>
      <c r="B412">
        <v>180</v>
      </c>
    </row>
    <row r="413" spans="1:2" x14ac:dyDescent="0.35">
      <c r="A413" t="str">
        <v>successful</v>
      </c>
      <c r="B413">
        <v>130</v>
      </c>
    </row>
    <row r="414" spans="1:2" x14ac:dyDescent="0.35">
      <c r="A414" t="str">
        <v>successful</v>
      </c>
      <c r="B414">
        <v>122</v>
      </c>
    </row>
    <row r="415" spans="1:2" x14ac:dyDescent="0.35">
      <c r="A415" t="str">
        <v>successful</v>
      </c>
      <c r="B415">
        <v>140</v>
      </c>
    </row>
    <row r="416" spans="1:2" x14ac:dyDescent="0.35">
      <c r="A416" t="str">
        <v>successful</v>
      </c>
      <c r="B416">
        <v>3388</v>
      </c>
    </row>
    <row r="417" spans="1:2" x14ac:dyDescent="0.35">
      <c r="A417" t="str">
        <v>successful</v>
      </c>
      <c r="B417">
        <v>280</v>
      </c>
    </row>
    <row r="418" spans="1:2" x14ac:dyDescent="0.35">
      <c r="A418" t="str">
        <v>successful</v>
      </c>
      <c r="B418">
        <v>366</v>
      </c>
    </row>
    <row r="419" spans="1:2" x14ac:dyDescent="0.35">
      <c r="A419" t="str">
        <v>successful</v>
      </c>
      <c r="B419">
        <v>270</v>
      </c>
    </row>
    <row r="420" spans="1:2" x14ac:dyDescent="0.35">
      <c r="A420" t="str">
        <v>successful</v>
      </c>
      <c r="B420">
        <v>137</v>
      </c>
    </row>
    <row r="421" spans="1:2" x14ac:dyDescent="0.35">
      <c r="A421" t="str">
        <v>successful</v>
      </c>
      <c r="B421">
        <v>3205</v>
      </c>
    </row>
    <row r="422" spans="1:2" x14ac:dyDescent="0.35">
      <c r="A422" t="str">
        <v>successful</v>
      </c>
      <c r="B422">
        <v>288</v>
      </c>
    </row>
    <row r="423" spans="1:2" x14ac:dyDescent="0.35">
      <c r="A423" t="str">
        <v>successful</v>
      </c>
      <c r="B423">
        <v>148</v>
      </c>
    </row>
    <row r="424" spans="1:2" x14ac:dyDescent="0.35">
      <c r="A424" t="str">
        <v>successful</v>
      </c>
      <c r="B424">
        <v>114</v>
      </c>
    </row>
    <row r="425" spans="1:2" x14ac:dyDescent="0.35">
      <c r="A425" t="str">
        <v>successful</v>
      </c>
      <c r="B425">
        <v>1518</v>
      </c>
    </row>
    <row r="426" spans="1:2" x14ac:dyDescent="0.35">
      <c r="A426" t="str">
        <v>successful</v>
      </c>
      <c r="B426">
        <v>166</v>
      </c>
    </row>
    <row r="427" spans="1:2" x14ac:dyDescent="0.35">
      <c r="A427" t="str">
        <v>successful</v>
      </c>
      <c r="B427">
        <v>100</v>
      </c>
    </row>
    <row r="428" spans="1:2" x14ac:dyDescent="0.35">
      <c r="A428" t="str">
        <v>successful</v>
      </c>
      <c r="B428">
        <v>235</v>
      </c>
    </row>
    <row r="429" spans="1:2" x14ac:dyDescent="0.35">
      <c r="A429" t="str">
        <v>successful</v>
      </c>
      <c r="B429">
        <v>148</v>
      </c>
    </row>
    <row r="430" spans="1:2" x14ac:dyDescent="0.35">
      <c r="A430" t="str">
        <v>successful</v>
      </c>
      <c r="B430">
        <v>198</v>
      </c>
    </row>
    <row r="431" spans="1:2" x14ac:dyDescent="0.35">
      <c r="A431" t="str">
        <v>successful</v>
      </c>
      <c r="B431">
        <v>150</v>
      </c>
    </row>
    <row r="432" spans="1:2" x14ac:dyDescent="0.35">
      <c r="A432" t="str">
        <v>successful</v>
      </c>
      <c r="B432">
        <v>216</v>
      </c>
    </row>
    <row r="433" spans="1:2" x14ac:dyDescent="0.35">
      <c r="A433" t="str">
        <v>successful</v>
      </c>
      <c r="B433">
        <v>5139</v>
      </c>
    </row>
    <row r="434" spans="1:2" x14ac:dyDescent="0.35">
      <c r="A434" t="str">
        <v>successful</v>
      </c>
      <c r="B434">
        <v>2353</v>
      </c>
    </row>
    <row r="435" spans="1:2" x14ac:dyDescent="0.35">
      <c r="A435" t="str">
        <v>successful</v>
      </c>
      <c r="B435">
        <v>78</v>
      </c>
    </row>
    <row r="436" spans="1:2" x14ac:dyDescent="0.35">
      <c r="A436" t="str">
        <v>successful</v>
      </c>
      <c r="B436">
        <v>174</v>
      </c>
    </row>
    <row r="437" spans="1:2" x14ac:dyDescent="0.35">
      <c r="A437" t="str">
        <v>successful</v>
      </c>
      <c r="B437">
        <v>164</v>
      </c>
    </row>
    <row r="438" spans="1:2" x14ac:dyDescent="0.35">
      <c r="A438" t="str">
        <v>successful</v>
      </c>
      <c r="B438">
        <v>161</v>
      </c>
    </row>
    <row r="439" spans="1:2" x14ac:dyDescent="0.35">
      <c r="A439" t="str">
        <v>successful</v>
      </c>
      <c r="B439">
        <v>138</v>
      </c>
    </row>
    <row r="440" spans="1:2" x14ac:dyDescent="0.35">
      <c r="A440" t="str">
        <v>successful</v>
      </c>
      <c r="B440">
        <v>3308</v>
      </c>
    </row>
    <row r="441" spans="1:2" x14ac:dyDescent="0.35">
      <c r="A441" t="str">
        <v>successful</v>
      </c>
      <c r="B441">
        <v>127</v>
      </c>
    </row>
    <row r="442" spans="1:2" x14ac:dyDescent="0.35">
      <c r="A442" t="str">
        <v>successful</v>
      </c>
      <c r="B442">
        <v>207</v>
      </c>
    </row>
    <row r="443" spans="1:2" x14ac:dyDescent="0.35">
      <c r="A443" t="str">
        <v>successful</v>
      </c>
      <c r="B443">
        <v>181</v>
      </c>
    </row>
    <row r="444" spans="1:2" x14ac:dyDescent="0.35">
      <c r="A444" t="str">
        <v>successful</v>
      </c>
      <c r="B444">
        <v>110</v>
      </c>
    </row>
    <row r="445" spans="1:2" x14ac:dyDescent="0.35">
      <c r="A445" t="str">
        <v>successful</v>
      </c>
      <c r="B445">
        <v>185</v>
      </c>
    </row>
    <row r="446" spans="1:2" x14ac:dyDescent="0.35">
      <c r="A446" t="str">
        <v>successful</v>
      </c>
      <c r="B446">
        <v>121</v>
      </c>
    </row>
    <row r="447" spans="1:2" x14ac:dyDescent="0.35">
      <c r="A447" t="str">
        <v>successful</v>
      </c>
      <c r="B447">
        <v>106</v>
      </c>
    </row>
    <row r="448" spans="1:2" x14ac:dyDescent="0.35">
      <c r="A448" t="str">
        <v>successful</v>
      </c>
      <c r="B448">
        <v>142</v>
      </c>
    </row>
    <row r="449" spans="1:2" x14ac:dyDescent="0.35">
      <c r="A449" t="str">
        <v>successful</v>
      </c>
      <c r="B449">
        <v>233</v>
      </c>
    </row>
    <row r="450" spans="1:2" x14ac:dyDescent="0.35">
      <c r="A450" t="str">
        <v>successful</v>
      </c>
      <c r="B450">
        <v>218</v>
      </c>
    </row>
    <row r="451" spans="1:2" x14ac:dyDescent="0.35">
      <c r="A451" t="str">
        <v>successful</v>
      </c>
      <c r="B451">
        <v>76</v>
      </c>
    </row>
    <row r="452" spans="1:2" x14ac:dyDescent="0.35">
      <c r="A452" t="str">
        <v>successful</v>
      </c>
      <c r="B452">
        <v>43</v>
      </c>
    </row>
    <row r="453" spans="1:2" x14ac:dyDescent="0.35">
      <c r="A453" t="str">
        <v>successful</v>
      </c>
      <c r="B453">
        <v>221</v>
      </c>
    </row>
    <row r="454" spans="1:2" x14ac:dyDescent="0.35">
      <c r="A454" t="str">
        <v>successful</v>
      </c>
      <c r="B454">
        <v>2805</v>
      </c>
    </row>
    <row r="455" spans="1:2" x14ac:dyDescent="0.35">
      <c r="A455" t="str">
        <v>successful</v>
      </c>
      <c r="B455">
        <v>68</v>
      </c>
    </row>
    <row r="456" spans="1:2" x14ac:dyDescent="0.35">
      <c r="A456" t="str">
        <v>successful</v>
      </c>
      <c r="B456">
        <v>183</v>
      </c>
    </row>
    <row r="457" spans="1:2" x14ac:dyDescent="0.35">
      <c r="A457" t="str">
        <v>successful</v>
      </c>
      <c r="B457">
        <v>133</v>
      </c>
    </row>
    <row r="458" spans="1:2" x14ac:dyDescent="0.35">
      <c r="A458" t="str">
        <v>successful</v>
      </c>
      <c r="B458">
        <v>2489</v>
      </c>
    </row>
    <row r="459" spans="1:2" x14ac:dyDescent="0.35">
      <c r="A459" t="str">
        <v>successful</v>
      </c>
      <c r="B459">
        <v>69</v>
      </c>
    </row>
    <row r="460" spans="1:2" x14ac:dyDescent="0.35">
      <c r="A460" t="str">
        <v>successful</v>
      </c>
      <c r="B460">
        <v>279</v>
      </c>
    </row>
    <row r="461" spans="1:2" x14ac:dyDescent="0.35">
      <c r="A461" t="str">
        <v>successful</v>
      </c>
      <c r="B461">
        <v>210</v>
      </c>
    </row>
    <row r="462" spans="1:2" x14ac:dyDescent="0.35">
      <c r="A462" t="str">
        <v>successful</v>
      </c>
      <c r="B462">
        <v>2100</v>
      </c>
    </row>
    <row r="463" spans="1:2" x14ac:dyDescent="0.35">
      <c r="A463" t="str">
        <v>successful</v>
      </c>
      <c r="B463">
        <v>252</v>
      </c>
    </row>
    <row r="464" spans="1:2" x14ac:dyDescent="0.35">
      <c r="A464" t="str">
        <v>successful</v>
      </c>
      <c r="B464">
        <v>1280</v>
      </c>
    </row>
    <row r="465" spans="1:2" x14ac:dyDescent="0.35">
      <c r="A465" t="str">
        <v>successful</v>
      </c>
      <c r="B465">
        <v>157</v>
      </c>
    </row>
    <row r="466" spans="1:2" x14ac:dyDescent="0.35">
      <c r="A466" t="str">
        <v>successful</v>
      </c>
      <c r="B466">
        <v>194</v>
      </c>
    </row>
    <row r="467" spans="1:2" x14ac:dyDescent="0.35">
      <c r="A467" t="str">
        <v>successful</v>
      </c>
      <c r="B467">
        <v>82</v>
      </c>
    </row>
    <row r="468" spans="1:2" x14ac:dyDescent="0.35">
      <c r="A468" t="str">
        <v>successful</v>
      </c>
      <c r="B468">
        <v>4233</v>
      </c>
    </row>
    <row r="469" spans="1:2" x14ac:dyDescent="0.35">
      <c r="A469" t="str">
        <v>successful</v>
      </c>
      <c r="B469">
        <v>1297</v>
      </c>
    </row>
    <row r="470" spans="1:2" x14ac:dyDescent="0.35">
      <c r="A470" t="str">
        <v>successful</v>
      </c>
      <c r="B470">
        <v>165</v>
      </c>
    </row>
    <row r="471" spans="1:2" x14ac:dyDescent="0.35">
      <c r="A471" t="str">
        <v>successful</v>
      </c>
      <c r="B471">
        <v>119</v>
      </c>
    </row>
    <row r="472" spans="1:2" x14ac:dyDescent="0.35">
      <c r="A472" t="str">
        <v>successful</v>
      </c>
      <c r="B472">
        <v>1797</v>
      </c>
    </row>
    <row r="473" spans="1:2" x14ac:dyDescent="0.35">
      <c r="A473" t="str">
        <v>successful</v>
      </c>
      <c r="B473">
        <v>261</v>
      </c>
    </row>
    <row r="474" spans="1:2" x14ac:dyDescent="0.35">
      <c r="A474" t="str">
        <v>successful</v>
      </c>
      <c r="B474">
        <v>157</v>
      </c>
    </row>
    <row r="475" spans="1:2" x14ac:dyDescent="0.35">
      <c r="A475" t="str">
        <v>successful</v>
      </c>
      <c r="B475">
        <v>3533</v>
      </c>
    </row>
    <row r="476" spans="1:2" x14ac:dyDescent="0.35">
      <c r="A476" t="str">
        <v>successful</v>
      </c>
      <c r="B476">
        <v>155</v>
      </c>
    </row>
    <row r="477" spans="1:2" x14ac:dyDescent="0.35">
      <c r="A477" t="str">
        <v>successful</v>
      </c>
      <c r="B477">
        <v>132</v>
      </c>
    </row>
    <row r="478" spans="1:2" x14ac:dyDescent="0.35">
      <c r="A478" t="str">
        <v>successful</v>
      </c>
      <c r="B478">
        <v>1354</v>
      </c>
    </row>
    <row r="479" spans="1:2" x14ac:dyDescent="0.35">
      <c r="A479" t="str">
        <v>successful</v>
      </c>
      <c r="B479">
        <v>48</v>
      </c>
    </row>
    <row r="480" spans="1:2" x14ac:dyDescent="0.35">
      <c r="A480" t="str">
        <v>successful</v>
      </c>
      <c r="B480">
        <v>110</v>
      </c>
    </row>
    <row r="481" spans="1:2" x14ac:dyDescent="0.35">
      <c r="A481" t="str">
        <v>successful</v>
      </c>
      <c r="B481">
        <v>172</v>
      </c>
    </row>
    <row r="482" spans="1:2" x14ac:dyDescent="0.35">
      <c r="A482" t="str">
        <v>successful</v>
      </c>
      <c r="B482">
        <v>307</v>
      </c>
    </row>
    <row r="483" spans="1:2" x14ac:dyDescent="0.35">
      <c r="A483" t="str">
        <v>successful</v>
      </c>
      <c r="B483">
        <v>160</v>
      </c>
    </row>
    <row r="484" spans="1:2" x14ac:dyDescent="0.35">
      <c r="A484" t="str">
        <v>successful</v>
      </c>
      <c r="B484">
        <v>1467</v>
      </c>
    </row>
    <row r="485" spans="1:2" x14ac:dyDescent="0.35">
      <c r="A485" t="str">
        <v>successful</v>
      </c>
      <c r="B485">
        <v>2662</v>
      </c>
    </row>
    <row r="486" spans="1:2" x14ac:dyDescent="0.35">
      <c r="A486" t="str">
        <v>successful</v>
      </c>
      <c r="B486">
        <v>452</v>
      </c>
    </row>
    <row r="487" spans="1:2" x14ac:dyDescent="0.35">
      <c r="A487" t="str">
        <v>successful</v>
      </c>
      <c r="B487">
        <v>158</v>
      </c>
    </row>
    <row r="488" spans="1:2" x14ac:dyDescent="0.35">
      <c r="A488" t="str">
        <v>successful</v>
      </c>
      <c r="B488">
        <v>225</v>
      </c>
    </row>
    <row r="489" spans="1:2" x14ac:dyDescent="0.35">
      <c r="A489" t="str">
        <v>successful</v>
      </c>
      <c r="B489">
        <v>65</v>
      </c>
    </row>
    <row r="490" spans="1:2" x14ac:dyDescent="0.35">
      <c r="A490" t="str">
        <v>successful</v>
      </c>
      <c r="B490">
        <v>163</v>
      </c>
    </row>
    <row r="491" spans="1:2" x14ac:dyDescent="0.35">
      <c r="A491" t="str">
        <v>successful</v>
      </c>
      <c r="B491">
        <v>85</v>
      </c>
    </row>
    <row r="492" spans="1:2" x14ac:dyDescent="0.35">
      <c r="A492" t="str">
        <v>successful</v>
      </c>
      <c r="B492">
        <v>217</v>
      </c>
    </row>
    <row r="493" spans="1:2" x14ac:dyDescent="0.35">
      <c r="A493" t="str">
        <v>successful</v>
      </c>
      <c r="B493">
        <v>150</v>
      </c>
    </row>
    <row r="494" spans="1:2" x14ac:dyDescent="0.35">
      <c r="A494" t="str">
        <v>successful</v>
      </c>
      <c r="B494">
        <v>3272</v>
      </c>
    </row>
    <row r="495" spans="1:2" x14ac:dyDescent="0.35">
      <c r="A495" t="str">
        <v>successful</v>
      </c>
      <c r="B495">
        <v>300</v>
      </c>
    </row>
    <row r="496" spans="1:2" x14ac:dyDescent="0.35">
      <c r="A496" t="str">
        <v>successful</v>
      </c>
      <c r="B496">
        <v>126</v>
      </c>
    </row>
    <row r="497" spans="1:2" x14ac:dyDescent="0.35">
      <c r="A497" t="str">
        <v>successful</v>
      </c>
      <c r="B497">
        <v>2320</v>
      </c>
    </row>
    <row r="498" spans="1:2" x14ac:dyDescent="0.35">
      <c r="A498" t="str">
        <v>successful</v>
      </c>
      <c r="B498">
        <v>81</v>
      </c>
    </row>
    <row r="499" spans="1:2" x14ac:dyDescent="0.35">
      <c r="A499" t="str">
        <v>successful</v>
      </c>
      <c r="B499">
        <v>1887</v>
      </c>
    </row>
    <row r="500" spans="1:2" x14ac:dyDescent="0.35">
      <c r="A500" t="str">
        <v>successful</v>
      </c>
      <c r="B500">
        <v>4358</v>
      </c>
    </row>
    <row r="501" spans="1:2" x14ac:dyDescent="0.35">
      <c r="A501" t="str">
        <v>successful</v>
      </c>
      <c r="B501">
        <v>53</v>
      </c>
    </row>
    <row r="502" spans="1:2" x14ac:dyDescent="0.35">
      <c r="A502" t="str">
        <v>successful</v>
      </c>
      <c r="B502">
        <v>2414</v>
      </c>
    </row>
    <row r="503" spans="1:2" x14ac:dyDescent="0.35">
      <c r="A503" t="str">
        <v>successful</v>
      </c>
      <c r="B503">
        <v>80</v>
      </c>
    </row>
    <row r="504" spans="1:2" x14ac:dyDescent="0.35">
      <c r="A504" t="str">
        <v>successful</v>
      </c>
      <c r="B504">
        <v>193</v>
      </c>
    </row>
    <row r="505" spans="1:2" x14ac:dyDescent="0.35">
      <c r="A505" t="str">
        <v>successful</v>
      </c>
      <c r="B505">
        <v>52</v>
      </c>
    </row>
    <row r="506" spans="1:2" x14ac:dyDescent="0.35">
      <c r="A506" t="str">
        <v>successful</v>
      </c>
      <c r="B506">
        <v>290</v>
      </c>
    </row>
    <row r="507" spans="1:2" x14ac:dyDescent="0.35">
      <c r="A507" t="str">
        <v>successful</v>
      </c>
      <c r="B507">
        <v>122</v>
      </c>
    </row>
    <row r="508" spans="1:2" x14ac:dyDescent="0.35">
      <c r="A508" t="str">
        <v>successful</v>
      </c>
      <c r="B508">
        <v>1470</v>
      </c>
    </row>
    <row r="509" spans="1:2" x14ac:dyDescent="0.35">
      <c r="A509" t="str">
        <v>successful</v>
      </c>
      <c r="B509">
        <v>165</v>
      </c>
    </row>
    <row r="510" spans="1:2" x14ac:dyDescent="0.35">
      <c r="A510" t="str">
        <v>successful</v>
      </c>
      <c r="B510">
        <v>182</v>
      </c>
    </row>
    <row r="511" spans="1:2" x14ac:dyDescent="0.35">
      <c r="A511" t="str">
        <v>successful</v>
      </c>
      <c r="B511">
        <v>199</v>
      </c>
    </row>
    <row r="512" spans="1:2" x14ac:dyDescent="0.35">
      <c r="A512" t="str">
        <v>successful</v>
      </c>
      <c r="B512">
        <v>56</v>
      </c>
    </row>
    <row r="513" spans="1:2" x14ac:dyDescent="0.35">
      <c r="A513" t="str">
        <v>successful</v>
      </c>
      <c r="B513">
        <v>1460</v>
      </c>
    </row>
    <row r="514" spans="1:2" x14ac:dyDescent="0.35">
      <c r="A514" t="str">
        <v>successful</v>
      </c>
      <c r="B514">
        <v>123</v>
      </c>
    </row>
    <row r="515" spans="1:2" x14ac:dyDescent="0.35">
      <c r="A515" t="str">
        <v>successful</v>
      </c>
      <c r="B515">
        <v>159</v>
      </c>
    </row>
    <row r="516" spans="1:2" x14ac:dyDescent="0.35">
      <c r="A516" t="str">
        <v>successful</v>
      </c>
      <c r="B516">
        <v>110</v>
      </c>
    </row>
    <row r="517" spans="1:2" x14ac:dyDescent="0.35">
      <c r="A517" t="str">
        <v>successful</v>
      </c>
      <c r="B517">
        <v>236</v>
      </c>
    </row>
    <row r="518" spans="1:2" x14ac:dyDescent="0.35">
      <c r="A518" t="str">
        <v>successful</v>
      </c>
      <c r="B518">
        <v>191</v>
      </c>
    </row>
    <row r="519" spans="1:2" x14ac:dyDescent="0.35">
      <c r="A519" t="str">
        <v>successful</v>
      </c>
      <c r="B519">
        <v>3934</v>
      </c>
    </row>
    <row r="520" spans="1:2" x14ac:dyDescent="0.35">
      <c r="A520" t="str">
        <v>successful</v>
      </c>
      <c r="B520">
        <v>80</v>
      </c>
    </row>
    <row r="521" spans="1:2" x14ac:dyDescent="0.35">
      <c r="A521" t="str">
        <v>successful</v>
      </c>
      <c r="B521">
        <v>462</v>
      </c>
    </row>
    <row r="522" spans="1:2" x14ac:dyDescent="0.35">
      <c r="A522" t="str">
        <v>successful</v>
      </c>
      <c r="B522">
        <v>179</v>
      </c>
    </row>
    <row r="523" spans="1:2" x14ac:dyDescent="0.35">
      <c r="A523" t="str">
        <v>successful</v>
      </c>
      <c r="B523">
        <v>1866</v>
      </c>
    </row>
    <row r="524" spans="1:2" x14ac:dyDescent="0.35">
      <c r="A524" t="str">
        <v>successful</v>
      </c>
      <c r="B524">
        <v>156</v>
      </c>
    </row>
    <row r="525" spans="1:2" x14ac:dyDescent="0.35">
      <c r="A525" t="str">
        <v>successful</v>
      </c>
      <c r="B525">
        <v>255</v>
      </c>
    </row>
    <row r="526" spans="1:2" x14ac:dyDescent="0.35">
      <c r="A526" t="str">
        <v>successful</v>
      </c>
      <c r="B526">
        <v>2261</v>
      </c>
    </row>
    <row r="527" spans="1:2" x14ac:dyDescent="0.35">
      <c r="A527" t="str">
        <v>successful</v>
      </c>
      <c r="B527">
        <v>40</v>
      </c>
    </row>
    <row r="528" spans="1:2" x14ac:dyDescent="0.35">
      <c r="A528" t="str">
        <v>successful</v>
      </c>
      <c r="B528">
        <v>2289</v>
      </c>
    </row>
    <row r="529" spans="1:2" x14ac:dyDescent="0.35">
      <c r="A529" t="str">
        <v>successful</v>
      </c>
      <c r="B529">
        <v>65</v>
      </c>
    </row>
    <row r="530" spans="1:2" x14ac:dyDescent="0.35">
      <c r="A530" t="str">
        <v>successful</v>
      </c>
      <c r="B530">
        <v>3777</v>
      </c>
    </row>
    <row r="531" spans="1:2" x14ac:dyDescent="0.35">
      <c r="A531" t="str">
        <v>successful</v>
      </c>
      <c r="B531">
        <v>184</v>
      </c>
    </row>
    <row r="532" spans="1:2" x14ac:dyDescent="0.35">
      <c r="A532" t="str">
        <v>successful</v>
      </c>
      <c r="B532">
        <v>85</v>
      </c>
    </row>
    <row r="533" spans="1:2" x14ac:dyDescent="0.35">
      <c r="A533" t="str">
        <v>successful</v>
      </c>
      <c r="B533">
        <v>144</v>
      </c>
    </row>
    <row r="534" spans="1:2" x14ac:dyDescent="0.35">
      <c r="A534" t="str">
        <v>successful</v>
      </c>
      <c r="B534">
        <v>1902</v>
      </c>
    </row>
    <row r="535" spans="1:2" x14ac:dyDescent="0.35">
      <c r="A535" t="str">
        <v>successful</v>
      </c>
      <c r="B535">
        <v>105</v>
      </c>
    </row>
    <row r="536" spans="1:2" x14ac:dyDescent="0.35">
      <c r="A536" t="str">
        <v>successful</v>
      </c>
      <c r="B536">
        <v>132</v>
      </c>
    </row>
    <row r="537" spans="1:2" x14ac:dyDescent="0.35">
      <c r="A537" t="str">
        <v>successful</v>
      </c>
      <c r="B537">
        <v>96</v>
      </c>
    </row>
    <row r="538" spans="1:2" x14ac:dyDescent="0.35">
      <c r="A538" t="str">
        <v>successful</v>
      </c>
      <c r="B538">
        <v>114</v>
      </c>
    </row>
    <row r="539" spans="1:2" x14ac:dyDescent="0.35">
      <c r="A539" t="str">
        <v>successful</v>
      </c>
      <c r="B539">
        <v>203</v>
      </c>
    </row>
    <row r="540" spans="1:2" x14ac:dyDescent="0.35">
      <c r="A540" t="str">
        <v>successful</v>
      </c>
      <c r="B540">
        <v>1559</v>
      </c>
    </row>
    <row r="541" spans="1:2" x14ac:dyDescent="0.35">
      <c r="A541" t="str">
        <v>successful</v>
      </c>
      <c r="B541">
        <v>1548</v>
      </c>
    </row>
    <row r="542" spans="1:2" x14ac:dyDescent="0.35">
      <c r="A542" t="str">
        <v>successful</v>
      </c>
      <c r="B542">
        <v>80</v>
      </c>
    </row>
    <row r="543" spans="1:2" x14ac:dyDescent="0.35">
      <c r="A543" t="str">
        <v>successful</v>
      </c>
      <c r="B543">
        <v>131</v>
      </c>
    </row>
    <row r="544" spans="1:2" x14ac:dyDescent="0.35">
      <c r="A544" t="str">
        <v>successful</v>
      </c>
      <c r="B544">
        <v>112</v>
      </c>
    </row>
    <row r="545" spans="1:2" x14ac:dyDescent="0.35">
      <c r="A545" t="str">
        <v>successful</v>
      </c>
      <c r="B545">
        <v>155</v>
      </c>
    </row>
    <row r="546" spans="1:2" x14ac:dyDescent="0.35">
      <c r="A546" t="str">
        <v>successful</v>
      </c>
      <c r="B546">
        <v>266</v>
      </c>
    </row>
    <row r="547" spans="1:2" x14ac:dyDescent="0.35">
      <c r="A547" t="str">
        <v>successful</v>
      </c>
      <c r="B547">
        <v>155</v>
      </c>
    </row>
    <row r="548" spans="1:2" x14ac:dyDescent="0.35">
      <c r="A548" t="str">
        <v>successful</v>
      </c>
      <c r="B548">
        <v>207</v>
      </c>
    </row>
    <row r="549" spans="1:2" x14ac:dyDescent="0.35">
      <c r="A549" t="str">
        <v>successful</v>
      </c>
      <c r="B549">
        <v>245</v>
      </c>
    </row>
    <row r="550" spans="1:2" x14ac:dyDescent="0.35">
      <c r="A550" t="str">
        <v>successful</v>
      </c>
      <c r="B550">
        <v>1573</v>
      </c>
    </row>
    <row r="551" spans="1:2" x14ac:dyDescent="0.35">
      <c r="A551" t="str">
        <v>successful</v>
      </c>
      <c r="B551">
        <v>114</v>
      </c>
    </row>
    <row r="552" spans="1:2" x14ac:dyDescent="0.35">
      <c r="A552" t="str">
        <v>successful</v>
      </c>
      <c r="B552">
        <v>93</v>
      </c>
    </row>
    <row r="553" spans="1:2" x14ac:dyDescent="0.35">
      <c r="A553" t="str">
        <v>successful</v>
      </c>
      <c r="B553">
        <v>1681</v>
      </c>
    </row>
    <row r="554" spans="1:2" x14ac:dyDescent="0.35">
      <c r="A554" t="str">
        <v>successful</v>
      </c>
      <c r="B554">
        <v>32</v>
      </c>
    </row>
    <row r="555" spans="1:2" x14ac:dyDescent="0.35">
      <c r="A555" t="str">
        <v>successful</v>
      </c>
      <c r="B555">
        <v>135</v>
      </c>
    </row>
    <row r="556" spans="1:2" x14ac:dyDescent="0.35">
      <c r="A556" t="str">
        <v>successful</v>
      </c>
      <c r="B556">
        <v>140</v>
      </c>
    </row>
    <row r="557" spans="1:2" x14ac:dyDescent="0.35">
      <c r="A557" t="str">
        <v>successful</v>
      </c>
      <c r="B557">
        <v>92</v>
      </c>
    </row>
    <row r="558" spans="1:2" x14ac:dyDescent="0.35">
      <c r="A558" t="str">
        <v>successful</v>
      </c>
      <c r="B558">
        <v>1015</v>
      </c>
    </row>
    <row r="559" spans="1:2" x14ac:dyDescent="0.35">
      <c r="A559" t="str">
        <v>successful</v>
      </c>
      <c r="B559">
        <v>323</v>
      </c>
    </row>
    <row r="560" spans="1:2" x14ac:dyDescent="0.35">
      <c r="A560" t="str">
        <v>successful</v>
      </c>
      <c r="B560">
        <v>2326</v>
      </c>
    </row>
    <row r="561" spans="1:2" x14ac:dyDescent="0.35">
      <c r="A561" t="str">
        <v>successful</v>
      </c>
      <c r="B561">
        <v>381</v>
      </c>
    </row>
    <row r="562" spans="1:2" x14ac:dyDescent="0.35">
      <c r="A562" t="str">
        <v>successful</v>
      </c>
      <c r="B562">
        <v>480</v>
      </c>
    </row>
    <row r="563" spans="1:2" x14ac:dyDescent="0.35">
      <c r="A563" t="str">
        <v>successful</v>
      </c>
      <c r="B563">
        <v>226</v>
      </c>
    </row>
    <row r="564" spans="1:2" x14ac:dyDescent="0.35">
      <c r="A564" t="str">
        <v>successful</v>
      </c>
      <c r="B564">
        <v>241</v>
      </c>
    </row>
    <row r="565" spans="1:2" x14ac:dyDescent="0.35">
      <c r="A565" t="str">
        <v>successful</v>
      </c>
      <c r="B565">
        <v>132</v>
      </c>
    </row>
    <row r="566" spans="1:2" x14ac:dyDescent="0.35">
      <c r="A566" t="str">
        <v>successful</v>
      </c>
      <c r="B566">
        <v>2043</v>
      </c>
    </row>
  </sheetData>
  <conditionalFormatting sqref="A1">
    <cfRule type="containsText" dxfId="3" priority="4" operator="containsText" text="successful">
      <formula>NOT(ISERROR(SEARCH("successful",A1)))</formula>
    </cfRule>
  </conditionalFormatting>
  <conditionalFormatting sqref="D1">
    <cfRule type="containsText" dxfId="2" priority="3" operator="containsText" text="failed">
      <formula>NOT(ISERROR(SEARCH("failed",D1)))</formula>
    </cfRule>
  </conditionalFormatting>
  <conditionalFormatting sqref="A1:A1048576">
    <cfRule type="containsText" dxfId="1" priority="2" operator="containsText" text="successful">
      <formula>NOT(ISERROR(SEARCH("successful",A1)))</formula>
    </cfRule>
  </conditionalFormatting>
  <conditionalFormatting sqref="D1:D1048576">
    <cfRule type="containsText" dxfId="0" priority="1" operator="containsText" text="failed">
      <formula>NOT(ISERROR(SEARCH("failed",D1)))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Crowdfunding</vt:lpstr>
      <vt:lpstr>Outcome by Category</vt:lpstr>
      <vt:lpstr>Outcome by Date</vt:lpstr>
      <vt:lpstr>Percent Outcome</vt:lpstr>
      <vt:lpstr>Outcome Stats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Anne Donnelly</cp:lastModifiedBy>
  <dcterms:created xsi:type="dcterms:W3CDTF">2021-09-29T18:52:28Z</dcterms:created>
  <dcterms:modified xsi:type="dcterms:W3CDTF">2023-02-06T22:07:28Z</dcterms:modified>
</cp:coreProperties>
</file>