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stephan\Documents\templates\site audit\"/>
    </mc:Choice>
  </mc:AlternateContent>
  <bookViews>
    <workbookView xWindow="-465" yWindow="-120" windowWidth="14805" windowHeight="8010" tabRatio="697"/>
  </bookViews>
  <sheets>
    <sheet name="Contents" sheetId="5" r:id="rId1"/>
    <sheet name="Dashboard" sheetId="8" r:id="rId2"/>
    <sheet name="Questionnaire" sheetId="11" r:id="rId3"/>
    <sheet name="Crawl" sheetId="10" r:id="rId4"/>
    <sheet name="SERP Scrape" sheetId="16" r:id="rId5"/>
    <sheet name="SERP Crawl" sheetId="17" r:id="rId6"/>
    <sheet name="Link Metrics" sheetId="20" r:id="rId7"/>
    <sheet name="Broken Links" sheetId="21" r:id="rId8"/>
    <sheet name="CrawlCrunch" sheetId="14" r:id="rId9"/>
    <sheet name="gears" sheetId="13" r:id="rId10"/>
    <sheet name="Instructions" sheetId="15" r:id="rId11"/>
    <sheet name="Update Log" sheetId="9" state="hidden" r:id="rId12"/>
    <sheet name="Notes" sheetId="19" r:id="rId13"/>
  </sheets>
  <definedNames>
    <definedName name="_xlnm._FilterDatabase" localSheetId="1" hidden="1">Dashboard!$D$41:$P$41</definedName>
    <definedName name="_xlnm.Print_Area" localSheetId="1">Dashboard!$A$1:$X$205</definedName>
    <definedName name="_xlnm.Print_Area" localSheetId="10">Instructions!$A$1:$P$109</definedName>
  </definedNames>
  <calcPr calcId="162913"/>
</workbook>
</file>

<file path=xl/calcChain.xml><?xml version="1.0" encoding="utf-8"?>
<calcChain xmlns="http://schemas.openxmlformats.org/spreadsheetml/2006/main">
  <c r="H3" i="8" l="1"/>
  <c r="D152" i="8"/>
  <c r="D153" i="8"/>
  <c r="D154" i="8"/>
  <c r="D155" i="8"/>
  <c r="D156" i="8"/>
  <c r="D157" i="8"/>
  <c r="D158" i="8"/>
  <c r="D159" i="8"/>
  <c r="D160" i="8"/>
  <c r="D161" i="8"/>
  <c r="D162" i="8"/>
  <c r="D163" i="8"/>
  <c r="D164" i="8"/>
  <c r="D165" i="8"/>
  <c r="D166" i="8"/>
  <c r="D167" i="8"/>
  <c r="D168" i="8"/>
  <c r="D169" i="8"/>
  <c r="D170" i="8"/>
  <c r="D171" i="8"/>
  <c r="D172" i="8"/>
  <c r="D173" i="8"/>
  <c r="D174" i="8"/>
  <c r="D175" i="8"/>
  <c r="D176" i="8"/>
  <c r="N153" i="8"/>
  <c r="O153" i="8"/>
  <c r="P153" i="8"/>
  <c r="N154" i="8"/>
  <c r="O154" i="8"/>
  <c r="P154" i="8"/>
  <c r="N155" i="8"/>
  <c r="O155" i="8"/>
  <c r="P155" i="8"/>
  <c r="N156" i="8"/>
  <c r="O156" i="8"/>
  <c r="P156" i="8"/>
  <c r="N157" i="8"/>
  <c r="O157" i="8"/>
  <c r="P157" i="8"/>
  <c r="N158" i="8"/>
  <c r="O158" i="8"/>
  <c r="P158" i="8"/>
  <c r="N159" i="8"/>
  <c r="O159" i="8"/>
  <c r="P159" i="8"/>
  <c r="N160" i="8"/>
  <c r="O160" i="8"/>
  <c r="P160" i="8"/>
  <c r="N161" i="8"/>
  <c r="O161" i="8"/>
  <c r="P161" i="8"/>
  <c r="N162" i="8"/>
  <c r="O162" i="8"/>
  <c r="P162" i="8"/>
  <c r="N163" i="8"/>
  <c r="O163" i="8"/>
  <c r="P163" i="8"/>
  <c r="N164" i="8"/>
  <c r="O164" i="8"/>
  <c r="P164" i="8"/>
  <c r="N165" i="8"/>
  <c r="O165" i="8"/>
  <c r="P165" i="8"/>
  <c r="N166" i="8"/>
  <c r="O166" i="8"/>
  <c r="P166" i="8"/>
  <c r="N167" i="8"/>
  <c r="O167" i="8"/>
  <c r="P167" i="8"/>
  <c r="N168" i="8"/>
  <c r="O168" i="8"/>
  <c r="P168" i="8"/>
  <c r="N169" i="8"/>
  <c r="O169" i="8"/>
  <c r="P169" i="8"/>
  <c r="N170" i="8"/>
  <c r="O170" i="8"/>
  <c r="P170" i="8"/>
  <c r="N171" i="8"/>
  <c r="O171" i="8"/>
  <c r="P171" i="8"/>
  <c r="N172" i="8"/>
  <c r="O172" i="8"/>
  <c r="P172" i="8"/>
  <c r="N173" i="8"/>
  <c r="O173" i="8"/>
  <c r="P173" i="8"/>
  <c r="N174" i="8"/>
  <c r="O174" i="8"/>
  <c r="P174" i="8"/>
  <c r="N175" i="8"/>
  <c r="O175" i="8"/>
  <c r="P175" i="8"/>
  <c r="N176" i="8"/>
  <c r="O176" i="8"/>
  <c r="P176" i="8"/>
  <c r="S22" i="8"/>
  <c r="S21" i="8"/>
  <c r="S20" i="8"/>
  <c r="S19" i="8"/>
  <c r="R22" i="8"/>
  <c r="R21" i="8"/>
  <c r="R20" i="8"/>
  <c r="R19" i="8"/>
  <c r="Q22" i="8"/>
  <c r="Q21" i="8"/>
  <c r="Q20" i="8"/>
  <c r="Q19" i="8"/>
  <c r="N84" i="8" l="1"/>
  <c r="O84" i="8"/>
  <c r="P84" i="8"/>
  <c r="D84" i="8"/>
  <c r="Q51" i="11"/>
  <c r="M51" i="11"/>
  <c r="N51" i="11"/>
  <c r="M52" i="11"/>
  <c r="N52" i="11"/>
  <c r="Q52" i="11"/>
  <c r="M53" i="11"/>
  <c r="N53" i="11"/>
  <c r="Q53" i="11"/>
  <c r="N75" i="8" l="1"/>
  <c r="P75" i="8"/>
  <c r="D75" i="8"/>
  <c r="D86" i="8"/>
  <c r="Q42" i="11"/>
  <c r="O75" i="8" s="1"/>
  <c r="M42" i="11"/>
  <c r="N42" i="11" s="1"/>
  <c r="P68" i="8" l="1"/>
  <c r="N68" i="8"/>
  <c r="D68" i="8"/>
  <c r="M34" i="11"/>
  <c r="N34" i="11"/>
  <c r="Q34" i="11"/>
  <c r="O68" i="8" s="1"/>
  <c r="D97" i="8" l="1"/>
  <c r="N97" i="8"/>
  <c r="O97" i="8"/>
  <c r="P97" i="8"/>
  <c r="M65" i="11"/>
  <c r="N65" i="11"/>
  <c r="D188" i="8" l="1"/>
  <c r="D189" i="8"/>
  <c r="D190" i="8"/>
  <c r="D191" i="8"/>
  <c r="D192" i="8"/>
  <c r="D193" i="8"/>
  <c r="D194" i="8"/>
  <c r="D195" i="8"/>
  <c r="D196" i="8"/>
  <c r="N189" i="8"/>
  <c r="P189" i="8"/>
  <c r="N190" i="8"/>
  <c r="P190" i="8"/>
  <c r="N191" i="8"/>
  <c r="O191" i="8"/>
  <c r="P191" i="8"/>
  <c r="N192" i="8"/>
  <c r="O192" i="8"/>
  <c r="P192" i="8"/>
  <c r="N193" i="8"/>
  <c r="O193" i="8"/>
  <c r="P193" i="8"/>
  <c r="N194" i="8"/>
  <c r="O194" i="8"/>
  <c r="P194" i="8"/>
  <c r="N195" i="8"/>
  <c r="P195" i="8"/>
  <c r="N196" i="8"/>
  <c r="P196" i="8"/>
  <c r="N188" i="8"/>
  <c r="M167" i="11"/>
  <c r="N167" i="11"/>
  <c r="M169" i="11"/>
  <c r="N169" i="11"/>
  <c r="M168" i="11"/>
  <c r="N168" i="11"/>
  <c r="D71" i="8" l="1"/>
  <c r="D70" i="8"/>
  <c r="P71" i="8"/>
  <c r="N71" i="8"/>
  <c r="Q164" i="11" l="1"/>
  <c r="O189" i="8" s="1"/>
  <c r="M164" i="11"/>
  <c r="N164" i="11"/>
  <c r="P188" i="8" l="1"/>
  <c r="M166" i="11"/>
  <c r="N166" i="11"/>
  <c r="M170" i="11"/>
  <c r="N170" i="11"/>
  <c r="M171" i="11"/>
  <c r="N171" i="11"/>
  <c r="M148" i="11" l="1"/>
  <c r="M149" i="11"/>
  <c r="M147" i="11"/>
  <c r="M144" i="11"/>
  <c r="M145" i="11"/>
  <c r="M143" i="11" l="1"/>
  <c r="M140" i="11"/>
  <c r="M141" i="11"/>
  <c r="M139" i="11"/>
  <c r="M138" i="11"/>
  <c r="P7" i="13" l="1"/>
  <c r="S16" i="13"/>
  <c r="S15" i="13"/>
  <c r="S14" i="13"/>
  <c r="S13" i="13"/>
  <c r="S12" i="13"/>
  <c r="S11" i="13"/>
  <c r="S10" i="13"/>
  <c r="S9" i="13"/>
  <c r="S8" i="13"/>
  <c r="P16" i="13"/>
  <c r="P15" i="13"/>
  <c r="P14" i="13"/>
  <c r="P13" i="13"/>
  <c r="P12" i="13"/>
  <c r="P11" i="13"/>
  <c r="P10" i="13"/>
  <c r="P9" i="13"/>
  <c r="P8" i="13"/>
  <c r="S7" i="13"/>
  <c r="B6" i="14" l="1"/>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625" i="14"/>
  <c r="B626" i="14"/>
  <c r="B627" i="14"/>
  <c r="B628" i="14"/>
  <c r="B629" i="14"/>
  <c r="B630" i="14"/>
  <c r="B631" i="14"/>
  <c r="B632" i="14"/>
  <c r="B633" i="14"/>
  <c r="B634" i="14"/>
  <c r="B635" i="14"/>
  <c r="B636" i="14"/>
  <c r="B637" i="14"/>
  <c r="B638" i="14"/>
  <c r="B639" i="14"/>
  <c r="B640" i="14"/>
  <c r="B641" i="14"/>
  <c r="B642" i="14"/>
  <c r="B643" i="14"/>
  <c r="B644" i="14"/>
  <c r="B645" i="14"/>
  <c r="B646" i="14"/>
  <c r="B647" i="14"/>
  <c r="B648" i="14"/>
  <c r="B649" i="14"/>
  <c r="B650" i="14"/>
  <c r="B651" i="14"/>
  <c r="B652" i="14"/>
  <c r="B653" i="14"/>
  <c r="B654" i="14"/>
  <c r="B655" i="14"/>
  <c r="B656" i="14"/>
  <c r="B657" i="14"/>
  <c r="B658" i="14"/>
  <c r="B659" i="14"/>
  <c r="B660" i="14"/>
  <c r="B661" i="14"/>
  <c r="B662" i="14"/>
  <c r="B663" i="14"/>
  <c r="B664" i="14"/>
  <c r="B665" i="14"/>
  <c r="B666" i="14"/>
  <c r="B667" i="14"/>
  <c r="B668" i="14"/>
  <c r="B669" i="14"/>
  <c r="B670" i="14"/>
  <c r="B671" i="14"/>
  <c r="B672" i="14"/>
  <c r="B673" i="14"/>
  <c r="B674" i="14"/>
  <c r="B675" i="14"/>
  <c r="B676" i="14"/>
  <c r="B677" i="14"/>
  <c r="B678" i="14"/>
  <c r="B679" i="14"/>
  <c r="B680" i="14"/>
  <c r="B681" i="14"/>
  <c r="B682" i="14"/>
  <c r="B683" i="14"/>
  <c r="B684" i="14"/>
  <c r="B685" i="14"/>
  <c r="B686" i="14"/>
  <c r="B687" i="14"/>
  <c r="B688" i="14"/>
  <c r="B689" i="14"/>
  <c r="B690" i="14"/>
  <c r="B691" i="14"/>
  <c r="B692" i="14"/>
  <c r="B693" i="14"/>
  <c r="B694" i="14"/>
  <c r="B695" i="14"/>
  <c r="B696" i="14"/>
  <c r="B697" i="14"/>
  <c r="B698" i="14"/>
  <c r="B699" i="14"/>
  <c r="B700" i="14"/>
  <c r="B701" i="14"/>
  <c r="B702" i="14"/>
  <c r="B5" i="14"/>
  <c r="C5" i="14"/>
  <c r="I24" i="13"/>
  <c r="E29" i="8" s="1"/>
  <c r="I22" i="13"/>
  <c r="E27" i="8" s="1"/>
  <c r="I23" i="13"/>
  <c r="E28" i="8" s="1"/>
  <c r="I21" i="13"/>
  <c r="E26" i="8" s="1"/>
  <c r="P43" i="8"/>
  <c r="P44" i="8"/>
  <c r="P45" i="8"/>
  <c r="P46" i="8"/>
  <c r="P47" i="8"/>
  <c r="P48" i="8"/>
  <c r="P49" i="8"/>
  <c r="P50" i="8"/>
  <c r="P51" i="8"/>
  <c r="P52" i="8"/>
  <c r="P53" i="8"/>
  <c r="P54" i="8"/>
  <c r="P56" i="8"/>
  <c r="P57" i="8"/>
  <c r="P58" i="8"/>
  <c r="P59" i="8"/>
  <c r="P60" i="8"/>
  <c r="P61" i="8"/>
  <c r="P62" i="8"/>
  <c r="P63" i="8"/>
  <c r="P64" i="8"/>
  <c r="P65" i="8"/>
  <c r="P66" i="8"/>
  <c r="P67" i="8"/>
  <c r="P69" i="8"/>
  <c r="P70" i="8"/>
  <c r="P73" i="8"/>
  <c r="P74" i="8"/>
  <c r="P76" i="8"/>
  <c r="P77" i="8"/>
  <c r="P78" i="8"/>
  <c r="P79" i="8"/>
  <c r="P80" i="8"/>
  <c r="P81" i="8"/>
  <c r="P82" i="8"/>
  <c r="P83" i="8"/>
  <c r="P85" i="8"/>
  <c r="P86" i="8"/>
  <c r="P88" i="8"/>
  <c r="P89" i="8"/>
  <c r="P90" i="8"/>
  <c r="P91" i="8"/>
  <c r="P92" i="8"/>
  <c r="P93" i="8"/>
  <c r="P94" i="8"/>
  <c r="P95" i="8"/>
  <c r="P96" i="8"/>
  <c r="P98" i="8"/>
  <c r="P99" i="8"/>
  <c r="P100" i="8"/>
  <c r="P102" i="8"/>
  <c r="P103" i="8"/>
  <c r="P104" i="8"/>
  <c r="P105" i="8"/>
  <c r="P106" i="8"/>
  <c r="P107" i="8"/>
  <c r="P108" i="8"/>
  <c r="P109" i="8"/>
  <c r="P110" i="8"/>
  <c r="P111" i="8"/>
  <c r="P112" i="8"/>
  <c r="P113" i="8"/>
  <c r="P114" i="8"/>
  <c r="P115" i="8"/>
  <c r="P116" i="8"/>
  <c r="P117" i="8"/>
  <c r="P118" i="8"/>
  <c r="P119" i="8"/>
  <c r="P120" i="8"/>
  <c r="P121" i="8"/>
  <c r="P122" i="8"/>
  <c r="P123" i="8"/>
  <c r="P125" i="8"/>
  <c r="P126" i="8"/>
  <c r="P127" i="8"/>
  <c r="P128" i="8"/>
  <c r="P129" i="8"/>
  <c r="P130" i="8"/>
  <c r="P132" i="8"/>
  <c r="P133" i="8"/>
  <c r="P134" i="8"/>
  <c r="P135" i="8"/>
  <c r="P136" i="8"/>
  <c r="P137" i="8"/>
  <c r="P138" i="8"/>
  <c r="P139" i="8"/>
  <c r="P140" i="8"/>
  <c r="P142" i="8"/>
  <c r="P143" i="8"/>
  <c r="P144" i="8"/>
  <c r="P145" i="8"/>
  <c r="P146" i="8"/>
  <c r="P147" i="8"/>
  <c r="P148" i="8"/>
  <c r="P149" i="8"/>
  <c r="P151" i="8"/>
  <c r="P152" i="8"/>
  <c r="P178" i="8"/>
  <c r="P179" i="8"/>
  <c r="P180" i="8"/>
  <c r="P181" i="8"/>
  <c r="P182" i="8"/>
  <c r="P183" i="8"/>
  <c r="P184" i="8"/>
  <c r="P185" i="8"/>
  <c r="P187" i="8"/>
  <c r="O96" i="8"/>
  <c r="O98" i="8"/>
  <c r="N95" i="8"/>
  <c r="N96" i="8"/>
  <c r="N98" i="8"/>
  <c r="N99" i="8"/>
  <c r="N100" i="8"/>
  <c r="D89" i="8"/>
  <c r="D90" i="8"/>
  <c r="D91" i="8"/>
  <c r="D92" i="8"/>
  <c r="D93" i="8"/>
  <c r="D94" i="8"/>
  <c r="D95" i="8"/>
  <c r="D96" i="8"/>
  <c r="D98" i="8"/>
  <c r="D99" i="8"/>
  <c r="D100" i="8"/>
  <c r="N66" i="11"/>
  <c r="M66" i="11"/>
  <c r="M64" i="11"/>
  <c r="N64" i="11"/>
  <c r="T22" i="8" l="1"/>
  <c r="T20" i="8"/>
  <c r="T21" i="8"/>
  <c r="T19" i="8"/>
  <c r="Q8" i="11"/>
  <c r="O43" i="8" s="1"/>
  <c r="Q9" i="11"/>
  <c r="O44" i="8" s="1"/>
  <c r="Q10" i="11"/>
  <c r="O45" i="8" s="1"/>
  <c r="Q11" i="11"/>
  <c r="O46" i="8" s="1"/>
  <c r="Q12" i="11"/>
  <c r="O47" i="8" s="1"/>
  <c r="Q13" i="11"/>
  <c r="O48" i="8" s="1"/>
  <c r="Q14" i="11"/>
  <c r="O49" i="8" s="1"/>
  <c r="Q15" i="11"/>
  <c r="O50" i="8" s="1"/>
  <c r="Q16" i="11"/>
  <c r="O51" i="8" s="1"/>
  <c r="Q17" i="11"/>
  <c r="O52" i="8" s="1"/>
  <c r="Q18" i="11"/>
  <c r="O53" i="8" s="1"/>
  <c r="Q19" i="11"/>
  <c r="O54" i="8" s="1"/>
  <c r="Q22" i="11"/>
  <c r="O56" i="8" s="1"/>
  <c r="Q23" i="11"/>
  <c r="O57" i="8" s="1"/>
  <c r="Q24" i="11"/>
  <c r="O58" i="8" s="1"/>
  <c r="Q25" i="11"/>
  <c r="O59" i="8" s="1"/>
  <c r="Q26" i="11"/>
  <c r="O60" i="8" s="1"/>
  <c r="Q27" i="11"/>
  <c r="O61" i="8" s="1"/>
  <c r="Q28" i="11"/>
  <c r="O62" i="8" s="1"/>
  <c r="Q29" i="11"/>
  <c r="O63" i="8" s="1"/>
  <c r="Q30" i="11"/>
  <c r="O64" i="8" s="1"/>
  <c r="Q31" i="11"/>
  <c r="O65" i="8" s="1"/>
  <c r="Q32" i="11"/>
  <c r="O66" i="8" s="1"/>
  <c r="Q33" i="11"/>
  <c r="O67" i="8" s="1"/>
  <c r="Q35" i="11"/>
  <c r="O69" i="8" s="1"/>
  <c r="Q36" i="11"/>
  <c r="O70" i="8" s="1"/>
  <c r="Q37" i="11"/>
  <c r="O71" i="8" s="1"/>
  <c r="Q40" i="11"/>
  <c r="O73" i="8" s="1"/>
  <c r="Q41" i="11"/>
  <c r="O74" i="8" s="1"/>
  <c r="Q43" i="11"/>
  <c r="O76" i="8" s="1"/>
  <c r="Q44" i="11"/>
  <c r="O77" i="8" s="1"/>
  <c r="Q45" i="11"/>
  <c r="O78" i="8" s="1"/>
  <c r="Q46" i="11"/>
  <c r="O79" i="8" s="1"/>
  <c r="Q47" i="11"/>
  <c r="O80" i="8" s="1"/>
  <c r="Q48" i="11"/>
  <c r="O81" i="8" s="1"/>
  <c r="Q49" i="11"/>
  <c r="O82" i="8" s="1"/>
  <c r="Q50" i="11"/>
  <c r="O83" i="8" s="1"/>
  <c r="O85" i="8"/>
  <c r="O86" i="8"/>
  <c r="Q56" i="11"/>
  <c r="O88" i="8" s="1"/>
  <c r="Q57" i="11"/>
  <c r="O89" i="8" s="1"/>
  <c r="Q58" i="11"/>
  <c r="O90" i="8" s="1"/>
  <c r="Q59" i="11"/>
  <c r="O91" i="8" s="1"/>
  <c r="Q60" i="11"/>
  <c r="O92" i="8" s="1"/>
  <c r="Q61" i="11"/>
  <c r="O93" i="8" s="1"/>
  <c r="Q62" i="11"/>
  <c r="O94" i="8" s="1"/>
  <c r="Q63" i="11"/>
  <c r="O95" i="8" s="1"/>
  <c r="Q67" i="11"/>
  <c r="O99" i="8" s="1"/>
  <c r="Q68" i="11"/>
  <c r="O100" i="8" s="1"/>
  <c r="Q71" i="11"/>
  <c r="O102" i="8" s="1"/>
  <c r="Q72" i="11"/>
  <c r="O103" i="8" s="1"/>
  <c r="Q73" i="11"/>
  <c r="O104" i="8" s="1"/>
  <c r="Q74" i="11"/>
  <c r="O105" i="8" s="1"/>
  <c r="Q75" i="11"/>
  <c r="O106" i="8" s="1"/>
  <c r="Q76" i="11"/>
  <c r="O107" i="8" s="1"/>
  <c r="Q77" i="11"/>
  <c r="O108" i="8" s="1"/>
  <c r="Q78" i="11"/>
  <c r="O109" i="8" s="1"/>
  <c r="Q79" i="11"/>
  <c r="O110" i="8" s="1"/>
  <c r="Q80" i="11"/>
  <c r="O111" i="8" s="1"/>
  <c r="Q81" i="11"/>
  <c r="O112" i="8" s="1"/>
  <c r="Q82" i="11"/>
  <c r="O113" i="8" s="1"/>
  <c r="Q83" i="11"/>
  <c r="O114" i="8" s="1"/>
  <c r="Q84" i="11"/>
  <c r="O115" i="8" s="1"/>
  <c r="Q85" i="11"/>
  <c r="O116" i="8" s="1"/>
  <c r="Q86" i="11"/>
  <c r="O117" i="8" s="1"/>
  <c r="Q87" i="11"/>
  <c r="O118" i="8" s="1"/>
  <c r="Q88" i="11"/>
  <c r="O119" i="8" s="1"/>
  <c r="Q89" i="11"/>
  <c r="O120" i="8" s="1"/>
  <c r="Q90" i="11"/>
  <c r="O121" i="8" s="1"/>
  <c r="Q91" i="11"/>
  <c r="O122" i="8" s="1"/>
  <c r="Q92" i="11"/>
  <c r="O123" i="8" s="1"/>
  <c r="Q95" i="11"/>
  <c r="O125" i="8" s="1"/>
  <c r="Q96" i="11"/>
  <c r="O126" i="8" s="1"/>
  <c r="Q97" i="11"/>
  <c r="O127" i="8" s="1"/>
  <c r="Q98" i="11"/>
  <c r="O128" i="8" s="1"/>
  <c r="Q99" i="11"/>
  <c r="O129" i="8" s="1"/>
  <c r="Q100" i="11"/>
  <c r="O130" i="8" s="1"/>
  <c r="Q103" i="11"/>
  <c r="O132" i="8" s="1"/>
  <c r="Q104" i="11"/>
  <c r="O133" i="8" s="1"/>
  <c r="Q105" i="11"/>
  <c r="O134" i="8" s="1"/>
  <c r="Q106" i="11"/>
  <c r="O135" i="8" s="1"/>
  <c r="Q107" i="11"/>
  <c r="O136" i="8" s="1"/>
  <c r="Q108" i="11"/>
  <c r="O137" i="8" s="1"/>
  <c r="Q109" i="11"/>
  <c r="O138" i="8" s="1"/>
  <c r="Q110" i="11"/>
  <c r="O139" i="8" s="1"/>
  <c r="Q111" i="11"/>
  <c r="O140" i="8" s="1"/>
  <c r="Q114" i="11"/>
  <c r="O142" i="8" s="1"/>
  <c r="Q115" i="11"/>
  <c r="O143" i="8" s="1"/>
  <c r="Q116" i="11"/>
  <c r="O144" i="8" s="1"/>
  <c r="Q117" i="11"/>
  <c r="O145" i="8" s="1"/>
  <c r="Q118" i="11"/>
  <c r="O146" i="8" s="1"/>
  <c r="Q119" i="11"/>
  <c r="O147" i="8" s="1"/>
  <c r="Q120" i="11"/>
  <c r="O148" i="8" s="1"/>
  <c r="Q121" i="11"/>
  <c r="O149" i="8" s="1"/>
  <c r="Q124" i="11"/>
  <c r="O151" i="8" s="1"/>
  <c r="Q125" i="11"/>
  <c r="O152" i="8" s="1"/>
  <c r="Q126" i="11"/>
  <c r="Q127" i="11"/>
  <c r="Q128" i="11"/>
  <c r="Q129" i="11"/>
  <c r="Q130" i="11"/>
  <c r="Q131" i="11"/>
  <c r="Q132" i="11"/>
  <c r="Q133" i="11"/>
  <c r="Q134" i="11"/>
  <c r="Q135" i="11"/>
  <c r="Q136" i="11"/>
  <c r="Q137" i="11"/>
  <c r="Q138" i="11"/>
  <c r="Q139" i="11"/>
  <c r="Q140" i="11"/>
  <c r="Q141" i="11"/>
  <c r="Q142" i="11"/>
  <c r="Q143" i="11"/>
  <c r="Q144" i="11"/>
  <c r="Q145" i="11"/>
  <c r="Q146" i="11"/>
  <c r="Q147" i="11"/>
  <c r="Q148" i="11"/>
  <c r="Q149" i="11"/>
  <c r="Q152" i="11"/>
  <c r="O178" i="8" s="1"/>
  <c r="Q153" i="11"/>
  <c r="O179" i="8" s="1"/>
  <c r="Q154" i="11"/>
  <c r="O180" i="8" s="1"/>
  <c r="Q155" i="11"/>
  <c r="O181" i="8" s="1"/>
  <c r="Q156" i="11"/>
  <c r="O182" i="8" s="1"/>
  <c r="Q157" i="11"/>
  <c r="O183" i="8" s="1"/>
  <c r="Q158" i="11"/>
  <c r="O184" i="8" s="1"/>
  <c r="Q159" i="11"/>
  <c r="O185" i="8" s="1"/>
  <c r="Q162" i="11"/>
  <c r="O187" i="8" s="1"/>
  <c r="Q163" i="11"/>
  <c r="O188" i="8" s="1"/>
  <c r="Q165" i="11"/>
  <c r="O190" i="8" s="1"/>
  <c r="Q170" i="11"/>
  <c r="O195" i="8" s="1"/>
  <c r="Q171" i="11"/>
  <c r="O196" i="8" s="1"/>
  <c r="N44" i="8"/>
  <c r="N45" i="8"/>
  <c r="N46" i="8"/>
  <c r="N47" i="8"/>
  <c r="N48" i="8"/>
  <c r="N49" i="8"/>
  <c r="N50" i="8"/>
  <c r="N51" i="8"/>
  <c r="N52" i="8"/>
  <c r="N53" i="8"/>
  <c r="N54" i="8"/>
  <c r="N56" i="8"/>
  <c r="N57" i="8"/>
  <c r="N58" i="8"/>
  <c r="N59" i="8"/>
  <c r="N60" i="8"/>
  <c r="N61" i="8"/>
  <c r="N62" i="8"/>
  <c r="N63" i="8"/>
  <c r="N64" i="8"/>
  <c r="N65" i="8"/>
  <c r="N66" i="8"/>
  <c r="N67" i="8"/>
  <c r="N69" i="8"/>
  <c r="N70" i="8"/>
  <c r="N73" i="8"/>
  <c r="N74" i="8"/>
  <c r="N76" i="8"/>
  <c r="N77" i="8"/>
  <c r="N78" i="8"/>
  <c r="N79" i="8"/>
  <c r="N80" i="8"/>
  <c r="N81" i="8"/>
  <c r="N82" i="8"/>
  <c r="N83" i="8"/>
  <c r="N85" i="8"/>
  <c r="N86" i="8"/>
  <c r="N88" i="8"/>
  <c r="N89" i="8"/>
  <c r="N90" i="8"/>
  <c r="N91" i="8"/>
  <c r="N92" i="8"/>
  <c r="N93" i="8"/>
  <c r="N94" i="8"/>
  <c r="N102" i="8"/>
  <c r="N103" i="8"/>
  <c r="N104" i="8"/>
  <c r="N105" i="8"/>
  <c r="N106" i="8"/>
  <c r="N107" i="8"/>
  <c r="N108" i="8"/>
  <c r="N109" i="8"/>
  <c r="N110" i="8"/>
  <c r="N111" i="8"/>
  <c r="N112" i="8"/>
  <c r="N113" i="8"/>
  <c r="N114" i="8"/>
  <c r="N115" i="8"/>
  <c r="N116" i="8"/>
  <c r="N117" i="8"/>
  <c r="N118" i="8"/>
  <c r="N119" i="8"/>
  <c r="N120" i="8"/>
  <c r="N121" i="8"/>
  <c r="N122" i="8"/>
  <c r="N123" i="8"/>
  <c r="N125" i="8"/>
  <c r="N126" i="8"/>
  <c r="N127" i="8"/>
  <c r="N128" i="8"/>
  <c r="N129" i="8"/>
  <c r="N130" i="8"/>
  <c r="N132" i="8"/>
  <c r="N133" i="8"/>
  <c r="N134" i="8"/>
  <c r="N135" i="8"/>
  <c r="N136" i="8"/>
  <c r="N137" i="8"/>
  <c r="N138" i="8"/>
  <c r="N139" i="8"/>
  <c r="N140" i="8"/>
  <c r="N142" i="8"/>
  <c r="N143" i="8"/>
  <c r="N144" i="8"/>
  <c r="N145" i="8"/>
  <c r="N146" i="8"/>
  <c r="N147" i="8"/>
  <c r="N148" i="8"/>
  <c r="N149" i="8"/>
  <c r="N151" i="8"/>
  <c r="N152" i="8"/>
  <c r="N178" i="8"/>
  <c r="N179" i="8"/>
  <c r="N180" i="8"/>
  <c r="N181" i="8"/>
  <c r="N182" i="8"/>
  <c r="N183" i="8"/>
  <c r="N184" i="8"/>
  <c r="N185" i="8"/>
  <c r="N187" i="8"/>
  <c r="N43" i="8"/>
  <c r="D44" i="8"/>
  <c r="D45" i="8"/>
  <c r="D46" i="8"/>
  <c r="D47" i="8"/>
  <c r="D48" i="8"/>
  <c r="D49" i="8"/>
  <c r="D50" i="8"/>
  <c r="D51" i="8"/>
  <c r="D52" i="8"/>
  <c r="D53" i="8"/>
  <c r="D54" i="8"/>
  <c r="D56" i="8"/>
  <c r="D57" i="8"/>
  <c r="D58" i="8"/>
  <c r="D59" i="8"/>
  <c r="D60" i="8"/>
  <c r="D61" i="8"/>
  <c r="D62" i="8"/>
  <c r="D63" i="8"/>
  <c r="D64" i="8"/>
  <c r="D65" i="8"/>
  <c r="D66" i="8"/>
  <c r="D67" i="8"/>
  <c r="D69" i="8"/>
  <c r="D73" i="8"/>
  <c r="D74" i="8"/>
  <c r="D76" i="8"/>
  <c r="D77" i="8"/>
  <c r="D78" i="8"/>
  <c r="D79" i="8"/>
  <c r="D80" i="8"/>
  <c r="D81" i="8"/>
  <c r="D82" i="8"/>
  <c r="D83" i="8"/>
  <c r="D85" i="8"/>
  <c r="D88" i="8"/>
  <c r="D102" i="8"/>
  <c r="D103" i="8"/>
  <c r="D104" i="8"/>
  <c r="D105" i="8"/>
  <c r="D106" i="8"/>
  <c r="D107" i="8"/>
  <c r="D108" i="8"/>
  <c r="D109" i="8"/>
  <c r="D110" i="8"/>
  <c r="D111" i="8"/>
  <c r="D112" i="8"/>
  <c r="D113" i="8"/>
  <c r="D114" i="8"/>
  <c r="D115" i="8"/>
  <c r="D116" i="8"/>
  <c r="D117" i="8"/>
  <c r="D118" i="8"/>
  <c r="D119" i="8"/>
  <c r="D120" i="8"/>
  <c r="D121" i="8"/>
  <c r="D122" i="8"/>
  <c r="D123" i="8"/>
  <c r="D125" i="8"/>
  <c r="D126" i="8"/>
  <c r="D127" i="8"/>
  <c r="D128" i="8"/>
  <c r="D129" i="8"/>
  <c r="D130" i="8"/>
  <c r="D132" i="8"/>
  <c r="D133" i="8"/>
  <c r="D134" i="8"/>
  <c r="D135" i="8"/>
  <c r="D136" i="8"/>
  <c r="D137" i="8"/>
  <c r="D138" i="8"/>
  <c r="D139" i="8"/>
  <c r="D140" i="8"/>
  <c r="D142" i="8"/>
  <c r="D143" i="8"/>
  <c r="D144" i="8"/>
  <c r="D145" i="8"/>
  <c r="D146" i="8"/>
  <c r="D147" i="8"/>
  <c r="D148" i="8"/>
  <c r="D149" i="8"/>
  <c r="D151" i="8"/>
  <c r="D178" i="8"/>
  <c r="D179" i="8"/>
  <c r="D180" i="8"/>
  <c r="D181" i="8"/>
  <c r="D182" i="8"/>
  <c r="D183" i="8"/>
  <c r="D184" i="8"/>
  <c r="D185" i="8"/>
  <c r="D187" i="8"/>
  <c r="D43" i="8"/>
  <c r="M90" i="11" l="1"/>
  <c r="N90" i="11"/>
  <c r="M108" i="11"/>
  <c r="N108" i="11" s="1"/>
  <c r="M159" i="11" l="1"/>
  <c r="N159" i="11"/>
  <c r="M152" i="11" l="1"/>
  <c r="M154" i="11"/>
  <c r="M155" i="11"/>
  <c r="M156" i="11"/>
  <c r="M157" i="11"/>
  <c r="M158" i="11"/>
  <c r="M153" i="11"/>
  <c r="F17" i="13" l="1"/>
  <c r="N152" i="11"/>
  <c r="AT5" i="14" l="1"/>
  <c r="AT6" i="14"/>
  <c r="AT7" i="14"/>
  <c r="AT8" i="14"/>
  <c r="AT9" i="14"/>
  <c r="AT10" i="14"/>
  <c r="AT11" i="14"/>
  <c r="AT12" i="14"/>
  <c r="AT13" i="14"/>
  <c r="AT14" i="14"/>
  <c r="AT15" i="14"/>
  <c r="AT16" i="14"/>
  <c r="AT17" i="14"/>
  <c r="AT18" i="14"/>
  <c r="AT19" i="14"/>
  <c r="AT20" i="14"/>
  <c r="AT21" i="14"/>
  <c r="AT22" i="14"/>
  <c r="AT23" i="14"/>
  <c r="AT24" i="14"/>
  <c r="AT25" i="14"/>
  <c r="AT26" i="14"/>
  <c r="AT27" i="14"/>
  <c r="AT28" i="14"/>
  <c r="AT29" i="14"/>
  <c r="AT30" i="14"/>
  <c r="AT31" i="14"/>
  <c r="AT32" i="14"/>
  <c r="AT33" i="14"/>
  <c r="AT34" i="14"/>
  <c r="AT35" i="14"/>
  <c r="AT36" i="14"/>
  <c r="AT37" i="14"/>
  <c r="AT38" i="14"/>
  <c r="AT39" i="14"/>
  <c r="AT40" i="14"/>
  <c r="AT41" i="14"/>
  <c r="AT42" i="14"/>
  <c r="AT43" i="14"/>
  <c r="AT44" i="14"/>
  <c r="AT45" i="14"/>
  <c r="AT46" i="14"/>
  <c r="AT47" i="14"/>
  <c r="AT48" i="14"/>
  <c r="AT49" i="14"/>
  <c r="AT50" i="14"/>
  <c r="AT51" i="14"/>
  <c r="AT52" i="14"/>
  <c r="AT53" i="14"/>
  <c r="AT54" i="14"/>
  <c r="AT55" i="14"/>
  <c r="AT56" i="14"/>
  <c r="AT57" i="14"/>
  <c r="AT58" i="14"/>
  <c r="AT59" i="14"/>
  <c r="AT60" i="14"/>
  <c r="AT61" i="14"/>
  <c r="AT62" i="14"/>
  <c r="AT63" i="14"/>
  <c r="AT64" i="14"/>
  <c r="AT65" i="14"/>
  <c r="AT66" i="14"/>
  <c r="AT67" i="14"/>
  <c r="AT68" i="14"/>
  <c r="AT69" i="14"/>
  <c r="AT70" i="14"/>
  <c r="AT71" i="14"/>
  <c r="AT72" i="14"/>
  <c r="AT73" i="14"/>
  <c r="AT74" i="14"/>
  <c r="AT75" i="14"/>
  <c r="AT76" i="14"/>
  <c r="AT77" i="14"/>
  <c r="AT78" i="14"/>
  <c r="AT79" i="14"/>
  <c r="AT80" i="14"/>
  <c r="AT81" i="14"/>
  <c r="AT82" i="14"/>
  <c r="AT83" i="14"/>
  <c r="AT84" i="14"/>
  <c r="AT85" i="14"/>
  <c r="AT86" i="14"/>
  <c r="AT87" i="14"/>
  <c r="AT88" i="14"/>
  <c r="AT89" i="14"/>
  <c r="AT90" i="14"/>
  <c r="AT91" i="14"/>
  <c r="AT92" i="14"/>
  <c r="AT93" i="14"/>
  <c r="AT94" i="14"/>
  <c r="AT95" i="14"/>
  <c r="AT96" i="14"/>
  <c r="AT97" i="14"/>
  <c r="AT98" i="14"/>
  <c r="AT99" i="14"/>
  <c r="AT100" i="14"/>
  <c r="AT101" i="14"/>
  <c r="AT102" i="14"/>
  <c r="AT103" i="14"/>
  <c r="AT104" i="14"/>
  <c r="AT105" i="14"/>
  <c r="AT106" i="14"/>
  <c r="AT107" i="14"/>
  <c r="AT108" i="14"/>
  <c r="AT109" i="14"/>
  <c r="AT110" i="14"/>
  <c r="AT111" i="14"/>
  <c r="AT112" i="14"/>
  <c r="AT113" i="14"/>
  <c r="AT114" i="14"/>
  <c r="AT115" i="14"/>
  <c r="AT116" i="14"/>
  <c r="AT117" i="14"/>
  <c r="AT118" i="14"/>
  <c r="AT119" i="14"/>
  <c r="AT120" i="14"/>
  <c r="AT121" i="14"/>
  <c r="AT122" i="14"/>
  <c r="AT123" i="14"/>
  <c r="AT124" i="14"/>
  <c r="AT125" i="14"/>
  <c r="AT126" i="14"/>
  <c r="AT127" i="14"/>
  <c r="AT128" i="14"/>
  <c r="AT129" i="14"/>
  <c r="AT130" i="14"/>
  <c r="AT131" i="14"/>
  <c r="AT132" i="14"/>
  <c r="AT133" i="14"/>
  <c r="AT134" i="14"/>
  <c r="AT135" i="14"/>
  <c r="AT136" i="14"/>
  <c r="AT137" i="14"/>
  <c r="AT138" i="14"/>
  <c r="AT139" i="14"/>
  <c r="AT140" i="14"/>
  <c r="AT141" i="14"/>
  <c r="AT142" i="14"/>
  <c r="AT143" i="14"/>
  <c r="AT144" i="14"/>
  <c r="AT145" i="14"/>
  <c r="AT146" i="14"/>
  <c r="AT147" i="14"/>
  <c r="AT148" i="14"/>
  <c r="AT149" i="14"/>
  <c r="AT150" i="14"/>
  <c r="AT151" i="14"/>
  <c r="AT152" i="14"/>
  <c r="AT153" i="14"/>
  <c r="AT154" i="14"/>
  <c r="AT155" i="14"/>
  <c r="AT156" i="14"/>
  <c r="AT157" i="14"/>
  <c r="AT158" i="14"/>
  <c r="AT159" i="14"/>
  <c r="AT160" i="14"/>
  <c r="AT161" i="14"/>
  <c r="AT162" i="14"/>
  <c r="AT163" i="14"/>
  <c r="AT164" i="14"/>
  <c r="AT165" i="14"/>
  <c r="AT166" i="14"/>
  <c r="AT167" i="14"/>
  <c r="AT168" i="14"/>
  <c r="AT169" i="14"/>
  <c r="AT170" i="14"/>
  <c r="AT171" i="14"/>
  <c r="AT172" i="14"/>
  <c r="AT173" i="14"/>
  <c r="AT174" i="14"/>
  <c r="AT175" i="14"/>
  <c r="AT176" i="14"/>
  <c r="AT177" i="14"/>
  <c r="AT178" i="14"/>
  <c r="AT179" i="14"/>
  <c r="AT180" i="14"/>
  <c r="AT181" i="14"/>
  <c r="AT182" i="14"/>
  <c r="AT183" i="14"/>
  <c r="AT184" i="14"/>
  <c r="AT185" i="14"/>
  <c r="AT186" i="14"/>
  <c r="AT187" i="14"/>
  <c r="AT188" i="14"/>
  <c r="AT189" i="14"/>
  <c r="AT190" i="14"/>
  <c r="AT191" i="14"/>
  <c r="AT192" i="14"/>
  <c r="AT193" i="14"/>
  <c r="AT194" i="14"/>
  <c r="AT195" i="14"/>
  <c r="AT196" i="14"/>
  <c r="AT197" i="14"/>
  <c r="AT198" i="14"/>
  <c r="AT199" i="14"/>
  <c r="AT200" i="14"/>
  <c r="AT201" i="14"/>
  <c r="AT202" i="14"/>
  <c r="AT203" i="14"/>
  <c r="AT204" i="14"/>
  <c r="AT205" i="14"/>
  <c r="AT206" i="14"/>
  <c r="AT207" i="14"/>
  <c r="AT208" i="14"/>
  <c r="AT209" i="14"/>
  <c r="AT210" i="14"/>
  <c r="AT211" i="14"/>
  <c r="AT212" i="14"/>
  <c r="AT213" i="14"/>
  <c r="AT214" i="14"/>
  <c r="AT215" i="14"/>
  <c r="AT216" i="14"/>
  <c r="AT217" i="14"/>
  <c r="AT218" i="14"/>
  <c r="AT219" i="14"/>
  <c r="AT220" i="14"/>
  <c r="AT221" i="14"/>
  <c r="AT222" i="14"/>
  <c r="AT223" i="14"/>
  <c r="AT224" i="14"/>
  <c r="AT225" i="14"/>
  <c r="AT226" i="14"/>
  <c r="AT227" i="14"/>
  <c r="AT228" i="14"/>
  <c r="AT229" i="14"/>
  <c r="AT230" i="14"/>
  <c r="AT231" i="14"/>
  <c r="AT232" i="14"/>
  <c r="AT233" i="14"/>
  <c r="AT234" i="14"/>
  <c r="AT235" i="14"/>
  <c r="AT236" i="14"/>
  <c r="AT237" i="14"/>
  <c r="AT238" i="14"/>
  <c r="AT239" i="14"/>
  <c r="AT240" i="14"/>
  <c r="AT241" i="14"/>
  <c r="AT242" i="14"/>
  <c r="AT243" i="14"/>
  <c r="AT244" i="14"/>
  <c r="AT245" i="14"/>
  <c r="AT246" i="14"/>
  <c r="AT247" i="14"/>
  <c r="AT248" i="14"/>
  <c r="AT249" i="14"/>
  <c r="AT250" i="14"/>
  <c r="AT251" i="14"/>
  <c r="AT252" i="14"/>
  <c r="AT253" i="14"/>
  <c r="AT254" i="14"/>
  <c r="AT255" i="14"/>
  <c r="AT256" i="14"/>
  <c r="AT257" i="14"/>
  <c r="AT258" i="14"/>
  <c r="AT259" i="14"/>
  <c r="AT260" i="14"/>
  <c r="AT261" i="14"/>
  <c r="AT262" i="14"/>
  <c r="AT263" i="14"/>
  <c r="AT264" i="14"/>
  <c r="AT265" i="14"/>
  <c r="AT266" i="14"/>
  <c r="AT267" i="14"/>
  <c r="AT268" i="14"/>
  <c r="AT269" i="14"/>
  <c r="AT270" i="14"/>
  <c r="AT271" i="14"/>
  <c r="AT272" i="14"/>
  <c r="AT273" i="14"/>
  <c r="AT274" i="14"/>
  <c r="AT275" i="14"/>
  <c r="AT276" i="14"/>
  <c r="AT277" i="14"/>
  <c r="AT278" i="14"/>
  <c r="AT279" i="14"/>
  <c r="AT280" i="14"/>
  <c r="AT281" i="14"/>
  <c r="AT282" i="14"/>
  <c r="AT283" i="14"/>
  <c r="AT284" i="14"/>
  <c r="AT285" i="14"/>
  <c r="AT286" i="14"/>
  <c r="AT287" i="14"/>
  <c r="AT288" i="14"/>
  <c r="AT289" i="14"/>
  <c r="AT290" i="14"/>
  <c r="AT291" i="14"/>
  <c r="AT292" i="14"/>
  <c r="AT293" i="14"/>
  <c r="AT294" i="14"/>
  <c r="AT295" i="14"/>
  <c r="AT296" i="14"/>
  <c r="AT297" i="14"/>
  <c r="AT298" i="14"/>
  <c r="AT299" i="14"/>
  <c r="AT300" i="14"/>
  <c r="AT301" i="14"/>
  <c r="AT302" i="14"/>
  <c r="AT303" i="14"/>
  <c r="AT304" i="14"/>
  <c r="AT305" i="14"/>
  <c r="AT306" i="14"/>
  <c r="AT307" i="14"/>
  <c r="AT308" i="14"/>
  <c r="AT309" i="14"/>
  <c r="AT310" i="14"/>
  <c r="AT311" i="14"/>
  <c r="AT312" i="14"/>
  <c r="AT313" i="14"/>
  <c r="AT314" i="14"/>
  <c r="AT315" i="14"/>
  <c r="AT316" i="14"/>
  <c r="AT317" i="14"/>
  <c r="AT318" i="14"/>
  <c r="AT319" i="14"/>
  <c r="AT320" i="14"/>
  <c r="AT321" i="14"/>
  <c r="AT322" i="14"/>
  <c r="AT323" i="14"/>
  <c r="AT324" i="14"/>
  <c r="AT325" i="14"/>
  <c r="AT326" i="14"/>
  <c r="AT327" i="14"/>
  <c r="AT328" i="14"/>
  <c r="AT329" i="14"/>
  <c r="AT330" i="14"/>
  <c r="AT331" i="14"/>
  <c r="AT332" i="14"/>
  <c r="AT333" i="14"/>
  <c r="AT334" i="14"/>
  <c r="AT335" i="14"/>
  <c r="AT336" i="14"/>
  <c r="AT337" i="14"/>
  <c r="AT338" i="14"/>
  <c r="AT339" i="14"/>
  <c r="AT340" i="14"/>
  <c r="AT341" i="14"/>
  <c r="AT342" i="14"/>
  <c r="AT343" i="14"/>
  <c r="AT344" i="14"/>
  <c r="AT345" i="14"/>
  <c r="AT346" i="14"/>
  <c r="AT347" i="14"/>
  <c r="AT348" i="14"/>
  <c r="AT349" i="14"/>
  <c r="AT350" i="14"/>
  <c r="AT351" i="14"/>
  <c r="AT352" i="14"/>
  <c r="AT353" i="14"/>
  <c r="AT354" i="14"/>
  <c r="AT355" i="14"/>
  <c r="AT356" i="14"/>
  <c r="AT357" i="14"/>
  <c r="AT358" i="14"/>
  <c r="AT359" i="14"/>
  <c r="AT360" i="14"/>
  <c r="AT361" i="14"/>
  <c r="AT362" i="14"/>
  <c r="AT363" i="14"/>
  <c r="AT364" i="14"/>
  <c r="AT365" i="14"/>
  <c r="AT366" i="14"/>
  <c r="AT367" i="14"/>
  <c r="AT368" i="14"/>
  <c r="AT369" i="14"/>
  <c r="AT370" i="14"/>
  <c r="AT371" i="14"/>
  <c r="AT372" i="14"/>
  <c r="AT373" i="14"/>
  <c r="AT374" i="14"/>
  <c r="AT375" i="14"/>
  <c r="AT376" i="14"/>
  <c r="AT377" i="14"/>
  <c r="AT378" i="14"/>
  <c r="AT379" i="14"/>
  <c r="AT380" i="14"/>
  <c r="AT381" i="14"/>
  <c r="AT382" i="14"/>
  <c r="AT383" i="14"/>
  <c r="AT384" i="14"/>
  <c r="AT385" i="14"/>
  <c r="AT386" i="14"/>
  <c r="AT387" i="14"/>
  <c r="AT388" i="14"/>
  <c r="AT389" i="14"/>
  <c r="AT390" i="14"/>
  <c r="AT391" i="14"/>
  <c r="AT392" i="14"/>
  <c r="AT393" i="14"/>
  <c r="AT394" i="14"/>
  <c r="AT395" i="14"/>
  <c r="AT396" i="14"/>
  <c r="AT397" i="14"/>
  <c r="AT398" i="14"/>
  <c r="AT399" i="14"/>
  <c r="AT400" i="14"/>
  <c r="AT401" i="14"/>
  <c r="AT402" i="14"/>
  <c r="AT403" i="14"/>
  <c r="AT404" i="14"/>
  <c r="AT405" i="14"/>
  <c r="AT406" i="14"/>
  <c r="AT407" i="14"/>
  <c r="AT408" i="14"/>
  <c r="AT409" i="14"/>
  <c r="AT410" i="14"/>
  <c r="AT411" i="14"/>
  <c r="AT412" i="14"/>
  <c r="AT413" i="14"/>
  <c r="AT414" i="14"/>
  <c r="AT415" i="14"/>
  <c r="AT416" i="14"/>
  <c r="AT417" i="14"/>
  <c r="AT418" i="14"/>
  <c r="AT419" i="14"/>
  <c r="AT420" i="14"/>
  <c r="AT421" i="14"/>
  <c r="AT422" i="14"/>
  <c r="AT423" i="14"/>
  <c r="AT424" i="14"/>
  <c r="AT425" i="14"/>
  <c r="AT426" i="14"/>
  <c r="AT427" i="14"/>
  <c r="AT428" i="14"/>
  <c r="AT429" i="14"/>
  <c r="AT430" i="14"/>
  <c r="AT431" i="14"/>
  <c r="AT432" i="14"/>
  <c r="AT433" i="14"/>
  <c r="AT434" i="14"/>
  <c r="AT435" i="14"/>
  <c r="AT436" i="14"/>
  <c r="AT437" i="14"/>
  <c r="AT438" i="14"/>
  <c r="AT439" i="14"/>
  <c r="AT440" i="14"/>
  <c r="AT441" i="14"/>
  <c r="AT442" i="14"/>
  <c r="AT443" i="14"/>
  <c r="AT444" i="14"/>
  <c r="AT445" i="14"/>
  <c r="AT446" i="14"/>
  <c r="AT447" i="14"/>
  <c r="AT448" i="14"/>
  <c r="AT449" i="14"/>
  <c r="AT450" i="14"/>
  <c r="AT451" i="14"/>
  <c r="AT452" i="14"/>
  <c r="AT453" i="14"/>
  <c r="AT454" i="14"/>
  <c r="AT455" i="14"/>
  <c r="AT456" i="14"/>
  <c r="AT457" i="14"/>
  <c r="AT458" i="14"/>
  <c r="AT459" i="14"/>
  <c r="AT460" i="14"/>
  <c r="AT461" i="14"/>
  <c r="AT462" i="14"/>
  <c r="AT463" i="14"/>
  <c r="AT464" i="14"/>
  <c r="AT465" i="14"/>
  <c r="AT466" i="14"/>
  <c r="AT467" i="14"/>
  <c r="AT468" i="14"/>
  <c r="AT469" i="14"/>
  <c r="AT470" i="14"/>
  <c r="AT471" i="14"/>
  <c r="AT472" i="14"/>
  <c r="AT473" i="14"/>
  <c r="AT474" i="14"/>
  <c r="AT475" i="14"/>
  <c r="AT476" i="14"/>
  <c r="AT477" i="14"/>
  <c r="AT478" i="14"/>
  <c r="AT479" i="14"/>
  <c r="AT480" i="14"/>
  <c r="AT481" i="14"/>
  <c r="AT482" i="14"/>
  <c r="AT483" i="14"/>
  <c r="AT484" i="14"/>
  <c r="AT485" i="14"/>
  <c r="AT486" i="14"/>
  <c r="AT487" i="14"/>
  <c r="AT488" i="14"/>
  <c r="AT489" i="14"/>
  <c r="AT490" i="14"/>
  <c r="AT491" i="14"/>
  <c r="AT492" i="14"/>
  <c r="AT493" i="14"/>
  <c r="AT494" i="14"/>
  <c r="AT495" i="14"/>
  <c r="AT496" i="14"/>
  <c r="AT497" i="14"/>
  <c r="AT498" i="14"/>
  <c r="AT499" i="14"/>
  <c r="AT500" i="14"/>
  <c r="AT501" i="14"/>
  <c r="AT502" i="14"/>
  <c r="AT503" i="14"/>
  <c r="AT504" i="14"/>
  <c r="AT505" i="14"/>
  <c r="AT506" i="14"/>
  <c r="AT507" i="14"/>
  <c r="AT508" i="14"/>
  <c r="AT509" i="14"/>
  <c r="AT510" i="14"/>
  <c r="AT511" i="14"/>
  <c r="AT512" i="14"/>
  <c r="AT513" i="14"/>
  <c r="AT514" i="14"/>
  <c r="AT515" i="14"/>
  <c r="AT516" i="14"/>
  <c r="AT517" i="14"/>
  <c r="AT518" i="14"/>
  <c r="AT519" i="14"/>
  <c r="AT520" i="14"/>
  <c r="AT521" i="14"/>
  <c r="AT522" i="14"/>
  <c r="AT523" i="14"/>
  <c r="AT524" i="14"/>
  <c r="AT525" i="14"/>
  <c r="AT526" i="14"/>
  <c r="AT527" i="14"/>
  <c r="AT528" i="14"/>
  <c r="AT529" i="14"/>
  <c r="AT530" i="14"/>
  <c r="AT531" i="14"/>
  <c r="AT532" i="14"/>
  <c r="AT533" i="14"/>
  <c r="AT534" i="14"/>
  <c r="AT535" i="14"/>
  <c r="AT536" i="14"/>
  <c r="AT537" i="14"/>
  <c r="AT538" i="14"/>
  <c r="AT539" i="14"/>
  <c r="AT540" i="14"/>
  <c r="AT541" i="14"/>
  <c r="AT542" i="14"/>
  <c r="AT543" i="14"/>
  <c r="AT544" i="14"/>
  <c r="AT545" i="14"/>
  <c r="AT546" i="14"/>
  <c r="AT547" i="14"/>
  <c r="AT548" i="14"/>
  <c r="AT549" i="14"/>
  <c r="AT550" i="14"/>
  <c r="AT551" i="14"/>
  <c r="AT552" i="14"/>
  <c r="AT553" i="14"/>
  <c r="AT554" i="14"/>
  <c r="AT555" i="14"/>
  <c r="AT556" i="14"/>
  <c r="AT557" i="14"/>
  <c r="AT558" i="14"/>
  <c r="AT559" i="14"/>
  <c r="AT560" i="14"/>
  <c r="AT561" i="14"/>
  <c r="AT562" i="14"/>
  <c r="AT563" i="14"/>
  <c r="AT564" i="14"/>
  <c r="AT565" i="14"/>
  <c r="AT566" i="14"/>
  <c r="AT567" i="14"/>
  <c r="AT568" i="14"/>
  <c r="AT569" i="14"/>
  <c r="AT570" i="14"/>
  <c r="AT571" i="14"/>
  <c r="AT572" i="14"/>
  <c r="AT573" i="14"/>
  <c r="AT574" i="14"/>
  <c r="AT575" i="14"/>
  <c r="AT576" i="14"/>
  <c r="AT577" i="14"/>
  <c r="AT578" i="14"/>
  <c r="AT579" i="14"/>
  <c r="AT580" i="14"/>
  <c r="AT581" i="14"/>
  <c r="AT582" i="14"/>
  <c r="AT583" i="14"/>
  <c r="AT584" i="14"/>
  <c r="AT585" i="14"/>
  <c r="AT586" i="14"/>
  <c r="AT587" i="14"/>
  <c r="AT588" i="14"/>
  <c r="AT589" i="14"/>
  <c r="AT590" i="14"/>
  <c r="AT591" i="14"/>
  <c r="AT592" i="14"/>
  <c r="AT593" i="14"/>
  <c r="AT594" i="14"/>
  <c r="AT595" i="14"/>
  <c r="AT596" i="14"/>
  <c r="AT597" i="14"/>
  <c r="AT598" i="14"/>
  <c r="AT599" i="14"/>
  <c r="AT600" i="14"/>
  <c r="AT601" i="14"/>
  <c r="AT602" i="14"/>
  <c r="AT603" i="14"/>
  <c r="AT604" i="14"/>
  <c r="AT605" i="14"/>
  <c r="AT606" i="14"/>
  <c r="AT607" i="14"/>
  <c r="AT608" i="14"/>
  <c r="AT609" i="14"/>
  <c r="AT610" i="14"/>
  <c r="AT611" i="14"/>
  <c r="AT612" i="14"/>
  <c r="AT613" i="14"/>
  <c r="AT614" i="14"/>
  <c r="AT615" i="14"/>
  <c r="AT616" i="14"/>
  <c r="AT617" i="14"/>
  <c r="AT618" i="14"/>
  <c r="AT619" i="14"/>
  <c r="AT620" i="14"/>
  <c r="AT621" i="14"/>
  <c r="AT622" i="14"/>
  <c r="AT623" i="14"/>
  <c r="AT624" i="14"/>
  <c r="AT625" i="14"/>
  <c r="AT626" i="14"/>
  <c r="AT627" i="14"/>
  <c r="AT628" i="14"/>
  <c r="AT629" i="14"/>
  <c r="AT630" i="14"/>
  <c r="AT631" i="14"/>
  <c r="AT632" i="14"/>
  <c r="AT633" i="14"/>
  <c r="AT634" i="14"/>
  <c r="AT635" i="14"/>
  <c r="AT636" i="14"/>
  <c r="AT637" i="14"/>
  <c r="AT638" i="14"/>
  <c r="AT639" i="14"/>
  <c r="AT640" i="14"/>
  <c r="AT641" i="14"/>
  <c r="AT642" i="14"/>
  <c r="AT643" i="14"/>
  <c r="AT644" i="14"/>
  <c r="AT645" i="14"/>
  <c r="AT646" i="14"/>
  <c r="AT647" i="14"/>
  <c r="AT648" i="14"/>
  <c r="AT649" i="14"/>
  <c r="AT650" i="14"/>
  <c r="AT651" i="14"/>
  <c r="AT652" i="14"/>
  <c r="AT653" i="14"/>
  <c r="AT654" i="14"/>
  <c r="AT655" i="14"/>
  <c r="AT656" i="14"/>
  <c r="AT657" i="14"/>
  <c r="AT658" i="14"/>
  <c r="AT659" i="14"/>
  <c r="AT660" i="14"/>
  <c r="AT661" i="14"/>
  <c r="AT662" i="14"/>
  <c r="AT663" i="14"/>
  <c r="AT664" i="14"/>
  <c r="AT665" i="14"/>
  <c r="AT666" i="14"/>
  <c r="AT667" i="14"/>
  <c r="AT668" i="14"/>
  <c r="AT669" i="14"/>
  <c r="AT670" i="14"/>
  <c r="AT671" i="14"/>
  <c r="AT672" i="14"/>
  <c r="AT673" i="14"/>
  <c r="AT674" i="14"/>
  <c r="AT675" i="14"/>
  <c r="AT676" i="14"/>
  <c r="AT677" i="14"/>
  <c r="AT678" i="14"/>
  <c r="AT679" i="14"/>
  <c r="AT680" i="14"/>
  <c r="AT681" i="14"/>
  <c r="AT682" i="14"/>
  <c r="AT683" i="14"/>
  <c r="AT684" i="14"/>
  <c r="AT685" i="14"/>
  <c r="AT686" i="14"/>
  <c r="AT687" i="14"/>
  <c r="AT688" i="14"/>
  <c r="AT689" i="14"/>
  <c r="AT690" i="14"/>
  <c r="AT691" i="14"/>
  <c r="AT692" i="14"/>
  <c r="AT693" i="14"/>
  <c r="AT694" i="14"/>
  <c r="AT695" i="14"/>
  <c r="AT696" i="14"/>
  <c r="AT697" i="14"/>
  <c r="AT698" i="14"/>
  <c r="AT699" i="14"/>
  <c r="AT700" i="14"/>
  <c r="AT701" i="14"/>
  <c r="AT702" i="14"/>
  <c r="AT703" i="14"/>
  <c r="AT704" i="14"/>
  <c r="AT705" i="14"/>
  <c r="AT706" i="14"/>
  <c r="AT707" i="14"/>
  <c r="AT708" i="14"/>
  <c r="AT709" i="14"/>
  <c r="AT710" i="14"/>
  <c r="AT711" i="14"/>
  <c r="AT712" i="14"/>
  <c r="AT713" i="14"/>
  <c r="AT714" i="14"/>
  <c r="AT715" i="14"/>
  <c r="AT716" i="14"/>
  <c r="AT717" i="14"/>
  <c r="AT718" i="14"/>
  <c r="AT719" i="14"/>
  <c r="AT720" i="14"/>
  <c r="AT721" i="14"/>
  <c r="AT722" i="14"/>
  <c r="AT723" i="14"/>
  <c r="AT724" i="14"/>
  <c r="AT725" i="14"/>
  <c r="AT726" i="14"/>
  <c r="AT727" i="14"/>
  <c r="AT728" i="14"/>
  <c r="AT729" i="14"/>
  <c r="AT730" i="14"/>
  <c r="AT731" i="14"/>
  <c r="AT732" i="14"/>
  <c r="AT733" i="14"/>
  <c r="AT734" i="14"/>
  <c r="AT735" i="14"/>
  <c r="AT736" i="14"/>
  <c r="AT737" i="14"/>
  <c r="AT738" i="14"/>
  <c r="AT739" i="14"/>
  <c r="AT740" i="14"/>
  <c r="AT741" i="14"/>
  <c r="AT742" i="14"/>
  <c r="AT743" i="14"/>
  <c r="AT744" i="14"/>
  <c r="AT745" i="14"/>
  <c r="AT746" i="14"/>
  <c r="AT747" i="14"/>
  <c r="AT748" i="14"/>
  <c r="AT749" i="14"/>
  <c r="AT750" i="14"/>
  <c r="AT751" i="14"/>
  <c r="AT752" i="14"/>
  <c r="AT753" i="14"/>
  <c r="AT754" i="14"/>
  <c r="AT755" i="14"/>
  <c r="AT756" i="14"/>
  <c r="AT757" i="14"/>
  <c r="AT758" i="14"/>
  <c r="AT759" i="14"/>
  <c r="AT760" i="14"/>
  <c r="AT761" i="14"/>
  <c r="AT762" i="14"/>
  <c r="AT763" i="14"/>
  <c r="AT764" i="14"/>
  <c r="AT765" i="14"/>
  <c r="AT766" i="14"/>
  <c r="AT767" i="14"/>
  <c r="AT768" i="14"/>
  <c r="AT769" i="14"/>
  <c r="AT770" i="14"/>
  <c r="AT771" i="14"/>
  <c r="AT772" i="14"/>
  <c r="AT773" i="14"/>
  <c r="AT774" i="14"/>
  <c r="AT775" i="14"/>
  <c r="AT776" i="14"/>
  <c r="AT777" i="14"/>
  <c r="AT778" i="14"/>
  <c r="AT779" i="14"/>
  <c r="AT4" i="14"/>
  <c r="AS7" i="14"/>
  <c r="AS8" i="14"/>
  <c r="AS9" i="14"/>
  <c r="AS10" i="14"/>
  <c r="AS11" i="14"/>
  <c r="AS12" i="14"/>
  <c r="AS13" i="14"/>
  <c r="AS14" i="14"/>
  <c r="AS15" i="14"/>
  <c r="AS16" i="14"/>
  <c r="AS17" i="14"/>
  <c r="AS18" i="14"/>
  <c r="AS19" i="14"/>
  <c r="AS20" i="14"/>
  <c r="AS21" i="14"/>
  <c r="AS22" i="14"/>
  <c r="AS23" i="14"/>
  <c r="AS24" i="14"/>
  <c r="AS25" i="14"/>
  <c r="AS26" i="14"/>
  <c r="AS27" i="14"/>
  <c r="AS28" i="14"/>
  <c r="AS29" i="14"/>
  <c r="AS30" i="14"/>
  <c r="AS31" i="14"/>
  <c r="AS32" i="14"/>
  <c r="AS33" i="14"/>
  <c r="AS34" i="14"/>
  <c r="AS35" i="14"/>
  <c r="AS36" i="14"/>
  <c r="AS37" i="14"/>
  <c r="AS38" i="14"/>
  <c r="AS39" i="14"/>
  <c r="AS40" i="14"/>
  <c r="AS41" i="14"/>
  <c r="AS42" i="14"/>
  <c r="AS43" i="14"/>
  <c r="AS44" i="14"/>
  <c r="AS45" i="14"/>
  <c r="AS46" i="14"/>
  <c r="AS47" i="14"/>
  <c r="AS48" i="14"/>
  <c r="AS49" i="14"/>
  <c r="AS50" i="14"/>
  <c r="AS51" i="14"/>
  <c r="AS52" i="14"/>
  <c r="AS53" i="14"/>
  <c r="AS54" i="14"/>
  <c r="AS55" i="14"/>
  <c r="AS56" i="14"/>
  <c r="AS57" i="14"/>
  <c r="AS58" i="14"/>
  <c r="AS59" i="14"/>
  <c r="AS60" i="14"/>
  <c r="AS61" i="14"/>
  <c r="AS62" i="14"/>
  <c r="AS63" i="14"/>
  <c r="AS64" i="14"/>
  <c r="AS65" i="14"/>
  <c r="AS66" i="14"/>
  <c r="AS67" i="14"/>
  <c r="AS68" i="14"/>
  <c r="AS69" i="14"/>
  <c r="AS70" i="14"/>
  <c r="AS71" i="14"/>
  <c r="AS72" i="14"/>
  <c r="AS73" i="14"/>
  <c r="AS74" i="14"/>
  <c r="AS75" i="14"/>
  <c r="AS76" i="14"/>
  <c r="AS77" i="14"/>
  <c r="AS78" i="14"/>
  <c r="AS79" i="14"/>
  <c r="AS80" i="14"/>
  <c r="AS81" i="14"/>
  <c r="AS82" i="14"/>
  <c r="AS83" i="14"/>
  <c r="AS84" i="14"/>
  <c r="AS85" i="14"/>
  <c r="AS86" i="14"/>
  <c r="AS87" i="14"/>
  <c r="AS88" i="14"/>
  <c r="AS89" i="14"/>
  <c r="AS90" i="14"/>
  <c r="AS91" i="14"/>
  <c r="AS92" i="14"/>
  <c r="AS93" i="14"/>
  <c r="AS94" i="14"/>
  <c r="AS95" i="14"/>
  <c r="AS96" i="14"/>
  <c r="AS97" i="14"/>
  <c r="AS98" i="14"/>
  <c r="AS99" i="14"/>
  <c r="AS100" i="14"/>
  <c r="AS101" i="14"/>
  <c r="AS102" i="14"/>
  <c r="AS103" i="14"/>
  <c r="AS104" i="14"/>
  <c r="AS105" i="14"/>
  <c r="AS106" i="14"/>
  <c r="AS107" i="14"/>
  <c r="AS108" i="14"/>
  <c r="AS109" i="14"/>
  <c r="AS110" i="14"/>
  <c r="AS111" i="14"/>
  <c r="AS112" i="14"/>
  <c r="AS113" i="14"/>
  <c r="AS114" i="14"/>
  <c r="AS115" i="14"/>
  <c r="AS116" i="14"/>
  <c r="AS117" i="14"/>
  <c r="AS118" i="14"/>
  <c r="AS119" i="14"/>
  <c r="AS120" i="14"/>
  <c r="AS121" i="14"/>
  <c r="AS122" i="14"/>
  <c r="AS123" i="14"/>
  <c r="AS124" i="14"/>
  <c r="AS125" i="14"/>
  <c r="AS126" i="14"/>
  <c r="AS127" i="14"/>
  <c r="AS128" i="14"/>
  <c r="AS129" i="14"/>
  <c r="AS130" i="14"/>
  <c r="AS131" i="14"/>
  <c r="AS132" i="14"/>
  <c r="AS133" i="14"/>
  <c r="AS134" i="14"/>
  <c r="AS135" i="14"/>
  <c r="AS136" i="14"/>
  <c r="AS137" i="14"/>
  <c r="AS138" i="14"/>
  <c r="AS139" i="14"/>
  <c r="AS140" i="14"/>
  <c r="AS141" i="14"/>
  <c r="AS142" i="14"/>
  <c r="AS143" i="14"/>
  <c r="AS144" i="14"/>
  <c r="AS145" i="14"/>
  <c r="AS146" i="14"/>
  <c r="AS147" i="14"/>
  <c r="AS148" i="14"/>
  <c r="AS149" i="14"/>
  <c r="AS150" i="14"/>
  <c r="AS151" i="14"/>
  <c r="AS152" i="14"/>
  <c r="AS153" i="14"/>
  <c r="AS154" i="14"/>
  <c r="AS155" i="14"/>
  <c r="AS156" i="14"/>
  <c r="AS157" i="14"/>
  <c r="AS158" i="14"/>
  <c r="AS159" i="14"/>
  <c r="AS160" i="14"/>
  <c r="AS161" i="14"/>
  <c r="AS162" i="14"/>
  <c r="AS163" i="14"/>
  <c r="AS164" i="14"/>
  <c r="AS165" i="14"/>
  <c r="AS166" i="14"/>
  <c r="AS167" i="14"/>
  <c r="AS168" i="14"/>
  <c r="AS169" i="14"/>
  <c r="AS170" i="14"/>
  <c r="AS171" i="14"/>
  <c r="AS172" i="14"/>
  <c r="AS173" i="14"/>
  <c r="AS174" i="14"/>
  <c r="AS175" i="14"/>
  <c r="AS176" i="14"/>
  <c r="AS177" i="14"/>
  <c r="AS178" i="14"/>
  <c r="AS179" i="14"/>
  <c r="AS180" i="14"/>
  <c r="AS181" i="14"/>
  <c r="AS182" i="14"/>
  <c r="AS183" i="14"/>
  <c r="AS184" i="14"/>
  <c r="AS185" i="14"/>
  <c r="AS186" i="14"/>
  <c r="AS187" i="14"/>
  <c r="AS188" i="14"/>
  <c r="AS189" i="14"/>
  <c r="AS190" i="14"/>
  <c r="AS191" i="14"/>
  <c r="AS192" i="14"/>
  <c r="AS193" i="14"/>
  <c r="AS194" i="14"/>
  <c r="AS195" i="14"/>
  <c r="AS196" i="14"/>
  <c r="AS197" i="14"/>
  <c r="AS198" i="14"/>
  <c r="AS199" i="14"/>
  <c r="AS200" i="14"/>
  <c r="AS201" i="14"/>
  <c r="AS202" i="14"/>
  <c r="AS203" i="14"/>
  <c r="AS204" i="14"/>
  <c r="AS205" i="14"/>
  <c r="AS206" i="14"/>
  <c r="AS207" i="14"/>
  <c r="AS208" i="14"/>
  <c r="AS209" i="14"/>
  <c r="AS210" i="14"/>
  <c r="AS211" i="14"/>
  <c r="AS212" i="14"/>
  <c r="AS213" i="14"/>
  <c r="AS214" i="14"/>
  <c r="AS215" i="14"/>
  <c r="AS216" i="14"/>
  <c r="AS217" i="14"/>
  <c r="AS218" i="14"/>
  <c r="AS219" i="14"/>
  <c r="AS220" i="14"/>
  <c r="AS221" i="14"/>
  <c r="AS222" i="14"/>
  <c r="AS223" i="14"/>
  <c r="AS224" i="14"/>
  <c r="AS225" i="14"/>
  <c r="AS226" i="14"/>
  <c r="AS227" i="14"/>
  <c r="AS228" i="14"/>
  <c r="AS229" i="14"/>
  <c r="AS230" i="14"/>
  <c r="AS231" i="14"/>
  <c r="AS232" i="14"/>
  <c r="AS233" i="14"/>
  <c r="AS234" i="14"/>
  <c r="AS235" i="14"/>
  <c r="AS236" i="14"/>
  <c r="AS237" i="14"/>
  <c r="AS238" i="14"/>
  <c r="AS239" i="14"/>
  <c r="AS240" i="14"/>
  <c r="AS241" i="14"/>
  <c r="AS242" i="14"/>
  <c r="AS243" i="14"/>
  <c r="AS244" i="14"/>
  <c r="AS245" i="14"/>
  <c r="AS246" i="14"/>
  <c r="AS247" i="14"/>
  <c r="AS248" i="14"/>
  <c r="AS249" i="14"/>
  <c r="AS250" i="14"/>
  <c r="AS251" i="14"/>
  <c r="AS252" i="14"/>
  <c r="AS253" i="14"/>
  <c r="AS254" i="14"/>
  <c r="AS255" i="14"/>
  <c r="AS256" i="14"/>
  <c r="AS257" i="14"/>
  <c r="AS258" i="14"/>
  <c r="AS259" i="14"/>
  <c r="AS260" i="14"/>
  <c r="AS261" i="14"/>
  <c r="AS262" i="14"/>
  <c r="AS263" i="14"/>
  <c r="AS264" i="14"/>
  <c r="AS265" i="14"/>
  <c r="AS266" i="14"/>
  <c r="AS267" i="14"/>
  <c r="AS268" i="14"/>
  <c r="AS269" i="14"/>
  <c r="AS270" i="14"/>
  <c r="AS271" i="14"/>
  <c r="AS272" i="14"/>
  <c r="AS273" i="14"/>
  <c r="AS274" i="14"/>
  <c r="AS275" i="14"/>
  <c r="AS276" i="14"/>
  <c r="AS277" i="14"/>
  <c r="AS278" i="14"/>
  <c r="AS279" i="14"/>
  <c r="AS280" i="14"/>
  <c r="AS281" i="14"/>
  <c r="AS282" i="14"/>
  <c r="AS283" i="14"/>
  <c r="AS284" i="14"/>
  <c r="AS285" i="14"/>
  <c r="AS286" i="14"/>
  <c r="AS287" i="14"/>
  <c r="AS288" i="14"/>
  <c r="AS289" i="14"/>
  <c r="AS290" i="14"/>
  <c r="AS291" i="14"/>
  <c r="AS292" i="14"/>
  <c r="AS293" i="14"/>
  <c r="AS294" i="14"/>
  <c r="AS295" i="14"/>
  <c r="AS296" i="14"/>
  <c r="AS297" i="14"/>
  <c r="AS298" i="14"/>
  <c r="AS299" i="14"/>
  <c r="AS300" i="14"/>
  <c r="AS301" i="14"/>
  <c r="AS302" i="14"/>
  <c r="AS303" i="14"/>
  <c r="AS304" i="14"/>
  <c r="AS305" i="14"/>
  <c r="AS306" i="14"/>
  <c r="AS307" i="14"/>
  <c r="AS308" i="14"/>
  <c r="AS309" i="14"/>
  <c r="AS310" i="14"/>
  <c r="AS311" i="14"/>
  <c r="AS312" i="14"/>
  <c r="AS313" i="14"/>
  <c r="AS314" i="14"/>
  <c r="AS315" i="14"/>
  <c r="AS316" i="14"/>
  <c r="AS317" i="14"/>
  <c r="AS318" i="14"/>
  <c r="AS319" i="14"/>
  <c r="AS320" i="14"/>
  <c r="AS321" i="14"/>
  <c r="AS322" i="14"/>
  <c r="AS323" i="14"/>
  <c r="AS324" i="14"/>
  <c r="AS325" i="14"/>
  <c r="AS326" i="14"/>
  <c r="AS327" i="14"/>
  <c r="AS328" i="14"/>
  <c r="AS329" i="14"/>
  <c r="AS330" i="14"/>
  <c r="AS331" i="14"/>
  <c r="AS332" i="14"/>
  <c r="AS333" i="14"/>
  <c r="AS334" i="14"/>
  <c r="AS335" i="14"/>
  <c r="AS336" i="14"/>
  <c r="AS337" i="14"/>
  <c r="AS338" i="14"/>
  <c r="AS339" i="14"/>
  <c r="AS340" i="14"/>
  <c r="AS341" i="14"/>
  <c r="AS342" i="14"/>
  <c r="AS343" i="14"/>
  <c r="AS344" i="14"/>
  <c r="AS345" i="14"/>
  <c r="AS346" i="14"/>
  <c r="AS347" i="14"/>
  <c r="AS348" i="14"/>
  <c r="AS349" i="14"/>
  <c r="AS350" i="14"/>
  <c r="AS351" i="14"/>
  <c r="AS352" i="14"/>
  <c r="AS353" i="14"/>
  <c r="AS354" i="14"/>
  <c r="AS355" i="14"/>
  <c r="AS356" i="14"/>
  <c r="AS357" i="14"/>
  <c r="AS358" i="14"/>
  <c r="AS359" i="14"/>
  <c r="AS360" i="14"/>
  <c r="AS361" i="14"/>
  <c r="AS362" i="14"/>
  <c r="AS363" i="14"/>
  <c r="AS364" i="14"/>
  <c r="AS365" i="14"/>
  <c r="AS366" i="14"/>
  <c r="AS367" i="14"/>
  <c r="AS368" i="14"/>
  <c r="AS369" i="14"/>
  <c r="AS370" i="14"/>
  <c r="AS371" i="14"/>
  <c r="AS372" i="14"/>
  <c r="AS373" i="14"/>
  <c r="AS374" i="14"/>
  <c r="AS375" i="14"/>
  <c r="AS376" i="14"/>
  <c r="AS377" i="14"/>
  <c r="AS378" i="14"/>
  <c r="AS379" i="14"/>
  <c r="AS380" i="14"/>
  <c r="AS381" i="14"/>
  <c r="AS382" i="14"/>
  <c r="AS383" i="14"/>
  <c r="AS384" i="14"/>
  <c r="AS385" i="14"/>
  <c r="AS386" i="14"/>
  <c r="AS387" i="14"/>
  <c r="AS388" i="14"/>
  <c r="AS389" i="14"/>
  <c r="AS390" i="14"/>
  <c r="AS391" i="14"/>
  <c r="AS392" i="14"/>
  <c r="AS393" i="14"/>
  <c r="AS394" i="14"/>
  <c r="AS395" i="14"/>
  <c r="AS396" i="14"/>
  <c r="AS397" i="14"/>
  <c r="AS398" i="14"/>
  <c r="AS399" i="14"/>
  <c r="AS400" i="14"/>
  <c r="AS401" i="14"/>
  <c r="AS402" i="14"/>
  <c r="AS403" i="14"/>
  <c r="AS404" i="14"/>
  <c r="AS405" i="14"/>
  <c r="AS406" i="14"/>
  <c r="AS407" i="14"/>
  <c r="AS408" i="14"/>
  <c r="AS409" i="14"/>
  <c r="AS410" i="14"/>
  <c r="AS411" i="14"/>
  <c r="AS412" i="14"/>
  <c r="AS413" i="14"/>
  <c r="AS414" i="14"/>
  <c r="AS415" i="14"/>
  <c r="AS416" i="14"/>
  <c r="AS417" i="14"/>
  <c r="AS418" i="14"/>
  <c r="AS419" i="14"/>
  <c r="AS420" i="14"/>
  <c r="AS421" i="14"/>
  <c r="AS422" i="14"/>
  <c r="AS423" i="14"/>
  <c r="AS424" i="14"/>
  <c r="AS425" i="14"/>
  <c r="AS426" i="14"/>
  <c r="AS427" i="14"/>
  <c r="AS428" i="14"/>
  <c r="AS429" i="14"/>
  <c r="AS430" i="14"/>
  <c r="AS431" i="14"/>
  <c r="AS432" i="14"/>
  <c r="AS433" i="14"/>
  <c r="AS434" i="14"/>
  <c r="AS435" i="14"/>
  <c r="AS436" i="14"/>
  <c r="AS437" i="14"/>
  <c r="AS438" i="14"/>
  <c r="AS439" i="14"/>
  <c r="AS440" i="14"/>
  <c r="AS441" i="14"/>
  <c r="AS442" i="14"/>
  <c r="AS443" i="14"/>
  <c r="AS444" i="14"/>
  <c r="AS445" i="14"/>
  <c r="AS446" i="14"/>
  <c r="AS447" i="14"/>
  <c r="AS448" i="14"/>
  <c r="AS449" i="14"/>
  <c r="AS450" i="14"/>
  <c r="AS451" i="14"/>
  <c r="AS452" i="14"/>
  <c r="AS453" i="14"/>
  <c r="AS454" i="14"/>
  <c r="AS455" i="14"/>
  <c r="AS456" i="14"/>
  <c r="AS457" i="14"/>
  <c r="AS458" i="14"/>
  <c r="AS459" i="14"/>
  <c r="AS460" i="14"/>
  <c r="AS461" i="14"/>
  <c r="AS462" i="14"/>
  <c r="AS463" i="14"/>
  <c r="AS464" i="14"/>
  <c r="AS465" i="14"/>
  <c r="AS466" i="14"/>
  <c r="AS467" i="14"/>
  <c r="AS468" i="14"/>
  <c r="AS469" i="14"/>
  <c r="AS470" i="14"/>
  <c r="AS471" i="14"/>
  <c r="AS472" i="14"/>
  <c r="AS473" i="14"/>
  <c r="AS474" i="14"/>
  <c r="AS475" i="14"/>
  <c r="AS476" i="14"/>
  <c r="AS477" i="14"/>
  <c r="AS478" i="14"/>
  <c r="AS479" i="14"/>
  <c r="AS480" i="14"/>
  <c r="AS481" i="14"/>
  <c r="AS482" i="14"/>
  <c r="AS483" i="14"/>
  <c r="AS484" i="14"/>
  <c r="AS485" i="14"/>
  <c r="AS486" i="14"/>
  <c r="AS487" i="14"/>
  <c r="AS488" i="14"/>
  <c r="AS489" i="14"/>
  <c r="AS490" i="14"/>
  <c r="AS491" i="14"/>
  <c r="AS492" i="14"/>
  <c r="AS493" i="14"/>
  <c r="AS494" i="14"/>
  <c r="AS495" i="14"/>
  <c r="AS496" i="14"/>
  <c r="AS497" i="14"/>
  <c r="AS498" i="14"/>
  <c r="AS499" i="14"/>
  <c r="AS500" i="14"/>
  <c r="AS501" i="14"/>
  <c r="AS502" i="14"/>
  <c r="AS503" i="14"/>
  <c r="AS504" i="14"/>
  <c r="AS505" i="14"/>
  <c r="AS506" i="14"/>
  <c r="AS507" i="14"/>
  <c r="AS508" i="14"/>
  <c r="AS509" i="14"/>
  <c r="AS510" i="14"/>
  <c r="AS511" i="14"/>
  <c r="AS512" i="14"/>
  <c r="AS513" i="14"/>
  <c r="AS514" i="14"/>
  <c r="AS515" i="14"/>
  <c r="AS516" i="14"/>
  <c r="AS517" i="14"/>
  <c r="AS518" i="14"/>
  <c r="AS519" i="14"/>
  <c r="AS520" i="14"/>
  <c r="AS521" i="14"/>
  <c r="AS522" i="14"/>
  <c r="AS523" i="14"/>
  <c r="AS524" i="14"/>
  <c r="AS525" i="14"/>
  <c r="AS526" i="14"/>
  <c r="AS527" i="14"/>
  <c r="AS528" i="14"/>
  <c r="AS529" i="14"/>
  <c r="AS530" i="14"/>
  <c r="AS531" i="14"/>
  <c r="AS532" i="14"/>
  <c r="AS533" i="14"/>
  <c r="AS534" i="14"/>
  <c r="AS535" i="14"/>
  <c r="AS536" i="14"/>
  <c r="AS537" i="14"/>
  <c r="AS538" i="14"/>
  <c r="AS539" i="14"/>
  <c r="AS540" i="14"/>
  <c r="AS541" i="14"/>
  <c r="AS542" i="14"/>
  <c r="AS543" i="14"/>
  <c r="AS544" i="14"/>
  <c r="AS545" i="14"/>
  <c r="AS546" i="14"/>
  <c r="AS547" i="14"/>
  <c r="AS548" i="14"/>
  <c r="AS549" i="14"/>
  <c r="AS550" i="14"/>
  <c r="AS551" i="14"/>
  <c r="AS552" i="14"/>
  <c r="AS553" i="14"/>
  <c r="AS554" i="14"/>
  <c r="AS555" i="14"/>
  <c r="AS556" i="14"/>
  <c r="AS557" i="14"/>
  <c r="AS558" i="14"/>
  <c r="AS559" i="14"/>
  <c r="AS560" i="14"/>
  <c r="AS561" i="14"/>
  <c r="AS562" i="14"/>
  <c r="AS563" i="14"/>
  <c r="AS564" i="14"/>
  <c r="AS565" i="14"/>
  <c r="AS566" i="14"/>
  <c r="AS567" i="14"/>
  <c r="AS568" i="14"/>
  <c r="AS569" i="14"/>
  <c r="AS570" i="14"/>
  <c r="AS571" i="14"/>
  <c r="AS572" i="14"/>
  <c r="AS573" i="14"/>
  <c r="AS574" i="14"/>
  <c r="AS575" i="14"/>
  <c r="AS576" i="14"/>
  <c r="AS577" i="14"/>
  <c r="AS578" i="14"/>
  <c r="AS579" i="14"/>
  <c r="AS580" i="14"/>
  <c r="AS581" i="14"/>
  <c r="AS582" i="14"/>
  <c r="AS583" i="14"/>
  <c r="AS584" i="14"/>
  <c r="AS585" i="14"/>
  <c r="AS586" i="14"/>
  <c r="AS587" i="14"/>
  <c r="AS588" i="14"/>
  <c r="AS589" i="14"/>
  <c r="AS590" i="14"/>
  <c r="AS591" i="14"/>
  <c r="AS592" i="14"/>
  <c r="AS593" i="14"/>
  <c r="AS594" i="14"/>
  <c r="AS595" i="14"/>
  <c r="AS596" i="14"/>
  <c r="AS597" i="14"/>
  <c r="AS598" i="14"/>
  <c r="AS599" i="14"/>
  <c r="AS600" i="14"/>
  <c r="AS601" i="14"/>
  <c r="AS602" i="14"/>
  <c r="AS603" i="14"/>
  <c r="AS604" i="14"/>
  <c r="AS605" i="14"/>
  <c r="AS606" i="14"/>
  <c r="AS607" i="14"/>
  <c r="AS608" i="14"/>
  <c r="AS609" i="14"/>
  <c r="AS610" i="14"/>
  <c r="AS611" i="14"/>
  <c r="AS612" i="14"/>
  <c r="AS613" i="14"/>
  <c r="AS614" i="14"/>
  <c r="AS615" i="14"/>
  <c r="AS616" i="14"/>
  <c r="AS617" i="14"/>
  <c r="AS618" i="14"/>
  <c r="AS619" i="14"/>
  <c r="AS620" i="14"/>
  <c r="AS621" i="14"/>
  <c r="AS622" i="14"/>
  <c r="AS623" i="14"/>
  <c r="AS624" i="14"/>
  <c r="AS625" i="14"/>
  <c r="AS626" i="14"/>
  <c r="AS627" i="14"/>
  <c r="AS628" i="14"/>
  <c r="AS629" i="14"/>
  <c r="AS630" i="14"/>
  <c r="AS631" i="14"/>
  <c r="AS632" i="14"/>
  <c r="AS633" i="14"/>
  <c r="AS634" i="14"/>
  <c r="AS635" i="14"/>
  <c r="AS636" i="14"/>
  <c r="AS637" i="14"/>
  <c r="AS638" i="14"/>
  <c r="AS639" i="14"/>
  <c r="AS640" i="14"/>
  <c r="AS641" i="14"/>
  <c r="AS642" i="14"/>
  <c r="AS643" i="14"/>
  <c r="AS644" i="14"/>
  <c r="AS645" i="14"/>
  <c r="AS646" i="14"/>
  <c r="AS647" i="14"/>
  <c r="AS648" i="14"/>
  <c r="AS649" i="14"/>
  <c r="AS650" i="14"/>
  <c r="AS651" i="14"/>
  <c r="AS652" i="14"/>
  <c r="AS653" i="14"/>
  <c r="AS654" i="14"/>
  <c r="AS655" i="14"/>
  <c r="AS656" i="14"/>
  <c r="AS657" i="14"/>
  <c r="AS658" i="14"/>
  <c r="AS659" i="14"/>
  <c r="AS660" i="14"/>
  <c r="AS661" i="14"/>
  <c r="AS662" i="14"/>
  <c r="AS663" i="14"/>
  <c r="AS664" i="14"/>
  <c r="AS665" i="14"/>
  <c r="AS666" i="14"/>
  <c r="AS667" i="14"/>
  <c r="AS668" i="14"/>
  <c r="AS669" i="14"/>
  <c r="AS670" i="14"/>
  <c r="AS671" i="14"/>
  <c r="AS672" i="14"/>
  <c r="AS673" i="14"/>
  <c r="AS674" i="14"/>
  <c r="AS675" i="14"/>
  <c r="AS676" i="14"/>
  <c r="AS677" i="14"/>
  <c r="AS678" i="14"/>
  <c r="AS679" i="14"/>
  <c r="AS680" i="14"/>
  <c r="AS681" i="14"/>
  <c r="AS682" i="14"/>
  <c r="AS683" i="14"/>
  <c r="AS684" i="14"/>
  <c r="AS685" i="14"/>
  <c r="AS686" i="14"/>
  <c r="AS687" i="14"/>
  <c r="AS688" i="14"/>
  <c r="AS689" i="14"/>
  <c r="AS690" i="14"/>
  <c r="AS691" i="14"/>
  <c r="AS692" i="14"/>
  <c r="AS693" i="14"/>
  <c r="AS694" i="14"/>
  <c r="AS695" i="14"/>
  <c r="AS696" i="14"/>
  <c r="AS697" i="14"/>
  <c r="AS698" i="14"/>
  <c r="AS699" i="14"/>
  <c r="AS700" i="14"/>
  <c r="AS701" i="14"/>
  <c r="AS702" i="14"/>
  <c r="AS703" i="14"/>
  <c r="AS704" i="14"/>
  <c r="AS705" i="14"/>
  <c r="AS706" i="14"/>
  <c r="AS707" i="14"/>
  <c r="AS708" i="14"/>
  <c r="AS709" i="14"/>
  <c r="AS710" i="14"/>
  <c r="AS711" i="14"/>
  <c r="AS712" i="14"/>
  <c r="AS713" i="14"/>
  <c r="AS714" i="14"/>
  <c r="AS715" i="14"/>
  <c r="AS716" i="14"/>
  <c r="AS717" i="14"/>
  <c r="AS718" i="14"/>
  <c r="AS719" i="14"/>
  <c r="AS720" i="14"/>
  <c r="AS721" i="14"/>
  <c r="AS722" i="14"/>
  <c r="AS723" i="14"/>
  <c r="AS724" i="14"/>
  <c r="AS725" i="14"/>
  <c r="AS726" i="14"/>
  <c r="AS727" i="14"/>
  <c r="AS728" i="14"/>
  <c r="AS729" i="14"/>
  <c r="AS730" i="14"/>
  <c r="AS731" i="14"/>
  <c r="AS732" i="14"/>
  <c r="AS733" i="14"/>
  <c r="AS734" i="14"/>
  <c r="AS735" i="14"/>
  <c r="AS736" i="14"/>
  <c r="AS737" i="14"/>
  <c r="AS738" i="14"/>
  <c r="AS739" i="14"/>
  <c r="AS740" i="14"/>
  <c r="AS741" i="14"/>
  <c r="AS742" i="14"/>
  <c r="AS743" i="14"/>
  <c r="AS744" i="14"/>
  <c r="AS745" i="14"/>
  <c r="AS746" i="14"/>
  <c r="AS747" i="14"/>
  <c r="AS748" i="14"/>
  <c r="AS749" i="14"/>
  <c r="AS750" i="14"/>
  <c r="AS751" i="14"/>
  <c r="AS752" i="14"/>
  <c r="AS753" i="14"/>
  <c r="AS754" i="14"/>
  <c r="AS755" i="14"/>
  <c r="AS756" i="14"/>
  <c r="AS757" i="14"/>
  <c r="AS758" i="14"/>
  <c r="AS759" i="14"/>
  <c r="AS760" i="14"/>
  <c r="AS761" i="14"/>
  <c r="AS762" i="14"/>
  <c r="AS763" i="14"/>
  <c r="AS764" i="14"/>
  <c r="AS765" i="14"/>
  <c r="AS766" i="14"/>
  <c r="AS767" i="14"/>
  <c r="AS768" i="14"/>
  <c r="AS769" i="14"/>
  <c r="AS770" i="14"/>
  <c r="AS771" i="14"/>
  <c r="AS772" i="14"/>
  <c r="AS773" i="14"/>
  <c r="AS774" i="14"/>
  <c r="AS775" i="14"/>
  <c r="AS776" i="14"/>
  <c r="AS777" i="14"/>
  <c r="AS778" i="14"/>
  <c r="AS779" i="14"/>
  <c r="AS4" i="14"/>
  <c r="AS5" i="14"/>
  <c r="AS6" i="14"/>
  <c r="AR5" i="14"/>
  <c r="AR6" i="14"/>
  <c r="AR7" i="14"/>
  <c r="AR8" i="14"/>
  <c r="AR9" i="14"/>
  <c r="AR10" i="14"/>
  <c r="AR11" i="14"/>
  <c r="AR12" i="14"/>
  <c r="AR13" i="14"/>
  <c r="AR14" i="14"/>
  <c r="AR15" i="14"/>
  <c r="AR16" i="14"/>
  <c r="AR17" i="14"/>
  <c r="AR18" i="14"/>
  <c r="AR19" i="14"/>
  <c r="AR20" i="14"/>
  <c r="AR21" i="14"/>
  <c r="AR22" i="14"/>
  <c r="AR23" i="14"/>
  <c r="AR24" i="14"/>
  <c r="AR25" i="14"/>
  <c r="AR26" i="14"/>
  <c r="AR27" i="14"/>
  <c r="AR28" i="14"/>
  <c r="AR29" i="14"/>
  <c r="AR30" i="14"/>
  <c r="AR31" i="14"/>
  <c r="AR32" i="14"/>
  <c r="AR33" i="14"/>
  <c r="AR34" i="14"/>
  <c r="AR35" i="14"/>
  <c r="AR36" i="14"/>
  <c r="AR37" i="14"/>
  <c r="AR38" i="14"/>
  <c r="AR39" i="14"/>
  <c r="AR40" i="14"/>
  <c r="AR41" i="14"/>
  <c r="AR42" i="14"/>
  <c r="AR43" i="14"/>
  <c r="AR44" i="14"/>
  <c r="AR45" i="14"/>
  <c r="AR46" i="14"/>
  <c r="AR47" i="14"/>
  <c r="AR48" i="14"/>
  <c r="AR49" i="14"/>
  <c r="AR50" i="14"/>
  <c r="AR51" i="14"/>
  <c r="AR52" i="14"/>
  <c r="AR53" i="14"/>
  <c r="AR54" i="14"/>
  <c r="AR55" i="14"/>
  <c r="AR56" i="14"/>
  <c r="AR57" i="14"/>
  <c r="AR58" i="14"/>
  <c r="AR59" i="14"/>
  <c r="AR60" i="14"/>
  <c r="AR61" i="14"/>
  <c r="AR62" i="14"/>
  <c r="AR63" i="14"/>
  <c r="AR64" i="14"/>
  <c r="AR65" i="14"/>
  <c r="AR66" i="14"/>
  <c r="AR67" i="14"/>
  <c r="AR68" i="14"/>
  <c r="AR69" i="14"/>
  <c r="AR70" i="14"/>
  <c r="AR71" i="14"/>
  <c r="AR72" i="14"/>
  <c r="AR73" i="14"/>
  <c r="AR74" i="14"/>
  <c r="AR75" i="14"/>
  <c r="AR76" i="14"/>
  <c r="AR77" i="14"/>
  <c r="AR78" i="14"/>
  <c r="AR79" i="14"/>
  <c r="AR80" i="14"/>
  <c r="AR81" i="14"/>
  <c r="AR82" i="14"/>
  <c r="AR83" i="14"/>
  <c r="AR84" i="14"/>
  <c r="AR85" i="14"/>
  <c r="AR86" i="14"/>
  <c r="AR87" i="14"/>
  <c r="AR88" i="14"/>
  <c r="AR89" i="14"/>
  <c r="AR90" i="14"/>
  <c r="AR91" i="14"/>
  <c r="AR92" i="14"/>
  <c r="AR93" i="14"/>
  <c r="AR94" i="14"/>
  <c r="AR95" i="14"/>
  <c r="AR96" i="14"/>
  <c r="AR97" i="14"/>
  <c r="AR98" i="14"/>
  <c r="AR99" i="14"/>
  <c r="AR100" i="14"/>
  <c r="AR101" i="14"/>
  <c r="AR102" i="14"/>
  <c r="AR103" i="14"/>
  <c r="AR104" i="14"/>
  <c r="AR105" i="14"/>
  <c r="AR106" i="14"/>
  <c r="AR107" i="14"/>
  <c r="AR108" i="14"/>
  <c r="AR109" i="14"/>
  <c r="AR110" i="14"/>
  <c r="AR111" i="14"/>
  <c r="AR112" i="14"/>
  <c r="AR113" i="14"/>
  <c r="AR114" i="14"/>
  <c r="AR115" i="14"/>
  <c r="AR116" i="14"/>
  <c r="AR117" i="14"/>
  <c r="AR118" i="14"/>
  <c r="AR119" i="14"/>
  <c r="AR120" i="14"/>
  <c r="AR121" i="14"/>
  <c r="AR122" i="14"/>
  <c r="AR123" i="14"/>
  <c r="AR124" i="14"/>
  <c r="AR125" i="14"/>
  <c r="AR126" i="14"/>
  <c r="AR127" i="14"/>
  <c r="AR128" i="14"/>
  <c r="AR129" i="14"/>
  <c r="AR130" i="14"/>
  <c r="AR131" i="14"/>
  <c r="AR132" i="14"/>
  <c r="AR133" i="14"/>
  <c r="AR134" i="14"/>
  <c r="AR135" i="14"/>
  <c r="AR136" i="14"/>
  <c r="AR137" i="14"/>
  <c r="AR138" i="14"/>
  <c r="AR139" i="14"/>
  <c r="AR140" i="14"/>
  <c r="AR141" i="14"/>
  <c r="AR142" i="14"/>
  <c r="AR143" i="14"/>
  <c r="AR144" i="14"/>
  <c r="AR145" i="14"/>
  <c r="AR146" i="14"/>
  <c r="AR147" i="14"/>
  <c r="AR148" i="14"/>
  <c r="AR149" i="14"/>
  <c r="AR150" i="14"/>
  <c r="AR151" i="14"/>
  <c r="AR152" i="14"/>
  <c r="AR153" i="14"/>
  <c r="AR154" i="14"/>
  <c r="AR155" i="14"/>
  <c r="AR156" i="14"/>
  <c r="AR157" i="14"/>
  <c r="AR158" i="14"/>
  <c r="AR159" i="14"/>
  <c r="AR160" i="14"/>
  <c r="AR161" i="14"/>
  <c r="AR162" i="14"/>
  <c r="AR163" i="14"/>
  <c r="AR164" i="14"/>
  <c r="AR165" i="14"/>
  <c r="AR166" i="14"/>
  <c r="AR167" i="14"/>
  <c r="AR168" i="14"/>
  <c r="AR169" i="14"/>
  <c r="AR170" i="14"/>
  <c r="AR171" i="14"/>
  <c r="AR172" i="14"/>
  <c r="AR173" i="14"/>
  <c r="AR174" i="14"/>
  <c r="AR175" i="14"/>
  <c r="AR176" i="14"/>
  <c r="AR177" i="14"/>
  <c r="AR178" i="14"/>
  <c r="AR179" i="14"/>
  <c r="AR180" i="14"/>
  <c r="AR181" i="14"/>
  <c r="AR182" i="14"/>
  <c r="AR183" i="14"/>
  <c r="AR184" i="14"/>
  <c r="AR185" i="14"/>
  <c r="AR186" i="14"/>
  <c r="AR187" i="14"/>
  <c r="AR188" i="14"/>
  <c r="AR189" i="14"/>
  <c r="AR190" i="14"/>
  <c r="AR191" i="14"/>
  <c r="AR192" i="14"/>
  <c r="AR193" i="14"/>
  <c r="AR194" i="14"/>
  <c r="AR195" i="14"/>
  <c r="AR196" i="14"/>
  <c r="AR197" i="14"/>
  <c r="AR198" i="14"/>
  <c r="AR199" i="14"/>
  <c r="AR200" i="14"/>
  <c r="AR201" i="14"/>
  <c r="AR202" i="14"/>
  <c r="AR203" i="14"/>
  <c r="AR204" i="14"/>
  <c r="AR205" i="14"/>
  <c r="AR206" i="14"/>
  <c r="AR207" i="14"/>
  <c r="AR208" i="14"/>
  <c r="AR209" i="14"/>
  <c r="AR210" i="14"/>
  <c r="AR211" i="14"/>
  <c r="AR212" i="14"/>
  <c r="AR213" i="14"/>
  <c r="AR214" i="14"/>
  <c r="AR215" i="14"/>
  <c r="AR216" i="14"/>
  <c r="AR217" i="14"/>
  <c r="AR218" i="14"/>
  <c r="AR219" i="14"/>
  <c r="AR220" i="14"/>
  <c r="AR221" i="14"/>
  <c r="AR222" i="14"/>
  <c r="AR223" i="14"/>
  <c r="AR224" i="14"/>
  <c r="AR225" i="14"/>
  <c r="AR226" i="14"/>
  <c r="AR227" i="14"/>
  <c r="AR228" i="14"/>
  <c r="AR229" i="14"/>
  <c r="AR230" i="14"/>
  <c r="AR231" i="14"/>
  <c r="AR232" i="14"/>
  <c r="AR233" i="14"/>
  <c r="AR234" i="14"/>
  <c r="AR235" i="14"/>
  <c r="AR236" i="14"/>
  <c r="AR237" i="14"/>
  <c r="AR238" i="14"/>
  <c r="AR239" i="14"/>
  <c r="AR240" i="14"/>
  <c r="AR241" i="14"/>
  <c r="AR242" i="14"/>
  <c r="AR243" i="14"/>
  <c r="AR244" i="14"/>
  <c r="AR245" i="14"/>
  <c r="AR246" i="14"/>
  <c r="AR247" i="14"/>
  <c r="AR248" i="14"/>
  <c r="AR249" i="14"/>
  <c r="AR250" i="14"/>
  <c r="AR251" i="14"/>
  <c r="AR252" i="14"/>
  <c r="AR253" i="14"/>
  <c r="AR254" i="14"/>
  <c r="AR255" i="14"/>
  <c r="AR256" i="14"/>
  <c r="AR257" i="14"/>
  <c r="AR258" i="14"/>
  <c r="AR259" i="14"/>
  <c r="AR260" i="14"/>
  <c r="AR261" i="14"/>
  <c r="AR262" i="14"/>
  <c r="AR263" i="14"/>
  <c r="AR264" i="14"/>
  <c r="AR265" i="14"/>
  <c r="AR266" i="14"/>
  <c r="AR267" i="14"/>
  <c r="AR268" i="14"/>
  <c r="AR269" i="14"/>
  <c r="AR270" i="14"/>
  <c r="AR271" i="14"/>
  <c r="AR272" i="14"/>
  <c r="AR273" i="14"/>
  <c r="AR274" i="14"/>
  <c r="AR275" i="14"/>
  <c r="AR276" i="14"/>
  <c r="AR277" i="14"/>
  <c r="AR278" i="14"/>
  <c r="AR279" i="14"/>
  <c r="AR280" i="14"/>
  <c r="AR281" i="14"/>
  <c r="AR282" i="14"/>
  <c r="AR283" i="14"/>
  <c r="AR284" i="14"/>
  <c r="AR285" i="14"/>
  <c r="AR286" i="14"/>
  <c r="AR287" i="14"/>
  <c r="AR288" i="14"/>
  <c r="AR289" i="14"/>
  <c r="AR290" i="14"/>
  <c r="AR291" i="14"/>
  <c r="AR292" i="14"/>
  <c r="AR293" i="14"/>
  <c r="AR294" i="14"/>
  <c r="AR295" i="14"/>
  <c r="AR296" i="14"/>
  <c r="AR297" i="14"/>
  <c r="AR298" i="14"/>
  <c r="AR299" i="14"/>
  <c r="AR300" i="14"/>
  <c r="AR301" i="14"/>
  <c r="AR302" i="14"/>
  <c r="AR303" i="14"/>
  <c r="AR304" i="14"/>
  <c r="AR305" i="14"/>
  <c r="AR306" i="14"/>
  <c r="AR307" i="14"/>
  <c r="AR308" i="14"/>
  <c r="AR309" i="14"/>
  <c r="AR310" i="14"/>
  <c r="AR311" i="14"/>
  <c r="AR312" i="14"/>
  <c r="AR313" i="14"/>
  <c r="AR314" i="14"/>
  <c r="AR315" i="14"/>
  <c r="AR316" i="14"/>
  <c r="AR317" i="14"/>
  <c r="AR318" i="14"/>
  <c r="AR319" i="14"/>
  <c r="AR320" i="14"/>
  <c r="AR321" i="14"/>
  <c r="AR322" i="14"/>
  <c r="AR323" i="14"/>
  <c r="AR324" i="14"/>
  <c r="AR325" i="14"/>
  <c r="AR326" i="14"/>
  <c r="AR327" i="14"/>
  <c r="AR328" i="14"/>
  <c r="AR329" i="14"/>
  <c r="AR330" i="14"/>
  <c r="AR331" i="14"/>
  <c r="AR332" i="14"/>
  <c r="AR333" i="14"/>
  <c r="AR334" i="14"/>
  <c r="AR335" i="14"/>
  <c r="AR336" i="14"/>
  <c r="AR337" i="14"/>
  <c r="AR338" i="14"/>
  <c r="AR339" i="14"/>
  <c r="AR340" i="14"/>
  <c r="AR341" i="14"/>
  <c r="AR342" i="14"/>
  <c r="AR343" i="14"/>
  <c r="AR344" i="14"/>
  <c r="AR345" i="14"/>
  <c r="AR346" i="14"/>
  <c r="AR347" i="14"/>
  <c r="AR348" i="14"/>
  <c r="AR349" i="14"/>
  <c r="AR350" i="14"/>
  <c r="AR351" i="14"/>
  <c r="AR352" i="14"/>
  <c r="AR353" i="14"/>
  <c r="AR354" i="14"/>
  <c r="AR355" i="14"/>
  <c r="AR356" i="14"/>
  <c r="AR357" i="14"/>
  <c r="AR358" i="14"/>
  <c r="AR359" i="14"/>
  <c r="AR360" i="14"/>
  <c r="AR361" i="14"/>
  <c r="AR362" i="14"/>
  <c r="AR363" i="14"/>
  <c r="AR364" i="14"/>
  <c r="AR365" i="14"/>
  <c r="AR366" i="14"/>
  <c r="AR367" i="14"/>
  <c r="AR368" i="14"/>
  <c r="AR369" i="14"/>
  <c r="AR370" i="14"/>
  <c r="AR371" i="14"/>
  <c r="AR372" i="14"/>
  <c r="AR373" i="14"/>
  <c r="AR374" i="14"/>
  <c r="AR375" i="14"/>
  <c r="AR376" i="14"/>
  <c r="AR377" i="14"/>
  <c r="AR378" i="14"/>
  <c r="AR379" i="14"/>
  <c r="AR380" i="14"/>
  <c r="AR381" i="14"/>
  <c r="AR382" i="14"/>
  <c r="AR383" i="14"/>
  <c r="AR384" i="14"/>
  <c r="AR385" i="14"/>
  <c r="AR386" i="14"/>
  <c r="AR387" i="14"/>
  <c r="AR388" i="14"/>
  <c r="AR389" i="14"/>
  <c r="AR390" i="14"/>
  <c r="AR391" i="14"/>
  <c r="AR392" i="14"/>
  <c r="AR393" i="14"/>
  <c r="AR394" i="14"/>
  <c r="AR395" i="14"/>
  <c r="AR396" i="14"/>
  <c r="AR397" i="14"/>
  <c r="AR398" i="14"/>
  <c r="AR399" i="14"/>
  <c r="AR400" i="14"/>
  <c r="AR401" i="14"/>
  <c r="AR402" i="14"/>
  <c r="AR403" i="14"/>
  <c r="AR404" i="14"/>
  <c r="AR405" i="14"/>
  <c r="AR406" i="14"/>
  <c r="AR407" i="14"/>
  <c r="AR408" i="14"/>
  <c r="AR409" i="14"/>
  <c r="AR410" i="14"/>
  <c r="AR411" i="14"/>
  <c r="AR412" i="14"/>
  <c r="AR413" i="14"/>
  <c r="AR414" i="14"/>
  <c r="AR415" i="14"/>
  <c r="AR416" i="14"/>
  <c r="AR417" i="14"/>
  <c r="AR418" i="14"/>
  <c r="AR419" i="14"/>
  <c r="AR420" i="14"/>
  <c r="AR421" i="14"/>
  <c r="AR422" i="14"/>
  <c r="AR423" i="14"/>
  <c r="AR424" i="14"/>
  <c r="AR425" i="14"/>
  <c r="AR426" i="14"/>
  <c r="AR427" i="14"/>
  <c r="AR428" i="14"/>
  <c r="AR429" i="14"/>
  <c r="AR430" i="14"/>
  <c r="AR431" i="14"/>
  <c r="AR432" i="14"/>
  <c r="AR433" i="14"/>
  <c r="AR434" i="14"/>
  <c r="AR435" i="14"/>
  <c r="AR436" i="14"/>
  <c r="AR437" i="14"/>
  <c r="AR438" i="14"/>
  <c r="AR439" i="14"/>
  <c r="AR440" i="14"/>
  <c r="AR441" i="14"/>
  <c r="AR442" i="14"/>
  <c r="AR443" i="14"/>
  <c r="AR444" i="14"/>
  <c r="AR445" i="14"/>
  <c r="AR446" i="14"/>
  <c r="AR447" i="14"/>
  <c r="AR448" i="14"/>
  <c r="AR449" i="14"/>
  <c r="AR450" i="14"/>
  <c r="AR451" i="14"/>
  <c r="AR452" i="14"/>
  <c r="AR453" i="14"/>
  <c r="AR454" i="14"/>
  <c r="AR455" i="14"/>
  <c r="AR456" i="14"/>
  <c r="AR457" i="14"/>
  <c r="AR458" i="14"/>
  <c r="AR459" i="14"/>
  <c r="AR460" i="14"/>
  <c r="AR461" i="14"/>
  <c r="AR462" i="14"/>
  <c r="AR463" i="14"/>
  <c r="AR464" i="14"/>
  <c r="AR465" i="14"/>
  <c r="AR466" i="14"/>
  <c r="AR467" i="14"/>
  <c r="AR468" i="14"/>
  <c r="AR469" i="14"/>
  <c r="AR470" i="14"/>
  <c r="AR471" i="14"/>
  <c r="AR472" i="14"/>
  <c r="AR473" i="14"/>
  <c r="AR474" i="14"/>
  <c r="AR475" i="14"/>
  <c r="AR476" i="14"/>
  <c r="AR477" i="14"/>
  <c r="AR478" i="14"/>
  <c r="AR479" i="14"/>
  <c r="AR480" i="14"/>
  <c r="AR481" i="14"/>
  <c r="AR482" i="14"/>
  <c r="AR483" i="14"/>
  <c r="AR484" i="14"/>
  <c r="AR485" i="14"/>
  <c r="AR486" i="14"/>
  <c r="AR487" i="14"/>
  <c r="AR488" i="14"/>
  <c r="AR489" i="14"/>
  <c r="AR490" i="14"/>
  <c r="AR491" i="14"/>
  <c r="AR492" i="14"/>
  <c r="AR493" i="14"/>
  <c r="AR494" i="14"/>
  <c r="AR495" i="14"/>
  <c r="AR496" i="14"/>
  <c r="AR497" i="14"/>
  <c r="AR498" i="14"/>
  <c r="AR499" i="14"/>
  <c r="AR500" i="14"/>
  <c r="AR501" i="14"/>
  <c r="AR502" i="14"/>
  <c r="AR503" i="14"/>
  <c r="AR504" i="14"/>
  <c r="AR505" i="14"/>
  <c r="AR506" i="14"/>
  <c r="AR507" i="14"/>
  <c r="AR508" i="14"/>
  <c r="AR509" i="14"/>
  <c r="AR510" i="14"/>
  <c r="AR511" i="14"/>
  <c r="AR512" i="14"/>
  <c r="AR513" i="14"/>
  <c r="AR514" i="14"/>
  <c r="AR515" i="14"/>
  <c r="AR516" i="14"/>
  <c r="AR517" i="14"/>
  <c r="AR518" i="14"/>
  <c r="AR519" i="14"/>
  <c r="AR520" i="14"/>
  <c r="AR521" i="14"/>
  <c r="AR522" i="14"/>
  <c r="AR523" i="14"/>
  <c r="AR524" i="14"/>
  <c r="AR525" i="14"/>
  <c r="AR526" i="14"/>
  <c r="AR527" i="14"/>
  <c r="AR528" i="14"/>
  <c r="AR529" i="14"/>
  <c r="AR530" i="14"/>
  <c r="AR531" i="14"/>
  <c r="AR532" i="14"/>
  <c r="AR533" i="14"/>
  <c r="AR534" i="14"/>
  <c r="AR535" i="14"/>
  <c r="AR536" i="14"/>
  <c r="AR537" i="14"/>
  <c r="AR538" i="14"/>
  <c r="AR539" i="14"/>
  <c r="AR540" i="14"/>
  <c r="AR541" i="14"/>
  <c r="AR542" i="14"/>
  <c r="AR543" i="14"/>
  <c r="AR544" i="14"/>
  <c r="AR545" i="14"/>
  <c r="AR546" i="14"/>
  <c r="AR547" i="14"/>
  <c r="AR548" i="14"/>
  <c r="AR549" i="14"/>
  <c r="AR550" i="14"/>
  <c r="AR551" i="14"/>
  <c r="AR552" i="14"/>
  <c r="AR553" i="14"/>
  <c r="AR554" i="14"/>
  <c r="AR555" i="14"/>
  <c r="AR556" i="14"/>
  <c r="AR557" i="14"/>
  <c r="AR558" i="14"/>
  <c r="AR559" i="14"/>
  <c r="AR560" i="14"/>
  <c r="AR561" i="14"/>
  <c r="AR562" i="14"/>
  <c r="AR563" i="14"/>
  <c r="AR564" i="14"/>
  <c r="AR565" i="14"/>
  <c r="AR566" i="14"/>
  <c r="AR567" i="14"/>
  <c r="AR568" i="14"/>
  <c r="AR569" i="14"/>
  <c r="AR570" i="14"/>
  <c r="AR571" i="14"/>
  <c r="AR572" i="14"/>
  <c r="AR573" i="14"/>
  <c r="AR574" i="14"/>
  <c r="AR575" i="14"/>
  <c r="AR576" i="14"/>
  <c r="AR577" i="14"/>
  <c r="AR578" i="14"/>
  <c r="AR579" i="14"/>
  <c r="AR580" i="14"/>
  <c r="AR581" i="14"/>
  <c r="AR582" i="14"/>
  <c r="AR583" i="14"/>
  <c r="AR584" i="14"/>
  <c r="AR585" i="14"/>
  <c r="AR586" i="14"/>
  <c r="AR587" i="14"/>
  <c r="AR588" i="14"/>
  <c r="AR589" i="14"/>
  <c r="AR590" i="14"/>
  <c r="AR591" i="14"/>
  <c r="AR592" i="14"/>
  <c r="AR593" i="14"/>
  <c r="AR594" i="14"/>
  <c r="AR595" i="14"/>
  <c r="AR596" i="14"/>
  <c r="AR597" i="14"/>
  <c r="AR598" i="14"/>
  <c r="AR599" i="14"/>
  <c r="AR600" i="14"/>
  <c r="AR601" i="14"/>
  <c r="AR602" i="14"/>
  <c r="AR603" i="14"/>
  <c r="AR604" i="14"/>
  <c r="AR605" i="14"/>
  <c r="AR606" i="14"/>
  <c r="AR607" i="14"/>
  <c r="AR608" i="14"/>
  <c r="AR609" i="14"/>
  <c r="AR610" i="14"/>
  <c r="AR611" i="14"/>
  <c r="AR612" i="14"/>
  <c r="AR613" i="14"/>
  <c r="AR614" i="14"/>
  <c r="AR615" i="14"/>
  <c r="AR616" i="14"/>
  <c r="AR617" i="14"/>
  <c r="AR618" i="14"/>
  <c r="AR619" i="14"/>
  <c r="AR620" i="14"/>
  <c r="AR621" i="14"/>
  <c r="AR622" i="14"/>
  <c r="AR623" i="14"/>
  <c r="AR624" i="14"/>
  <c r="AR625" i="14"/>
  <c r="AR626" i="14"/>
  <c r="AR627" i="14"/>
  <c r="AR628" i="14"/>
  <c r="AR629" i="14"/>
  <c r="AR630" i="14"/>
  <c r="AR631" i="14"/>
  <c r="AR632" i="14"/>
  <c r="AR633" i="14"/>
  <c r="AR634" i="14"/>
  <c r="AR635" i="14"/>
  <c r="AR636" i="14"/>
  <c r="AR637" i="14"/>
  <c r="AR638" i="14"/>
  <c r="AR639" i="14"/>
  <c r="AR640" i="14"/>
  <c r="AR641" i="14"/>
  <c r="AR642" i="14"/>
  <c r="AR643" i="14"/>
  <c r="AR644" i="14"/>
  <c r="AR645" i="14"/>
  <c r="AR646" i="14"/>
  <c r="AR647" i="14"/>
  <c r="AR648" i="14"/>
  <c r="AR649" i="14"/>
  <c r="AR650" i="14"/>
  <c r="AR651" i="14"/>
  <c r="AR652" i="14"/>
  <c r="AR653" i="14"/>
  <c r="AR654" i="14"/>
  <c r="AR655" i="14"/>
  <c r="AR656" i="14"/>
  <c r="AR657" i="14"/>
  <c r="AR658" i="14"/>
  <c r="AR659" i="14"/>
  <c r="AR660" i="14"/>
  <c r="AR661" i="14"/>
  <c r="AR662" i="14"/>
  <c r="AR663" i="14"/>
  <c r="AR664" i="14"/>
  <c r="AR665" i="14"/>
  <c r="AR666" i="14"/>
  <c r="AR667" i="14"/>
  <c r="AR668" i="14"/>
  <c r="AR669" i="14"/>
  <c r="AR670" i="14"/>
  <c r="AR671" i="14"/>
  <c r="AR672" i="14"/>
  <c r="AR673" i="14"/>
  <c r="AR674" i="14"/>
  <c r="AR675" i="14"/>
  <c r="AR676" i="14"/>
  <c r="AR677" i="14"/>
  <c r="AR678" i="14"/>
  <c r="AR679" i="14"/>
  <c r="AR680" i="14"/>
  <c r="AR681" i="14"/>
  <c r="AR682" i="14"/>
  <c r="AR683" i="14"/>
  <c r="AR684" i="14"/>
  <c r="AR685" i="14"/>
  <c r="AR686" i="14"/>
  <c r="AR687" i="14"/>
  <c r="AR688" i="14"/>
  <c r="AR689" i="14"/>
  <c r="AR690" i="14"/>
  <c r="AR691" i="14"/>
  <c r="AR692" i="14"/>
  <c r="AR693" i="14"/>
  <c r="AR694" i="14"/>
  <c r="AR695" i="14"/>
  <c r="AR696" i="14"/>
  <c r="AR697" i="14"/>
  <c r="AR698" i="14"/>
  <c r="AR699" i="14"/>
  <c r="AR700" i="14"/>
  <c r="AR701" i="14"/>
  <c r="AR702" i="14"/>
  <c r="AR703" i="14"/>
  <c r="AR704" i="14"/>
  <c r="AR705" i="14"/>
  <c r="AR706" i="14"/>
  <c r="AR707" i="14"/>
  <c r="AR708" i="14"/>
  <c r="AR709" i="14"/>
  <c r="AR710" i="14"/>
  <c r="AR711" i="14"/>
  <c r="AR712" i="14"/>
  <c r="AR713" i="14"/>
  <c r="AR714" i="14"/>
  <c r="AR715" i="14"/>
  <c r="AR716" i="14"/>
  <c r="AR717" i="14"/>
  <c r="AR718" i="14"/>
  <c r="AR719" i="14"/>
  <c r="AR720" i="14"/>
  <c r="AR721" i="14"/>
  <c r="AR722" i="14"/>
  <c r="AR723" i="14"/>
  <c r="AR724" i="14"/>
  <c r="AR725" i="14"/>
  <c r="AR726" i="14"/>
  <c r="AR727" i="14"/>
  <c r="AR728" i="14"/>
  <c r="AR729" i="14"/>
  <c r="AR730" i="14"/>
  <c r="AR731" i="14"/>
  <c r="AR732" i="14"/>
  <c r="AR733" i="14"/>
  <c r="AR734" i="14"/>
  <c r="AR735" i="14"/>
  <c r="AR736" i="14"/>
  <c r="AR737" i="14"/>
  <c r="AR738" i="14"/>
  <c r="AR739" i="14"/>
  <c r="AR740" i="14"/>
  <c r="AR741" i="14"/>
  <c r="AR742" i="14"/>
  <c r="AR743" i="14"/>
  <c r="AR744" i="14"/>
  <c r="AR745" i="14"/>
  <c r="AR746" i="14"/>
  <c r="AR747" i="14"/>
  <c r="AR748" i="14"/>
  <c r="AR749" i="14"/>
  <c r="AR750" i="14"/>
  <c r="AR751" i="14"/>
  <c r="AR752" i="14"/>
  <c r="AR753" i="14"/>
  <c r="AR754" i="14"/>
  <c r="AR755" i="14"/>
  <c r="AR756" i="14"/>
  <c r="AR757" i="14"/>
  <c r="AR758" i="14"/>
  <c r="AR759" i="14"/>
  <c r="AR760" i="14"/>
  <c r="AR761" i="14"/>
  <c r="AR762" i="14"/>
  <c r="AR763" i="14"/>
  <c r="AR764" i="14"/>
  <c r="AR765" i="14"/>
  <c r="AR766" i="14"/>
  <c r="AR767" i="14"/>
  <c r="AR768" i="14"/>
  <c r="AR769" i="14"/>
  <c r="AR770" i="14"/>
  <c r="AR771" i="14"/>
  <c r="AR772" i="14"/>
  <c r="AR773" i="14"/>
  <c r="AR774" i="14"/>
  <c r="AR775" i="14"/>
  <c r="AR776" i="14"/>
  <c r="AR777" i="14"/>
  <c r="AR778" i="14"/>
  <c r="AR779" i="14"/>
  <c r="AR4" i="14"/>
  <c r="AW5" i="14" l="1"/>
  <c r="AW6" i="14"/>
  <c r="AW7" i="14"/>
  <c r="AW8" i="14"/>
  <c r="AW9" i="14"/>
  <c r="AW10" i="14"/>
  <c r="AW11" i="14"/>
  <c r="AW12" i="14"/>
  <c r="AW13" i="14"/>
  <c r="AW14" i="14"/>
  <c r="AW15" i="14"/>
  <c r="AW16" i="14"/>
  <c r="AW17" i="14"/>
  <c r="AW18" i="14"/>
  <c r="AW19" i="14"/>
  <c r="AW20" i="14"/>
  <c r="AW21" i="14"/>
  <c r="AW22" i="14"/>
  <c r="AW23" i="14"/>
  <c r="AW24" i="14"/>
  <c r="AW25" i="14"/>
  <c r="AW26" i="14"/>
  <c r="AW27" i="14"/>
  <c r="AW28" i="14"/>
  <c r="AW29" i="14"/>
  <c r="AW30" i="14"/>
  <c r="AW31" i="14"/>
  <c r="AW32" i="14"/>
  <c r="AW33" i="14"/>
  <c r="AW34" i="14"/>
  <c r="AW35" i="14"/>
  <c r="AW36" i="14"/>
  <c r="AW37" i="14"/>
  <c r="AW38" i="14"/>
  <c r="AW39" i="14"/>
  <c r="AW40" i="14"/>
  <c r="AW41" i="14"/>
  <c r="AW42" i="14"/>
  <c r="AW43" i="14"/>
  <c r="AW44" i="14"/>
  <c r="AW45" i="14"/>
  <c r="AW46" i="14"/>
  <c r="AW47" i="14"/>
  <c r="AW48" i="14"/>
  <c r="AW49" i="14"/>
  <c r="AW50" i="14"/>
  <c r="AW51" i="14"/>
  <c r="AW52" i="14"/>
  <c r="AW53" i="14"/>
  <c r="AW54" i="14"/>
  <c r="AW55" i="14"/>
  <c r="AW56" i="14"/>
  <c r="AW57" i="14"/>
  <c r="AW58" i="14"/>
  <c r="AW59" i="14"/>
  <c r="AW60" i="14"/>
  <c r="AW61" i="14"/>
  <c r="AW62" i="14"/>
  <c r="AW63" i="14"/>
  <c r="AW64" i="14"/>
  <c r="AW65" i="14"/>
  <c r="AW66" i="14"/>
  <c r="AW67" i="14"/>
  <c r="AW68" i="14"/>
  <c r="AW69" i="14"/>
  <c r="AW70" i="14"/>
  <c r="AW71" i="14"/>
  <c r="AW72" i="14"/>
  <c r="AW73" i="14"/>
  <c r="AW74" i="14"/>
  <c r="AW75" i="14"/>
  <c r="AW76" i="14"/>
  <c r="AW77" i="14"/>
  <c r="AW78" i="14"/>
  <c r="AW79" i="14"/>
  <c r="AW80" i="14"/>
  <c r="AW81" i="14"/>
  <c r="AW82" i="14"/>
  <c r="AW83" i="14"/>
  <c r="AW84" i="14"/>
  <c r="AW85" i="14"/>
  <c r="AW86" i="14"/>
  <c r="AW87" i="14"/>
  <c r="AW88" i="14"/>
  <c r="AW89" i="14"/>
  <c r="AW90" i="14"/>
  <c r="AW91" i="14"/>
  <c r="AW92" i="14"/>
  <c r="AW93" i="14"/>
  <c r="AW94" i="14"/>
  <c r="AW95" i="14"/>
  <c r="AW96" i="14"/>
  <c r="AW97" i="14"/>
  <c r="AW98" i="14"/>
  <c r="AW99" i="14"/>
  <c r="AW100" i="14"/>
  <c r="AW101" i="14"/>
  <c r="AW102" i="14"/>
  <c r="AW103" i="14"/>
  <c r="AW104" i="14"/>
  <c r="AW105" i="14"/>
  <c r="AW106" i="14"/>
  <c r="AW107" i="14"/>
  <c r="AW108" i="14"/>
  <c r="AW109" i="14"/>
  <c r="AW110" i="14"/>
  <c r="AW111" i="14"/>
  <c r="AW112" i="14"/>
  <c r="AW113" i="14"/>
  <c r="AW114" i="14"/>
  <c r="AW115" i="14"/>
  <c r="AW116" i="14"/>
  <c r="AW117" i="14"/>
  <c r="AW118" i="14"/>
  <c r="AW119" i="14"/>
  <c r="AW120" i="14"/>
  <c r="AW121" i="14"/>
  <c r="AW122" i="14"/>
  <c r="AW123" i="14"/>
  <c r="AW124" i="14"/>
  <c r="AW125" i="14"/>
  <c r="AW126" i="14"/>
  <c r="AW127" i="14"/>
  <c r="AW128" i="14"/>
  <c r="AW129" i="14"/>
  <c r="AW130" i="14"/>
  <c r="AW131" i="14"/>
  <c r="AW132" i="14"/>
  <c r="AW133" i="14"/>
  <c r="AW134" i="14"/>
  <c r="AW135" i="14"/>
  <c r="AW136" i="14"/>
  <c r="AW137" i="14"/>
  <c r="AW138" i="14"/>
  <c r="AW139" i="14"/>
  <c r="AW140" i="14"/>
  <c r="AW141" i="14"/>
  <c r="AW142" i="14"/>
  <c r="AW143" i="14"/>
  <c r="AW144" i="14"/>
  <c r="AW145" i="14"/>
  <c r="AW146" i="14"/>
  <c r="AW147" i="14"/>
  <c r="AW148" i="14"/>
  <c r="AW149" i="14"/>
  <c r="AW150" i="14"/>
  <c r="AW151" i="14"/>
  <c r="AW152" i="14"/>
  <c r="AW153" i="14"/>
  <c r="AW154" i="14"/>
  <c r="AW155" i="14"/>
  <c r="AW156" i="14"/>
  <c r="AW157" i="14"/>
  <c r="AW158" i="14"/>
  <c r="AW159" i="14"/>
  <c r="AW160" i="14"/>
  <c r="AW161" i="14"/>
  <c r="AW162" i="14"/>
  <c r="AW163" i="14"/>
  <c r="AW164" i="14"/>
  <c r="AW165" i="14"/>
  <c r="AW166" i="14"/>
  <c r="AW167" i="14"/>
  <c r="AW168" i="14"/>
  <c r="AW169" i="14"/>
  <c r="AW170" i="14"/>
  <c r="AW171" i="14"/>
  <c r="AW172" i="14"/>
  <c r="AW173" i="14"/>
  <c r="AW174" i="14"/>
  <c r="AW175" i="14"/>
  <c r="AW176" i="14"/>
  <c r="AW177" i="14"/>
  <c r="AW178" i="14"/>
  <c r="AW179" i="14"/>
  <c r="AW180" i="14"/>
  <c r="AW181" i="14"/>
  <c r="AW182" i="14"/>
  <c r="AW183" i="14"/>
  <c r="AW184" i="14"/>
  <c r="AW185" i="14"/>
  <c r="AW186" i="14"/>
  <c r="AW187" i="14"/>
  <c r="AW188" i="14"/>
  <c r="AW189" i="14"/>
  <c r="AW190" i="14"/>
  <c r="AW191" i="14"/>
  <c r="AW192" i="14"/>
  <c r="AW193" i="14"/>
  <c r="AW194" i="14"/>
  <c r="AW195" i="14"/>
  <c r="AW196" i="14"/>
  <c r="AW197" i="14"/>
  <c r="AW198" i="14"/>
  <c r="AW199" i="14"/>
  <c r="AW200" i="14"/>
  <c r="AW201" i="14"/>
  <c r="AW202" i="14"/>
  <c r="AW203" i="14"/>
  <c r="AW204" i="14"/>
  <c r="AW205" i="14"/>
  <c r="AW206" i="14"/>
  <c r="AW207" i="14"/>
  <c r="AW208" i="14"/>
  <c r="AW209" i="14"/>
  <c r="AW210" i="14"/>
  <c r="AW211" i="14"/>
  <c r="AW212" i="14"/>
  <c r="AW213" i="14"/>
  <c r="AW214" i="14"/>
  <c r="AW215" i="14"/>
  <c r="AW216" i="14"/>
  <c r="AW217" i="14"/>
  <c r="AW218" i="14"/>
  <c r="AW219" i="14"/>
  <c r="AW220" i="14"/>
  <c r="AW221" i="14"/>
  <c r="AW222" i="14"/>
  <c r="AW223" i="14"/>
  <c r="AW224" i="14"/>
  <c r="AW225" i="14"/>
  <c r="AW226" i="14"/>
  <c r="AW227" i="14"/>
  <c r="AW228" i="14"/>
  <c r="AW229" i="14"/>
  <c r="AW230" i="14"/>
  <c r="AW231" i="14"/>
  <c r="AW232" i="14"/>
  <c r="AW233" i="14"/>
  <c r="AW234" i="14"/>
  <c r="AW235" i="14"/>
  <c r="AW236" i="14"/>
  <c r="AW237" i="14"/>
  <c r="AW238" i="14"/>
  <c r="AW239" i="14"/>
  <c r="AW240" i="14"/>
  <c r="AW241" i="14"/>
  <c r="AW242" i="14"/>
  <c r="AW243" i="14"/>
  <c r="AW244" i="14"/>
  <c r="AW245" i="14"/>
  <c r="AW246" i="14"/>
  <c r="AW247" i="14"/>
  <c r="AW248" i="14"/>
  <c r="AW249" i="14"/>
  <c r="AW250" i="14"/>
  <c r="AW251" i="14"/>
  <c r="AW252" i="14"/>
  <c r="AW253" i="14"/>
  <c r="AW254" i="14"/>
  <c r="AW255" i="14"/>
  <c r="AW256" i="14"/>
  <c r="AW257" i="14"/>
  <c r="AW258" i="14"/>
  <c r="AW259" i="14"/>
  <c r="AW260" i="14"/>
  <c r="AW261" i="14"/>
  <c r="AW262" i="14"/>
  <c r="AW263" i="14"/>
  <c r="AW264" i="14"/>
  <c r="AW265" i="14"/>
  <c r="AW266" i="14"/>
  <c r="AW267" i="14"/>
  <c r="AW268" i="14"/>
  <c r="AW269" i="14"/>
  <c r="AW270" i="14"/>
  <c r="AW271" i="14"/>
  <c r="AW272" i="14"/>
  <c r="AW273" i="14"/>
  <c r="AW274" i="14"/>
  <c r="AW275" i="14"/>
  <c r="AW276" i="14"/>
  <c r="AW277" i="14"/>
  <c r="AW278" i="14"/>
  <c r="AW279" i="14"/>
  <c r="AW280" i="14"/>
  <c r="AW281" i="14"/>
  <c r="AW282" i="14"/>
  <c r="AW283" i="14"/>
  <c r="AW284" i="14"/>
  <c r="AW285" i="14"/>
  <c r="AW286" i="14"/>
  <c r="AW287" i="14"/>
  <c r="AW288" i="14"/>
  <c r="AW289" i="14"/>
  <c r="AW290" i="14"/>
  <c r="AW291" i="14"/>
  <c r="AW292" i="14"/>
  <c r="AW293" i="14"/>
  <c r="AW294" i="14"/>
  <c r="AW295" i="14"/>
  <c r="AW296" i="14"/>
  <c r="AW297" i="14"/>
  <c r="AW298" i="14"/>
  <c r="AW299" i="14"/>
  <c r="AW300" i="14"/>
  <c r="AW301" i="14"/>
  <c r="AW302" i="14"/>
  <c r="AW303" i="14"/>
  <c r="AW304" i="14"/>
  <c r="AW305" i="14"/>
  <c r="AW306" i="14"/>
  <c r="AW307" i="14"/>
  <c r="AW308" i="14"/>
  <c r="AW309" i="14"/>
  <c r="AW310" i="14"/>
  <c r="AW311" i="14"/>
  <c r="AW312" i="14"/>
  <c r="AW313" i="14"/>
  <c r="AW314" i="14"/>
  <c r="AW315" i="14"/>
  <c r="AW316" i="14"/>
  <c r="AW317" i="14"/>
  <c r="AW318" i="14"/>
  <c r="AW319" i="14"/>
  <c r="AW320" i="14"/>
  <c r="AW321" i="14"/>
  <c r="AW322" i="14"/>
  <c r="AW323" i="14"/>
  <c r="AW324" i="14"/>
  <c r="AW325" i="14"/>
  <c r="AW326" i="14"/>
  <c r="AW327" i="14"/>
  <c r="AW328" i="14"/>
  <c r="AW329" i="14"/>
  <c r="AW330" i="14"/>
  <c r="AW331" i="14"/>
  <c r="AW332" i="14"/>
  <c r="AW333" i="14"/>
  <c r="AW334" i="14"/>
  <c r="AW335" i="14"/>
  <c r="AW336" i="14"/>
  <c r="AW337" i="14"/>
  <c r="AW338" i="14"/>
  <c r="AW339" i="14"/>
  <c r="AW340" i="14"/>
  <c r="AW341" i="14"/>
  <c r="AW342" i="14"/>
  <c r="AW343" i="14"/>
  <c r="AW344" i="14"/>
  <c r="AW345" i="14"/>
  <c r="AW346" i="14"/>
  <c r="AW347" i="14"/>
  <c r="AW348" i="14"/>
  <c r="AW349" i="14"/>
  <c r="AW350" i="14"/>
  <c r="AW351" i="14"/>
  <c r="AW352" i="14"/>
  <c r="AW353" i="14"/>
  <c r="AW354" i="14"/>
  <c r="AW355" i="14"/>
  <c r="AW356" i="14"/>
  <c r="AW357" i="14"/>
  <c r="AW358" i="14"/>
  <c r="AW359" i="14"/>
  <c r="AW360" i="14"/>
  <c r="AW361" i="14"/>
  <c r="AW362" i="14"/>
  <c r="AW363" i="14"/>
  <c r="AW364" i="14"/>
  <c r="AW365" i="14"/>
  <c r="AW366" i="14"/>
  <c r="AW367" i="14"/>
  <c r="AW368" i="14"/>
  <c r="AW369" i="14"/>
  <c r="AW370" i="14"/>
  <c r="AW371" i="14"/>
  <c r="AW372" i="14"/>
  <c r="AW373" i="14"/>
  <c r="AW374" i="14"/>
  <c r="AW375" i="14"/>
  <c r="AW376" i="14"/>
  <c r="AW377" i="14"/>
  <c r="AW378" i="14"/>
  <c r="AW379" i="14"/>
  <c r="AW380" i="14"/>
  <c r="AW381" i="14"/>
  <c r="AW382" i="14"/>
  <c r="AW383" i="14"/>
  <c r="AW384" i="14"/>
  <c r="AW385" i="14"/>
  <c r="AW386" i="14"/>
  <c r="AW387" i="14"/>
  <c r="AW388" i="14"/>
  <c r="AW389" i="14"/>
  <c r="AW390" i="14"/>
  <c r="AW391" i="14"/>
  <c r="AW392" i="14"/>
  <c r="AW393" i="14"/>
  <c r="AW394" i="14"/>
  <c r="AW395" i="14"/>
  <c r="AW396" i="14"/>
  <c r="AW397" i="14"/>
  <c r="AW398" i="14"/>
  <c r="AW399" i="14"/>
  <c r="AW400" i="14"/>
  <c r="AW401" i="14"/>
  <c r="AW402" i="14"/>
  <c r="AW403" i="14"/>
  <c r="AW404" i="14"/>
  <c r="AW405" i="14"/>
  <c r="AW406" i="14"/>
  <c r="AW407" i="14"/>
  <c r="AW408" i="14"/>
  <c r="AW409" i="14"/>
  <c r="AW410" i="14"/>
  <c r="AW411" i="14"/>
  <c r="AW412" i="14"/>
  <c r="AW413" i="14"/>
  <c r="AW414" i="14"/>
  <c r="AW415" i="14"/>
  <c r="AW416" i="14"/>
  <c r="AW417" i="14"/>
  <c r="AW418" i="14"/>
  <c r="AW419" i="14"/>
  <c r="AW420" i="14"/>
  <c r="AW421" i="14"/>
  <c r="AW422" i="14"/>
  <c r="AW423" i="14"/>
  <c r="AW424" i="14"/>
  <c r="AW425" i="14"/>
  <c r="AW426" i="14"/>
  <c r="AW427" i="14"/>
  <c r="AW428" i="14"/>
  <c r="AW429" i="14"/>
  <c r="AW430" i="14"/>
  <c r="AW431" i="14"/>
  <c r="AW432" i="14"/>
  <c r="AW433" i="14"/>
  <c r="AW434" i="14"/>
  <c r="AW435" i="14"/>
  <c r="AW436" i="14"/>
  <c r="AW437" i="14"/>
  <c r="AW438" i="14"/>
  <c r="AW439" i="14"/>
  <c r="AW440" i="14"/>
  <c r="AW441" i="14"/>
  <c r="AW442" i="14"/>
  <c r="AW443" i="14"/>
  <c r="AW444" i="14"/>
  <c r="AW445" i="14"/>
  <c r="AW446" i="14"/>
  <c r="AW447" i="14"/>
  <c r="AW448" i="14"/>
  <c r="AW449" i="14"/>
  <c r="AW450" i="14"/>
  <c r="AW451" i="14"/>
  <c r="AW452" i="14"/>
  <c r="AW453" i="14"/>
  <c r="AW454" i="14"/>
  <c r="AW455" i="14"/>
  <c r="AW456" i="14"/>
  <c r="AW457" i="14"/>
  <c r="AW458" i="14"/>
  <c r="AW459" i="14"/>
  <c r="AW460" i="14"/>
  <c r="AW461" i="14"/>
  <c r="AW462" i="14"/>
  <c r="AW463" i="14"/>
  <c r="AW464" i="14"/>
  <c r="AW465" i="14"/>
  <c r="AW466" i="14"/>
  <c r="AW467" i="14"/>
  <c r="AW468" i="14"/>
  <c r="AW469" i="14"/>
  <c r="AW470" i="14"/>
  <c r="AW471" i="14"/>
  <c r="AW472" i="14"/>
  <c r="AW473" i="14"/>
  <c r="AW474" i="14"/>
  <c r="AW475" i="14"/>
  <c r="AW476" i="14"/>
  <c r="AW477" i="14"/>
  <c r="AW478" i="14"/>
  <c r="AW479" i="14"/>
  <c r="AW480" i="14"/>
  <c r="AW481" i="14"/>
  <c r="AW482" i="14"/>
  <c r="AW483" i="14"/>
  <c r="AW484" i="14"/>
  <c r="AW485" i="14"/>
  <c r="AW486" i="14"/>
  <c r="AW487" i="14"/>
  <c r="AW488" i="14"/>
  <c r="AW489" i="14"/>
  <c r="AW490" i="14"/>
  <c r="AW491" i="14"/>
  <c r="AW492" i="14"/>
  <c r="AW493" i="14"/>
  <c r="AW494" i="14"/>
  <c r="AW495" i="14"/>
  <c r="AW496" i="14"/>
  <c r="AW497" i="14"/>
  <c r="AW498" i="14"/>
  <c r="AW499" i="14"/>
  <c r="AW500" i="14"/>
  <c r="AW501" i="14"/>
  <c r="AW502" i="14"/>
  <c r="AW503" i="14"/>
  <c r="AW504" i="14"/>
  <c r="AW505" i="14"/>
  <c r="AW506" i="14"/>
  <c r="AW507" i="14"/>
  <c r="AW508" i="14"/>
  <c r="AW509" i="14"/>
  <c r="AW510" i="14"/>
  <c r="AW511" i="14"/>
  <c r="AW512" i="14"/>
  <c r="AW513" i="14"/>
  <c r="AW514" i="14"/>
  <c r="AW515" i="14"/>
  <c r="AW516" i="14"/>
  <c r="AW517" i="14"/>
  <c r="AW518" i="14"/>
  <c r="AW519" i="14"/>
  <c r="AW520" i="14"/>
  <c r="AW521" i="14"/>
  <c r="AW522" i="14"/>
  <c r="AW523" i="14"/>
  <c r="AW524" i="14"/>
  <c r="AW525" i="14"/>
  <c r="AW526" i="14"/>
  <c r="AW527" i="14"/>
  <c r="AW528" i="14"/>
  <c r="AW529" i="14"/>
  <c r="AW530" i="14"/>
  <c r="AW531" i="14"/>
  <c r="AW532" i="14"/>
  <c r="AW533" i="14"/>
  <c r="AW534" i="14"/>
  <c r="AW535" i="14"/>
  <c r="AW536" i="14"/>
  <c r="AW537" i="14"/>
  <c r="AW538" i="14"/>
  <c r="AW539" i="14"/>
  <c r="AW540" i="14"/>
  <c r="AW541" i="14"/>
  <c r="AW542" i="14"/>
  <c r="AW543" i="14"/>
  <c r="AW544" i="14"/>
  <c r="AW545" i="14"/>
  <c r="AW546" i="14"/>
  <c r="AW547" i="14"/>
  <c r="AW548" i="14"/>
  <c r="AW549" i="14"/>
  <c r="AW550" i="14"/>
  <c r="AW551" i="14"/>
  <c r="AW552" i="14"/>
  <c r="AW553" i="14"/>
  <c r="AW554" i="14"/>
  <c r="AW555" i="14"/>
  <c r="AW556" i="14"/>
  <c r="AW557" i="14"/>
  <c r="AW558" i="14"/>
  <c r="AW559" i="14"/>
  <c r="AW560" i="14"/>
  <c r="AW561" i="14"/>
  <c r="AW562" i="14"/>
  <c r="AW563" i="14"/>
  <c r="AW564" i="14"/>
  <c r="AW565" i="14"/>
  <c r="AW566" i="14"/>
  <c r="AW567" i="14"/>
  <c r="AW568" i="14"/>
  <c r="AW569" i="14"/>
  <c r="AW570" i="14"/>
  <c r="AW571" i="14"/>
  <c r="AW572" i="14"/>
  <c r="AW573" i="14"/>
  <c r="AW574" i="14"/>
  <c r="AW575" i="14"/>
  <c r="AW576" i="14"/>
  <c r="AW577" i="14"/>
  <c r="AW578" i="14"/>
  <c r="AW579" i="14"/>
  <c r="AW580" i="14"/>
  <c r="AW581" i="14"/>
  <c r="AW582" i="14"/>
  <c r="AW583" i="14"/>
  <c r="AW584" i="14"/>
  <c r="AW585" i="14"/>
  <c r="AW586" i="14"/>
  <c r="AW587" i="14"/>
  <c r="AW588" i="14"/>
  <c r="AW589" i="14"/>
  <c r="AW590" i="14"/>
  <c r="AW591" i="14"/>
  <c r="AW592" i="14"/>
  <c r="AW593" i="14"/>
  <c r="AW594" i="14"/>
  <c r="AW595" i="14"/>
  <c r="AW596" i="14"/>
  <c r="AW597" i="14"/>
  <c r="AW598" i="14"/>
  <c r="AW599" i="14"/>
  <c r="AW600" i="14"/>
  <c r="AW601" i="14"/>
  <c r="AW602" i="14"/>
  <c r="AW603" i="14"/>
  <c r="AW604" i="14"/>
  <c r="AW605" i="14"/>
  <c r="AW606" i="14"/>
  <c r="AW607" i="14"/>
  <c r="AW608" i="14"/>
  <c r="AW609" i="14"/>
  <c r="AW610" i="14"/>
  <c r="AW611" i="14"/>
  <c r="AW612" i="14"/>
  <c r="AW613" i="14"/>
  <c r="AW614" i="14"/>
  <c r="AW615" i="14"/>
  <c r="AW616" i="14"/>
  <c r="AW617" i="14"/>
  <c r="AW618" i="14"/>
  <c r="AW619" i="14"/>
  <c r="AW620" i="14"/>
  <c r="AW621" i="14"/>
  <c r="AW622" i="14"/>
  <c r="AW623" i="14"/>
  <c r="AW624" i="14"/>
  <c r="AW625" i="14"/>
  <c r="AW626" i="14"/>
  <c r="AW627" i="14"/>
  <c r="AW628" i="14"/>
  <c r="AW629" i="14"/>
  <c r="AW630" i="14"/>
  <c r="AW631" i="14"/>
  <c r="AW632" i="14"/>
  <c r="AW633" i="14"/>
  <c r="AW634" i="14"/>
  <c r="AW635" i="14"/>
  <c r="AW636" i="14"/>
  <c r="AW637" i="14"/>
  <c r="AW638" i="14"/>
  <c r="AW639" i="14"/>
  <c r="AW640" i="14"/>
  <c r="AW641" i="14"/>
  <c r="AW642" i="14"/>
  <c r="AW643" i="14"/>
  <c r="AW644" i="14"/>
  <c r="AW645" i="14"/>
  <c r="AW646" i="14"/>
  <c r="AW647" i="14"/>
  <c r="AW648" i="14"/>
  <c r="AW649" i="14"/>
  <c r="AW650" i="14"/>
  <c r="AW651" i="14"/>
  <c r="AW652" i="14"/>
  <c r="AW653" i="14"/>
  <c r="AW654" i="14"/>
  <c r="AW655" i="14"/>
  <c r="AW656" i="14"/>
  <c r="AW657" i="14"/>
  <c r="AW658" i="14"/>
  <c r="AW659" i="14"/>
  <c r="AW660" i="14"/>
  <c r="AW661" i="14"/>
  <c r="AW662" i="14"/>
  <c r="AW663" i="14"/>
  <c r="AW664" i="14"/>
  <c r="AW665" i="14"/>
  <c r="AW666" i="14"/>
  <c r="AW667" i="14"/>
  <c r="AW668" i="14"/>
  <c r="AW669" i="14"/>
  <c r="AW670" i="14"/>
  <c r="AW671" i="14"/>
  <c r="AW672" i="14"/>
  <c r="AW673" i="14"/>
  <c r="AW674" i="14"/>
  <c r="AW675" i="14"/>
  <c r="AW676" i="14"/>
  <c r="AW677" i="14"/>
  <c r="AW678" i="14"/>
  <c r="AW679" i="14"/>
  <c r="AW680" i="14"/>
  <c r="AW681" i="14"/>
  <c r="AW682" i="14"/>
  <c r="AW683" i="14"/>
  <c r="AW684" i="14"/>
  <c r="AW685" i="14"/>
  <c r="AW686" i="14"/>
  <c r="AW687" i="14"/>
  <c r="AW688" i="14"/>
  <c r="AW689" i="14"/>
  <c r="AW690" i="14"/>
  <c r="AW691" i="14"/>
  <c r="AW692" i="14"/>
  <c r="AW693" i="14"/>
  <c r="AW694" i="14"/>
  <c r="AW695" i="14"/>
  <c r="AW696" i="14"/>
  <c r="AW697" i="14"/>
  <c r="AW698" i="14"/>
  <c r="AW699" i="14"/>
  <c r="AW700" i="14"/>
  <c r="AW701" i="14"/>
  <c r="AW702" i="14"/>
  <c r="AW703" i="14"/>
  <c r="AW704" i="14"/>
  <c r="AW705" i="14"/>
  <c r="AW706" i="14"/>
  <c r="AW707" i="14"/>
  <c r="AW708" i="14"/>
  <c r="AW709" i="14"/>
  <c r="AW710" i="14"/>
  <c r="AW711" i="14"/>
  <c r="AW712" i="14"/>
  <c r="AW713" i="14"/>
  <c r="AW714" i="14"/>
  <c r="AW715" i="14"/>
  <c r="AW716" i="14"/>
  <c r="AW717" i="14"/>
  <c r="AW718" i="14"/>
  <c r="AW719" i="14"/>
  <c r="AW720" i="14"/>
  <c r="AW721" i="14"/>
  <c r="AW722" i="14"/>
  <c r="AW723" i="14"/>
  <c r="AW724" i="14"/>
  <c r="AW725" i="14"/>
  <c r="AW726" i="14"/>
  <c r="AW727" i="14"/>
  <c r="AW728" i="14"/>
  <c r="AW729" i="14"/>
  <c r="AW730" i="14"/>
  <c r="AW731" i="14"/>
  <c r="AW732" i="14"/>
  <c r="AW733" i="14"/>
  <c r="AW734" i="14"/>
  <c r="AW735" i="14"/>
  <c r="AW736" i="14"/>
  <c r="AW737" i="14"/>
  <c r="AW738" i="14"/>
  <c r="AW739" i="14"/>
  <c r="AW740" i="14"/>
  <c r="AW741" i="14"/>
  <c r="AW742" i="14"/>
  <c r="AW743" i="14"/>
  <c r="AW744" i="14"/>
  <c r="AW745" i="14"/>
  <c r="AW746" i="14"/>
  <c r="AW747" i="14"/>
  <c r="AW748" i="14"/>
  <c r="AW749" i="14"/>
  <c r="AW750" i="14"/>
  <c r="AW751" i="14"/>
  <c r="AW752" i="14"/>
  <c r="AW753" i="14"/>
  <c r="AW754" i="14"/>
  <c r="AW755" i="14"/>
  <c r="AW756" i="14"/>
  <c r="AW757" i="14"/>
  <c r="AW758" i="14"/>
  <c r="AW759" i="14"/>
  <c r="AW760" i="14"/>
  <c r="AW761" i="14"/>
  <c r="AW762" i="14"/>
  <c r="AW763" i="14"/>
  <c r="AW764" i="14"/>
  <c r="AW765" i="14"/>
  <c r="AW766" i="14"/>
  <c r="AW767" i="14"/>
  <c r="AW768" i="14"/>
  <c r="AW769" i="14"/>
  <c r="AW770" i="14"/>
  <c r="AW771" i="14"/>
  <c r="AW772" i="14"/>
  <c r="AW773" i="14"/>
  <c r="AW774" i="14"/>
  <c r="AW775" i="14"/>
  <c r="AW776" i="14"/>
  <c r="AW777" i="14"/>
  <c r="AW778" i="14"/>
  <c r="AW779" i="14"/>
  <c r="AW4"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87" i="14"/>
  <c r="H288" i="14"/>
  <c r="H289" i="14"/>
  <c r="H290" i="14"/>
  <c r="H291" i="14"/>
  <c r="H292" i="14"/>
  <c r="H293" i="14"/>
  <c r="H294" i="14"/>
  <c r="H295" i="14"/>
  <c r="H296" i="14"/>
  <c r="H297" i="14"/>
  <c r="H298" i="14"/>
  <c r="H299" i="14"/>
  <c r="H300" i="14"/>
  <c r="H301" i="14"/>
  <c r="H302" i="14"/>
  <c r="H303" i="14"/>
  <c r="H304" i="14"/>
  <c r="H305" i="14"/>
  <c r="H306" i="14"/>
  <c r="H307" i="14"/>
  <c r="H308" i="14"/>
  <c r="H309" i="14"/>
  <c r="H310" i="14"/>
  <c r="H311" i="14"/>
  <c r="H312" i="14"/>
  <c r="H313" i="14"/>
  <c r="H314" i="14"/>
  <c r="H315" i="14"/>
  <c r="H316" i="14"/>
  <c r="H317" i="14"/>
  <c r="H318" i="14"/>
  <c r="H319" i="14"/>
  <c r="H320" i="14"/>
  <c r="H321" i="14"/>
  <c r="H322" i="14"/>
  <c r="H323" i="14"/>
  <c r="H324" i="14"/>
  <c r="H325" i="14"/>
  <c r="H326" i="14"/>
  <c r="H327" i="14"/>
  <c r="H328" i="14"/>
  <c r="H329" i="14"/>
  <c r="H330" i="14"/>
  <c r="H331" i="14"/>
  <c r="H332" i="14"/>
  <c r="H333" i="14"/>
  <c r="H334" i="14"/>
  <c r="H335" i="14"/>
  <c r="H336" i="14"/>
  <c r="H337" i="14"/>
  <c r="H338" i="14"/>
  <c r="H339" i="14"/>
  <c r="H340" i="14"/>
  <c r="H341" i="14"/>
  <c r="H342" i="14"/>
  <c r="H343" i="14"/>
  <c r="H344" i="14"/>
  <c r="H345" i="14"/>
  <c r="H346" i="14"/>
  <c r="H347" i="14"/>
  <c r="H348" i="14"/>
  <c r="H349" i="14"/>
  <c r="H350" i="14"/>
  <c r="H351" i="14"/>
  <c r="H352" i="14"/>
  <c r="H353" i="14"/>
  <c r="H354" i="14"/>
  <c r="H355" i="14"/>
  <c r="H356" i="14"/>
  <c r="H357" i="14"/>
  <c r="H358" i="14"/>
  <c r="H359" i="14"/>
  <c r="H360" i="14"/>
  <c r="H361" i="14"/>
  <c r="H362" i="14"/>
  <c r="H363" i="14"/>
  <c r="H364" i="14"/>
  <c r="H365" i="14"/>
  <c r="H366" i="14"/>
  <c r="H367" i="14"/>
  <c r="H368" i="14"/>
  <c r="H369" i="14"/>
  <c r="H370" i="14"/>
  <c r="H371" i="14"/>
  <c r="H372" i="14"/>
  <c r="H373" i="14"/>
  <c r="H374" i="14"/>
  <c r="H375" i="14"/>
  <c r="H376" i="14"/>
  <c r="H377" i="14"/>
  <c r="H378" i="14"/>
  <c r="H379" i="14"/>
  <c r="H380" i="14"/>
  <c r="H381" i="14"/>
  <c r="H382" i="14"/>
  <c r="H383" i="14"/>
  <c r="H384" i="14"/>
  <c r="H385" i="14"/>
  <c r="H386" i="14"/>
  <c r="H387" i="14"/>
  <c r="H388" i="14"/>
  <c r="H389" i="14"/>
  <c r="H390" i="14"/>
  <c r="H391" i="14"/>
  <c r="H392" i="14"/>
  <c r="H393" i="14"/>
  <c r="H394" i="14"/>
  <c r="H395" i="14"/>
  <c r="H396" i="14"/>
  <c r="H397" i="14"/>
  <c r="H398" i="14"/>
  <c r="H399" i="14"/>
  <c r="H400" i="14"/>
  <c r="H401" i="14"/>
  <c r="H402" i="14"/>
  <c r="H403" i="14"/>
  <c r="H404" i="14"/>
  <c r="H405" i="14"/>
  <c r="H406" i="14"/>
  <c r="H407" i="14"/>
  <c r="H408" i="14"/>
  <c r="H409" i="14"/>
  <c r="H410" i="14"/>
  <c r="H411" i="14"/>
  <c r="H412" i="14"/>
  <c r="H413" i="14"/>
  <c r="H414" i="14"/>
  <c r="H415" i="14"/>
  <c r="H416" i="14"/>
  <c r="H417" i="14"/>
  <c r="H418" i="14"/>
  <c r="H419" i="14"/>
  <c r="H420" i="14"/>
  <c r="H421" i="14"/>
  <c r="H422" i="14"/>
  <c r="H423" i="14"/>
  <c r="H424" i="14"/>
  <c r="H425" i="14"/>
  <c r="H426" i="14"/>
  <c r="H427" i="14"/>
  <c r="H428" i="14"/>
  <c r="H429" i="14"/>
  <c r="H430" i="14"/>
  <c r="H431" i="14"/>
  <c r="H432" i="14"/>
  <c r="H433" i="14"/>
  <c r="H434" i="14"/>
  <c r="H435" i="14"/>
  <c r="H436" i="14"/>
  <c r="H437" i="14"/>
  <c r="H438" i="14"/>
  <c r="H439" i="14"/>
  <c r="H440" i="14"/>
  <c r="H441" i="14"/>
  <c r="H442" i="14"/>
  <c r="H443" i="14"/>
  <c r="H444" i="14"/>
  <c r="H445" i="14"/>
  <c r="H446" i="14"/>
  <c r="H447" i="14"/>
  <c r="H448" i="14"/>
  <c r="H449" i="14"/>
  <c r="H450" i="14"/>
  <c r="H451" i="14"/>
  <c r="H452" i="14"/>
  <c r="H453" i="14"/>
  <c r="H454" i="14"/>
  <c r="H455" i="14"/>
  <c r="H456" i="14"/>
  <c r="H457" i="14"/>
  <c r="H458" i="14"/>
  <c r="H459" i="14"/>
  <c r="H460" i="14"/>
  <c r="H461" i="14"/>
  <c r="H462" i="14"/>
  <c r="H463" i="14"/>
  <c r="H464" i="14"/>
  <c r="H465" i="14"/>
  <c r="H466" i="14"/>
  <c r="H467" i="14"/>
  <c r="H468" i="14"/>
  <c r="H469" i="14"/>
  <c r="H470" i="14"/>
  <c r="H471" i="14"/>
  <c r="H472" i="14"/>
  <c r="H473" i="14"/>
  <c r="H474" i="14"/>
  <c r="H475" i="14"/>
  <c r="H476" i="14"/>
  <c r="H477" i="14"/>
  <c r="H478" i="14"/>
  <c r="H479" i="14"/>
  <c r="H480" i="14"/>
  <c r="H481" i="14"/>
  <c r="H482" i="14"/>
  <c r="H483" i="14"/>
  <c r="H484" i="14"/>
  <c r="H485" i="14"/>
  <c r="H486" i="14"/>
  <c r="H487" i="14"/>
  <c r="H488" i="14"/>
  <c r="H489" i="14"/>
  <c r="H490" i="14"/>
  <c r="H491" i="14"/>
  <c r="H492" i="14"/>
  <c r="H493" i="14"/>
  <c r="H494" i="14"/>
  <c r="H495" i="14"/>
  <c r="H496" i="14"/>
  <c r="H497" i="14"/>
  <c r="H498" i="14"/>
  <c r="H499" i="14"/>
  <c r="H500" i="14"/>
  <c r="H501" i="14"/>
  <c r="H502" i="14"/>
  <c r="H503" i="14"/>
  <c r="H504" i="14"/>
  <c r="H505" i="14"/>
  <c r="H506" i="14"/>
  <c r="H507" i="14"/>
  <c r="H508" i="14"/>
  <c r="H509" i="14"/>
  <c r="H510" i="14"/>
  <c r="H511" i="14"/>
  <c r="H512" i="14"/>
  <c r="H513" i="14"/>
  <c r="H514" i="14"/>
  <c r="H515" i="14"/>
  <c r="H516" i="14"/>
  <c r="H517" i="14"/>
  <c r="H518" i="14"/>
  <c r="H519" i="14"/>
  <c r="H520" i="14"/>
  <c r="H521" i="14"/>
  <c r="H522" i="14"/>
  <c r="H523" i="14"/>
  <c r="H524" i="14"/>
  <c r="H525" i="14"/>
  <c r="H526" i="14"/>
  <c r="H527" i="14"/>
  <c r="H528" i="14"/>
  <c r="H529" i="14"/>
  <c r="H530" i="14"/>
  <c r="H531" i="14"/>
  <c r="H532" i="14"/>
  <c r="H533" i="14"/>
  <c r="H534" i="14"/>
  <c r="H535" i="14"/>
  <c r="H536" i="14"/>
  <c r="H537" i="14"/>
  <c r="H538" i="14"/>
  <c r="H539" i="14"/>
  <c r="H540" i="14"/>
  <c r="H541" i="14"/>
  <c r="H542" i="14"/>
  <c r="H543" i="14"/>
  <c r="H544" i="14"/>
  <c r="H545" i="14"/>
  <c r="H546" i="14"/>
  <c r="H547" i="14"/>
  <c r="H548" i="14"/>
  <c r="H549" i="14"/>
  <c r="H550" i="14"/>
  <c r="H551" i="14"/>
  <c r="H552" i="14"/>
  <c r="H553" i="14"/>
  <c r="H554" i="14"/>
  <c r="H555" i="14"/>
  <c r="H556" i="14"/>
  <c r="H557" i="14"/>
  <c r="H558" i="14"/>
  <c r="H559" i="14"/>
  <c r="H560" i="14"/>
  <c r="H561" i="14"/>
  <c r="H562" i="14"/>
  <c r="H563" i="14"/>
  <c r="H564" i="14"/>
  <c r="H565" i="14"/>
  <c r="H566" i="14"/>
  <c r="H567" i="14"/>
  <c r="H568" i="14"/>
  <c r="H569" i="14"/>
  <c r="H570" i="14"/>
  <c r="H571" i="14"/>
  <c r="H572" i="14"/>
  <c r="H573" i="14"/>
  <c r="H574" i="14"/>
  <c r="H575" i="14"/>
  <c r="H576" i="14"/>
  <c r="H577" i="14"/>
  <c r="H578" i="14"/>
  <c r="H579" i="14"/>
  <c r="H580" i="14"/>
  <c r="H581" i="14"/>
  <c r="H582" i="14"/>
  <c r="H583" i="14"/>
  <c r="H584" i="14"/>
  <c r="H585" i="14"/>
  <c r="H586" i="14"/>
  <c r="H587" i="14"/>
  <c r="H588" i="14"/>
  <c r="H589" i="14"/>
  <c r="H590" i="14"/>
  <c r="H591" i="14"/>
  <c r="H592" i="14"/>
  <c r="H593" i="14"/>
  <c r="H594" i="14"/>
  <c r="H595" i="14"/>
  <c r="H596" i="14"/>
  <c r="H597" i="14"/>
  <c r="H598" i="14"/>
  <c r="H599" i="14"/>
  <c r="H600" i="14"/>
  <c r="H601" i="14"/>
  <c r="H602" i="14"/>
  <c r="H603" i="14"/>
  <c r="H604" i="14"/>
  <c r="H605" i="14"/>
  <c r="H606" i="14"/>
  <c r="H607" i="14"/>
  <c r="H608" i="14"/>
  <c r="H609" i="14"/>
  <c r="H610" i="14"/>
  <c r="H611" i="14"/>
  <c r="H612" i="14"/>
  <c r="H613" i="14"/>
  <c r="H614" i="14"/>
  <c r="H615" i="14"/>
  <c r="H616" i="14"/>
  <c r="H617" i="14"/>
  <c r="H618" i="14"/>
  <c r="H619" i="14"/>
  <c r="H620" i="14"/>
  <c r="H621" i="14"/>
  <c r="H622" i="14"/>
  <c r="H623" i="14"/>
  <c r="H624" i="14"/>
  <c r="H625" i="14"/>
  <c r="H626" i="14"/>
  <c r="H627" i="14"/>
  <c r="H628" i="14"/>
  <c r="H629" i="14"/>
  <c r="H630" i="14"/>
  <c r="H631" i="14"/>
  <c r="H632" i="14"/>
  <c r="H633" i="14"/>
  <c r="H634" i="14"/>
  <c r="H635" i="14"/>
  <c r="H636" i="14"/>
  <c r="H637" i="14"/>
  <c r="H638" i="14"/>
  <c r="H639" i="14"/>
  <c r="H640" i="14"/>
  <c r="H641" i="14"/>
  <c r="H642" i="14"/>
  <c r="H643" i="14"/>
  <c r="H644" i="14"/>
  <c r="H645" i="14"/>
  <c r="H646" i="14"/>
  <c r="H647" i="14"/>
  <c r="H648" i="14"/>
  <c r="H649" i="14"/>
  <c r="H650" i="14"/>
  <c r="H651" i="14"/>
  <c r="H652" i="14"/>
  <c r="H653" i="14"/>
  <c r="H654" i="14"/>
  <c r="H655" i="14"/>
  <c r="H656" i="14"/>
  <c r="H657" i="14"/>
  <c r="H658" i="14"/>
  <c r="H659" i="14"/>
  <c r="H660" i="14"/>
  <c r="H661" i="14"/>
  <c r="H662" i="14"/>
  <c r="H663" i="14"/>
  <c r="H664" i="14"/>
  <c r="H665" i="14"/>
  <c r="H666" i="14"/>
  <c r="H667" i="14"/>
  <c r="H668" i="14"/>
  <c r="H669" i="14"/>
  <c r="H670" i="14"/>
  <c r="H671" i="14"/>
  <c r="H672" i="14"/>
  <c r="H673" i="14"/>
  <c r="H674" i="14"/>
  <c r="H675" i="14"/>
  <c r="H676" i="14"/>
  <c r="H677" i="14"/>
  <c r="H678" i="14"/>
  <c r="H679" i="14"/>
  <c r="H680" i="14"/>
  <c r="H681" i="14"/>
  <c r="H682" i="14"/>
  <c r="H683" i="14"/>
  <c r="H684" i="14"/>
  <c r="H685" i="14"/>
  <c r="H686" i="14"/>
  <c r="H687" i="14"/>
  <c r="H688" i="14"/>
  <c r="H689" i="14"/>
  <c r="H690" i="14"/>
  <c r="H691" i="14"/>
  <c r="H692" i="14"/>
  <c r="H693" i="14"/>
  <c r="H694" i="14"/>
  <c r="H695" i="14"/>
  <c r="H696" i="14"/>
  <c r="H697" i="14"/>
  <c r="H698" i="14"/>
  <c r="H699" i="14"/>
  <c r="H700" i="14"/>
  <c r="H701" i="14"/>
  <c r="H702" i="14"/>
  <c r="AQ5" i="14"/>
  <c r="AU5" i="14" s="1"/>
  <c r="AQ6" i="14"/>
  <c r="AU6" i="14" s="1"/>
  <c r="AQ7" i="14"/>
  <c r="AU7" i="14" s="1"/>
  <c r="AQ8" i="14"/>
  <c r="AQ9" i="14"/>
  <c r="AQ10" i="14"/>
  <c r="AQ11" i="14"/>
  <c r="AQ12" i="14"/>
  <c r="AU12" i="14" s="1"/>
  <c r="AQ13" i="14"/>
  <c r="AQ14" i="14"/>
  <c r="AU14" i="14" s="1"/>
  <c r="AQ15" i="14"/>
  <c r="AU15" i="14" s="1"/>
  <c r="AQ16" i="14"/>
  <c r="AQ17" i="14"/>
  <c r="AQ18" i="14"/>
  <c r="AU18" i="14" s="1"/>
  <c r="AQ19" i="14"/>
  <c r="AQ20" i="14"/>
  <c r="AU20" i="14" s="1"/>
  <c r="AQ21" i="14"/>
  <c r="AU21" i="14" s="1"/>
  <c r="AQ22" i="14"/>
  <c r="AU22" i="14" s="1"/>
  <c r="AQ23" i="14"/>
  <c r="AQ24" i="14"/>
  <c r="AU24" i="14" s="1"/>
  <c r="AQ25" i="14"/>
  <c r="AU25" i="14" s="1"/>
  <c r="AQ26" i="14"/>
  <c r="AQ27" i="14"/>
  <c r="AQ28" i="14"/>
  <c r="AQ29" i="14"/>
  <c r="AU29" i="14" s="1"/>
  <c r="AQ30" i="14"/>
  <c r="AU30" i="14" s="1"/>
  <c r="AQ31" i="14"/>
  <c r="AU31" i="14" s="1"/>
  <c r="AQ32" i="14"/>
  <c r="AU32" i="14" s="1"/>
  <c r="AQ33" i="14"/>
  <c r="AQ34" i="14"/>
  <c r="AQ35" i="14"/>
  <c r="AU35" i="14" s="1"/>
  <c r="AQ36" i="14"/>
  <c r="AQ37" i="14"/>
  <c r="AQ38" i="14"/>
  <c r="AQ39" i="14"/>
  <c r="AU39" i="14" s="1"/>
  <c r="AQ40" i="14"/>
  <c r="AU40" i="14" s="1"/>
  <c r="AQ41" i="14"/>
  <c r="AU41" i="14" s="1"/>
  <c r="AQ42" i="14"/>
  <c r="AU42" i="14" s="1"/>
  <c r="AQ43" i="14"/>
  <c r="AQ44" i="14"/>
  <c r="AU44" i="14" s="1"/>
  <c r="AQ45" i="14"/>
  <c r="AQ46" i="14"/>
  <c r="AQ47" i="14"/>
  <c r="AU47" i="14" s="1"/>
  <c r="AQ48" i="14"/>
  <c r="AQ49" i="14"/>
  <c r="AU49" i="14" s="1"/>
  <c r="AQ50" i="14"/>
  <c r="AQ51" i="14"/>
  <c r="AU51" i="14" s="1"/>
  <c r="AQ52" i="14"/>
  <c r="AQ53" i="14"/>
  <c r="AU53" i="14" s="1"/>
  <c r="AQ54" i="14"/>
  <c r="AQ55" i="14"/>
  <c r="AQ56" i="14"/>
  <c r="AU56" i="14" s="1"/>
  <c r="AQ57" i="14"/>
  <c r="AU57" i="14" s="1"/>
  <c r="AQ58" i="14"/>
  <c r="AU58" i="14" s="1"/>
  <c r="AQ59" i="14"/>
  <c r="AQ60" i="14"/>
  <c r="AQ61" i="14"/>
  <c r="AQ62" i="14"/>
  <c r="AQ63" i="14"/>
  <c r="AU63" i="14" s="1"/>
  <c r="AQ64" i="14"/>
  <c r="AQ65" i="14"/>
  <c r="AQ66" i="14"/>
  <c r="AU66" i="14" s="1"/>
  <c r="AQ67" i="14"/>
  <c r="AU67" i="14" s="1"/>
  <c r="AQ68" i="14"/>
  <c r="AQ69" i="14"/>
  <c r="AQ70" i="14"/>
  <c r="AQ71" i="14"/>
  <c r="AQ72" i="14"/>
  <c r="AQ73" i="14"/>
  <c r="AU73" i="14" s="1"/>
  <c r="AQ74" i="14"/>
  <c r="AU74" i="14" s="1"/>
  <c r="AQ75" i="14"/>
  <c r="AU75" i="14" s="1"/>
  <c r="AQ76" i="14"/>
  <c r="AU76" i="14" s="1"/>
  <c r="AQ77" i="14"/>
  <c r="AQ78" i="14"/>
  <c r="AU78" i="14" s="1"/>
  <c r="AQ79" i="14"/>
  <c r="AQ80" i="14"/>
  <c r="AQ81" i="14"/>
  <c r="AQ82" i="14"/>
  <c r="AQ83" i="14"/>
  <c r="AQ84" i="14"/>
  <c r="AU84" i="14" s="1"/>
  <c r="AQ85" i="14"/>
  <c r="AQ86" i="14"/>
  <c r="AQ87" i="14"/>
  <c r="AQ88" i="14"/>
  <c r="AU88" i="14" s="1"/>
  <c r="AQ89" i="14"/>
  <c r="AU89" i="14" s="1"/>
  <c r="AQ90" i="14"/>
  <c r="AU90" i="14" s="1"/>
  <c r="AQ91" i="14"/>
  <c r="AU91" i="14" s="1"/>
  <c r="AQ92" i="14"/>
  <c r="AQ93" i="14"/>
  <c r="AU93" i="14" s="1"/>
  <c r="AQ94" i="14"/>
  <c r="AQ95" i="14"/>
  <c r="AU95" i="14" s="1"/>
  <c r="AQ96" i="14"/>
  <c r="AU96" i="14" s="1"/>
  <c r="AQ97" i="14"/>
  <c r="AU97" i="14" s="1"/>
  <c r="AQ98" i="14"/>
  <c r="AQ99" i="14"/>
  <c r="AQ100" i="14"/>
  <c r="AU100" i="14" s="1"/>
  <c r="AQ101" i="14"/>
  <c r="AU101" i="14" s="1"/>
  <c r="AQ102" i="14"/>
  <c r="AU102" i="14" s="1"/>
  <c r="AQ103" i="14"/>
  <c r="AU103" i="14" s="1"/>
  <c r="AQ104" i="14"/>
  <c r="AQ105" i="14"/>
  <c r="AQ106" i="14"/>
  <c r="AU106" i="14" s="1"/>
  <c r="AQ107" i="14"/>
  <c r="AQ108" i="14"/>
  <c r="AU108" i="14" s="1"/>
  <c r="AQ109" i="14"/>
  <c r="AU109" i="14" s="1"/>
  <c r="AQ110" i="14"/>
  <c r="AQ111" i="14"/>
  <c r="AU111" i="14" s="1"/>
  <c r="AQ112" i="14"/>
  <c r="AQ113" i="14"/>
  <c r="AU113" i="14" s="1"/>
  <c r="AQ114" i="14"/>
  <c r="AU114" i="14" s="1"/>
  <c r="AQ115" i="14"/>
  <c r="AU115" i="14" s="1"/>
  <c r="AQ116" i="14"/>
  <c r="AU116" i="14" s="1"/>
  <c r="AQ117" i="14"/>
  <c r="AU117" i="14" s="1"/>
  <c r="AQ118" i="14"/>
  <c r="AU118" i="14" s="1"/>
  <c r="AQ119" i="14"/>
  <c r="AU119" i="14" s="1"/>
  <c r="AQ120" i="14"/>
  <c r="AQ121" i="14"/>
  <c r="AU121" i="14" s="1"/>
  <c r="AQ122" i="14"/>
  <c r="AU122" i="14" s="1"/>
  <c r="AQ123" i="14"/>
  <c r="AU123" i="14" s="1"/>
  <c r="AQ124" i="14"/>
  <c r="AU124" i="14" s="1"/>
  <c r="AQ125" i="14"/>
  <c r="AU125" i="14" s="1"/>
  <c r="AQ126" i="14"/>
  <c r="AU126" i="14" s="1"/>
  <c r="AQ127" i="14"/>
  <c r="AQ128" i="14"/>
  <c r="AU128" i="14" s="1"/>
  <c r="AQ129" i="14"/>
  <c r="AQ130" i="14"/>
  <c r="AQ131" i="14"/>
  <c r="AU131" i="14" s="1"/>
  <c r="AQ132" i="14"/>
  <c r="AU132" i="14" s="1"/>
  <c r="AQ133" i="14"/>
  <c r="AQ134" i="14"/>
  <c r="AQ135" i="14"/>
  <c r="AQ136" i="14"/>
  <c r="AQ137" i="14"/>
  <c r="AU137" i="14" s="1"/>
  <c r="AQ138" i="14"/>
  <c r="AU138" i="14" s="1"/>
  <c r="AQ139" i="14"/>
  <c r="AU139" i="14" s="1"/>
  <c r="AQ140" i="14"/>
  <c r="AU140" i="14" s="1"/>
  <c r="AQ141" i="14"/>
  <c r="AU141" i="14" s="1"/>
  <c r="AQ142" i="14"/>
  <c r="AU142" i="14" s="1"/>
  <c r="AQ143" i="14"/>
  <c r="AQ144" i="14"/>
  <c r="AU144" i="14" s="1"/>
  <c r="AQ145" i="14"/>
  <c r="AU145" i="14" s="1"/>
  <c r="AQ146" i="14"/>
  <c r="AU146" i="14" s="1"/>
  <c r="AQ147" i="14"/>
  <c r="AU147" i="14" s="1"/>
  <c r="AQ148" i="14"/>
  <c r="AU148" i="14" s="1"/>
  <c r="AQ149" i="14"/>
  <c r="AQ150" i="14"/>
  <c r="AU150" i="14" s="1"/>
  <c r="AQ151" i="14"/>
  <c r="AQ152" i="14"/>
  <c r="AU152" i="14" s="1"/>
  <c r="AQ153" i="14"/>
  <c r="AU153" i="14" s="1"/>
  <c r="AQ154" i="14"/>
  <c r="AU154" i="14" s="1"/>
  <c r="AQ155" i="14"/>
  <c r="AU155" i="14" s="1"/>
  <c r="AQ156" i="14"/>
  <c r="AQ157" i="14"/>
  <c r="AU157" i="14" s="1"/>
  <c r="AQ158" i="14"/>
  <c r="AQ159" i="14"/>
  <c r="AU159" i="14" s="1"/>
  <c r="AQ160" i="14"/>
  <c r="AQ161" i="14"/>
  <c r="AQ162" i="14"/>
  <c r="AU162" i="14" s="1"/>
  <c r="AQ163" i="14"/>
  <c r="AU163" i="14" s="1"/>
  <c r="AQ164" i="14"/>
  <c r="AU164" i="14" s="1"/>
  <c r="AQ165" i="14"/>
  <c r="AU165" i="14" s="1"/>
  <c r="AQ166" i="14"/>
  <c r="AQ167" i="14"/>
  <c r="AQ168" i="14"/>
  <c r="AU168" i="14" s="1"/>
  <c r="AQ169" i="14"/>
  <c r="AU169" i="14" s="1"/>
  <c r="AQ170" i="14"/>
  <c r="AU170" i="14" s="1"/>
  <c r="AQ171" i="14"/>
  <c r="AQ172" i="14"/>
  <c r="AQ173" i="14"/>
  <c r="AQ174" i="14"/>
  <c r="AU174" i="14" s="1"/>
  <c r="AQ175" i="14"/>
  <c r="AQ176" i="14"/>
  <c r="AQ177" i="14"/>
  <c r="AU177" i="14" s="1"/>
  <c r="AQ178" i="14"/>
  <c r="AQ179" i="14"/>
  <c r="AQ180" i="14"/>
  <c r="AU180" i="14" s="1"/>
  <c r="AQ181" i="14"/>
  <c r="AU181" i="14" s="1"/>
  <c r="AQ182" i="14"/>
  <c r="AQ183" i="14"/>
  <c r="AU183" i="14" s="1"/>
  <c r="AQ184" i="14"/>
  <c r="AQ185" i="14"/>
  <c r="AU185" i="14" s="1"/>
  <c r="AQ186" i="14"/>
  <c r="AU186" i="14" s="1"/>
  <c r="AQ187" i="14"/>
  <c r="AU187" i="14" s="1"/>
  <c r="AQ188" i="14"/>
  <c r="AQ189" i="14"/>
  <c r="AU189" i="14" s="1"/>
  <c r="AQ190" i="14"/>
  <c r="AU190" i="14" s="1"/>
  <c r="AQ191" i="14"/>
  <c r="AU191" i="14" s="1"/>
  <c r="AQ192" i="14"/>
  <c r="AU192" i="14" s="1"/>
  <c r="AQ193" i="14"/>
  <c r="AQ194" i="14"/>
  <c r="AU194" i="14" s="1"/>
  <c r="AQ195" i="14"/>
  <c r="AQ196" i="14"/>
  <c r="AU196" i="14" s="1"/>
  <c r="AQ197" i="14"/>
  <c r="AU197" i="14" s="1"/>
  <c r="AQ198" i="14"/>
  <c r="AU198" i="14" s="1"/>
  <c r="AQ199" i="14"/>
  <c r="AU199" i="14" s="1"/>
  <c r="AQ200" i="14"/>
  <c r="AU200" i="14" s="1"/>
  <c r="AQ201" i="14"/>
  <c r="AU201" i="14" s="1"/>
  <c r="AQ202" i="14"/>
  <c r="AU202" i="14" s="1"/>
  <c r="AQ203" i="14"/>
  <c r="AQ204" i="14"/>
  <c r="AU204" i="14" s="1"/>
  <c r="AQ205" i="14"/>
  <c r="AU205" i="14" s="1"/>
  <c r="AQ206" i="14"/>
  <c r="AU206" i="14" s="1"/>
  <c r="AQ207" i="14"/>
  <c r="AU207" i="14" s="1"/>
  <c r="AQ208" i="14"/>
  <c r="AQ209" i="14"/>
  <c r="AU209" i="14" s="1"/>
  <c r="AQ210" i="14"/>
  <c r="AQ211" i="14"/>
  <c r="AU211" i="14" s="1"/>
  <c r="AQ212" i="14"/>
  <c r="AQ213" i="14"/>
  <c r="AU213" i="14" s="1"/>
  <c r="AQ214" i="14"/>
  <c r="AU214" i="14" s="1"/>
  <c r="AQ215" i="14"/>
  <c r="AU215" i="14" s="1"/>
  <c r="AQ216" i="14"/>
  <c r="AU216" i="14" s="1"/>
  <c r="AQ217" i="14"/>
  <c r="AU217" i="14" s="1"/>
  <c r="AQ218" i="14"/>
  <c r="AQ219" i="14"/>
  <c r="AU219" i="14" s="1"/>
  <c r="AQ220" i="14"/>
  <c r="AU220" i="14" s="1"/>
  <c r="AQ221" i="14"/>
  <c r="AQ222" i="14"/>
  <c r="AQ223" i="14"/>
  <c r="AU223" i="14" s="1"/>
  <c r="AQ224" i="14"/>
  <c r="AU224" i="14" s="1"/>
  <c r="AQ225" i="14"/>
  <c r="AQ226" i="14"/>
  <c r="AU226" i="14" s="1"/>
  <c r="AQ227" i="14"/>
  <c r="AQ228" i="14"/>
  <c r="AQ229" i="14"/>
  <c r="AU229" i="14" s="1"/>
  <c r="AQ230" i="14"/>
  <c r="AQ231" i="14"/>
  <c r="AU231" i="14" s="1"/>
  <c r="AQ232" i="14"/>
  <c r="AU232" i="14" s="1"/>
  <c r="AQ233" i="14"/>
  <c r="AU233" i="14" s="1"/>
  <c r="AQ234" i="14"/>
  <c r="AU234" i="14" s="1"/>
  <c r="AQ235" i="14"/>
  <c r="AQ236" i="14"/>
  <c r="AU236" i="14" s="1"/>
  <c r="AQ237" i="14"/>
  <c r="AU237" i="14" s="1"/>
  <c r="AQ238" i="14"/>
  <c r="AU238" i="14" s="1"/>
  <c r="AQ239" i="14"/>
  <c r="AQ240" i="14"/>
  <c r="AU240" i="14" s="1"/>
  <c r="AQ241" i="14"/>
  <c r="AQ242" i="14"/>
  <c r="AU242" i="14" s="1"/>
  <c r="AQ243" i="14"/>
  <c r="AU243" i="14" s="1"/>
  <c r="AQ244" i="14"/>
  <c r="AU244" i="14" s="1"/>
  <c r="AQ245" i="14"/>
  <c r="AU245" i="14" s="1"/>
  <c r="AQ246" i="14"/>
  <c r="AU246" i="14" s="1"/>
  <c r="AQ247" i="14"/>
  <c r="AU247" i="14" s="1"/>
  <c r="AQ248" i="14"/>
  <c r="AU248" i="14" s="1"/>
  <c r="AQ249" i="14"/>
  <c r="AU249" i="14" s="1"/>
  <c r="AQ250" i="14"/>
  <c r="AQ251" i="14"/>
  <c r="AU251" i="14" s="1"/>
  <c r="AQ252" i="14"/>
  <c r="AQ253" i="14"/>
  <c r="AU253" i="14" s="1"/>
  <c r="AQ254" i="14"/>
  <c r="AQ255" i="14"/>
  <c r="AU255" i="14" s="1"/>
  <c r="AQ256" i="14"/>
  <c r="AU256" i="14" s="1"/>
  <c r="AQ257" i="14"/>
  <c r="AQ258" i="14"/>
  <c r="AU258" i="14" s="1"/>
  <c r="AQ259" i="14"/>
  <c r="AU259" i="14" s="1"/>
  <c r="AQ260" i="14"/>
  <c r="AU260" i="14" s="1"/>
  <c r="AQ261" i="14"/>
  <c r="AU261" i="14" s="1"/>
  <c r="AQ262" i="14"/>
  <c r="AU262" i="14" s="1"/>
  <c r="AQ263" i="14"/>
  <c r="AU263" i="14" s="1"/>
  <c r="AQ264" i="14"/>
  <c r="AU264" i="14" s="1"/>
  <c r="AQ265" i="14"/>
  <c r="AU265" i="14" s="1"/>
  <c r="AQ266" i="14"/>
  <c r="AU266" i="14" s="1"/>
  <c r="AQ267" i="14"/>
  <c r="AU267" i="14" s="1"/>
  <c r="AQ268" i="14"/>
  <c r="AQ269" i="14"/>
  <c r="AU269" i="14" s="1"/>
  <c r="AQ270" i="14"/>
  <c r="AU270" i="14" s="1"/>
  <c r="AQ271" i="14"/>
  <c r="AU271" i="14" s="1"/>
  <c r="AQ272" i="14"/>
  <c r="AU272" i="14" s="1"/>
  <c r="AQ273" i="14"/>
  <c r="AQ274" i="14"/>
  <c r="AU274" i="14" s="1"/>
  <c r="AQ275" i="14"/>
  <c r="AU275" i="14" s="1"/>
  <c r="AQ276" i="14"/>
  <c r="AQ277" i="14"/>
  <c r="AQ278" i="14"/>
  <c r="AQ279" i="14"/>
  <c r="AQ280" i="14"/>
  <c r="AQ281" i="14"/>
  <c r="AU281" i="14" s="1"/>
  <c r="AQ282" i="14"/>
  <c r="AU282" i="14" s="1"/>
  <c r="AQ283" i="14"/>
  <c r="AU283" i="14" s="1"/>
  <c r="AQ284" i="14"/>
  <c r="AU284" i="14" s="1"/>
  <c r="AQ285" i="14"/>
  <c r="AU285" i="14" s="1"/>
  <c r="AQ286" i="14"/>
  <c r="AU286" i="14" s="1"/>
  <c r="AQ287" i="14"/>
  <c r="AU287" i="14" s="1"/>
  <c r="AQ288" i="14"/>
  <c r="AQ289" i="14"/>
  <c r="AQ290" i="14"/>
  <c r="AQ291" i="14"/>
  <c r="AQ292" i="14"/>
  <c r="AU292" i="14" s="1"/>
  <c r="AQ293" i="14"/>
  <c r="AU293" i="14" s="1"/>
  <c r="AQ294" i="14"/>
  <c r="AU294" i="14" s="1"/>
  <c r="AQ295" i="14"/>
  <c r="AU295" i="14" s="1"/>
  <c r="AQ296" i="14"/>
  <c r="AU296" i="14" s="1"/>
  <c r="AQ297" i="14"/>
  <c r="AQ298" i="14"/>
  <c r="AU298" i="14" s="1"/>
  <c r="AQ299" i="14"/>
  <c r="AU299" i="14" s="1"/>
  <c r="AQ300" i="14"/>
  <c r="AU300" i="14" s="1"/>
  <c r="AQ301" i="14"/>
  <c r="AQ302" i="14"/>
  <c r="AU302" i="14" s="1"/>
  <c r="AQ303" i="14"/>
  <c r="AU303" i="14" s="1"/>
  <c r="AQ304" i="14"/>
  <c r="AQ305" i="14"/>
  <c r="AU305" i="14" s="1"/>
  <c r="AQ306" i="14"/>
  <c r="AU306" i="14" s="1"/>
  <c r="AQ307" i="14"/>
  <c r="AU307" i="14" s="1"/>
  <c r="AQ308" i="14"/>
  <c r="AU308" i="14" s="1"/>
  <c r="AQ309" i="14"/>
  <c r="AU309" i="14" s="1"/>
  <c r="AQ310" i="14"/>
  <c r="AQ311" i="14"/>
  <c r="AU311" i="14" s="1"/>
  <c r="AQ312" i="14"/>
  <c r="AU312" i="14" s="1"/>
  <c r="AQ313" i="14"/>
  <c r="AU313" i="14" s="1"/>
  <c r="AQ314" i="14"/>
  <c r="AU314" i="14" s="1"/>
  <c r="AQ315" i="14"/>
  <c r="AQ316" i="14"/>
  <c r="AU316" i="14" s="1"/>
  <c r="AQ317" i="14"/>
  <c r="AU317" i="14" s="1"/>
  <c r="AQ318" i="14"/>
  <c r="AQ319" i="14"/>
  <c r="AU319" i="14" s="1"/>
  <c r="AQ320" i="14"/>
  <c r="AU320" i="14" s="1"/>
  <c r="AQ321" i="14"/>
  <c r="AU321" i="14" s="1"/>
  <c r="AQ322" i="14"/>
  <c r="AQ323" i="14"/>
  <c r="AQ324" i="14"/>
  <c r="AU324" i="14" s="1"/>
  <c r="AQ325" i="14"/>
  <c r="AU325" i="14" s="1"/>
  <c r="AQ326" i="14"/>
  <c r="AU326" i="14" s="1"/>
  <c r="AQ327" i="14"/>
  <c r="AQ328" i="14"/>
  <c r="AQ329" i="14"/>
  <c r="AU329" i="14" s="1"/>
  <c r="AQ330" i="14"/>
  <c r="AU330" i="14" s="1"/>
  <c r="AQ331" i="14"/>
  <c r="AQ332" i="14"/>
  <c r="AU332" i="14" s="1"/>
  <c r="AQ333" i="14"/>
  <c r="AU333" i="14" s="1"/>
  <c r="AQ334" i="14"/>
  <c r="AU334" i="14" s="1"/>
  <c r="AQ335" i="14"/>
  <c r="AU335" i="14" s="1"/>
  <c r="AQ336" i="14"/>
  <c r="AU336" i="14" s="1"/>
  <c r="AQ337" i="14"/>
  <c r="AU337" i="14" s="1"/>
  <c r="AQ338" i="14"/>
  <c r="AU338" i="14" s="1"/>
  <c r="AQ339" i="14"/>
  <c r="AQ340" i="14"/>
  <c r="AU340" i="14" s="1"/>
  <c r="AQ341" i="14"/>
  <c r="AU341" i="14" s="1"/>
  <c r="AQ342" i="14"/>
  <c r="AU342" i="14" s="1"/>
  <c r="AQ343" i="14"/>
  <c r="AU343" i="14" s="1"/>
  <c r="AQ344" i="14"/>
  <c r="AU344" i="14" s="1"/>
  <c r="AQ345" i="14"/>
  <c r="AU345" i="14" s="1"/>
  <c r="AQ346" i="14"/>
  <c r="AU346" i="14" s="1"/>
  <c r="AQ347" i="14"/>
  <c r="AQ348" i="14"/>
  <c r="AQ349" i="14"/>
  <c r="AU349" i="14" s="1"/>
  <c r="AQ350" i="14"/>
  <c r="AU350" i="14" s="1"/>
  <c r="AQ351" i="14"/>
  <c r="AU351" i="14" s="1"/>
  <c r="AQ352" i="14"/>
  <c r="AQ353" i="14"/>
  <c r="AU353" i="14" s="1"/>
  <c r="AQ354" i="14"/>
  <c r="AU354" i="14" s="1"/>
  <c r="AQ355" i="14"/>
  <c r="AU355" i="14" s="1"/>
  <c r="AQ356" i="14"/>
  <c r="AU356" i="14" s="1"/>
  <c r="AQ357" i="14"/>
  <c r="AU357" i="14" s="1"/>
  <c r="AQ358" i="14"/>
  <c r="AU358" i="14" s="1"/>
  <c r="AQ359" i="14"/>
  <c r="AU359" i="14" s="1"/>
  <c r="AQ360" i="14"/>
  <c r="AU360" i="14" s="1"/>
  <c r="AQ361" i="14"/>
  <c r="AU361" i="14" s="1"/>
  <c r="AQ362" i="14"/>
  <c r="AU362" i="14" s="1"/>
  <c r="AQ363" i="14"/>
  <c r="AQ364" i="14"/>
  <c r="AU364" i="14" s="1"/>
  <c r="AQ365" i="14"/>
  <c r="AQ366" i="14"/>
  <c r="AU366" i="14" s="1"/>
  <c r="AQ367" i="14"/>
  <c r="AQ368" i="14"/>
  <c r="AU368" i="14" s="1"/>
  <c r="AQ369" i="14"/>
  <c r="AU369" i="14" s="1"/>
  <c r="AQ370" i="14"/>
  <c r="AU370" i="14" s="1"/>
  <c r="AQ371" i="14"/>
  <c r="AQ372" i="14"/>
  <c r="AU372" i="14" s="1"/>
  <c r="AQ373" i="14"/>
  <c r="AQ374" i="14"/>
  <c r="AU374" i="14" s="1"/>
  <c r="AQ375" i="14"/>
  <c r="AU375" i="14" s="1"/>
  <c r="AQ376" i="14"/>
  <c r="AU376" i="14" s="1"/>
  <c r="AQ377" i="14"/>
  <c r="AQ378" i="14"/>
  <c r="AU378" i="14" s="1"/>
  <c r="AQ379" i="14"/>
  <c r="AQ380" i="14"/>
  <c r="AQ381" i="14"/>
  <c r="AU381" i="14" s="1"/>
  <c r="AQ382" i="14"/>
  <c r="AU382" i="14" s="1"/>
  <c r="AQ383" i="14"/>
  <c r="AQ384" i="14"/>
  <c r="AU384" i="14" s="1"/>
  <c r="AQ385" i="14"/>
  <c r="AQ386" i="14"/>
  <c r="AU386" i="14" s="1"/>
  <c r="AQ387" i="14"/>
  <c r="AU387" i="14" s="1"/>
  <c r="AQ388" i="14"/>
  <c r="AU388" i="14" s="1"/>
  <c r="AQ389" i="14"/>
  <c r="AU389" i="14" s="1"/>
  <c r="AQ390" i="14"/>
  <c r="AQ391" i="14"/>
  <c r="AU391" i="14" s="1"/>
  <c r="AQ392" i="14"/>
  <c r="AU392" i="14" s="1"/>
  <c r="AQ393" i="14"/>
  <c r="AU393" i="14" s="1"/>
  <c r="AQ394" i="14"/>
  <c r="AQ395" i="14"/>
  <c r="AU395" i="14" s="1"/>
  <c r="AQ396" i="14"/>
  <c r="AU396" i="14" s="1"/>
  <c r="AQ397" i="14"/>
  <c r="AU397" i="14" s="1"/>
  <c r="AQ398" i="14"/>
  <c r="AU398" i="14" s="1"/>
  <c r="AQ399" i="14"/>
  <c r="AU399" i="14" s="1"/>
  <c r="AQ400" i="14"/>
  <c r="AU400" i="14" s="1"/>
  <c r="AQ401" i="14"/>
  <c r="AU401" i="14" s="1"/>
  <c r="AQ402" i="14"/>
  <c r="AU402" i="14" s="1"/>
  <c r="AQ403" i="14"/>
  <c r="AU403" i="14" s="1"/>
  <c r="AQ404" i="14"/>
  <c r="AU404" i="14" s="1"/>
  <c r="AQ405" i="14"/>
  <c r="AQ406" i="14"/>
  <c r="AU406" i="14" s="1"/>
  <c r="AQ407" i="14"/>
  <c r="AU407" i="14" s="1"/>
  <c r="AQ408" i="14"/>
  <c r="AQ409" i="14"/>
  <c r="AU409" i="14" s="1"/>
  <c r="AQ410" i="14"/>
  <c r="AU410" i="14" s="1"/>
  <c r="AQ411" i="14"/>
  <c r="AQ412" i="14"/>
  <c r="AU412" i="14" s="1"/>
  <c r="AQ413" i="14"/>
  <c r="AU413" i="14" s="1"/>
  <c r="AQ414" i="14"/>
  <c r="AU414" i="14" s="1"/>
  <c r="AQ415" i="14"/>
  <c r="AU415" i="14" s="1"/>
  <c r="AQ416" i="14"/>
  <c r="AU416" i="14" s="1"/>
  <c r="AQ417" i="14"/>
  <c r="AU417" i="14" s="1"/>
  <c r="AQ418" i="14"/>
  <c r="AQ419" i="14"/>
  <c r="AU419" i="14" s="1"/>
  <c r="AQ420" i="14"/>
  <c r="AU420" i="14" s="1"/>
  <c r="AQ421" i="14"/>
  <c r="AU421" i="14" s="1"/>
  <c r="AQ422" i="14"/>
  <c r="AU422" i="14" s="1"/>
  <c r="AQ423" i="14"/>
  <c r="AU423" i="14" s="1"/>
  <c r="AQ424" i="14"/>
  <c r="AU424" i="14" s="1"/>
  <c r="AQ425" i="14"/>
  <c r="AU425" i="14" s="1"/>
  <c r="AQ426" i="14"/>
  <c r="AQ427" i="14"/>
  <c r="AU427" i="14" s="1"/>
  <c r="AQ428" i="14"/>
  <c r="AU428" i="14" s="1"/>
  <c r="AQ429" i="14"/>
  <c r="AU429" i="14" s="1"/>
  <c r="AQ430" i="14"/>
  <c r="AU430" i="14" s="1"/>
  <c r="AQ431" i="14"/>
  <c r="AQ432" i="14"/>
  <c r="AQ433" i="14"/>
  <c r="AU433" i="14" s="1"/>
  <c r="AQ434" i="14"/>
  <c r="AQ435" i="14"/>
  <c r="AU435" i="14" s="1"/>
  <c r="AQ436" i="14"/>
  <c r="AU436" i="14" s="1"/>
  <c r="AQ437" i="14"/>
  <c r="AU437" i="14" s="1"/>
  <c r="AQ438" i="14"/>
  <c r="AU438" i="14" s="1"/>
  <c r="AQ439" i="14"/>
  <c r="AU439" i="14" s="1"/>
  <c r="AQ440" i="14"/>
  <c r="AU440" i="14" s="1"/>
  <c r="AQ441" i="14"/>
  <c r="AU441" i="14" s="1"/>
  <c r="AQ442" i="14"/>
  <c r="AU442" i="14" s="1"/>
  <c r="AQ443" i="14"/>
  <c r="AU443" i="14" s="1"/>
  <c r="AQ444" i="14"/>
  <c r="AU444" i="14" s="1"/>
  <c r="AQ445" i="14"/>
  <c r="AU445" i="14" s="1"/>
  <c r="AQ446" i="14"/>
  <c r="AU446" i="14" s="1"/>
  <c r="AQ447" i="14"/>
  <c r="AU447" i="14" s="1"/>
  <c r="AQ448" i="14"/>
  <c r="AU448" i="14" s="1"/>
  <c r="AQ449" i="14"/>
  <c r="AU449" i="14" s="1"/>
  <c r="AQ450" i="14"/>
  <c r="AQ451" i="14"/>
  <c r="AU451" i="14" s="1"/>
  <c r="AQ452" i="14"/>
  <c r="AU452" i="14" s="1"/>
  <c r="AQ453" i="14"/>
  <c r="AU453" i="14" s="1"/>
  <c r="AQ454" i="14"/>
  <c r="AU454" i="14" s="1"/>
  <c r="AQ455" i="14"/>
  <c r="AU455" i="14" s="1"/>
  <c r="AQ456" i="14"/>
  <c r="AQ457" i="14"/>
  <c r="AU457" i="14" s="1"/>
  <c r="AQ458" i="14"/>
  <c r="AU458" i="14" s="1"/>
  <c r="AQ459" i="14"/>
  <c r="AQ460" i="14"/>
  <c r="AQ461" i="14"/>
  <c r="AQ462" i="14"/>
  <c r="AU462" i="14" s="1"/>
  <c r="AQ463" i="14"/>
  <c r="AU463" i="14" s="1"/>
  <c r="AQ464" i="14"/>
  <c r="AU464" i="14" s="1"/>
  <c r="AQ465" i="14"/>
  <c r="AQ466" i="14"/>
  <c r="AQ467" i="14"/>
  <c r="AU467" i="14" s="1"/>
  <c r="AQ468" i="14"/>
  <c r="AU468" i="14" s="1"/>
  <c r="AQ469" i="14"/>
  <c r="AU469" i="14" s="1"/>
  <c r="AQ470" i="14"/>
  <c r="AQ471" i="14"/>
  <c r="AU471" i="14" s="1"/>
  <c r="AQ472" i="14"/>
  <c r="AU472" i="14" s="1"/>
  <c r="AQ473" i="14"/>
  <c r="AU473" i="14" s="1"/>
  <c r="AQ474" i="14"/>
  <c r="AU474" i="14" s="1"/>
  <c r="AQ475" i="14"/>
  <c r="AU475" i="14" s="1"/>
  <c r="AQ476" i="14"/>
  <c r="AU476" i="14" s="1"/>
  <c r="AQ477" i="14"/>
  <c r="AU477" i="14" s="1"/>
  <c r="AQ478" i="14"/>
  <c r="AU478" i="14" s="1"/>
  <c r="AQ479" i="14"/>
  <c r="AU479" i="14" s="1"/>
  <c r="AQ480" i="14"/>
  <c r="AU480" i="14" s="1"/>
  <c r="AQ481" i="14"/>
  <c r="AQ482" i="14"/>
  <c r="AU482" i="14" s="1"/>
  <c r="AQ483" i="14"/>
  <c r="AU483" i="14" s="1"/>
  <c r="AQ484" i="14"/>
  <c r="AU484" i="14" s="1"/>
  <c r="AQ485" i="14"/>
  <c r="AQ486" i="14"/>
  <c r="AU486" i="14" s="1"/>
  <c r="AQ487" i="14"/>
  <c r="AQ488" i="14"/>
  <c r="AQ489" i="14"/>
  <c r="AU489" i="14" s="1"/>
  <c r="AQ490" i="14"/>
  <c r="AQ491" i="14"/>
  <c r="AU491" i="14" s="1"/>
  <c r="AQ492" i="14"/>
  <c r="AU492" i="14" s="1"/>
  <c r="AQ493" i="14"/>
  <c r="AU493" i="14" s="1"/>
  <c r="AQ494" i="14"/>
  <c r="AU494" i="14" s="1"/>
  <c r="AQ495" i="14"/>
  <c r="AU495" i="14" s="1"/>
  <c r="AQ496" i="14"/>
  <c r="AU496" i="14" s="1"/>
  <c r="AQ497" i="14"/>
  <c r="AU497" i="14" s="1"/>
  <c r="AQ498" i="14"/>
  <c r="AQ499" i="14"/>
  <c r="AU499" i="14" s="1"/>
  <c r="AQ500" i="14"/>
  <c r="AU500" i="14" s="1"/>
  <c r="AQ501" i="14"/>
  <c r="AU501" i="14" s="1"/>
  <c r="AQ502" i="14"/>
  <c r="AU502" i="14" s="1"/>
  <c r="AQ503" i="14"/>
  <c r="AQ504" i="14"/>
  <c r="AQ505" i="14"/>
  <c r="AU505" i="14" s="1"/>
  <c r="AQ506" i="14"/>
  <c r="AU506" i="14" s="1"/>
  <c r="AQ507" i="14"/>
  <c r="AU507" i="14" s="1"/>
  <c r="AQ508" i="14"/>
  <c r="AQ509" i="14"/>
  <c r="AU509" i="14" s="1"/>
  <c r="AQ510" i="14"/>
  <c r="AU510" i="14" s="1"/>
  <c r="AQ511" i="14"/>
  <c r="AU511" i="14" s="1"/>
  <c r="AQ512" i="14"/>
  <c r="AU512" i="14" s="1"/>
  <c r="AQ513" i="14"/>
  <c r="AQ514" i="14"/>
  <c r="AU514" i="14" s="1"/>
  <c r="AQ515" i="14"/>
  <c r="AQ516" i="14"/>
  <c r="AU516" i="14" s="1"/>
  <c r="AQ517" i="14"/>
  <c r="AU517" i="14" s="1"/>
  <c r="AQ518" i="14"/>
  <c r="AU518" i="14" s="1"/>
  <c r="AQ519" i="14"/>
  <c r="AU519" i="14" s="1"/>
  <c r="AQ520" i="14"/>
  <c r="AU520" i="14" s="1"/>
  <c r="AQ521" i="14"/>
  <c r="AU521" i="14" s="1"/>
  <c r="AQ522" i="14"/>
  <c r="AQ523" i="14"/>
  <c r="AU523" i="14" s="1"/>
  <c r="AQ524" i="14"/>
  <c r="AQ525" i="14"/>
  <c r="AU525" i="14" s="1"/>
  <c r="AQ526" i="14"/>
  <c r="AU526" i="14" s="1"/>
  <c r="AQ527" i="14"/>
  <c r="AU527" i="14" s="1"/>
  <c r="AQ528" i="14"/>
  <c r="AQ529" i="14"/>
  <c r="AU529" i="14" s="1"/>
  <c r="AQ530" i="14"/>
  <c r="AU530" i="14" s="1"/>
  <c r="AQ531" i="14"/>
  <c r="AU531" i="14" s="1"/>
  <c r="AQ532" i="14"/>
  <c r="AQ533" i="14"/>
  <c r="AU533" i="14" s="1"/>
  <c r="AQ534" i="14"/>
  <c r="AU534" i="14" s="1"/>
  <c r="AQ535" i="14"/>
  <c r="AU535" i="14" s="1"/>
  <c r="AQ536" i="14"/>
  <c r="AU536" i="14" s="1"/>
  <c r="AQ537" i="14"/>
  <c r="AU537" i="14" s="1"/>
  <c r="AQ538" i="14"/>
  <c r="AU538" i="14" s="1"/>
  <c r="AQ539" i="14"/>
  <c r="AU539" i="14" s="1"/>
  <c r="AQ540" i="14"/>
  <c r="AU540" i="14" s="1"/>
  <c r="AQ541" i="14"/>
  <c r="AQ542" i="14"/>
  <c r="AU542" i="14" s="1"/>
  <c r="AQ543" i="14"/>
  <c r="AU543" i="14" s="1"/>
  <c r="AQ544" i="14"/>
  <c r="AU544" i="14" s="1"/>
  <c r="AQ545" i="14"/>
  <c r="AU545" i="14" s="1"/>
  <c r="AQ546" i="14"/>
  <c r="AU546" i="14" s="1"/>
  <c r="AQ547" i="14"/>
  <c r="AU547" i="14" s="1"/>
  <c r="AQ548" i="14"/>
  <c r="AU548" i="14" s="1"/>
  <c r="AQ549" i="14"/>
  <c r="AU549" i="14" s="1"/>
  <c r="AQ550" i="14"/>
  <c r="AU550" i="14" s="1"/>
  <c r="AQ551" i="14"/>
  <c r="AU551" i="14" s="1"/>
  <c r="AQ552" i="14"/>
  <c r="AU552" i="14" s="1"/>
  <c r="AQ553" i="14"/>
  <c r="AU553" i="14" s="1"/>
  <c r="AQ554" i="14"/>
  <c r="AU554" i="14" s="1"/>
  <c r="AQ555" i="14"/>
  <c r="AU555" i="14" s="1"/>
  <c r="AQ556" i="14"/>
  <c r="AU556" i="14" s="1"/>
  <c r="AQ557" i="14"/>
  <c r="AU557" i="14" s="1"/>
  <c r="AQ558" i="14"/>
  <c r="AU558" i="14" s="1"/>
  <c r="AQ559" i="14"/>
  <c r="AU559" i="14" s="1"/>
  <c r="AQ560" i="14"/>
  <c r="AU560" i="14" s="1"/>
  <c r="AQ561" i="14"/>
  <c r="AU561" i="14" s="1"/>
  <c r="AQ562" i="14"/>
  <c r="AU562" i="14" s="1"/>
  <c r="AQ563" i="14"/>
  <c r="AU563" i="14" s="1"/>
  <c r="AQ564" i="14"/>
  <c r="AU564" i="14" s="1"/>
  <c r="AQ565" i="14"/>
  <c r="AU565" i="14" s="1"/>
  <c r="AQ566" i="14"/>
  <c r="AU566" i="14" s="1"/>
  <c r="AQ567" i="14"/>
  <c r="AU567" i="14" s="1"/>
  <c r="AQ568" i="14"/>
  <c r="AU568" i="14" s="1"/>
  <c r="AQ569" i="14"/>
  <c r="AQ570" i="14"/>
  <c r="AU570" i="14" s="1"/>
  <c r="AQ571" i="14"/>
  <c r="AQ572" i="14"/>
  <c r="AU572" i="14" s="1"/>
  <c r="AQ573" i="14"/>
  <c r="AU573" i="14" s="1"/>
  <c r="AQ574" i="14"/>
  <c r="AU574" i="14" s="1"/>
  <c r="AQ575" i="14"/>
  <c r="AQ576" i="14"/>
  <c r="AU576" i="14" s="1"/>
  <c r="AQ577" i="14"/>
  <c r="AQ578" i="14"/>
  <c r="AU578" i="14" s="1"/>
  <c r="AQ579" i="14"/>
  <c r="AU579" i="14" s="1"/>
  <c r="AQ580" i="14"/>
  <c r="AU580" i="14" s="1"/>
  <c r="AQ581" i="14"/>
  <c r="AQ582" i="14"/>
  <c r="AU582" i="14" s="1"/>
  <c r="AQ583" i="14"/>
  <c r="AQ584" i="14"/>
  <c r="AQ585" i="14"/>
  <c r="AU585" i="14" s="1"/>
  <c r="AQ586" i="14"/>
  <c r="AU586" i="14" s="1"/>
  <c r="AQ587" i="14"/>
  <c r="AU587" i="14" s="1"/>
  <c r="AQ588" i="14"/>
  <c r="AU588" i="14" s="1"/>
  <c r="AQ589" i="14"/>
  <c r="AU589" i="14" s="1"/>
  <c r="AQ590" i="14"/>
  <c r="AU590" i="14" s="1"/>
  <c r="AQ591" i="14"/>
  <c r="AU591" i="14" s="1"/>
  <c r="AQ592" i="14"/>
  <c r="AU592" i="14" s="1"/>
  <c r="AQ593" i="14"/>
  <c r="AQ594" i="14"/>
  <c r="AQ595" i="14"/>
  <c r="AU595" i="14" s="1"/>
  <c r="AQ596" i="14"/>
  <c r="AU596" i="14" s="1"/>
  <c r="AQ597" i="14"/>
  <c r="AQ598" i="14"/>
  <c r="AU598" i="14" s="1"/>
  <c r="AQ599" i="14"/>
  <c r="AQ600" i="14"/>
  <c r="AU600" i="14" s="1"/>
  <c r="AQ601" i="14"/>
  <c r="AQ602" i="14"/>
  <c r="AU602" i="14" s="1"/>
  <c r="AQ603" i="14"/>
  <c r="AU603" i="14" s="1"/>
  <c r="AQ604" i="14"/>
  <c r="AU604" i="14" s="1"/>
  <c r="AQ605" i="14"/>
  <c r="AQ606" i="14"/>
  <c r="AQ607" i="14"/>
  <c r="AU607" i="14" s="1"/>
  <c r="AQ608" i="14"/>
  <c r="AU608" i="14" s="1"/>
  <c r="AQ609" i="14"/>
  <c r="AU609" i="14" s="1"/>
  <c r="AQ610" i="14"/>
  <c r="AU610" i="14" s="1"/>
  <c r="AQ611" i="14"/>
  <c r="AQ612" i="14"/>
  <c r="AU612" i="14" s="1"/>
  <c r="AQ613" i="14"/>
  <c r="AU613" i="14" s="1"/>
  <c r="AQ614" i="14"/>
  <c r="AU614" i="14" s="1"/>
  <c r="AQ615" i="14"/>
  <c r="AU615" i="14" s="1"/>
  <c r="AQ616" i="14"/>
  <c r="AQ617" i="14"/>
  <c r="AQ618" i="14"/>
  <c r="AU618" i="14" s="1"/>
  <c r="AQ619" i="14"/>
  <c r="AU619" i="14" s="1"/>
  <c r="AQ620" i="14"/>
  <c r="AU620" i="14" s="1"/>
  <c r="AQ621" i="14"/>
  <c r="AU621" i="14" s="1"/>
  <c r="AQ622" i="14"/>
  <c r="AQ623" i="14"/>
  <c r="AU623" i="14" s="1"/>
  <c r="AQ624" i="14"/>
  <c r="AU624" i="14" s="1"/>
  <c r="AQ625" i="14"/>
  <c r="AQ626" i="14"/>
  <c r="AU626" i="14" s="1"/>
  <c r="AQ627" i="14"/>
  <c r="AU627" i="14" s="1"/>
  <c r="AQ628" i="14"/>
  <c r="AQ629" i="14"/>
  <c r="AU629" i="14" s="1"/>
  <c r="AQ630" i="14"/>
  <c r="AU630" i="14" s="1"/>
  <c r="AQ631" i="14"/>
  <c r="AU631" i="14" s="1"/>
  <c r="AQ632" i="14"/>
  <c r="AU632" i="14" s="1"/>
  <c r="AQ633" i="14"/>
  <c r="AU633" i="14" s="1"/>
  <c r="AQ634" i="14"/>
  <c r="AU634" i="14" s="1"/>
  <c r="AQ635" i="14"/>
  <c r="AQ636" i="14"/>
  <c r="AU636" i="14" s="1"/>
  <c r="AQ637" i="14"/>
  <c r="AU637" i="14" s="1"/>
  <c r="AQ638" i="14"/>
  <c r="AU638" i="14" s="1"/>
  <c r="AQ639" i="14"/>
  <c r="AU639" i="14" s="1"/>
  <c r="AQ640" i="14"/>
  <c r="AU640" i="14" s="1"/>
  <c r="AQ641" i="14"/>
  <c r="AU641" i="14" s="1"/>
  <c r="AQ642" i="14"/>
  <c r="AQ643" i="14"/>
  <c r="AU643" i="14" s="1"/>
  <c r="AQ644" i="14"/>
  <c r="AU644" i="14" s="1"/>
  <c r="AQ645" i="14"/>
  <c r="AQ646" i="14"/>
  <c r="AU646" i="14" s="1"/>
  <c r="AQ647" i="14"/>
  <c r="AU647" i="14" s="1"/>
  <c r="AQ648" i="14"/>
  <c r="AU648" i="14" s="1"/>
  <c r="AQ649" i="14"/>
  <c r="AU649" i="14" s="1"/>
  <c r="AQ650" i="14"/>
  <c r="AU650" i="14" s="1"/>
  <c r="AQ651" i="14"/>
  <c r="AU651" i="14" s="1"/>
  <c r="AQ652" i="14"/>
  <c r="AU652" i="14" s="1"/>
  <c r="AQ653" i="14"/>
  <c r="AU653" i="14" s="1"/>
  <c r="AQ654" i="14"/>
  <c r="AU654" i="14" s="1"/>
  <c r="AQ655" i="14"/>
  <c r="AU655" i="14" s="1"/>
  <c r="AQ656" i="14"/>
  <c r="AQ657" i="14"/>
  <c r="AU657" i="14" s="1"/>
  <c r="AQ658" i="14"/>
  <c r="AU658" i="14" s="1"/>
  <c r="AQ659" i="14"/>
  <c r="AU659" i="14" s="1"/>
  <c r="AQ660" i="14"/>
  <c r="AU660" i="14" s="1"/>
  <c r="AQ661" i="14"/>
  <c r="AU661" i="14" s="1"/>
  <c r="AQ662" i="14"/>
  <c r="AU662" i="14" s="1"/>
  <c r="AQ663" i="14"/>
  <c r="AU663" i="14" s="1"/>
  <c r="AQ664" i="14"/>
  <c r="AU664" i="14" s="1"/>
  <c r="AQ665" i="14"/>
  <c r="AU665" i="14" s="1"/>
  <c r="AQ666" i="14"/>
  <c r="AU666" i="14" s="1"/>
  <c r="AQ667" i="14"/>
  <c r="AU667" i="14" s="1"/>
  <c r="AQ668" i="14"/>
  <c r="AU668" i="14" s="1"/>
  <c r="AQ669" i="14"/>
  <c r="AU669" i="14" s="1"/>
  <c r="AQ670" i="14"/>
  <c r="AQ671" i="14"/>
  <c r="AQ672" i="14"/>
  <c r="AU672" i="14" s="1"/>
  <c r="AQ673" i="14"/>
  <c r="AU673" i="14" s="1"/>
  <c r="AQ674" i="14"/>
  <c r="AQ675" i="14"/>
  <c r="AU675" i="14" s="1"/>
  <c r="AQ676" i="14"/>
  <c r="AU676" i="14" s="1"/>
  <c r="AQ677" i="14"/>
  <c r="AU677" i="14" s="1"/>
  <c r="AQ678" i="14"/>
  <c r="AU678" i="14" s="1"/>
  <c r="AQ679" i="14"/>
  <c r="AU679" i="14" s="1"/>
  <c r="AQ680" i="14"/>
  <c r="AQ681" i="14"/>
  <c r="AQ682" i="14"/>
  <c r="AQ683" i="14"/>
  <c r="AU683" i="14" s="1"/>
  <c r="AQ684" i="14"/>
  <c r="AU684" i="14" s="1"/>
  <c r="AQ685" i="14"/>
  <c r="AQ686" i="14"/>
  <c r="AU686" i="14" s="1"/>
  <c r="AQ687" i="14"/>
  <c r="AU687" i="14" s="1"/>
  <c r="AQ688" i="14"/>
  <c r="AU688" i="14" s="1"/>
  <c r="AQ689" i="14"/>
  <c r="AU689" i="14" s="1"/>
  <c r="AQ690" i="14"/>
  <c r="AU690" i="14" s="1"/>
  <c r="AQ691" i="14"/>
  <c r="AQ692" i="14"/>
  <c r="AQ693" i="14"/>
  <c r="AQ694" i="14"/>
  <c r="AQ695" i="14"/>
  <c r="AU695" i="14" s="1"/>
  <c r="AQ696" i="14"/>
  <c r="AU696" i="14" s="1"/>
  <c r="AQ697" i="14"/>
  <c r="AQ698" i="14"/>
  <c r="AU698" i="14" s="1"/>
  <c r="AQ699" i="14"/>
  <c r="AQ700" i="14"/>
  <c r="AU700" i="14" s="1"/>
  <c r="AQ701" i="14"/>
  <c r="AQ702" i="14"/>
  <c r="AU702" i="14" s="1"/>
  <c r="AQ703" i="14"/>
  <c r="AQ704" i="14"/>
  <c r="AU704" i="14" s="1"/>
  <c r="AQ705" i="14"/>
  <c r="AU705" i="14" s="1"/>
  <c r="AQ706" i="14"/>
  <c r="AU706" i="14" s="1"/>
  <c r="AQ707" i="14"/>
  <c r="AU707" i="14" s="1"/>
  <c r="AQ708" i="14"/>
  <c r="AU708" i="14" s="1"/>
  <c r="AQ709" i="14"/>
  <c r="AQ710" i="14"/>
  <c r="AU710" i="14" s="1"/>
  <c r="AQ711" i="14"/>
  <c r="AU711" i="14" s="1"/>
  <c r="AQ712" i="14"/>
  <c r="AU712" i="14" s="1"/>
  <c r="AQ713" i="14"/>
  <c r="AQ714" i="14"/>
  <c r="AU714" i="14" s="1"/>
  <c r="AQ715" i="14"/>
  <c r="AU715" i="14" s="1"/>
  <c r="AQ716" i="14"/>
  <c r="AU716" i="14" s="1"/>
  <c r="AQ717" i="14"/>
  <c r="AQ718" i="14"/>
  <c r="AU718" i="14" s="1"/>
  <c r="AQ719" i="14"/>
  <c r="AQ720" i="14"/>
  <c r="AQ721" i="14"/>
  <c r="AU721" i="14" s="1"/>
  <c r="AQ722" i="14"/>
  <c r="AU722" i="14" s="1"/>
  <c r="AQ723" i="14"/>
  <c r="AU723" i="14" s="1"/>
  <c r="AQ724" i="14"/>
  <c r="AU724" i="14" s="1"/>
  <c r="AQ725" i="14"/>
  <c r="AU725" i="14" s="1"/>
  <c r="AQ726" i="14"/>
  <c r="AU726" i="14" s="1"/>
  <c r="AQ727" i="14"/>
  <c r="AU727" i="14" s="1"/>
  <c r="AQ728" i="14"/>
  <c r="AQ729" i="14"/>
  <c r="AU729" i="14" s="1"/>
  <c r="AQ730" i="14"/>
  <c r="AU730" i="14" s="1"/>
  <c r="AQ731" i="14"/>
  <c r="AU731" i="14" s="1"/>
  <c r="AQ732" i="14"/>
  <c r="AU732" i="14" s="1"/>
  <c r="AQ733" i="14"/>
  <c r="AU733" i="14" s="1"/>
  <c r="AQ734" i="14"/>
  <c r="AQ735" i="14"/>
  <c r="AQ736" i="14"/>
  <c r="AU736" i="14" s="1"/>
  <c r="AQ737" i="14"/>
  <c r="AU737" i="14" s="1"/>
  <c r="AQ738" i="14"/>
  <c r="AU738" i="14" s="1"/>
  <c r="AQ739" i="14"/>
  <c r="AU739" i="14" s="1"/>
  <c r="AQ740" i="14"/>
  <c r="AU740" i="14" s="1"/>
  <c r="AQ741" i="14"/>
  <c r="AU741" i="14" s="1"/>
  <c r="AQ742" i="14"/>
  <c r="AU742" i="14" s="1"/>
  <c r="AQ743" i="14"/>
  <c r="AU743" i="14" s="1"/>
  <c r="AQ744" i="14"/>
  <c r="AU744" i="14" s="1"/>
  <c r="AQ745" i="14"/>
  <c r="AU745" i="14" s="1"/>
  <c r="AQ746" i="14"/>
  <c r="AU746" i="14" s="1"/>
  <c r="AQ747" i="14"/>
  <c r="AQ748" i="14"/>
  <c r="AQ749" i="14"/>
  <c r="AU749" i="14" s="1"/>
  <c r="AQ750" i="14"/>
  <c r="AU750" i="14" s="1"/>
  <c r="AQ751" i="14"/>
  <c r="AU751" i="14" s="1"/>
  <c r="AQ752" i="14"/>
  <c r="AU752" i="14" s="1"/>
  <c r="AQ753" i="14"/>
  <c r="AU753" i="14" s="1"/>
  <c r="AQ754" i="14"/>
  <c r="AU754" i="14" s="1"/>
  <c r="AQ755" i="14"/>
  <c r="AU755" i="14" s="1"/>
  <c r="AQ756" i="14"/>
  <c r="AQ757" i="14"/>
  <c r="AQ758" i="14"/>
  <c r="AU758" i="14" s="1"/>
  <c r="AQ759" i="14"/>
  <c r="AU759" i="14" s="1"/>
  <c r="AQ760" i="14"/>
  <c r="AU760" i="14" s="1"/>
  <c r="AQ761" i="14"/>
  <c r="AU761" i="14" s="1"/>
  <c r="AQ762" i="14"/>
  <c r="AU762" i="14" s="1"/>
  <c r="AQ763" i="14"/>
  <c r="AU763" i="14" s="1"/>
  <c r="AQ764" i="14"/>
  <c r="AU764" i="14" s="1"/>
  <c r="AQ765" i="14"/>
  <c r="AU765" i="14" s="1"/>
  <c r="AQ766" i="14"/>
  <c r="AU766" i="14" s="1"/>
  <c r="AQ767" i="14"/>
  <c r="AU767" i="14" s="1"/>
  <c r="AQ768" i="14"/>
  <c r="AU768" i="14" s="1"/>
  <c r="AQ769" i="14"/>
  <c r="AU769" i="14" s="1"/>
  <c r="AQ770" i="14"/>
  <c r="AU770" i="14" s="1"/>
  <c r="AQ771" i="14"/>
  <c r="AU771" i="14" s="1"/>
  <c r="AQ772" i="14"/>
  <c r="AU772" i="14" s="1"/>
  <c r="AQ773" i="14"/>
  <c r="AU773" i="14" s="1"/>
  <c r="AQ774" i="14"/>
  <c r="AU774" i="14" s="1"/>
  <c r="AQ775" i="14"/>
  <c r="AU775" i="14" s="1"/>
  <c r="AQ776" i="14"/>
  <c r="AU776" i="14" s="1"/>
  <c r="AQ777" i="14"/>
  <c r="AQ778" i="14"/>
  <c r="AU778" i="14" s="1"/>
  <c r="AQ779" i="14"/>
  <c r="AQ4" i="14"/>
  <c r="AU4" i="14" s="1"/>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371" i="14"/>
  <c r="G372" i="14"/>
  <c r="G373" i="14"/>
  <c r="G374" i="14"/>
  <c r="G375" i="14"/>
  <c r="G376" i="14"/>
  <c r="G377" i="14"/>
  <c r="G378" i="14"/>
  <c r="G379" i="14"/>
  <c r="G380" i="14"/>
  <c r="G381" i="14"/>
  <c r="G382" i="14"/>
  <c r="G383" i="14"/>
  <c r="G384" i="14"/>
  <c r="G385" i="14"/>
  <c r="G386" i="14"/>
  <c r="G387" i="14"/>
  <c r="G388" i="14"/>
  <c r="G389" i="14"/>
  <c r="G390" i="14"/>
  <c r="G391" i="14"/>
  <c r="G392" i="14"/>
  <c r="G393" i="14"/>
  <c r="G394" i="14"/>
  <c r="G395" i="14"/>
  <c r="G396" i="14"/>
  <c r="G397" i="14"/>
  <c r="G398" i="14"/>
  <c r="G399" i="14"/>
  <c r="G400" i="14"/>
  <c r="G401" i="14"/>
  <c r="G402" i="14"/>
  <c r="G403" i="14"/>
  <c r="G404" i="14"/>
  <c r="G405" i="14"/>
  <c r="G406" i="14"/>
  <c r="G407" i="14"/>
  <c r="G408" i="14"/>
  <c r="G409" i="14"/>
  <c r="G410" i="14"/>
  <c r="G411" i="14"/>
  <c r="G412" i="14"/>
  <c r="G413" i="14"/>
  <c r="G414" i="14"/>
  <c r="G415" i="14"/>
  <c r="G416" i="14"/>
  <c r="G417" i="14"/>
  <c r="G418" i="14"/>
  <c r="G419" i="14"/>
  <c r="G420" i="14"/>
  <c r="G421" i="14"/>
  <c r="G422" i="14"/>
  <c r="G423" i="14"/>
  <c r="G424" i="14"/>
  <c r="G425" i="14"/>
  <c r="G426" i="14"/>
  <c r="G427" i="14"/>
  <c r="G428" i="14"/>
  <c r="G429" i="14"/>
  <c r="G430" i="14"/>
  <c r="G431" i="14"/>
  <c r="G432" i="14"/>
  <c r="G433" i="14"/>
  <c r="G434" i="14"/>
  <c r="G435" i="14"/>
  <c r="G436" i="14"/>
  <c r="G437" i="14"/>
  <c r="G438" i="14"/>
  <c r="G439" i="14"/>
  <c r="G440" i="14"/>
  <c r="G441" i="14"/>
  <c r="G442" i="14"/>
  <c r="G443" i="14"/>
  <c r="G444" i="14"/>
  <c r="G445" i="14"/>
  <c r="G446" i="14"/>
  <c r="G447" i="14"/>
  <c r="G448" i="14"/>
  <c r="G449" i="14"/>
  <c r="G450" i="14"/>
  <c r="G451" i="14"/>
  <c r="G452" i="14"/>
  <c r="G453" i="14"/>
  <c r="G454" i="14"/>
  <c r="G455" i="14"/>
  <c r="G456" i="14"/>
  <c r="G457" i="14"/>
  <c r="G458" i="14"/>
  <c r="G459" i="14"/>
  <c r="G460" i="14"/>
  <c r="G461" i="14"/>
  <c r="G462" i="14"/>
  <c r="G463" i="14"/>
  <c r="G464" i="14"/>
  <c r="G465" i="14"/>
  <c r="G466" i="14"/>
  <c r="G467" i="14"/>
  <c r="G468" i="14"/>
  <c r="G469" i="14"/>
  <c r="G470" i="14"/>
  <c r="G471" i="14"/>
  <c r="G472" i="14"/>
  <c r="G473" i="14"/>
  <c r="G474" i="14"/>
  <c r="G475" i="14"/>
  <c r="G476" i="14"/>
  <c r="G477" i="14"/>
  <c r="G478" i="14"/>
  <c r="G479" i="14"/>
  <c r="G480" i="14"/>
  <c r="G481" i="14"/>
  <c r="G482" i="14"/>
  <c r="G483" i="14"/>
  <c r="G484" i="14"/>
  <c r="G485" i="14"/>
  <c r="G486" i="14"/>
  <c r="G487" i="14"/>
  <c r="G488" i="14"/>
  <c r="G489" i="14"/>
  <c r="G490" i="14"/>
  <c r="G491" i="14"/>
  <c r="G492" i="14"/>
  <c r="G493" i="14"/>
  <c r="G494" i="14"/>
  <c r="G495" i="14"/>
  <c r="G496" i="14"/>
  <c r="G497" i="14"/>
  <c r="G498" i="14"/>
  <c r="G499" i="14"/>
  <c r="G500" i="14"/>
  <c r="G501" i="14"/>
  <c r="G502" i="14"/>
  <c r="G503" i="14"/>
  <c r="G504" i="14"/>
  <c r="G505" i="14"/>
  <c r="G506" i="14"/>
  <c r="G507" i="14"/>
  <c r="G508" i="14"/>
  <c r="G509" i="14"/>
  <c r="G510" i="14"/>
  <c r="G511" i="14"/>
  <c r="G512" i="14"/>
  <c r="G513" i="14"/>
  <c r="G514" i="14"/>
  <c r="G515" i="14"/>
  <c r="G516" i="14"/>
  <c r="G517" i="14"/>
  <c r="G518" i="14"/>
  <c r="G519" i="14"/>
  <c r="G520" i="14"/>
  <c r="G521" i="14"/>
  <c r="G522" i="14"/>
  <c r="G523" i="14"/>
  <c r="G524" i="14"/>
  <c r="G525" i="14"/>
  <c r="G526" i="14"/>
  <c r="G527" i="14"/>
  <c r="G528" i="14"/>
  <c r="G529" i="14"/>
  <c r="G530" i="14"/>
  <c r="G531" i="14"/>
  <c r="G532" i="14"/>
  <c r="G533" i="14"/>
  <c r="G534" i="14"/>
  <c r="G535" i="14"/>
  <c r="G536" i="14"/>
  <c r="G537" i="14"/>
  <c r="G538" i="14"/>
  <c r="G539" i="14"/>
  <c r="G540" i="14"/>
  <c r="G541" i="14"/>
  <c r="G542" i="14"/>
  <c r="G543" i="14"/>
  <c r="G544" i="14"/>
  <c r="G545" i="14"/>
  <c r="G546" i="14"/>
  <c r="G547" i="14"/>
  <c r="G548" i="14"/>
  <c r="G549" i="14"/>
  <c r="G550" i="14"/>
  <c r="G551" i="14"/>
  <c r="G552" i="14"/>
  <c r="G553" i="14"/>
  <c r="G554" i="14"/>
  <c r="G555" i="14"/>
  <c r="G556" i="14"/>
  <c r="G557" i="14"/>
  <c r="G558" i="14"/>
  <c r="G559" i="14"/>
  <c r="G560" i="14"/>
  <c r="G561" i="14"/>
  <c r="G562" i="14"/>
  <c r="G563" i="14"/>
  <c r="G564" i="14"/>
  <c r="G565" i="14"/>
  <c r="G566" i="14"/>
  <c r="G567" i="14"/>
  <c r="G568" i="14"/>
  <c r="G569" i="14"/>
  <c r="G570" i="14"/>
  <c r="G571" i="14"/>
  <c r="G572" i="14"/>
  <c r="G573" i="14"/>
  <c r="G574" i="14"/>
  <c r="G575" i="14"/>
  <c r="G576" i="14"/>
  <c r="G577" i="14"/>
  <c r="G578" i="14"/>
  <c r="G579" i="14"/>
  <c r="G580" i="14"/>
  <c r="G581" i="14"/>
  <c r="G582" i="14"/>
  <c r="G583" i="14"/>
  <c r="G584" i="14"/>
  <c r="G585" i="14"/>
  <c r="G586" i="14"/>
  <c r="G587" i="14"/>
  <c r="G588" i="14"/>
  <c r="G589" i="14"/>
  <c r="G590" i="14"/>
  <c r="G591" i="14"/>
  <c r="G592" i="14"/>
  <c r="G593" i="14"/>
  <c r="G594" i="14"/>
  <c r="G595" i="14"/>
  <c r="G596" i="14"/>
  <c r="G597" i="14"/>
  <c r="G598" i="14"/>
  <c r="G599" i="14"/>
  <c r="G600" i="14"/>
  <c r="G601" i="14"/>
  <c r="G602" i="14"/>
  <c r="G603" i="14"/>
  <c r="G604" i="14"/>
  <c r="G605" i="14"/>
  <c r="G606" i="14"/>
  <c r="G607" i="14"/>
  <c r="G608" i="14"/>
  <c r="G609" i="14"/>
  <c r="G610" i="14"/>
  <c r="G611" i="14"/>
  <c r="G612" i="14"/>
  <c r="G613" i="14"/>
  <c r="G614" i="14"/>
  <c r="G615" i="14"/>
  <c r="G616" i="14"/>
  <c r="G617" i="14"/>
  <c r="G618" i="14"/>
  <c r="G619" i="14"/>
  <c r="G620" i="14"/>
  <c r="G621" i="14"/>
  <c r="G622" i="14"/>
  <c r="G623" i="14"/>
  <c r="G624" i="14"/>
  <c r="G625" i="14"/>
  <c r="G626" i="14"/>
  <c r="G627" i="14"/>
  <c r="G628" i="14"/>
  <c r="G629" i="14"/>
  <c r="G630" i="14"/>
  <c r="G631" i="14"/>
  <c r="G632" i="14"/>
  <c r="G633" i="14"/>
  <c r="G634" i="14"/>
  <c r="G635" i="14"/>
  <c r="G636" i="14"/>
  <c r="G637" i="14"/>
  <c r="G638" i="14"/>
  <c r="G639" i="14"/>
  <c r="G640" i="14"/>
  <c r="G641" i="14"/>
  <c r="G642" i="14"/>
  <c r="G643" i="14"/>
  <c r="G644" i="14"/>
  <c r="G645" i="14"/>
  <c r="G646" i="14"/>
  <c r="G647" i="14"/>
  <c r="G648" i="14"/>
  <c r="G649" i="14"/>
  <c r="G650" i="14"/>
  <c r="G651" i="14"/>
  <c r="G652" i="14"/>
  <c r="G653" i="14"/>
  <c r="G654" i="14"/>
  <c r="G655" i="14"/>
  <c r="G656" i="14"/>
  <c r="G657" i="14"/>
  <c r="G658" i="14"/>
  <c r="G659" i="14"/>
  <c r="G660" i="14"/>
  <c r="G661" i="14"/>
  <c r="G662" i="14"/>
  <c r="G663" i="14"/>
  <c r="G664" i="14"/>
  <c r="G665" i="14"/>
  <c r="G666" i="14"/>
  <c r="G667" i="14"/>
  <c r="G668" i="14"/>
  <c r="G669" i="14"/>
  <c r="G670" i="14"/>
  <c r="G671" i="14"/>
  <c r="G672" i="14"/>
  <c r="G673" i="14"/>
  <c r="G674" i="14"/>
  <c r="G675" i="14"/>
  <c r="G676" i="14"/>
  <c r="G677" i="14"/>
  <c r="G678" i="14"/>
  <c r="G679" i="14"/>
  <c r="G680" i="14"/>
  <c r="G681" i="14"/>
  <c r="G682" i="14"/>
  <c r="G683" i="14"/>
  <c r="G684" i="14"/>
  <c r="G685" i="14"/>
  <c r="G686" i="14"/>
  <c r="G687" i="14"/>
  <c r="G688" i="14"/>
  <c r="G689" i="14"/>
  <c r="G690" i="14"/>
  <c r="G691" i="14"/>
  <c r="G692" i="14"/>
  <c r="G693" i="14"/>
  <c r="G694" i="14"/>
  <c r="G695" i="14"/>
  <c r="G696" i="14"/>
  <c r="G697" i="14"/>
  <c r="G698" i="14"/>
  <c r="G699" i="14"/>
  <c r="G700" i="14"/>
  <c r="G701" i="14"/>
  <c r="G702" i="14"/>
  <c r="G5" i="14"/>
  <c r="E6" i="14"/>
  <c r="F6" i="14" s="1"/>
  <c r="E7" i="14"/>
  <c r="E8" i="14"/>
  <c r="F8" i="14" s="1"/>
  <c r="E9" i="14"/>
  <c r="F9" i="14" s="1"/>
  <c r="E10" i="14"/>
  <c r="F10" i="14" s="1"/>
  <c r="E11" i="14"/>
  <c r="F11" i="14" s="1"/>
  <c r="E12" i="14"/>
  <c r="F12" i="14" s="1"/>
  <c r="E13" i="14"/>
  <c r="F13" i="14" s="1"/>
  <c r="E14" i="14"/>
  <c r="F14" i="14" s="1"/>
  <c r="E15" i="14"/>
  <c r="F15" i="14" s="1"/>
  <c r="E16" i="14"/>
  <c r="F16" i="14" s="1"/>
  <c r="E17" i="14"/>
  <c r="F17" i="14" s="1"/>
  <c r="E18" i="14"/>
  <c r="F18" i="14" s="1"/>
  <c r="E19" i="14"/>
  <c r="F19" i="14" s="1"/>
  <c r="E20" i="14"/>
  <c r="E21" i="14"/>
  <c r="E22" i="14"/>
  <c r="F22" i="14" s="1"/>
  <c r="E23" i="14"/>
  <c r="F23" i="14" s="1"/>
  <c r="E24" i="14"/>
  <c r="F24" i="14" s="1"/>
  <c r="E25" i="14"/>
  <c r="E26" i="14"/>
  <c r="E27" i="14"/>
  <c r="F27" i="14" s="1"/>
  <c r="E28" i="14"/>
  <c r="E29" i="14"/>
  <c r="F29" i="14" s="1"/>
  <c r="E30" i="14"/>
  <c r="F30" i="14" s="1"/>
  <c r="E31" i="14"/>
  <c r="F31" i="14" s="1"/>
  <c r="E32" i="14"/>
  <c r="E33" i="14"/>
  <c r="E34" i="14"/>
  <c r="F34" i="14" s="1"/>
  <c r="E35" i="14"/>
  <c r="E36" i="14"/>
  <c r="E37" i="14"/>
  <c r="E38" i="14"/>
  <c r="E39" i="14"/>
  <c r="F39" i="14" s="1"/>
  <c r="E40" i="14"/>
  <c r="E41" i="14"/>
  <c r="E42" i="14"/>
  <c r="F42" i="14" s="1"/>
  <c r="E43" i="14"/>
  <c r="F43" i="14" s="1"/>
  <c r="E44" i="14"/>
  <c r="F44" i="14" s="1"/>
  <c r="E45" i="14"/>
  <c r="E46" i="14"/>
  <c r="E47" i="14"/>
  <c r="F47" i="14" s="1"/>
  <c r="E48" i="14"/>
  <c r="E49" i="14"/>
  <c r="E50" i="14"/>
  <c r="F50" i="14" s="1"/>
  <c r="E51" i="14"/>
  <c r="F51" i="14" s="1"/>
  <c r="E52" i="14"/>
  <c r="E53" i="14"/>
  <c r="E54" i="14"/>
  <c r="E55" i="14"/>
  <c r="F55" i="14" s="1"/>
  <c r="E56" i="14"/>
  <c r="E57" i="14"/>
  <c r="E58" i="14"/>
  <c r="E59" i="14"/>
  <c r="F59" i="14" s="1"/>
  <c r="E60" i="14"/>
  <c r="E61" i="14"/>
  <c r="F61" i="14" s="1"/>
  <c r="E62" i="14"/>
  <c r="E63" i="14"/>
  <c r="F63" i="14" s="1"/>
  <c r="E64" i="14"/>
  <c r="E65" i="14"/>
  <c r="E66" i="14"/>
  <c r="F66" i="14" s="1"/>
  <c r="E67" i="14"/>
  <c r="E68" i="14"/>
  <c r="E69" i="14"/>
  <c r="E70" i="14"/>
  <c r="E71" i="14"/>
  <c r="F71" i="14" s="1"/>
  <c r="E72" i="14"/>
  <c r="F72" i="14" s="1"/>
  <c r="E73" i="14"/>
  <c r="E74" i="14"/>
  <c r="E75" i="14"/>
  <c r="F75" i="14" s="1"/>
  <c r="E76" i="14"/>
  <c r="E77" i="14"/>
  <c r="E78" i="14"/>
  <c r="F78" i="14" s="1"/>
  <c r="E79" i="14"/>
  <c r="F79" i="14" s="1"/>
  <c r="E80" i="14"/>
  <c r="E81" i="14"/>
  <c r="E82" i="14"/>
  <c r="E83" i="14"/>
  <c r="F83" i="14" s="1"/>
  <c r="E84" i="14"/>
  <c r="E85" i="14"/>
  <c r="E86" i="14"/>
  <c r="E87" i="14"/>
  <c r="F87" i="14" s="1"/>
  <c r="E88" i="14"/>
  <c r="E89" i="14"/>
  <c r="E90" i="14"/>
  <c r="E91" i="14"/>
  <c r="F91" i="14" s="1"/>
  <c r="E92" i="14"/>
  <c r="E93" i="14"/>
  <c r="E94" i="14"/>
  <c r="F94" i="14" s="1"/>
  <c r="E95" i="14"/>
  <c r="E96" i="14"/>
  <c r="F96" i="14" s="1"/>
  <c r="E97" i="14"/>
  <c r="E98" i="14"/>
  <c r="F98" i="14" s="1"/>
  <c r="E99" i="14"/>
  <c r="F99" i="14" s="1"/>
  <c r="E100" i="14"/>
  <c r="E101" i="14"/>
  <c r="E102" i="14"/>
  <c r="E103" i="14"/>
  <c r="F103" i="14" s="1"/>
  <c r="E104" i="14"/>
  <c r="E105" i="14"/>
  <c r="E106" i="14"/>
  <c r="E107" i="14"/>
  <c r="F107" i="14" s="1"/>
  <c r="E108" i="14"/>
  <c r="E109" i="14"/>
  <c r="E110" i="14"/>
  <c r="F110" i="14" s="1"/>
  <c r="E111" i="14"/>
  <c r="F111" i="14" s="1"/>
  <c r="E112" i="14"/>
  <c r="F112" i="14" s="1"/>
  <c r="E113" i="14"/>
  <c r="E114" i="14"/>
  <c r="F114" i="14" s="1"/>
  <c r="E115" i="14"/>
  <c r="F115" i="14" s="1"/>
  <c r="E116" i="14"/>
  <c r="E117" i="14"/>
  <c r="E118" i="14"/>
  <c r="F118" i="14" s="1"/>
  <c r="E119" i="14"/>
  <c r="F119" i="14" s="1"/>
  <c r="E120" i="14"/>
  <c r="E121" i="14"/>
  <c r="E122" i="14"/>
  <c r="E123" i="14"/>
  <c r="F123" i="14" s="1"/>
  <c r="E124" i="14"/>
  <c r="E125" i="14"/>
  <c r="E126" i="14"/>
  <c r="F126" i="14" s="1"/>
  <c r="E127" i="14"/>
  <c r="E128" i="14"/>
  <c r="E129" i="14"/>
  <c r="E130" i="14"/>
  <c r="F130" i="14" s="1"/>
  <c r="E131" i="14"/>
  <c r="F131" i="14" s="1"/>
  <c r="E132" i="14"/>
  <c r="E133" i="14"/>
  <c r="E134" i="14"/>
  <c r="F134" i="14" s="1"/>
  <c r="E135" i="14"/>
  <c r="F135" i="14" s="1"/>
  <c r="E136" i="14"/>
  <c r="E137" i="14"/>
  <c r="E138" i="14"/>
  <c r="F138" i="14" s="1"/>
  <c r="E139" i="14"/>
  <c r="F139" i="14" s="1"/>
  <c r="E140" i="14"/>
  <c r="F140" i="14" s="1"/>
  <c r="E141" i="14"/>
  <c r="E142" i="14"/>
  <c r="F142" i="14" s="1"/>
  <c r="E143" i="14"/>
  <c r="F143" i="14" s="1"/>
  <c r="E144" i="14"/>
  <c r="E145" i="14"/>
  <c r="F145" i="14" s="1"/>
  <c r="E146" i="14"/>
  <c r="E147" i="14"/>
  <c r="F147" i="14" s="1"/>
  <c r="E148" i="14"/>
  <c r="E149" i="14"/>
  <c r="E150" i="14"/>
  <c r="F150" i="14" s="1"/>
  <c r="E151" i="14"/>
  <c r="F151" i="14" s="1"/>
  <c r="E152" i="14"/>
  <c r="E153" i="14"/>
  <c r="E154" i="14"/>
  <c r="E155" i="14"/>
  <c r="F155" i="14" s="1"/>
  <c r="E156" i="14"/>
  <c r="E157" i="14"/>
  <c r="E158" i="14"/>
  <c r="F158" i="14" s="1"/>
  <c r="E159" i="14"/>
  <c r="E160" i="14"/>
  <c r="E161" i="14"/>
  <c r="E162" i="14"/>
  <c r="F162" i="14" s="1"/>
  <c r="E163" i="14"/>
  <c r="F163" i="14" s="1"/>
  <c r="E164" i="14"/>
  <c r="E165" i="14"/>
  <c r="F165" i="14" s="1"/>
  <c r="E166" i="14"/>
  <c r="F166" i="14" s="1"/>
  <c r="E167" i="14"/>
  <c r="F167" i="14" s="1"/>
  <c r="E168" i="14"/>
  <c r="F168" i="14" s="1"/>
  <c r="E169" i="14"/>
  <c r="F169" i="14" s="1"/>
  <c r="E170" i="14"/>
  <c r="F170" i="14" s="1"/>
  <c r="E171" i="14"/>
  <c r="F171" i="14" s="1"/>
  <c r="E172" i="14"/>
  <c r="E173" i="14"/>
  <c r="E174" i="14"/>
  <c r="F174" i="14" s="1"/>
  <c r="E175" i="14"/>
  <c r="F175" i="14" s="1"/>
  <c r="E176" i="14"/>
  <c r="E177" i="14"/>
  <c r="E178" i="14"/>
  <c r="E179" i="14"/>
  <c r="F179" i="14" s="1"/>
  <c r="E180" i="14"/>
  <c r="E181" i="14"/>
  <c r="E182" i="14"/>
  <c r="E183" i="14"/>
  <c r="F183" i="14" s="1"/>
  <c r="E184" i="14"/>
  <c r="E185" i="14"/>
  <c r="E186" i="14"/>
  <c r="F186" i="14" s="1"/>
  <c r="E187" i="14"/>
  <c r="F187" i="14" s="1"/>
  <c r="E188" i="14"/>
  <c r="E189" i="14"/>
  <c r="E190" i="14"/>
  <c r="E191" i="14"/>
  <c r="E192" i="14"/>
  <c r="E193" i="14"/>
  <c r="E194" i="14"/>
  <c r="F194" i="14" s="1"/>
  <c r="E195" i="14"/>
  <c r="F195" i="14" s="1"/>
  <c r="E196" i="14"/>
  <c r="E197" i="14"/>
  <c r="E198" i="14"/>
  <c r="E199" i="14"/>
  <c r="F199" i="14" s="1"/>
  <c r="E200" i="14"/>
  <c r="E201" i="14"/>
  <c r="E202" i="14"/>
  <c r="F202" i="14" s="1"/>
  <c r="E203" i="14"/>
  <c r="F203" i="14" s="1"/>
  <c r="E204" i="14"/>
  <c r="E205" i="14"/>
  <c r="E206" i="14"/>
  <c r="E207" i="14"/>
  <c r="F207" i="14" s="1"/>
  <c r="E208" i="14"/>
  <c r="E209" i="14"/>
  <c r="E210" i="14"/>
  <c r="F210" i="14" s="1"/>
  <c r="E211" i="14"/>
  <c r="F211" i="14" s="1"/>
  <c r="E212" i="14"/>
  <c r="E213" i="14"/>
  <c r="E214" i="14"/>
  <c r="F214" i="14" s="1"/>
  <c r="E215" i="14"/>
  <c r="F215" i="14" s="1"/>
  <c r="E216" i="14"/>
  <c r="E217" i="14"/>
  <c r="E218" i="14"/>
  <c r="F218" i="14" s="1"/>
  <c r="E219" i="14"/>
  <c r="F219" i="14" s="1"/>
  <c r="E220" i="14"/>
  <c r="E221" i="14"/>
  <c r="E222" i="14"/>
  <c r="F222" i="14" s="1"/>
  <c r="E223" i="14"/>
  <c r="F223" i="14" s="1"/>
  <c r="E224" i="14"/>
  <c r="E225" i="14"/>
  <c r="E226" i="14"/>
  <c r="F226" i="14" s="1"/>
  <c r="E227" i="14"/>
  <c r="F227" i="14" s="1"/>
  <c r="E228" i="14"/>
  <c r="E229" i="14"/>
  <c r="E230" i="14"/>
  <c r="F230" i="14" s="1"/>
  <c r="E231" i="14"/>
  <c r="F231" i="14" s="1"/>
  <c r="E232" i="14"/>
  <c r="E233" i="14"/>
  <c r="E234" i="14"/>
  <c r="F234" i="14" s="1"/>
  <c r="E235" i="14"/>
  <c r="F235" i="14" s="1"/>
  <c r="E236" i="14"/>
  <c r="F236" i="14" s="1"/>
  <c r="E237" i="14"/>
  <c r="E238" i="14"/>
  <c r="F238" i="14" s="1"/>
  <c r="E239" i="14"/>
  <c r="F239" i="14" s="1"/>
  <c r="E240" i="14"/>
  <c r="E241" i="14"/>
  <c r="E242" i="14"/>
  <c r="F242" i="14" s="1"/>
  <c r="E243" i="14"/>
  <c r="F243" i="14" s="1"/>
  <c r="E244" i="14"/>
  <c r="E245" i="14"/>
  <c r="E246" i="14"/>
  <c r="F246" i="14" s="1"/>
  <c r="E247" i="14"/>
  <c r="F247" i="14" s="1"/>
  <c r="E248" i="14"/>
  <c r="E249" i="14"/>
  <c r="E250" i="14"/>
  <c r="E251" i="14"/>
  <c r="F251" i="14" s="1"/>
  <c r="E252" i="14"/>
  <c r="E253" i="14"/>
  <c r="E254" i="14"/>
  <c r="F254" i="14" s="1"/>
  <c r="E255" i="14"/>
  <c r="F255" i="14" s="1"/>
  <c r="E256" i="14"/>
  <c r="E257" i="14"/>
  <c r="E258" i="14"/>
  <c r="F258" i="14" s="1"/>
  <c r="E259" i="14"/>
  <c r="F259" i="14" s="1"/>
  <c r="E260" i="14"/>
  <c r="E261" i="14"/>
  <c r="E262" i="14"/>
  <c r="F262" i="14" s="1"/>
  <c r="E263" i="14"/>
  <c r="F263" i="14" s="1"/>
  <c r="E264" i="14"/>
  <c r="E265" i="14"/>
  <c r="E266" i="14"/>
  <c r="F266" i="14" s="1"/>
  <c r="E267" i="14"/>
  <c r="F267" i="14" s="1"/>
  <c r="E268" i="14"/>
  <c r="E269" i="14"/>
  <c r="E270" i="14"/>
  <c r="F270" i="14" s="1"/>
  <c r="E271" i="14"/>
  <c r="F271" i="14" s="1"/>
  <c r="E272" i="14"/>
  <c r="E273" i="14"/>
  <c r="E274" i="14"/>
  <c r="F274" i="14" s="1"/>
  <c r="E275" i="14"/>
  <c r="F275" i="14" s="1"/>
  <c r="E276" i="14"/>
  <c r="E277" i="14"/>
  <c r="E278" i="14"/>
  <c r="F278" i="14" s="1"/>
  <c r="E279" i="14"/>
  <c r="F279" i="14" s="1"/>
  <c r="E280" i="14"/>
  <c r="E281" i="14"/>
  <c r="E282" i="14"/>
  <c r="E283" i="14"/>
  <c r="F283" i="14" s="1"/>
  <c r="E284" i="14"/>
  <c r="F284" i="14" s="1"/>
  <c r="E285" i="14"/>
  <c r="F285" i="14" s="1"/>
  <c r="E286" i="14"/>
  <c r="E287" i="14"/>
  <c r="F287" i="14" s="1"/>
  <c r="E288" i="14"/>
  <c r="E289" i="14"/>
  <c r="F289" i="14" s="1"/>
  <c r="E290" i="14"/>
  <c r="E291" i="14"/>
  <c r="E292" i="14"/>
  <c r="E293" i="14"/>
  <c r="F293" i="14" s="1"/>
  <c r="E294" i="14"/>
  <c r="F294" i="14" s="1"/>
  <c r="E295" i="14"/>
  <c r="F295" i="14" s="1"/>
  <c r="E296" i="14"/>
  <c r="E297" i="14"/>
  <c r="E298" i="14"/>
  <c r="F298" i="14" s="1"/>
  <c r="E299" i="14"/>
  <c r="F299" i="14" s="1"/>
  <c r="E300" i="14"/>
  <c r="F300" i="14" s="1"/>
  <c r="E301" i="14"/>
  <c r="E302" i="14"/>
  <c r="F302" i="14" s="1"/>
  <c r="E303" i="14"/>
  <c r="F303" i="14" s="1"/>
  <c r="E304" i="14"/>
  <c r="E305" i="14"/>
  <c r="E306" i="14"/>
  <c r="F306" i="14" s="1"/>
  <c r="E307" i="14"/>
  <c r="F307" i="14" s="1"/>
  <c r="E308" i="14"/>
  <c r="F308" i="14" s="1"/>
  <c r="E309" i="14"/>
  <c r="F309" i="14" s="1"/>
  <c r="E310" i="14"/>
  <c r="F310" i="14" s="1"/>
  <c r="E311" i="14"/>
  <c r="F311" i="14" s="1"/>
  <c r="E312" i="14"/>
  <c r="F312" i="14" s="1"/>
  <c r="E313" i="14"/>
  <c r="E314" i="14"/>
  <c r="F314" i="14" s="1"/>
  <c r="E315" i="14"/>
  <c r="F315" i="14" s="1"/>
  <c r="E316" i="14"/>
  <c r="F316" i="14" s="1"/>
  <c r="E317" i="14"/>
  <c r="F317" i="14" s="1"/>
  <c r="E318" i="14"/>
  <c r="F318" i="14" s="1"/>
  <c r="E319" i="14"/>
  <c r="E320" i="14"/>
  <c r="F320" i="14" s="1"/>
  <c r="E321" i="14"/>
  <c r="F321" i="14" s="1"/>
  <c r="E322" i="14"/>
  <c r="F322" i="14" s="1"/>
  <c r="E323" i="14"/>
  <c r="F323" i="14" s="1"/>
  <c r="E324" i="14"/>
  <c r="F324" i="14" s="1"/>
  <c r="E325" i="14"/>
  <c r="E326" i="14"/>
  <c r="F326" i="14" s="1"/>
  <c r="E327" i="14"/>
  <c r="F327" i="14" s="1"/>
  <c r="E328" i="14"/>
  <c r="E329" i="14"/>
  <c r="E330" i="14"/>
  <c r="F330" i="14" s="1"/>
  <c r="E331" i="14"/>
  <c r="F331" i="14" s="1"/>
  <c r="E332" i="14"/>
  <c r="E333" i="14"/>
  <c r="E334" i="14"/>
  <c r="E335" i="14"/>
  <c r="F335" i="14" s="1"/>
  <c r="E336" i="14"/>
  <c r="F336" i="14" s="1"/>
  <c r="E337" i="14"/>
  <c r="F337" i="14" s="1"/>
  <c r="E338" i="14"/>
  <c r="E339" i="14"/>
  <c r="F339" i="14" s="1"/>
  <c r="E340" i="14"/>
  <c r="F340" i="14" s="1"/>
  <c r="E341" i="14"/>
  <c r="F341" i="14" s="1"/>
  <c r="E342" i="14"/>
  <c r="F342" i="14" s="1"/>
  <c r="E343" i="14"/>
  <c r="F343" i="14" s="1"/>
  <c r="E344" i="14"/>
  <c r="F344" i="14" s="1"/>
  <c r="E345" i="14"/>
  <c r="F345" i="14" s="1"/>
  <c r="E346" i="14"/>
  <c r="F346" i="14" s="1"/>
  <c r="E347" i="14"/>
  <c r="F347" i="14" s="1"/>
  <c r="E348" i="14"/>
  <c r="F348" i="14" s="1"/>
  <c r="E349" i="14"/>
  <c r="F349" i="14" s="1"/>
  <c r="E350" i="14"/>
  <c r="F350" i="14" s="1"/>
  <c r="E351" i="14"/>
  <c r="F351" i="14" s="1"/>
  <c r="E352" i="14"/>
  <c r="E353" i="14"/>
  <c r="E354" i="14"/>
  <c r="F354" i="14" s="1"/>
  <c r="E355" i="14"/>
  <c r="F355" i="14" s="1"/>
  <c r="E356" i="14"/>
  <c r="E357" i="14"/>
  <c r="E358" i="14"/>
  <c r="F358" i="14" s="1"/>
  <c r="E359" i="14"/>
  <c r="F359" i="14" s="1"/>
  <c r="E360" i="14"/>
  <c r="E361" i="14"/>
  <c r="E362" i="14"/>
  <c r="F362" i="14" s="1"/>
  <c r="E363" i="14"/>
  <c r="F363" i="14" s="1"/>
  <c r="E364" i="14"/>
  <c r="F364" i="14" s="1"/>
  <c r="E365" i="14"/>
  <c r="E366" i="14"/>
  <c r="F366" i="14" s="1"/>
  <c r="E367" i="14"/>
  <c r="F367" i="14" s="1"/>
  <c r="E368" i="14"/>
  <c r="E369" i="14"/>
  <c r="E370" i="14"/>
  <c r="E371" i="14"/>
  <c r="F371" i="14" s="1"/>
  <c r="E372" i="14"/>
  <c r="E373" i="14"/>
  <c r="F373" i="14" s="1"/>
  <c r="E374" i="14"/>
  <c r="F374" i="14" s="1"/>
  <c r="E375" i="14"/>
  <c r="F375" i="14" s="1"/>
  <c r="E376" i="14"/>
  <c r="F376" i="14" s="1"/>
  <c r="E377" i="14"/>
  <c r="F377" i="14" s="1"/>
  <c r="E378" i="14"/>
  <c r="F378" i="14" s="1"/>
  <c r="E379" i="14"/>
  <c r="F379" i="14" s="1"/>
  <c r="E380" i="14"/>
  <c r="E381" i="14"/>
  <c r="F381" i="14" s="1"/>
  <c r="E382" i="14"/>
  <c r="E383" i="14"/>
  <c r="F383" i="14" s="1"/>
  <c r="E384" i="14"/>
  <c r="E385" i="14"/>
  <c r="E386" i="14"/>
  <c r="E387" i="14"/>
  <c r="F387" i="14" s="1"/>
  <c r="E388" i="14"/>
  <c r="E389" i="14"/>
  <c r="E390" i="14"/>
  <c r="F390" i="14" s="1"/>
  <c r="E391" i="14"/>
  <c r="F391" i="14" s="1"/>
  <c r="E392" i="14"/>
  <c r="E393" i="14"/>
  <c r="E394" i="14"/>
  <c r="E395" i="14"/>
  <c r="F395" i="14" s="1"/>
  <c r="E396" i="14"/>
  <c r="E397" i="14"/>
  <c r="E398" i="14"/>
  <c r="F398" i="14" s="1"/>
  <c r="E399" i="14"/>
  <c r="F399" i="14" s="1"/>
  <c r="E400" i="14"/>
  <c r="E401" i="14"/>
  <c r="F401" i="14" s="1"/>
  <c r="E402" i="14"/>
  <c r="F402" i="14" s="1"/>
  <c r="E403" i="14"/>
  <c r="E404" i="14"/>
  <c r="E405" i="14"/>
  <c r="E406" i="14"/>
  <c r="F406" i="14" s="1"/>
  <c r="E407" i="14"/>
  <c r="F407" i="14" s="1"/>
  <c r="E408" i="14"/>
  <c r="E409" i="14"/>
  <c r="E410" i="14"/>
  <c r="F410" i="14" s="1"/>
  <c r="E411" i="14"/>
  <c r="F411" i="14" s="1"/>
  <c r="E412" i="14"/>
  <c r="E413" i="14"/>
  <c r="E414" i="14"/>
  <c r="E415" i="14"/>
  <c r="F415" i="14" s="1"/>
  <c r="E416" i="14"/>
  <c r="E417" i="14"/>
  <c r="E418" i="14"/>
  <c r="F418" i="14" s="1"/>
  <c r="E419" i="14"/>
  <c r="F419" i="14" s="1"/>
  <c r="E420" i="14"/>
  <c r="E421" i="14"/>
  <c r="E422" i="14"/>
  <c r="F422" i="14" s="1"/>
  <c r="E423" i="14"/>
  <c r="F423" i="14" s="1"/>
  <c r="E424" i="14"/>
  <c r="E425" i="14"/>
  <c r="E426" i="14"/>
  <c r="E427" i="14"/>
  <c r="F427" i="14" s="1"/>
  <c r="E428" i="14"/>
  <c r="F428" i="14" s="1"/>
  <c r="E429" i="14"/>
  <c r="F429" i="14" s="1"/>
  <c r="E430" i="14"/>
  <c r="E431" i="14"/>
  <c r="F431" i="14" s="1"/>
  <c r="E432" i="14"/>
  <c r="F432" i="14" s="1"/>
  <c r="E433" i="14"/>
  <c r="F433" i="14" s="1"/>
  <c r="E434" i="14"/>
  <c r="F434" i="14" s="1"/>
  <c r="E435" i="14"/>
  <c r="E436" i="14"/>
  <c r="F436" i="14" s="1"/>
  <c r="E437" i="14"/>
  <c r="F437" i="14" s="1"/>
  <c r="E438" i="14"/>
  <c r="F438" i="14" s="1"/>
  <c r="E439" i="14"/>
  <c r="F439" i="14" s="1"/>
  <c r="E440" i="14"/>
  <c r="F440" i="14" s="1"/>
  <c r="E441" i="14"/>
  <c r="F441" i="14" s="1"/>
  <c r="E442" i="14"/>
  <c r="E443" i="14"/>
  <c r="F443" i="14" s="1"/>
  <c r="E444" i="14"/>
  <c r="F444" i="14" s="1"/>
  <c r="E445" i="14"/>
  <c r="F445" i="14" s="1"/>
  <c r="E446" i="14"/>
  <c r="F446" i="14" s="1"/>
  <c r="E447" i="14"/>
  <c r="F447" i="14" s="1"/>
  <c r="E448" i="14"/>
  <c r="E449" i="14"/>
  <c r="F449" i="14" s="1"/>
  <c r="E450" i="14"/>
  <c r="F450" i="14" s="1"/>
  <c r="E451" i="14"/>
  <c r="F451" i="14" s="1"/>
  <c r="E452" i="14"/>
  <c r="E453" i="14"/>
  <c r="F453" i="14" s="1"/>
  <c r="E454" i="14"/>
  <c r="F454" i="14" s="1"/>
  <c r="E455" i="14"/>
  <c r="F455" i="14" s="1"/>
  <c r="E456" i="14"/>
  <c r="F456" i="14" s="1"/>
  <c r="E457" i="14"/>
  <c r="F457" i="14" s="1"/>
  <c r="E458" i="14"/>
  <c r="E459" i="14"/>
  <c r="F459" i="14" s="1"/>
  <c r="E460" i="14"/>
  <c r="F460" i="14" s="1"/>
  <c r="E461" i="14"/>
  <c r="F461" i="14" s="1"/>
  <c r="E462" i="14"/>
  <c r="F462" i="14" s="1"/>
  <c r="E463" i="14"/>
  <c r="F463" i="14" s="1"/>
  <c r="E464" i="14"/>
  <c r="F464" i="14" s="1"/>
  <c r="E465" i="14"/>
  <c r="F465" i="14" s="1"/>
  <c r="E466" i="14"/>
  <c r="F466" i="14" s="1"/>
  <c r="E467" i="14"/>
  <c r="E468" i="14"/>
  <c r="E469" i="14"/>
  <c r="F469" i="14" s="1"/>
  <c r="E470" i="14"/>
  <c r="F470" i="14" s="1"/>
  <c r="E471" i="14"/>
  <c r="F471" i="14" s="1"/>
  <c r="E472" i="14"/>
  <c r="E473" i="14"/>
  <c r="F473" i="14" s="1"/>
  <c r="E474" i="14"/>
  <c r="F474" i="14" s="1"/>
  <c r="E475" i="14"/>
  <c r="F475" i="14" s="1"/>
  <c r="E476" i="14"/>
  <c r="F476" i="14" s="1"/>
  <c r="E477" i="14"/>
  <c r="F477" i="14" s="1"/>
  <c r="E478" i="14"/>
  <c r="F478" i="14" s="1"/>
  <c r="E479" i="14"/>
  <c r="F479" i="14" s="1"/>
  <c r="E480" i="14"/>
  <c r="F480" i="14" s="1"/>
  <c r="E481" i="14"/>
  <c r="F481" i="14" s="1"/>
  <c r="E482" i="14"/>
  <c r="F482" i="14" s="1"/>
  <c r="E483" i="14"/>
  <c r="F483" i="14" s="1"/>
  <c r="E484" i="14"/>
  <c r="F484" i="14" s="1"/>
  <c r="E485" i="14"/>
  <c r="F485" i="14" s="1"/>
  <c r="E486" i="14"/>
  <c r="F486" i="14" s="1"/>
  <c r="E487" i="14"/>
  <c r="F487" i="14" s="1"/>
  <c r="E488" i="14"/>
  <c r="F488" i="14" s="1"/>
  <c r="E489" i="14"/>
  <c r="F489" i="14" s="1"/>
  <c r="E490" i="14"/>
  <c r="F490" i="14" s="1"/>
  <c r="E491" i="14"/>
  <c r="F491" i="14" s="1"/>
  <c r="E492" i="14"/>
  <c r="E493" i="14"/>
  <c r="F493" i="14" s="1"/>
  <c r="E494" i="14"/>
  <c r="F494" i="14" s="1"/>
  <c r="E495" i="14"/>
  <c r="F495" i="14" s="1"/>
  <c r="E496" i="14"/>
  <c r="F496" i="14" s="1"/>
  <c r="E497" i="14"/>
  <c r="F497" i="14" s="1"/>
  <c r="E498" i="14"/>
  <c r="F498" i="14" s="1"/>
  <c r="E499" i="14"/>
  <c r="E500" i="14"/>
  <c r="F500" i="14" s="1"/>
  <c r="E501" i="14"/>
  <c r="E502" i="14"/>
  <c r="F502" i="14" s="1"/>
  <c r="E503" i="14"/>
  <c r="F503" i="14" s="1"/>
  <c r="E504" i="14"/>
  <c r="F504" i="14" s="1"/>
  <c r="E505" i="14"/>
  <c r="E506" i="14"/>
  <c r="E507" i="14"/>
  <c r="F507" i="14" s="1"/>
  <c r="E508" i="14"/>
  <c r="F508" i="14" s="1"/>
  <c r="E509" i="14"/>
  <c r="F509" i="14" s="1"/>
  <c r="E510" i="14"/>
  <c r="F510" i="14" s="1"/>
  <c r="E511" i="14"/>
  <c r="F511" i="14" s="1"/>
  <c r="E512" i="14"/>
  <c r="F512" i="14" s="1"/>
  <c r="E513" i="14"/>
  <c r="E514" i="14"/>
  <c r="E515" i="14"/>
  <c r="F515" i="14" s="1"/>
  <c r="E516" i="14"/>
  <c r="F516" i="14" s="1"/>
  <c r="E517" i="14"/>
  <c r="F517" i="14" s="1"/>
  <c r="E518" i="14"/>
  <c r="E519" i="14"/>
  <c r="F519" i="14" s="1"/>
  <c r="E520" i="14"/>
  <c r="E521" i="14"/>
  <c r="E522" i="14"/>
  <c r="F522" i="14" s="1"/>
  <c r="E523" i="14"/>
  <c r="F523" i="14" s="1"/>
  <c r="E524" i="14"/>
  <c r="F524" i="14" s="1"/>
  <c r="E525" i="14"/>
  <c r="F525" i="14" s="1"/>
  <c r="E526" i="14"/>
  <c r="F526" i="14" s="1"/>
  <c r="E527" i="14"/>
  <c r="E528" i="14"/>
  <c r="E529" i="14"/>
  <c r="E530" i="14"/>
  <c r="E531" i="14"/>
  <c r="F531" i="14" s="1"/>
  <c r="E532" i="14"/>
  <c r="E533" i="14"/>
  <c r="E534" i="14"/>
  <c r="E535" i="14"/>
  <c r="F535" i="14" s="1"/>
  <c r="E536" i="14"/>
  <c r="F536" i="14" s="1"/>
  <c r="E537" i="14"/>
  <c r="F537" i="14" s="1"/>
  <c r="E538" i="14"/>
  <c r="E539" i="14"/>
  <c r="F539" i="14" s="1"/>
  <c r="E540" i="14"/>
  <c r="F540" i="14" s="1"/>
  <c r="E541" i="14"/>
  <c r="E542" i="14"/>
  <c r="F542" i="14" s="1"/>
  <c r="E543" i="14"/>
  <c r="F543" i="14" s="1"/>
  <c r="E544" i="14"/>
  <c r="F544" i="14" s="1"/>
  <c r="E545" i="14"/>
  <c r="E546" i="14"/>
  <c r="F546" i="14" s="1"/>
  <c r="E547" i="14"/>
  <c r="F547" i="14" s="1"/>
  <c r="E548" i="14"/>
  <c r="F548" i="14" s="1"/>
  <c r="E549" i="14"/>
  <c r="F549" i="14" s="1"/>
  <c r="E550" i="14"/>
  <c r="F550" i="14" s="1"/>
  <c r="E551" i="14"/>
  <c r="F551" i="14" s="1"/>
  <c r="E552" i="14"/>
  <c r="F552" i="14" s="1"/>
  <c r="E553" i="14"/>
  <c r="F553" i="14" s="1"/>
  <c r="E554" i="14"/>
  <c r="F554" i="14" s="1"/>
  <c r="E555" i="14"/>
  <c r="E556" i="14"/>
  <c r="F556" i="14" s="1"/>
  <c r="E557" i="14"/>
  <c r="F557" i="14" s="1"/>
  <c r="E558" i="14"/>
  <c r="F558" i="14" s="1"/>
  <c r="E559" i="14"/>
  <c r="F559" i="14" s="1"/>
  <c r="E560" i="14"/>
  <c r="F560" i="14" s="1"/>
  <c r="E561" i="14"/>
  <c r="F561" i="14" s="1"/>
  <c r="E562" i="14"/>
  <c r="F562" i="14" s="1"/>
  <c r="E563" i="14"/>
  <c r="F563" i="14" s="1"/>
  <c r="E564" i="14"/>
  <c r="F564" i="14" s="1"/>
  <c r="E565" i="14"/>
  <c r="F565" i="14" s="1"/>
  <c r="E566" i="14"/>
  <c r="F566" i="14" s="1"/>
  <c r="E567" i="14"/>
  <c r="F567" i="14" s="1"/>
  <c r="E568" i="14"/>
  <c r="F568" i="14" s="1"/>
  <c r="E569" i="14"/>
  <c r="E570" i="14"/>
  <c r="F570" i="14" s="1"/>
  <c r="E571" i="14"/>
  <c r="E572" i="14"/>
  <c r="E573" i="14"/>
  <c r="F573" i="14" s="1"/>
  <c r="E574" i="14"/>
  <c r="F574" i="14" s="1"/>
  <c r="E575" i="14"/>
  <c r="F575" i="14" s="1"/>
  <c r="E576" i="14"/>
  <c r="E577" i="14"/>
  <c r="F577" i="14" s="1"/>
  <c r="E578" i="14"/>
  <c r="E579" i="14"/>
  <c r="F579" i="14" s="1"/>
  <c r="E580" i="14"/>
  <c r="F580" i="14" s="1"/>
  <c r="E581" i="14"/>
  <c r="E582" i="14"/>
  <c r="F582" i="14" s="1"/>
  <c r="E583" i="14"/>
  <c r="F583" i="14" s="1"/>
  <c r="E584" i="14"/>
  <c r="F584" i="14" s="1"/>
  <c r="E585" i="14"/>
  <c r="F585" i="14" s="1"/>
  <c r="E586" i="14"/>
  <c r="F586" i="14" s="1"/>
  <c r="E587" i="14"/>
  <c r="F587" i="14" s="1"/>
  <c r="E588" i="14"/>
  <c r="F588" i="14" s="1"/>
  <c r="E589" i="14"/>
  <c r="F589" i="14" s="1"/>
  <c r="E590" i="14"/>
  <c r="F590" i="14" s="1"/>
  <c r="E591" i="14"/>
  <c r="F591" i="14" s="1"/>
  <c r="E592" i="14"/>
  <c r="F592" i="14" s="1"/>
  <c r="E593" i="14"/>
  <c r="F593" i="14" s="1"/>
  <c r="E594" i="14"/>
  <c r="F594" i="14" s="1"/>
  <c r="E595" i="14"/>
  <c r="F595" i="14" s="1"/>
  <c r="E596" i="14"/>
  <c r="F596" i="14" s="1"/>
  <c r="E597" i="14"/>
  <c r="E598" i="14"/>
  <c r="F598" i="14" s="1"/>
  <c r="E599" i="14"/>
  <c r="E600" i="14"/>
  <c r="F600" i="14" s="1"/>
  <c r="E601" i="14"/>
  <c r="F601" i="14" s="1"/>
  <c r="E602" i="14"/>
  <c r="F602" i="14" s="1"/>
  <c r="E603" i="14"/>
  <c r="F603" i="14" s="1"/>
  <c r="E604" i="14"/>
  <c r="F604" i="14" s="1"/>
  <c r="E605" i="14"/>
  <c r="E606" i="14"/>
  <c r="E607" i="14"/>
  <c r="F607" i="14" s="1"/>
  <c r="E608" i="14"/>
  <c r="F608" i="14" s="1"/>
  <c r="E609" i="14"/>
  <c r="F609" i="14" s="1"/>
  <c r="E610" i="14"/>
  <c r="F610" i="14" s="1"/>
  <c r="E611" i="14"/>
  <c r="F611" i="14" s="1"/>
  <c r="E612" i="14"/>
  <c r="F612" i="14" s="1"/>
  <c r="E613" i="14"/>
  <c r="F613" i="14" s="1"/>
  <c r="E614" i="14"/>
  <c r="E615" i="14"/>
  <c r="F615" i="14" s="1"/>
  <c r="E616" i="14"/>
  <c r="F616" i="14" s="1"/>
  <c r="E617" i="14"/>
  <c r="F617" i="14" s="1"/>
  <c r="E618" i="14"/>
  <c r="E619" i="14"/>
  <c r="F619" i="14" s="1"/>
  <c r="E620" i="14"/>
  <c r="F620" i="14" s="1"/>
  <c r="E621" i="14"/>
  <c r="F621" i="14" s="1"/>
  <c r="E622" i="14"/>
  <c r="F622" i="14" s="1"/>
  <c r="E623" i="14"/>
  <c r="F623" i="14" s="1"/>
  <c r="E624" i="14"/>
  <c r="F624" i="14" s="1"/>
  <c r="E625" i="14"/>
  <c r="E626" i="14"/>
  <c r="E627" i="14"/>
  <c r="E628" i="14"/>
  <c r="F628" i="14" s="1"/>
  <c r="E629" i="14"/>
  <c r="E630" i="14"/>
  <c r="F630" i="14" s="1"/>
  <c r="E631" i="14"/>
  <c r="F631" i="14" s="1"/>
  <c r="E632" i="14"/>
  <c r="F632" i="14" s="1"/>
  <c r="E633" i="14"/>
  <c r="F633" i="14" s="1"/>
  <c r="E634" i="14"/>
  <c r="F634" i="14" s="1"/>
  <c r="E635" i="14"/>
  <c r="F635" i="14" s="1"/>
  <c r="E636" i="14"/>
  <c r="F636" i="14" s="1"/>
  <c r="E637" i="14"/>
  <c r="F637" i="14" s="1"/>
  <c r="E638" i="14"/>
  <c r="F638" i="14" s="1"/>
  <c r="E639" i="14"/>
  <c r="F639" i="14" s="1"/>
  <c r="E640" i="14"/>
  <c r="F640" i="14" s="1"/>
  <c r="E641" i="14"/>
  <c r="F641" i="14" s="1"/>
  <c r="E642" i="14"/>
  <c r="E643" i="14"/>
  <c r="F643" i="14" s="1"/>
  <c r="E644" i="14"/>
  <c r="F644" i="14" s="1"/>
  <c r="E645" i="14"/>
  <c r="F645" i="14" s="1"/>
  <c r="E646" i="14"/>
  <c r="F646" i="14" s="1"/>
  <c r="E647" i="14"/>
  <c r="E648" i="14"/>
  <c r="F648" i="14" s="1"/>
  <c r="E649" i="14"/>
  <c r="E650" i="14"/>
  <c r="F650" i="14" s="1"/>
  <c r="E651" i="14"/>
  <c r="F651" i="14" s="1"/>
  <c r="E652" i="14"/>
  <c r="F652" i="14" s="1"/>
  <c r="E653" i="14"/>
  <c r="F653" i="14" s="1"/>
  <c r="E654" i="14"/>
  <c r="E655" i="14"/>
  <c r="F655" i="14" s="1"/>
  <c r="E656" i="14"/>
  <c r="F656" i="14" s="1"/>
  <c r="E657" i="14"/>
  <c r="E658" i="14"/>
  <c r="F658" i="14" s="1"/>
  <c r="E659" i="14"/>
  <c r="F659" i="14" s="1"/>
  <c r="E660" i="14"/>
  <c r="F660" i="14" s="1"/>
  <c r="E661" i="14"/>
  <c r="F661" i="14" s="1"/>
  <c r="E662" i="14"/>
  <c r="F662" i="14" s="1"/>
  <c r="E663" i="14"/>
  <c r="F663" i="14" s="1"/>
  <c r="E664" i="14"/>
  <c r="F664" i="14" s="1"/>
  <c r="E665" i="14"/>
  <c r="F665" i="14" s="1"/>
  <c r="E666" i="14"/>
  <c r="E667" i="14"/>
  <c r="F667" i="14" s="1"/>
  <c r="E668" i="14"/>
  <c r="F668" i="14" s="1"/>
  <c r="E669" i="14"/>
  <c r="E670" i="14"/>
  <c r="E671" i="14"/>
  <c r="F671" i="14" s="1"/>
  <c r="E672" i="14"/>
  <c r="F672" i="14" s="1"/>
  <c r="E673" i="14"/>
  <c r="E674" i="14"/>
  <c r="F674" i="14" s="1"/>
  <c r="E675" i="14"/>
  <c r="F675" i="14" s="1"/>
  <c r="E676" i="14"/>
  <c r="F676" i="14" s="1"/>
  <c r="E677" i="14"/>
  <c r="F677" i="14" s="1"/>
  <c r="E678" i="14"/>
  <c r="E679" i="14"/>
  <c r="F679" i="14" s="1"/>
  <c r="E680" i="14"/>
  <c r="F680" i="14" s="1"/>
  <c r="E681" i="14"/>
  <c r="F681" i="14" s="1"/>
  <c r="E682" i="14"/>
  <c r="F682" i="14" s="1"/>
  <c r="E683" i="14"/>
  <c r="F683" i="14" s="1"/>
  <c r="E684" i="14"/>
  <c r="F684" i="14" s="1"/>
  <c r="E685" i="14"/>
  <c r="F685" i="14" s="1"/>
  <c r="E686" i="14"/>
  <c r="F686" i="14" s="1"/>
  <c r="E687" i="14"/>
  <c r="E688" i="14"/>
  <c r="F688" i="14" s="1"/>
  <c r="E689" i="14"/>
  <c r="F689" i="14" s="1"/>
  <c r="E690" i="14"/>
  <c r="F690" i="14" s="1"/>
  <c r="E691" i="14"/>
  <c r="F691" i="14" s="1"/>
  <c r="E692" i="14"/>
  <c r="F692" i="14" s="1"/>
  <c r="E693" i="14"/>
  <c r="F693" i="14" s="1"/>
  <c r="E694" i="14"/>
  <c r="F694" i="14" s="1"/>
  <c r="E695" i="14"/>
  <c r="F695" i="14" s="1"/>
  <c r="E696" i="14"/>
  <c r="F696" i="14" s="1"/>
  <c r="E697" i="14"/>
  <c r="F697" i="14" s="1"/>
  <c r="E698" i="14"/>
  <c r="E699" i="14"/>
  <c r="F699" i="14" s="1"/>
  <c r="E700" i="14"/>
  <c r="F700" i="14" s="1"/>
  <c r="E701" i="14"/>
  <c r="F701" i="14" s="1"/>
  <c r="E702" i="14"/>
  <c r="E5" i="14"/>
  <c r="F5" i="14" s="1"/>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662" i="14"/>
  <c r="D663" i="14"/>
  <c r="D664" i="14"/>
  <c r="D665" i="14"/>
  <c r="D666" i="14"/>
  <c r="D667" i="14"/>
  <c r="D668" i="14"/>
  <c r="D669" i="14"/>
  <c r="D670" i="14"/>
  <c r="D671" i="14"/>
  <c r="D672" i="14"/>
  <c r="D673" i="14"/>
  <c r="D674" i="14"/>
  <c r="D675" i="14"/>
  <c r="D676" i="14"/>
  <c r="D677" i="14"/>
  <c r="D678" i="14"/>
  <c r="D679" i="14"/>
  <c r="D680" i="14"/>
  <c r="D681" i="14"/>
  <c r="D682" i="14"/>
  <c r="D683" i="14"/>
  <c r="D684" i="14"/>
  <c r="D685" i="14"/>
  <c r="D686" i="14"/>
  <c r="D687" i="14"/>
  <c r="D688" i="14"/>
  <c r="D689" i="14"/>
  <c r="D690" i="14"/>
  <c r="D691" i="14"/>
  <c r="D692" i="14"/>
  <c r="D693" i="14"/>
  <c r="D694" i="14"/>
  <c r="D695" i="14"/>
  <c r="D696" i="14"/>
  <c r="D697" i="14"/>
  <c r="D698" i="14"/>
  <c r="D699" i="14"/>
  <c r="D700" i="14"/>
  <c r="D701" i="14"/>
  <c r="D702" i="14"/>
  <c r="D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662" i="14"/>
  <c r="C663" i="14"/>
  <c r="C664" i="14"/>
  <c r="C665" i="14"/>
  <c r="C666" i="14"/>
  <c r="C667" i="14"/>
  <c r="C668" i="14"/>
  <c r="C669" i="14"/>
  <c r="C670" i="14"/>
  <c r="C671" i="14"/>
  <c r="C672" i="14"/>
  <c r="C673" i="14"/>
  <c r="C674" i="14"/>
  <c r="C675" i="14"/>
  <c r="C676" i="14"/>
  <c r="C677" i="14"/>
  <c r="C678" i="14"/>
  <c r="C679" i="14"/>
  <c r="C680" i="14"/>
  <c r="C681" i="14"/>
  <c r="C682" i="14"/>
  <c r="C683" i="14"/>
  <c r="C684" i="14"/>
  <c r="C685" i="14"/>
  <c r="C686" i="14"/>
  <c r="C687" i="14"/>
  <c r="C688" i="14"/>
  <c r="C689" i="14"/>
  <c r="C690" i="14"/>
  <c r="C691" i="14"/>
  <c r="C692" i="14"/>
  <c r="C693" i="14"/>
  <c r="C694" i="14"/>
  <c r="C695" i="14"/>
  <c r="C696" i="14"/>
  <c r="C697" i="14"/>
  <c r="C698" i="14"/>
  <c r="C699" i="14"/>
  <c r="C700" i="14"/>
  <c r="C701" i="14"/>
  <c r="C702" i="14"/>
  <c r="F7" i="14"/>
  <c r="F35" i="14"/>
  <c r="F67" i="14"/>
  <c r="F95" i="14"/>
  <c r="F127" i="14"/>
  <c r="F159" i="14"/>
  <c r="F191" i="14"/>
  <c r="F204" i="14"/>
  <c r="F264" i="14"/>
  <c r="F291" i="14"/>
  <c r="F319" i="14"/>
  <c r="F403" i="14"/>
  <c r="F435" i="14"/>
  <c r="F467" i="14"/>
  <c r="F499" i="14"/>
  <c r="F518" i="14"/>
  <c r="F527" i="14"/>
  <c r="F555" i="14"/>
  <c r="F571" i="14"/>
  <c r="F576" i="14"/>
  <c r="F599" i="14"/>
  <c r="F627" i="14"/>
  <c r="F647" i="14"/>
  <c r="F687" i="14"/>
  <c r="AZ779" i="14"/>
  <c r="AY779" i="14"/>
  <c r="AX779" i="14"/>
  <c r="AV779" i="14"/>
  <c r="AZ778" i="14"/>
  <c r="AY778" i="14"/>
  <c r="AX778" i="14"/>
  <c r="AV778" i="14"/>
  <c r="AZ777" i="14"/>
  <c r="AY777" i="14"/>
  <c r="AX777" i="14"/>
  <c r="AV777" i="14"/>
  <c r="AZ776" i="14"/>
  <c r="AY776" i="14"/>
  <c r="AX776" i="14"/>
  <c r="AV776" i="14"/>
  <c r="AZ775" i="14"/>
  <c r="AY775" i="14"/>
  <c r="AX775" i="14"/>
  <c r="AV775" i="14"/>
  <c r="AZ774" i="14"/>
  <c r="AY774" i="14"/>
  <c r="AX774" i="14"/>
  <c r="AV774" i="14"/>
  <c r="AZ773" i="14"/>
  <c r="AY773" i="14"/>
  <c r="AX773" i="14"/>
  <c r="AV773" i="14"/>
  <c r="AZ772" i="14"/>
  <c r="AY772" i="14"/>
  <c r="AX772" i="14"/>
  <c r="AV772" i="14"/>
  <c r="AZ771" i="14"/>
  <c r="AY771" i="14"/>
  <c r="AX771" i="14"/>
  <c r="AV771" i="14"/>
  <c r="AZ770" i="14"/>
  <c r="AY770" i="14"/>
  <c r="AX770" i="14"/>
  <c r="AV770" i="14"/>
  <c r="AZ769" i="14"/>
  <c r="AY769" i="14"/>
  <c r="AX769" i="14"/>
  <c r="AV769" i="14"/>
  <c r="AZ768" i="14"/>
  <c r="AY768" i="14"/>
  <c r="AX768" i="14"/>
  <c r="AV768" i="14"/>
  <c r="AZ767" i="14"/>
  <c r="AY767" i="14"/>
  <c r="AX767" i="14"/>
  <c r="AV767" i="14"/>
  <c r="AZ766" i="14"/>
  <c r="AY766" i="14"/>
  <c r="AX766" i="14"/>
  <c r="AV766" i="14"/>
  <c r="AZ765" i="14"/>
  <c r="AY765" i="14"/>
  <c r="AX765" i="14"/>
  <c r="AV765" i="14"/>
  <c r="AZ764" i="14"/>
  <c r="AY764" i="14"/>
  <c r="AX764" i="14"/>
  <c r="AV764" i="14"/>
  <c r="AZ763" i="14"/>
  <c r="AY763" i="14"/>
  <c r="AX763" i="14"/>
  <c r="AV763" i="14"/>
  <c r="AZ762" i="14"/>
  <c r="AY762" i="14"/>
  <c r="AX762" i="14"/>
  <c r="AV762" i="14"/>
  <c r="AZ761" i="14"/>
  <c r="AY761" i="14"/>
  <c r="AX761" i="14"/>
  <c r="AV761" i="14"/>
  <c r="AZ760" i="14"/>
  <c r="AY760" i="14"/>
  <c r="AX760" i="14"/>
  <c r="AV760" i="14"/>
  <c r="AZ759" i="14"/>
  <c r="AY759" i="14"/>
  <c r="AX759" i="14"/>
  <c r="AV759" i="14"/>
  <c r="AZ758" i="14"/>
  <c r="AY758" i="14"/>
  <c r="AX758" i="14"/>
  <c r="AV758" i="14"/>
  <c r="AZ757" i="14"/>
  <c r="AY757" i="14"/>
  <c r="AX757" i="14"/>
  <c r="AV757" i="14"/>
  <c r="AZ756" i="14"/>
  <c r="AY756" i="14"/>
  <c r="AX756" i="14"/>
  <c r="AV756" i="14"/>
  <c r="AZ755" i="14"/>
  <c r="AY755" i="14"/>
  <c r="AX755" i="14"/>
  <c r="AV755" i="14"/>
  <c r="AZ754" i="14"/>
  <c r="AY754" i="14"/>
  <c r="AX754" i="14"/>
  <c r="AV754" i="14"/>
  <c r="AZ753" i="14"/>
  <c r="AY753" i="14"/>
  <c r="AX753" i="14"/>
  <c r="AV753" i="14"/>
  <c r="AZ752" i="14"/>
  <c r="AY752" i="14"/>
  <c r="AX752" i="14"/>
  <c r="AV752" i="14"/>
  <c r="AZ751" i="14"/>
  <c r="AY751" i="14"/>
  <c r="AX751" i="14"/>
  <c r="AV751" i="14"/>
  <c r="AZ750" i="14"/>
  <c r="AY750" i="14"/>
  <c r="AX750" i="14"/>
  <c r="AV750" i="14"/>
  <c r="AZ749" i="14"/>
  <c r="AY749" i="14"/>
  <c r="AX749" i="14"/>
  <c r="AV749" i="14"/>
  <c r="AZ748" i="14"/>
  <c r="AY748" i="14"/>
  <c r="AX748" i="14"/>
  <c r="AV748" i="14"/>
  <c r="AZ747" i="14"/>
  <c r="AY747" i="14"/>
  <c r="AX747" i="14"/>
  <c r="AV747" i="14"/>
  <c r="AZ746" i="14"/>
  <c r="AY746" i="14"/>
  <c r="AX746" i="14"/>
  <c r="AV746" i="14"/>
  <c r="AZ745" i="14"/>
  <c r="AY745" i="14"/>
  <c r="AX745" i="14"/>
  <c r="AV745" i="14"/>
  <c r="AZ744" i="14"/>
  <c r="AY744" i="14"/>
  <c r="AX744" i="14"/>
  <c r="AV744" i="14"/>
  <c r="AZ743" i="14"/>
  <c r="AY743" i="14"/>
  <c r="AX743" i="14"/>
  <c r="AV743" i="14"/>
  <c r="AZ742" i="14"/>
  <c r="AY742" i="14"/>
  <c r="AX742" i="14"/>
  <c r="AV742" i="14"/>
  <c r="AZ741" i="14"/>
  <c r="AY741" i="14"/>
  <c r="AX741" i="14"/>
  <c r="AV741" i="14"/>
  <c r="AZ740" i="14"/>
  <c r="AY740" i="14"/>
  <c r="AX740" i="14"/>
  <c r="AV740" i="14"/>
  <c r="AZ739" i="14"/>
  <c r="AY739" i="14"/>
  <c r="AX739" i="14"/>
  <c r="AV739" i="14"/>
  <c r="AZ738" i="14"/>
  <c r="AY738" i="14"/>
  <c r="AX738" i="14"/>
  <c r="AV738" i="14"/>
  <c r="AZ737" i="14"/>
  <c r="AY737" i="14"/>
  <c r="AX737" i="14"/>
  <c r="AV737" i="14"/>
  <c r="AZ736" i="14"/>
  <c r="AY736" i="14"/>
  <c r="AX736" i="14"/>
  <c r="AV736" i="14"/>
  <c r="AZ735" i="14"/>
  <c r="AY735" i="14"/>
  <c r="AX735" i="14"/>
  <c r="AV735" i="14"/>
  <c r="AZ734" i="14"/>
  <c r="AY734" i="14"/>
  <c r="AX734" i="14"/>
  <c r="AV734" i="14"/>
  <c r="AZ733" i="14"/>
  <c r="AY733" i="14"/>
  <c r="AX733" i="14"/>
  <c r="AV733" i="14"/>
  <c r="AZ732" i="14"/>
  <c r="AY732" i="14"/>
  <c r="AX732" i="14"/>
  <c r="AV732" i="14"/>
  <c r="AZ731" i="14"/>
  <c r="AY731" i="14"/>
  <c r="AX731" i="14"/>
  <c r="AV731" i="14"/>
  <c r="AZ730" i="14"/>
  <c r="AY730" i="14"/>
  <c r="AX730" i="14"/>
  <c r="AV730" i="14"/>
  <c r="AZ729" i="14"/>
  <c r="AY729" i="14"/>
  <c r="AX729" i="14"/>
  <c r="AV729" i="14"/>
  <c r="AZ728" i="14"/>
  <c r="AY728" i="14"/>
  <c r="AX728" i="14"/>
  <c r="AV728" i="14"/>
  <c r="AZ727" i="14"/>
  <c r="AY727" i="14"/>
  <c r="AX727" i="14"/>
  <c r="AV727" i="14"/>
  <c r="AZ726" i="14"/>
  <c r="AY726" i="14"/>
  <c r="AX726" i="14"/>
  <c r="AV726" i="14"/>
  <c r="AZ725" i="14"/>
  <c r="AY725" i="14"/>
  <c r="AX725" i="14"/>
  <c r="AV725" i="14"/>
  <c r="AZ724" i="14"/>
  <c r="AY724" i="14"/>
  <c r="AX724" i="14"/>
  <c r="AV724" i="14"/>
  <c r="AZ723" i="14"/>
  <c r="AY723" i="14"/>
  <c r="AX723" i="14"/>
  <c r="AV723" i="14"/>
  <c r="AZ722" i="14"/>
  <c r="AY722" i="14"/>
  <c r="AX722" i="14"/>
  <c r="AV722" i="14"/>
  <c r="AZ721" i="14"/>
  <c r="AY721" i="14"/>
  <c r="AX721" i="14"/>
  <c r="AV721" i="14"/>
  <c r="AZ720" i="14"/>
  <c r="AY720" i="14"/>
  <c r="AX720" i="14"/>
  <c r="AV720" i="14"/>
  <c r="AZ719" i="14"/>
  <c r="AY719" i="14"/>
  <c r="AX719" i="14"/>
  <c r="AV719" i="14"/>
  <c r="AZ718" i="14"/>
  <c r="AY718" i="14"/>
  <c r="AX718" i="14"/>
  <c r="AV718" i="14"/>
  <c r="AZ717" i="14"/>
  <c r="AY717" i="14"/>
  <c r="AX717" i="14"/>
  <c r="AV717" i="14"/>
  <c r="AZ716" i="14"/>
  <c r="AY716" i="14"/>
  <c r="AX716" i="14"/>
  <c r="AV716" i="14"/>
  <c r="AZ715" i="14"/>
  <c r="AY715" i="14"/>
  <c r="AX715" i="14"/>
  <c r="AV715" i="14"/>
  <c r="AZ714" i="14"/>
  <c r="AY714" i="14"/>
  <c r="AX714" i="14"/>
  <c r="AV714" i="14"/>
  <c r="AZ713" i="14"/>
  <c r="AY713" i="14"/>
  <c r="AX713" i="14"/>
  <c r="AV713" i="14"/>
  <c r="AZ712" i="14"/>
  <c r="AY712" i="14"/>
  <c r="AX712" i="14"/>
  <c r="AV712" i="14"/>
  <c r="AZ711" i="14"/>
  <c r="AY711" i="14"/>
  <c r="AX711" i="14"/>
  <c r="AV711" i="14"/>
  <c r="AZ710" i="14"/>
  <c r="AY710" i="14"/>
  <c r="AX710" i="14"/>
  <c r="AV710" i="14"/>
  <c r="AZ709" i="14"/>
  <c r="AY709" i="14"/>
  <c r="AX709" i="14"/>
  <c r="AV709" i="14"/>
  <c r="AZ708" i="14"/>
  <c r="AY708" i="14"/>
  <c r="AX708" i="14"/>
  <c r="AV708" i="14"/>
  <c r="AZ707" i="14"/>
  <c r="AY707" i="14"/>
  <c r="AX707" i="14"/>
  <c r="AV707" i="14"/>
  <c r="AZ706" i="14"/>
  <c r="AY706" i="14"/>
  <c r="AX706" i="14"/>
  <c r="AV706" i="14"/>
  <c r="AZ705" i="14"/>
  <c r="AY705" i="14"/>
  <c r="AX705" i="14"/>
  <c r="AV705" i="14"/>
  <c r="AZ704" i="14"/>
  <c r="AY704" i="14"/>
  <c r="AX704" i="14"/>
  <c r="AV704" i="14"/>
  <c r="AZ703" i="14"/>
  <c r="AY703" i="14"/>
  <c r="AX703" i="14"/>
  <c r="AV703" i="14"/>
  <c r="AZ702" i="14"/>
  <c r="AY702" i="14"/>
  <c r="AX702" i="14"/>
  <c r="AV702" i="14"/>
  <c r="AZ701" i="14"/>
  <c r="AY701" i="14"/>
  <c r="AX701" i="14"/>
  <c r="AV701" i="14"/>
  <c r="AZ700" i="14"/>
  <c r="AY700" i="14"/>
  <c r="AX700" i="14"/>
  <c r="AV700" i="14"/>
  <c r="AZ699" i="14"/>
  <c r="AY699" i="14"/>
  <c r="AX699" i="14"/>
  <c r="AV699" i="14"/>
  <c r="AZ698" i="14"/>
  <c r="AY698" i="14"/>
  <c r="AX698" i="14"/>
  <c r="AV698" i="14"/>
  <c r="AZ697" i="14"/>
  <c r="AY697" i="14"/>
  <c r="AX697" i="14"/>
  <c r="AV697" i="14"/>
  <c r="AZ696" i="14"/>
  <c r="AY696" i="14"/>
  <c r="AX696" i="14"/>
  <c r="AV696" i="14"/>
  <c r="AZ695" i="14"/>
  <c r="AY695" i="14"/>
  <c r="AX695" i="14"/>
  <c r="AV695" i="14"/>
  <c r="AZ694" i="14"/>
  <c r="AY694" i="14"/>
  <c r="AX694" i="14"/>
  <c r="AV694" i="14"/>
  <c r="AZ693" i="14"/>
  <c r="AY693" i="14"/>
  <c r="AX693" i="14"/>
  <c r="AV693" i="14"/>
  <c r="AZ692" i="14"/>
  <c r="AY692" i="14"/>
  <c r="AX692" i="14"/>
  <c r="AV692" i="14"/>
  <c r="AZ691" i="14"/>
  <c r="AY691" i="14"/>
  <c r="AX691" i="14"/>
  <c r="AV691" i="14"/>
  <c r="AZ690" i="14"/>
  <c r="AY690" i="14"/>
  <c r="AX690" i="14"/>
  <c r="AV690" i="14"/>
  <c r="AZ689" i="14"/>
  <c r="AY689" i="14"/>
  <c r="AX689" i="14"/>
  <c r="AV689" i="14"/>
  <c r="AZ688" i="14"/>
  <c r="AY688" i="14"/>
  <c r="AX688" i="14"/>
  <c r="AV688" i="14"/>
  <c r="AZ687" i="14"/>
  <c r="AY687" i="14"/>
  <c r="AX687" i="14"/>
  <c r="AV687" i="14"/>
  <c r="AZ686" i="14"/>
  <c r="AY686" i="14"/>
  <c r="AX686" i="14"/>
  <c r="AV686" i="14"/>
  <c r="AZ685" i="14"/>
  <c r="AY685" i="14"/>
  <c r="AX685" i="14"/>
  <c r="AV685" i="14"/>
  <c r="AZ684" i="14"/>
  <c r="AY684" i="14"/>
  <c r="AX684" i="14"/>
  <c r="AV684" i="14"/>
  <c r="AZ683" i="14"/>
  <c r="AY683" i="14"/>
  <c r="AX683" i="14"/>
  <c r="AV683" i="14"/>
  <c r="AZ682" i="14"/>
  <c r="AY682" i="14"/>
  <c r="AX682" i="14"/>
  <c r="AV682" i="14"/>
  <c r="AZ681" i="14"/>
  <c r="AY681" i="14"/>
  <c r="AX681" i="14"/>
  <c r="AV681" i="14"/>
  <c r="AZ680" i="14"/>
  <c r="AY680" i="14"/>
  <c r="AX680" i="14"/>
  <c r="AV680" i="14"/>
  <c r="AZ679" i="14"/>
  <c r="AY679" i="14"/>
  <c r="AX679" i="14"/>
  <c r="AV679" i="14"/>
  <c r="AZ678" i="14"/>
  <c r="AY678" i="14"/>
  <c r="AX678" i="14"/>
  <c r="AV678" i="14"/>
  <c r="AZ677" i="14"/>
  <c r="AY677" i="14"/>
  <c r="AX677" i="14"/>
  <c r="AV677" i="14"/>
  <c r="AZ676" i="14"/>
  <c r="AY676" i="14"/>
  <c r="AX676" i="14"/>
  <c r="AV676" i="14"/>
  <c r="AZ675" i="14"/>
  <c r="AY675" i="14"/>
  <c r="AX675" i="14"/>
  <c r="AV675" i="14"/>
  <c r="AZ674" i="14"/>
  <c r="AY674" i="14"/>
  <c r="AX674" i="14"/>
  <c r="AV674" i="14"/>
  <c r="AZ673" i="14"/>
  <c r="AY673" i="14"/>
  <c r="AX673" i="14"/>
  <c r="AV673" i="14"/>
  <c r="AZ672" i="14"/>
  <c r="AY672" i="14"/>
  <c r="AX672" i="14"/>
  <c r="AV672" i="14"/>
  <c r="AZ671" i="14"/>
  <c r="AY671" i="14"/>
  <c r="AX671" i="14"/>
  <c r="AV671" i="14"/>
  <c r="AZ670" i="14"/>
  <c r="AY670" i="14"/>
  <c r="AX670" i="14"/>
  <c r="AV670" i="14"/>
  <c r="AZ669" i="14"/>
  <c r="AY669" i="14"/>
  <c r="AX669" i="14"/>
  <c r="AV669" i="14"/>
  <c r="AZ668" i="14"/>
  <c r="AY668" i="14"/>
  <c r="AX668" i="14"/>
  <c r="AV668" i="14"/>
  <c r="AZ667" i="14"/>
  <c r="AY667" i="14"/>
  <c r="AX667" i="14"/>
  <c r="AV667" i="14"/>
  <c r="AZ666" i="14"/>
  <c r="AY666" i="14"/>
  <c r="AX666" i="14"/>
  <c r="AV666" i="14"/>
  <c r="AZ665" i="14"/>
  <c r="AY665" i="14"/>
  <c r="AX665" i="14"/>
  <c r="AV665" i="14"/>
  <c r="AZ664" i="14"/>
  <c r="AY664" i="14"/>
  <c r="AX664" i="14"/>
  <c r="AV664" i="14"/>
  <c r="AZ663" i="14"/>
  <c r="AY663" i="14"/>
  <c r="AX663" i="14"/>
  <c r="AV663" i="14"/>
  <c r="AZ662" i="14"/>
  <c r="AY662" i="14"/>
  <c r="AX662" i="14"/>
  <c r="AV662" i="14"/>
  <c r="AZ661" i="14"/>
  <c r="AY661" i="14"/>
  <c r="AX661" i="14"/>
  <c r="AV661" i="14"/>
  <c r="AZ660" i="14"/>
  <c r="AY660" i="14"/>
  <c r="AX660" i="14"/>
  <c r="AV660" i="14"/>
  <c r="AZ659" i="14"/>
  <c r="AY659" i="14"/>
  <c r="AX659" i="14"/>
  <c r="AV659" i="14"/>
  <c r="AZ658" i="14"/>
  <c r="AY658" i="14"/>
  <c r="AX658" i="14"/>
  <c r="AV658" i="14"/>
  <c r="AZ657" i="14"/>
  <c r="AY657" i="14"/>
  <c r="AX657" i="14"/>
  <c r="AV657" i="14"/>
  <c r="AZ656" i="14"/>
  <c r="AY656" i="14"/>
  <c r="AX656" i="14"/>
  <c r="AV656" i="14"/>
  <c r="AZ655" i="14"/>
  <c r="AY655" i="14"/>
  <c r="AX655" i="14"/>
  <c r="AV655" i="14"/>
  <c r="AZ654" i="14"/>
  <c r="AY654" i="14"/>
  <c r="AX654" i="14"/>
  <c r="AV654" i="14"/>
  <c r="AZ653" i="14"/>
  <c r="AY653" i="14"/>
  <c r="AX653" i="14"/>
  <c r="AV653" i="14"/>
  <c r="AZ652" i="14"/>
  <c r="AY652" i="14"/>
  <c r="AX652" i="14"/>
  <c r="AV652" i="14"/>
  <c r="AZ651" i="14"/>
  <c r="AY651" i="14"/>
  <c r="AX651" i="14"/>
  <c r="AV651" i="14"/>
  <c r="AZ650" i="14"/>
  <c r="AY650" i="14"/>
  <c r="AX650" i="14"/>
  <c r="AV650" i="14"/>
  <c r="AZ649" i="14"/>
  <c r="AY649" i="14"/>
  <c r="AX649" i="14"/>
  <c r="AV649" i="14"/>
  <c r="AZ648" i="14"/>
  <c r="AY648" i="14"/>
  <c r="AX648" i="14"/>
  <c r="AV648" i="14"/>
  <c r="AZ647" i="14"/>
  <c r="AY647" i="14"/>
  <c r="AX647" i="14"/>
  <c r="AV647" i="14"/>
  <c r="AZ646" i="14"/>
  <c r="AY646" i="14"/>
  <c r="AX646" i="14"/>
  <c r="AV646" i="14"/>
  <c r="AZ645" i="14"/>
  <c r="AY645" i="14"/>
  <c r="AX645" i="14"/>
  <c r="AV645" i="14"/>
  <c r="AZ644" i="14"/>
  <c r="AY644" i="14"/>
  <c r="AX644" i="14"/>
  <c r="AV644" i="14"/>
  <c r="AZ643" i="14"/>
  <c r="AY643" i="14"/>
  <c r="AX643" i="14"/>
  <c r="AV643" i="14"/>
  <c r="AZ642" i="14"/>
  <c r="AY642" i="14"/>
  <c r="AX642" i="14"/>
  <c r="AV642" i="14"/>
  <c r="AZ641" i="14"/>
  <c r="AY641" i="14"/>
  <c r="AX641" i="14"/>
  <c r="AV641" i="14"/>
  <c r="AZ640" i="14"/>
  <c r="AY640" i="14"/>
  <c r="AX640" i="14"/>
  <c r="AV640" i="14"/>
  <c r="AZ639" i="14"/>
  <c r="AY639" i="14"/>
  <c r="AX639" i="14"/>
  <c r="AV639" i="14"/>
  <c r="AZ638" i="14"/>
  <c r="AY638" i="14"/>
  <c r="AX638" i="14"/>
  <c r="AV638" i="14"/>
  <c r="AZ637" i="14"/>
  <c r="AY637" i="14"/>
  <c r="AX637" i="14"/>
  <c r="AV637" i="14"/>
  <c r="AZ636" i="14"/>
  <c r="AY636" i="14"/>
  <c r="AX636" i="14"/>
  <c r="AV636" i="14"/>
  <c r="AZ635" i="14"/>
  <c r="AY635" i="14"/>
  <c r="AX635" i="14"/>
  <c r="AV635" i="14"/>
  <c r="AZ634" i="14"/>
  <c r="AY634" i="14"/>
  <c r="AX634" i="14"/>
  <c r="AV634" i="14"/>
  <c r="AZ633" i="14"/>
  <c r="AY633" i="14"/>
  <c r="AX633" i="14"/>
  <c r="AV633" i="14"/>
  <c r="AZ632" i="14"/>
  <c r="AY632" i="14"/>
  <c r="AX632" i="14"/>
  <c r="AV632" i="14"/>
  <c r="AZ631" i="14"/>
  <c r="AY631" i="14"/>
  <c r="AX631" i="14"/>
  <c r="AV631" i="14"/>
  <c r="AZ630" i="14"/>
  <c r="AY630" i="14"/>
  <c r="AX630" i="14"/>
  <c r="AV630" i="14"/>
  <c r="AZ629" i="14"/>
  <c r="AY629" i="14"/>
  <c r="AX629" i="14"/>
  <c r="AV629" i="14"/>
  <c r="AZ628" i="14"/>
  <c r="AY628" i="14"/>
  <c r="AX628" i="14"/>
  <c r="AV628" i="14"/>
  <c r="AZ627" i="14"/>
  <c r="AY627" i="14"/>
  <c r="AX627" i="14"/>
  <c r="AV627" i="14"/>
  <c r="AZ626" i="14"/>
  <c r="AY626" i="14"/>
  <c r="AX626" i="14"/>
  <c r="AV626" i="14"/>
  <c r="AZ625" i="14"/>
  <c r="AY625" i="14"/>
  <c r="AX625" i="14"/>
  <c r="AV625" i="14"/>
  <c r="AZ624" i="14"/>
  <c r="AY624" i="14"/>
  <c r="AX624" i="14"/>
  <c r="AV624" i="14"/>
  <c r="AZ623" i="14"/>
  <c r="AY623" i="14"/>
  <c r="AX623" i="14"/>
  <c r="AV623" i="14"/>
  <c r="AZ622" i="14"/>
  <c r="AY622" i="14"/>
  <c r="AX622" i="14"/>
  <c r="AV622" i="14"/>
  <c r="AZ621" i="14"/>
  <c r="AY621" i="14"/>
  <c r="AX621" i="14"/>
  <c r="AV621" i="14"/>
  <c r="AZ620" i="14"/>
  <c r="AY620" i="14"/>
  <c r="AX620" i="14"/>
  <c r="AV620" i="14"/>
  <c r="AZ619" i="14"/>
  <c r="AY619" i="14"/>
  <c r="AX619" i="14"/>
  <c r="AV619" i="14"/>
  <c r="AZ618" i="14"/>
  <c r="AY618" i="14"/>
  <c r="AX618" i="14"/>
  <c r="AV618" i="14"/>
  <c r="AZ617" i="14"/>
  <c r="AY617" i="14"/>
  <c r="AX617" i="14"/>
  <c r="AV617" i="14"/>
  <c r="AZ616" i="14"/>
  <c r="AY616" i="14"/>
  <c r="AX616" i="14"/>
  <c r="AV616" i="14"/>
  <c r="AZ615" i="14"/>
  <c r="AY615" i="14"/>
  <c r="AX615" i="14"/>
  <c r="AV615" i="14"/>
  <c r="AZ614" i="14"/>
  <c r="AY614" i="14"/>
  <c r="AX614" i="14"/>
  <c r="AV614" i="14"/>
  <c r="AZ613" i="14"/>
  <c r="AY613" i="14"/>
  <c r="AX613" i="14"/>
  <c r="AV613" i="14"/>
  <c r="AZ612" i="14"/>
  <c r="AY612" i="14"/>
  <c r="AX612" i="14"/>
  <c r="AV612" i="14"/>
  <c r="AZ611" i="14"/>
  <c r="AY611" i="14"/>
  <c r="AX611" i="14"/>
  <c r="AV611" i="14"/>
  <c r="AZ610" i="14"/>
  <c r="AY610" i="14"/>
  <c r="AX610" i="14"/>
  <c r="AV610" i="14"/>
  <c r="AZ609" i="14"/>
  <c r="AY609" i="14"/>
  <c r="AX609" i="14"/>
  <c r="AV609" i="14"/>
  <c r="AZ608" i="14"/>
  <c r="AY608" i="14"/>
  <c r="AX608" i="14"/>
  <c r="AV608" i="14"/>
  <c r="AZ607" i="14"/>
  <c r="AY607" i="14"/>
  <c r="AX607" i="14"/>
  <c r="AV607" i="14"/>
  <c r="AZ606" i="14"/>
  <c r="AY606" i="14"/>
  <c r="AX606" i="14"/>
  <c r="AV606" i="14"/>
  <c r="AZ605" i="14"/>
  <c r="AY605" i="14"/>
  <c r="AX605" i="14"/>
  <c r="AV605" i="14"/>
  <c r="AZ604" i="14"/>
  <c r="AY604" i="14"/>
  <c r="AX604" i="14"/>
  <c r="AV604" i="14"/>
  <c r="AZ603" i="14"/>
  <c r="AY603" i="14"/>
  <c r="AX603" i="14"/>
  <c r="AV603" i="14"/>
  <c r="AZ602" i="14"/>
  <c r="AY602" i="14"/>
  <c r="AX602" i="14"/>
  <c r="AV602" i="14"/>
  <c r="AZ601" i="14"/>
  <c r="AY601" i="14"/>
  <c r="AX601" i="14"/>
  <c r="AV601" i="14"/>
  <c r="AZ600" i="14"/>
  <c r="AY600" i="14"/>
  <c r="AX600" i="14"/>
  <c r="AV600" i="14"/>
  <c r="AZ599" i="14"/>
  <c r="AY599" i="14"/>
  <c r="AX599" i="14"/>
  <c r="AV599" i="14"/>
  <c r="AZ598" i="14"/>
  <c r="AY598" i="14"/>
  <c r="AX598" i="14"/>
  <c r="AV598" i="14"/>
  <c r="AZ597" i="14"/>
  <c r="AY597" i="14"/>
  <c r="AX597" i="14"/>
  <c r="AV597" i="14"/>
  <c r="AZ596" i="14"/>
  <c r="AY596" i="14"/>
  <c r="AX596" i="14"/>
  <c r="AV596" i="14"/>
  <c r="AZ595" i="14"/>
  <c r="AY595" i="14"/>
  <c r="AX595" i="14"/>
  <c r="AV595" i="14"/>
  <c r="AZ594" i="14"/>
  <c r="AY594" i="14"/>
  <c r="AX594" i="14"/>
  <c r="AV594" i="14"/>
  <c r="AZ593" i="14"/>
  <c r="AY593" i="14"/>
  <c r="AX593" i="14"/>
  <c r="AV593" i="14"/>
  <c r="AZ592" i="14"/>
  <c r="AY592" i="14"/>
  <c r="AX592" i="14"/>
  <c r="AV592" i="14"/>
  <c r="AZ591" i="14"/>
  <c r="AY591" i="14"/>
  <c r="AX591" i="14"/>
  <c r="AV591" i="14"/>
  <c r="AZ590" i="14"/>
  <c r="AY590" i="14"/>
  <c r="AX590" i="14"/>
  <c r="AV590" i="14"/>
  <c r="AZ589" i="14"/>
  <c r="AY589" i="14"/>
  <c r="AX589" i="14"/>
  <c r="AV589" i="14"/>
  <c r="AZ588" i="14"/>
  <c r="AY588" i="14"/>
  <c r="AX588" i="14"/>
  <c r="AV588" i="14"/>
  <c r="AZ587" i="14"/>
  <c r="AY587" i="14"/>
  <c r="AX587" i="14"/>
  <c r="AV587" i="14"/>
  <c r="AZ586" i="14"/>
  <c r="AY586" i="14"/>
  <c r="AX586" i="14"/>
  <c r="AV586" i="14"/>
  <c r="AZ585" i="14"/>
  <c r="AY585" i="14"/>
  <c r="AX585" i="14"/>
  <c r="AV585" i="14"/>
  <c r="AZ584" i="14"/>
  <c r="AY584" i="14"/>
  <c r="AX584" i="14"/>
  <c r="AV584" i="14"/>
  <c r="AZ583" i="14"/>
  <c r="AY583" i="14"/>
  <c r="AX583" i="14"/>
  <c r="AV583" i="14"/>
  <c r="AZ582" i="14"/>
  <c r="AY582" i="14"/>
  <c r="AX582" i="14"/>
  <c r="AV582" i="14"/>
  <c r="AZ581" i="14"/>
  <c r="AY581" i="14"/>
  <c r="AX581" i="14"/>
  <c r="AV581" i="14"/>
  <c r="AZ580" i="14"/>
  <c r="AY580" i="14"/>
  <c r="AX580" i="14"/>
  <c r="AV580" i="14"/>
  <c r="AZ579" i="14"/>
  <c r="AY579" i="14"/>
  <c r="AX579" i="14"/>
  <c r="AV579" i="14"/>
  <c r="AZ578" i="14"/>
  <c r="AY578" i="14"/>
  <c r="AX578" i="14"/>
  <c r="AV578" i="14"/>
  <c r="AZ577" i="14"/>
  <c r="AY577" i="14"/>
  <c r="AX577" i="14"/>
  <c r="AV577" i="14"/>
  <c r="AZ576" i="14"/>
  <c r="AY576" i="14"/>
  <c r="AX576" i="14"/>
  <c r="AV576" i="14"/>
  <c r="AZ575" i="14"/>
  <c r="AY575" i="14"/>
  <c r="AX575" i="14"/>
  <c r="AV575" i="14"/>
  <c r="AZ574" i="14"/>
  <c r="AY574" i="14"/>
  <c r="AX574" i="14"/>
  <c r="AV574" i="14"/>
  <c r="AZ573" i="14"/>
  <c r="AY573" i="14"/>
  <c r="AX573" i="14"/>
  <c r="AV573" i="14"/>
  <c r="AZ572" i="14"/>
  <c r="AY572" i="14"/>
  <c r="AX572" i="14"/>
  <c r="AV572" i="14"/>
  <c r="AZ571" i="14"/>
  <c r="AY571" i="14"/>
  <c r="AX571" i="14"/>
  <c r="AV571" i="14"/>
  <c r="AZ570" i="14"/>
  <c r="AY570" i="14"/>
  <c r="AX570" i="14"/>
  <c r="AV570" i="14"/>
  <c r="AZ569" i="14"/>
  <c r="AY569" i="14"/>
  <c r="AX569" i="14"/>
  <c r="AV569" i="14"/>
  <c r="AZ568" i="14"/>
  <c r="AY568" i="14"/>
  <c r="AX568" i="14"/>
  <c r="AV568" i="14"/>
  <c r="AZ567" i="14"/>
  <c r="AY567" i="14"/>
  <c r="AX567" i="14"/>
  <c r="AV567" i="14"/>
  <c r="AZ566" i="14"/>
  <c r="AY566" i="14"/>
  <c r="AX566" i="14"/>
  <c r="AV566" i="14"/>
  <c r="AZ565" i="14"/>
  <c r="AY565" i="14"/>
  <c r="AX565" i="14"/>
  <c r="AV565" i="14"/>
  <c r="AZ564" i="14"/>
  <c r="AY564" i="14"/>
  <c r="AX564" i="14"/>
  <c r="AV564" i="14"/>
  <c r="AZ563" i="14"/>
  <c r="AY563" i="14"/>
  <c r="AX563" i="14"/>
  <c r="AV563" i="14"/>
  <c r="AZ562" i="14"/>
  <c r="AY562" i="14"/>
  <c r="AX562" i="14"/>
  <c r="AV562" i="14"/>
  <c r="AZ561" i="14"/>
  <c r="AY561" i="14"/>
  <c r="AX561" i="14"/>
  <c r="AV561" i="14"/>
  <c r="AZ560" i="14"/>
  <c r="AY560" i="14"/>
  <c r="AX560" i="14"/>
  <c r="AV560" i="14"/>
  <c r="AZ559" i="14"/>
  <c r="AY559" i="14"/>
  <c r="AX559" i="14"/>
  <c r="AV559" i="14"/>
  <c r="AZ558" i="14"/>
  <c r="AY558" i="14"/>
  <c r="AX558" i="14"/>
  <c r="AV558" i="14"/>
  <c r="AZ557" i="14"/>
  <c r="AY557" i="14"/>
  <c r="AX557" i="14"/>
  <c r="AV557" i="14"/>
  <c r="AZ556" i="14"/>
  <c r="AY556" i="14"/>
  <c r="AX556" i="14"/>
  <c r="AV556" i="14"/>
  <c r="AZ555" i="14"/>
  <c r="AY555" i="14"/>
  <c r="AX555" i="14"/>
  <c r="AV555" i="14"/>
  <c r="AZ554" i="14"/>
  <c r="AY554" i="14"/>
  <c r="AX554" i="14"/>
  <c r="AV554" i="14"/>
  <c r="AZ553" i="14"/>
  <c r="AY553" i="14"/>
  <c r="AX553" i="14"/>
  <c r="AV553" i="14"/>
  <c r="AZ552" i="14"/>
  <c r="AY552" i="14"/>
  <c r="AX552" i="14"/>
  <c r="AV552" i="14"/>
  <c r="AZ551" i="14"/>
  <c r="AY551" i="14"/>
  <c r="AX551" i="14"/>
  <c r="AV551" i="14"/>
  <c r="AZ550" i="14"/>
  <c r="AY550" i="14"/>
  <c r="AX550" i="14"/>
  <c r="AV550" i="14"/>
  <c r="AZ549" i="14"/>
  <c r="AY549" i="14"/>
  <c r="AX549" i="14"/>
  <c r="AV549" i="14"/>
  <c r="AZ548" i="14"/>
  <c r="AY548" i="14"/>
  <c r="AX548" i="14"/>
  <c r="AV548" i="14"/>
  <c r="AZ547" i="14"/>
  <c r="AY547" i="14"/>
  <c r="AX547" i="14"/>
  <c r="AV547" i="14"/>
  <c r="AZ546" i="14"/>
  <c r="AY546" i="14"/>
  <c r="AX546" i="14"/>
  <c r="AV546" i="14"/>
  <c r="AZ545" i="14"/>
  <c r="AY545" i="14"/>
  <c r="AX545" i="14"/>
  <c r="AV545" i="14"/>
  <c r="AZ544" i="14"/>
  <c r="AY544" i="14"/>
  <c r="AX544" i="14"/>
  <c r="AV544" i="14"/>
  <c r="AZ543" i="14"/>
  <c r="AY543" i="14"/>
  <c r="AX543" i="14"/>
  <c r="AV543" i="14"/>
  <c r="AZ542" i="14"/>
  <c r="AY542" i="14"/>
  <c r="AX542" i="14"/>
  <c r="AV542" i="14"/>
  <c r="AZ541" i="14"/>
  <c r="AY541" i="14"/>
  <c r="AX541" i="14"/>
  <c r="AV541" i="14"/>
  <c r="AZ540" i="14"/>
  <c r="AY540" i="14"/>
  <c r="AX540" i="14"/>
  <c r="AV540" i="14"/>
  <c r="AZ539" i="14"/>
  <c r="AY539" i="14"/>
  <c r="AX539" i="14"/>
  <c r="AV539" i="14"/>
  <c r="AZ538" i="14"/>
  <c r="AY538" i="14"/>
  <c r="AX538" i="14"/>
  <c r="AV538" i="14"/>
  <c r="AZ537" i="14"/>
  <c r="AY537" i="14"/>
  <c r="AX537" i="14"/>
  <c r="AV537" i="14"/>
  <c r="AZ536" i="14"/>
  <c r="AY536" i="14"/>
  <c r="AX536" i="14"/>
  <c r="AV536" i="14"/>
  <c r="AZ535" i="14"/>
  <c r="AY535" i="14"/>
  <c r="AX535" i="14"/>
  <c r="AV535" i="14"/>
  <c r="AZ534" i="14"/>
  <c r="AY534" i="14"/>
  <c r="AX534" i="14"/>
  <c r="AV534" i="14"/>
  <c r="AZ533" i="14"/>
  <c r="AY533" i="14"/>
  <c r="AX533" i="14"/>
  <c r="AV533" i="14"/>
  <c r="AZ532" i="14"/>
  <c r="AY532" i="14"/>
  <c r="AX532" i="14"/>
  <c r="AV532" i="14"/>
  <c r="AZ531" i="14"/>
  <c r="AY531" i="14"/>
  <c r="AX531" i="14"/>
  <c r="AV531" i="14"/>
  <c r="AZ530" i="14"/>
  <c r="AY530" i="14"/>
  <c r="AX530" i="14"/>
  <c r="AV530" i="14"/>
  <c r="AZ529" i="14"/>
  <c r="AY529" i="14"/>
  <c r="AX529" i="14"/>
  <c r="AV529" i="14"/>
  <c r="AZ528" i="14"/>
  <c r="AY528" i="14"/>
  <c r="AX528" i="14"/>
  <c r="AV528" i="14"/>
  <c r="AZ527" i="14"/>
  <c r="AY527" i="14"/>
  <c r="AX527" i="14"/>
  <c r="AV527" i="14"/>
  <c r="AZ526" i="14"/>
  <c r="AY526" i="14"/>
  <c r="AX526" i="14"/>
  <c r="AV526" i="14"/>
  <c r="AZ525" i="14"/>
  <c r="AY525" i="14"/>
  <c r="AX525" i="14"/>
  <c r="AV525" i="14"/>
  <c r="AZ524" i="14"/>
  <c r="AY524" i="14"/>
  <c r="AX524" i="14"/>
  <c r="AV524" i="14"/>
  <c r="AZ523" i="14"/>
  <c r="AY523" i="14"/>
  <c r="AX523" i="14"/>
  <c r="AV523" i="14"/>
  <c r="AZ522" i="14"/>
  <c r="AY522" i="14"/>
  <c r="AX522" i="14"/>
  <c r="AV522" i="14"/>
  <c r="AZ521" i="14"/>
  <c r="AY521" i="14"/>
  <c r="AX521" i="14"/>
  <c r="AV521" i="14"/>
  <c r="AZ520" i="14"/>
  <c r="AY520" i="14"/>
  <c r="AX520" i="14"/>
  <c r="AV520" i="14"/>
  <c r="AZ519" i="14"/>
  <c r="AY519" i="14"/>
  <c r="AX519" i="14"/>
  <c r="AV519" i="14"/>
  <c r="AZ518" i="14"/>
  <c r="AY518" i="14"/>
  <c r="AX518" i="14"/>
  <c r="AV518" i="14"/>
  <c r="AZ517" i="14"/>
  <c r="AY517" i="14"/>
  <c r="AX517" i="14"/>
  <c r="AV517" i="14"/>
  <c r="AZ516" i="14"/>
  <c r="AY516" i="14"/>
  <c r="AX516" i="14"/>
  <c r="AV516" i="14"/>
  <c r="AZ515" i="14"/>
  <c r="AY515" i="14"/>
  <c r="AX515" i="14"/>
  <c r="AV515" i="14"/>
  <c r="AZ514" i="14"/>
  <c r="AY514" i="14"/>
  <c r="AX514" i="14"/>
  <c r="AV514" i="14"/>
  <c r="AZ513" i="14"/>
  <c r="AY513" i="14"/>
  <c r="AX513" i="14"/>
  <c r="AV513" i="14"/>
  <c r="AZ512" i="14"/>
  <c r="AY512" i="14"/>
  <c r="AX512" i="14"/>
  <c r="AV512" i="14"/>
  <c r="AZ511" i="14"/>
  <c r="AY511" i="14"/>
  <c r="AX511" i="14"/>
  <c r="AV511" i="14"/>
  <c r="AZ510" i="14"/>
  <c r="AY510" i="14"/>
  <c r="AX510" i="14"/>
  <c r="AV510" i="14"/>
  <c r="AZ509" i="14"/>
  <c r="AY509" i="14"/>
  <c r="AX509" i="14"/>
  <c r="AV509" i="14"/>
  <c r="AZ508" i="14"/>
  <c r="AY508" i="14"/>
  <c r="AX508" i="14"/>
  <c r="AV508" i="14"/>
  <c r="AZ507" i="14"/>
  <c r="AY507" i="14"/>
  <c r="AX507" i="14"/>
  <c r="AV507" i="14"/>
  <c r="AZ506" i="14"/>
  <c r="AY506" i="14"/>
  <c r="AX506" i="14"/>
  <c r="AV506" i="14"/>
  <c r="AZ505" i="14"/>
  <c r="AY505" i="14"/>
  <c r="AX505" i="14"/>
  <c r="AV505" i="14"/>
  <c r="AZ504" i="14"/>
  <c r="AY504" i="14"/>
  <c r="AX504" i="14"/>
  <c r="AV504" i="14"/>
  <c r="AZ503" i="14"/>
  <c r="AY503" i="14"/>
  <c r="AX503" i="14"/>
  <c r="AV503" i="14"/>
  <c r="AZ502" i="14"/>
  <c r="AY502" i="14"/>
  <c r="AX502" i="14"/>
  <c r="AV502" i="14"/>
  <c r="AZ501" i="14"/>
  <c r="AY501" i="14"/>
  <c r="AX501" i="14"/>
  <c r="AV501" i="14"/>
  <c r="AZ500" i="14"/>
  <c r="AY500" i="14"/>
  <c r="AX500" i="14"/>
  <c r="AV500" i="14"/>
  <c r="AZ499" i="14"/>
  <c r="AY499" i="14"/>
  <c r="AX499" i="14"/>
  <c r="AV499" i="14"/>
  <c r="AZ498" i="14"/>
  <c r="AY498" i="14"/>
  <c r="AX498" i="14"/>
  <c r="AV498" i="14"/>
  <c r="AZ497" i="14"/>
  <c r="AY497" i="14"/>
  <c r="AX497" i="14"/>
  <c r="AV497" i="14"/>
  <c r="AZ496" i="14"/>
  <c r="AY496" i="14"/>
  <c r="AX496" i="14"/>
  <c r="AV496" i="14"/>
  <c r="AZ495" i="14"/>
  <c r="AY495" i="14"/>
  <c r="AX495" i="14"/>
  <c r="AV495" i="14"/>
  <c r="AZ494" i="14"/>
  <c r="AY494" i="14"/>
  <c r="AX494" i="14"/>
  <c r="AV494" i="14"/>
  <c r="AZ493" i="14"/>
  <c r="AY493" i="14"/>
  <c r="AX493" i="14"/>
  <c r="AV493" i="14"/>
  <c r="AZ492" i="14"/>
  <c r="AY492" i="14"/>
  <c r="AX492" i="14"/>
  <c r="AV492" i="14"/>
  <c r="AZ491" i="14"/>
  <c r="AY491" i="14"/>
  <c r="AX491" i="14"/>
  <c r="AV491" i="14"/>
  <c r="AZ490" i="14"/>
  <c r="AY490" i="14"/>
  <c r="AX490" i="14"/>
  <c r="AV490" i="14"/>
  <c r="AZ489" i="14"/>
  <c r="AY489" i="14"/>
  <c r="AX489" i="14"/>
  <c r="AV489" i="14"/>
  <c r="AZ488" i="14"/>
  <c r="AY488" i="14"/>
  <c r="AX488" i="14"/>
  <c r="AV488" i="14"/>
  <c r="AZ487" i="14"/>
  <c r="AY487" i="14"/>
  <c r="AX487" i="14"/>
  <c r="AV487" i="14"/>
  <c r="AZ486" i="14"/>
  <c r="AY486" i="14"/>
  <c r="AX486" i="14"/>
  <c r="AV486" i="14"/>
  <c r="AZ485" i="14"/>
  <c r="AY485" i="14"/>
  <c r="AX485" i="14"/>
  <c r="AV485" i="14"/>
  <c r="AZ484" i="14"/>
  <c r="AY484" i="14"/>
  <c r="AX484" i="14"/>
  <c r="AV484" i="14"/>
  <c r="AZ483" i="14"/>
  <c r="AY483" i="14"/>
  <c r="AX483" i="14"/>
  <c r="AV483" i="14"/>
  <c r="AZ482" i="14"/>
  <c r="AY482" i="14"/>
  <c r="AX482" i="14"/>
  <c r="AV482" i="14"/>
  <c r="AZ481" i="14"/>
  <c r="AY481" i="14"/>
  <c r="AX481" i="14"/>
  <c r="AV481" i="14"/>
  <c r="AZ480" i="14"/>
  <c r="AY480" i="14"/>
  <c r="AX480" i="14"/>
  <c r="AV480" i="14"/>
  <c r="AZ479" i="14"/>
  <c r="AY479" i="14"/>
  <c r="AX479" i="14"/>
  <c r="AV479" i="14"/>
  <c r="AZ478" i="14"/>
  <c r="AY478" i="14"/>
  <c r="AX478" i="14"/>
  <c r="AV478" i="14"/>
  <c r="AZ477" i="14"/>
  <c r="AY477" i="14"/>
  <c r="AX477" i="14"/>
  <c r="AV477" i="14"/>
  <c r="AZ476" i="14"/>
  <c r="AY476" i="14"/>
  <c r="AX476" i="14"/>
  <c r="AV476" i="14"/>
  <c r="AZ475" i="14"/>
  <c r="AY475" i="14"/>
  <c r="AX475" i="14"/>
  <c r="AV475" i="14"/>
  <c r="AZ474" i="14"/>
  <c r="AY474" i="14"/>
  <c r="AX474" i="14"/>
  <c r="AV474" i="14"/>
  <c r="AZ473" i="14"/>
  <c r="AY473" i="14"/>
  <c r="AX473" i="14"/>
  <c r="AV473" i="14"/>
  <c r="AZ472" i="14"/>
  <c r="AY472" i="14"/>
  <c r="AX472" i="14"/>
  <c r="AV472" i="14"/>
  <c r="AZ471" i="14"/>
  <c r="AY471" i="14"/>
  <c r="AX471" i="14"/>
  <c r="AV471" i="14"/>
  <c r="AZ470" i="14"/>
  <c r="AY470" i="14"/>
  <c r="AX470" i="14"/>
  <c r="AV470" i="14"/>
  <c r="AZ469" i="14"/>
  <c r="AY469" i="14"/>
  <c r="AX469" i="14"/>
  <c r="AV469" i="14"/>
  <c r="AZ468" i="14"/>
  <c r="AY468" i="14"/>
  <c r="AX468" i="14"/>
  <c r="AV468" i="14"/>
  <c r="AZ467" i="14"/>
  <c r="AY467" i="14"/>
  <c r="AX467" i="14"/>
  <c r="AV467" i="14"/>
  <c r="AZ466" i="14"/>
  <c r="AY466" i="14"/>
  <c r="AX466" i="14"/>
  <c r="AV466" i="14"/>
  <c r="AZ465" i="14"/>
  <c r="AY465" i="14"/>
  <c r="AX465" i="14"/>
  <c r="AV465" i="14"/>
  <c r="AZ464" i="14"/>
  <c r="AY464" i="14"/>
  <c r="AX464" i="14"/>
  <c r="AV464" i="14"/>
  <c r="AZ463" i="14"/>
  <c r="AY463" i="14"/>
  <c r="AX463" i="14"/>
  <c r="AV463" i="14"/>
  <c r="AZ462" i="14"/>
  <c r="AY462" i="14"/>
  <c r="AX462" i="14"/>
  <c r="AV462" i="14"/>
  <c r="AZ461" i="14"/>
  <c r="AY461" i="14"/>
  <c r="AX461" i="14"/>
  <c r="AV461" i="14"/>
  <c r="AZ460" i="14"/>
  <c r="AY460" i="14"/>
  <c r="AX460" i="14"/>
  <c r="AV460" i="14"/>
  <c r="AZ459" i="14"/>
  <c r="AY459" i="14"/>
  <c r="AX459" i="14"/>
  <c r="AV459" i="14"/>
  <c r="AZ458" i="14"/>
  <c r="AY458" i="14"/>
  <c r="AX458" i="14"/>
  <c r="AV458" i="14"/>
  <c r="AZ457" i="14"/>
  <c r="AY457" i="14"/>
  <c r="AX457" i="14"/>
  <c r="AV457" i="14"/>
  <c r="AZ456" i="14"/>
  <c r="AY456" i="14"/>
  <c r="AX456" i="14"/>
  <c r="AV456" i="14"/>
  <c r="AZ455" i="14"/>
  <c r="AY455" i="14"/>
  <c r="AX455" i="14"/>
  <c r="AV455" i="14"/>
  <c r="AZ454" i="14"/>
  <c r="AY454" i="14"/>
  <c r="AX454" i="14"/>
  <c r="AV454" i="14"/>
  <c r="AZ453" i="14"/>
  <c r="AY453" i="14"/>
  <c r="AX453" i="14"/>
  <c r="AV453" i="14"/>
  <c r="AZ452" i="14"/>
  <c r="AY452" i="14"/>
  <c r="AX452" i="14"/>
  <c r="AV452" i="14"/>
  <c r="AZ451" i="14"/>
  <c r="AY451" i="14"/>
  <c r="AX451" i="14"/>
  <c r="AV451" i="14"/>
  <c r="AZ450" i="14"/>
  <c r="AY450" i="14"/>
  <c r="AX450" i="14"/>
  <c r="AV450" i="14"/>
  <c r="AZ449" i="14"/>
  <c r="AY449" i="14"/>
  <c r="AX449" i="14"/>
  <c r="AV449" i="14"/>
  <c r="AZ448" i="14"/>
  <c r="AY448" i="14"/>
  <c r="AX448" i="14"/>
  <c r="AV448" i="14"/>
  <c r="AZ447" i="14"/>
  <c r="AY447" i="14"/>
  <c r="AX447" i="14"/>
  <c r="AV447" i="14"/>
  <c r="AZ446" i="14"/>
  <c r="AY446" i="14"/>
  <c r="AX446" i="14"/>
  <c r="AV446" i="14"/>
  <c r="AZ445" i="14"/>
  <c r="AY445" i="14"/>
  <c r="AX445" i="14"/>
  <c r="AV445" i="14"/>
  <c r="AZ444" i="14"/>
  <c r="AY444" i="14"/>
  <c r="AX444" i="14"/>
  <c r="AV444" i="14"/>
  <c r="AZ443" i="14"/>
  <c r="AY443" i="14"/>
  <c r="AX443" i="14"/>
  <c r="AV443" i="14"/>
  <c r="AZ442" i="14"/>
  <c r="AY442" i="14"/>
  <c r="AX442" i="14"/>
  <c r="AV442" i="14"/>
  <c r="AZ441" i="14"/>
  <c r="AY441" i="14"/>
  <c r="AX441" i="14"/>
  <c r="AV441" i="14"/>
  <c r="AZ440" i="14"/>
  <c r="AY440" i="14"/>
  <c r="AX440" i="14"/>
  <c r="AV440" i="14"/>
  <c r="AZ439" i="14"/>
  <c r="AY439" i="14"/>
  <c r="AX439" i="14"/>
  <c r="AV439" i="14"/>
  <c r="AZ438" i="14"/>
  <c r="AY438" i="14"/>
  <c r="AX438" i="14"/>
  <c r="AV438" i="14"/>
  <c r="AZ437" i="14"/>
  <c r="AY437" i="14"/>
  <c r="AX437" i="14"/>
  <c r="AV437" i="14"/>
  <c r="AZ436" i="14"/>
  <c r="AY436" i="14"/>
  <c r="AX436" i="14"/>
  <c r="AV436" i="14"/>
  <c r="AZ435" i="14"/>
  <c r="AY435" i="14"/>
  <c r="AX435" i="14"/>
  <c r="AV435" i="14"/>
  <c r="AZ434" i="14"/>
  <c r="AY434" i="14"/>
  <c r="AX434" i="14"/>
  <c r="AV434" i="14"/>
  <c r="AZ433" i="14"/>
  <c r="AY433" i="14"/>
  <c r="AX433" i="14"/>
  <c r="AV433" i="14"/>
  <c r="AZ432" i="14"/>
  <c r="AY432" i="14"/>
  <c r="AX432" i="14"/>
  <c r="AV432" i="14"/>
  <c r="AZ431" i="14"/>
  <c r="AY431" i="14"/>
  <c r="AX431" i="14"/>
  <c r="AV431" i="14"/>
  <c r="AZ430" i="14"/>
  <c r="AY430" i="14"/>
  <c r="AX430" i="14"/>
  <c r="AV430" i="14"/>
  <c r="AZ429" i="14"/>
  <c r="AY429" i="14"/>
  <c r="AX429" i="14"/>
  <c r="AV429" i="14"/>
  <c r="AZ428" i="14"/>
  <c r="AY428" i="14"/>
  <c r="AX428" i="14"/>
  <c r="AV428" i="14"/>
  <c r="AZ427" i="14"/>
  <c r="AY427" i="14"/>
  <c r="AX427" i="14"/>
  <c r="AV427" i="14"/>
  <c r="AZ426" i="14"/>
  <c r="AY426" i="14"/>
  <c r="AX426" i="14"/>
  <c r="AV426" i="14"/>
  <c r="AZ425" i="14"/>
  <c r="AY425" i="14"/>
  <c r="AX425" i="14"/>
  <c r="AV425" i="14"/>
  <c r="AZ424" i="14"/>
  <c r="AY424" i="14"/>
  <c r="AX424" i="14"/>
  <c r="AV424" i="14"/>
  <c r="AZ423" i="14"/>
  <c r="AY423" i="14"/>
  <c r="AX423" i="14"/>
  <c r="AV423" i="14"/>
  <c r="AZ422" i="14"/>
  <c r="AY422" i="14"/>
  <c r="AX422" i="14"/>
  <c r="AV422" i="14"/>
  <c r="AZ421" i="14"/>
  <c r="AY421" i="14"/>
  <c r="AX421" i="14"/>
  <c r="AV421" i="14"/>
  <c r="AZ420" i="14"/>
  <c r="AY420" i="14"/>
  <c r="AX420" i="14"/>
  <c r="AV420" i="14"/>
  <c r="AZ419" i="14"/>
  <c r="AY419" i="14"/>
  <c r="AX419" i="14"/>
  <c r="AV419" i="14"/>
  <c r="AZ418" i="14"/>
  <c r="AY418" i="14"/>
  <c r="AX418" i="14"/>
  <c r="AV418" i="14"/>
  <c r="AZ417" i="14"/>
  <c r="AY417" i="14"/>
  <c r="AX417" i="14"/>
  <c r="AV417" i="14"/>
  <c r="AZ416" i="14"/>
  <c r="AY416" i="14"/>
  <c r="AX416" i="14"/>
  <c r="AV416" i="14"/>
  <c r="AZ415" i="14"/>
  <c r="AY415" i="14"/>
  <c r="AX415" i="14"/>
  <c r="AV415" i="14"/>
  <c r="AZ414" i="14"/>
  <c r="AY414" i="14"/>
  <c r="AX414" i="14"/>
  <c r="AV414" i="14"/>
  <c r="AZ413" i="14"/>
  <c r="AY413" i="14"/>
  <c r="AX413" i="14"/>
  <c r="AV413" i="14"/>
  <c r="AZ412" i="14"/>
  <c r="AY412" i="14"/>
  <c r="AX412" i="14"/>
  <c r="AV412" i="14"/>
  <c r="AZ411" i="14"/>
  <c r="AY411" i="14"/>
  <c r="AX411" i="14"/>
  <c r="AV411" i="14"/>
  <c r="AZ410" i="14"/>
  <c r="AY410" i="14"/>
  <c r="AX410" i="14"/>
  <c r="AV410" i="14"/>
  <c r="AZ409" i="14"/>
  <c r="AY409" i="14"/>
  <c r="AX409" i="14"/>
  <c r="AV409" i="14"/>
  <c r="AZ408" i="14"/>
  <c r="AY408" i="14"/>
  <c r="AX408" i="14"/>
  <c r="AV408" i="14"/>
  <c r="AZ407" i="14"/>
  <c r="AY407" i="14"/>
  <c r="AX407" i="14"/>
  <c r="AV407" i="14"/>
  <c r="AZ406" i="14"/>
  <c r="AY406" i="14"/>
  <c r="AX406" i="14"/>
  <c r="AV406" i="14"/>
  <c r="AZ405" i="14"/>
  <c r="AY405" i="14"/>
  <c r="AX405" i="14"/>
  <c r="AV405" i="14"/>
  <c r="AZ404" i="14"/>
  <c r="AY404" i="14"/>
  <c r="AX404" i="14"/>
  <c r="AV404" i="14"/>
  <c r="AZ403" i="14"/>
  <c r="AY403" i="14"/>
  <c r="AX403" i="14"/>
  <c r="AV403" i="14"/>
  <c r="AZ402" i="14"/>
  <c r="AY402" i="14"/>
  <c r="AX402" i="14"/>
  <c r="AV402" i="14"/>
  <c r="AZ401" i="14"/>
  <c r="AY401" i="14"/>
  <c r="AX401" i="14"/>
  <c r="AV401" i="14"/>
  <c r="AZ400" i="14"/>
  <c r="AY400" i="14"/>
  <c r="AX400" i="14"/>
  <c r="AV400" i="14"/>
  <c r="AZ399" i="14"/>
  <c r="AY399" i="14"/>
  <c r="AX399" i="14"/>
  <c r="AV399" i="14"/>
  <c r="AZ398" i="14"/>
  <c r="AY398" i="14"/>
  <c r="AX398" i="14"/>
  <c r="AV398" i="14"/>
  <c r="AZ397" i="14"/>
  <c r="AY397" i="14"/>
  <c r="AX397" i="14"/>
  <c r="AV397" i="14"/>
  <c r="AZ396" i="14"/>
  <c r="AY396" i="14"/>
  <c r="AX396" i="14"/>
  <c r="AV396" i="14"/>
  <c r="AZ395" i="14"/>
  <c r="AY395" i="14"/>
  <c r="AX395" i="14"/>
  <c r="AV395" i="14"/>
  <c r="AZ394" i="14"/>
  <c r="AY394" i="14"/>
  <c r="AX394" i="14"/>
  <c r="AV394" i="14"/>
  <c r="AZ393" i="14"/>
  <c r="AY393" i="14"/>
  <c r="AX393" i="14"/>
  <c r="AV393" i="14"/>
  <c r="AZ392" i="14"/>
  <c r="AY392" i="14"/>
  <c r="AX392" i="14"/>
  <c r="AV392" i="14"/>
  <c r="AZ391" i="14"/>
  <c r="AY391" i="14"/>
  <c r="AX391" i="14"/>
  <c r="AV391" i="14"/>
  <c r="AZ390" i="14"/>
  <c r="AY390" i="14"/>
  <c r="AX390" i="14"/>
  <c r="AV390" i="14"/>
  <c r="AZ389" i="14"/>
  <c r="AY389" i="14"/>
  <c r="AX389" i="14"/>
  <c r="AV389" i="14"/>
  <c r="AZ388" i="14"/>
  <c r="AY388" i="14"/>
  <c r="AX388" i="14"/>
  <c r="AV388" i="14"/>
  <c r="AZ387" i="14"/>
  <c r="AY387" i="14"/>
  <c r="AX387" i="14"/>
  <c r="AV387" i="14"/>
  <c r="AZ386" i="14"/>
  <c r="AY386" i="14"/>
  <c r="AX386" i="14"/>
  <c r="AV386" i="14"/>
  <c r="AZ385" i="14"/>
  <c r="AY385" i="14"/>
  <c r="AX385" i="14"/>
  <c r="AV385" i="14"/>
  <c r="AZ384" i="14"/>
  <c r="AY384" i="14"/>
  <c r="AX384" i="14"/>
  <c r="AV384" i="14"/>
  <c r="AZ383" i="14"/>
  <c r="AY383" i="14"/>
  <c r="AX383" i="14"/>
  <c r="AV383" i="14"/>
  <c r="AZ382" i="14"/>
  <c r="AY382" i="14"/>
  <c r="AX382" i="14"/>
  <c r="AV382" i="14"/>
  <c r="AZ381" i="14"/>
  <c r="AY381" i="14"/>
  <c r="AX381" i="14"/>
  <c r="AV381" i="14"/>
  <c r="AZ380" i="14"/>
  <c r="AY380" i="14"/>
  <c r="AX380" i="14"/>
  <c r="AV380" i="14"/>
  <c r="AZ379" i="14"/>
  <c r="AY379" i="14"/>
  <c r="AX379" i="14"/>
  <c r="AV379" i="14"/>
  <c r="AZ378" i="14"/>
  <c r="AY378" i="14"/>
  <c r="AX378" i="14"/>
  <c r="AV378" i="14"/>
  <c r="AZ377" i="14"/>
  <c r="AY377" i="14"/>
  <c r="AX377" i="14"/>
  <c r="AV377" i="14"/>
  <c r="AZ376" i="14"/>
  <c r="AY376" i="14"/>
  <c r="AX376" i="14"/>
  <c r="AV376" i="14"/>
  <c r="AZ375" i="14"/>
  <c r="AY375" i="14"/>
  <c r="AX375" i="14"/>
  <c r="AV375" i="14"/>
  <c r="AZ374" i="14"/>
  <c r="AY374" i="14"/>
  <c r="AX374" i="14"/>
  <c r="AV374" i="14"/>
  <c r="AZ373" i="14"/>
  <c r="AY373" i="14"/>
  <c r="AX373" i="14"/>
  <c r="AV373" i="14"/>
  <c r="AZ372" i="14"/>
  <c r="AY372" i="14"/>
  <c r="AX372" i="14"/>
  <c r="AV372" i="14"/>
  <c r="AZ371" i="14"/>
  <c r="AY371" i="14"/>
  <c r="AX371" i="14"/>
  <c r="AV371" i="14"/>
  <c r="AZ370" i="14"/>
  <c r="AY370" i="14"/>
  <c r="AX370" i="14"/>
  <c r="AV370" i="14"/>
  <c r="AZ369" i="14"/>
  <c r="AY369" i="14"/>
  <c r="AX369" i="14"/>
  <c r="AV369" i="14"/>
  <c r="AZ368" i="14"/>
  <c r="AY368" i="14"/>
  <c r="AX368" i="14"/>
  <c r="AV368" i="14"/>
  <c r="AZ367" i="14"/>
  <c r="AY367" i="14"/>
  <c r="AX367" i="14"/>
  <c r="AV367" i="14"/>
  <c r="AZ366" i="14"/>
  <c r="AY366" i="14"/>
  <c r="AX366" i="14"/>
  <c r="AV366" i="14"/>
  <c r="AZ365" i="14"/>
  <c r="AY365" i="14"/>
  <c r="AX365" i="14"/>
  <c r="AV365" i="14"/>
  <c r="AZ364" i="14"/>
  <c r="AY364" i="14"/>
  <c r="AX364" i="14"/>
  <c r="AV364" i="14"/>
  <c r="AZ363" i="14"/>
  <c r="AY363" i="14"/>
  <c r="AX363" i="14"/>
  <c r="AV363" i="14"/>
  <c r="AZ362" i="14"/>
  <c r="AY362" i="14"/>
  <c r="AX362" i="14"/>
  <c r="AV362" i="14"/>
  <c r="AZ361" i="14"/>
  <c r="AY361" i="14"/>
  <c r="AX361" i="14"/>
  <c r="AV361" i="14"/>
  <c r="AZ360" i="14"/>
  <c r="AY360" i="14"/>
  <c r="AX360" i="14"/>
  <c r="AV360" i="14"/>
  <c r="AZ359" i="14"/>
  <c r="AY359" i="14"/>
  <c r="AX359" i="14"/>
  <c r="AV359" i="14"/>
  <c r="AZ358" i="14"/>
  <c r="AY358" i="14"/>
  <c r="AX358" i="14"/>
  <c r="AV358" i="14"/>
  <c r="AZ357" i="14"/>
  <c r="AY357" i="14"/>
  <c r="AX357" i="14"/>
  <c r="AV357" i="14"/>
  <c r="AZ356" i="14"/>
  <c r="AY356" i="14"/>
  <c r="AX356" i="14"/>
  <c r="AV356" i="14"/>
  <c r="AZ355" i="14"/>
  <c r="AY355" i="14"/>
  <c r="AX355" i="14"/>
  <c r="AV355" i="14"/>
  <c r="AZ354" i="14"/>
  <c r="AY354" i="14"/>
  <c r="AX354" i="14"/>
  <c r="AV354" i="14"/>
  <c r="AZ353" i="14"/>
  <c r="AY353" i="14"/>
  <c r="AX353" i="14"/>
  <c r="AV353" i="14"/>
  <c r="AZ352" i="14"/>
  <c r="AY352" i="14"/>
  <c r="AX352" i="14"/>
  <c r="AV352" i="14"/>
  <c r="AZ351" i="14"/>
  <c r="AY351" i="14"/>
  <c r="AX351" i="14"/>
  <c r="AV351" i="14"/>
  <c r="AZ350" i="14"/>
  <c r="AY350" i="14"/>
  <c r="AX350" i="14"/>
  <c r="AV350" i="14"/>
  <c r="AZ349" i="14"/>
  <c r="AY349" i="14"/>
  <c r="AX349" i="14"/>
  <c r="AV349" i="14"/>
  <c r="AZ348" i="14"/>
  <c r="AY348" i="14"/>
  <c r="AX348" i="14"/>
  <c r="AV348" i="14"/>
  <c r="AZ347" i="14"/>
  <c r="AY347" i="14"/>
  <c r="AX347" i="14"/>
  <c r="AV347" i="14"/>
  <c r="AZ346" i="14"/>
  <c r="AY346" i="14"/>
  <c r="AX346" i="14"/>
  <c r="AV346" i="14"/>
  <c r="AZ345" i="14"/>
  <c r="AY345" i="14"/>
  <c r="AX345" i="14"/>
  <c r="AV345" i="14"/>
  <c r="AZ344" i="14"/>
  <c r="AY344" i="14"/>
  <c r="AX344" i="14"/>
  <c r="AV344" i="14"/>
  <c r="AZ343" i="14"/>
  <c r="AY343" i="14"/>
  <c r="AX343" i="14"/>
  <c r="AV343" i="14"/>
  <c r="AZ342" i="14"/>
  <c r="AY342" i="14"/>
  <c r="AX342" i="14"/>
  <c r="AV342" i="14"/>
  <c r="AZ341" i="14"/>
  <c r="AY341" i="14"/>
  <c r="AX341" i="14"/>
  <c r="AV341" i="14"/>
  <c r="AZ340" i="14"/>
  <c r="AY340" i="14"/>
  <c r="AX340" i="14"/>
  <c r="AV340" i="14"/>
  <c r="AZ339" i="14"/>
  <c r="AY339" i="14"/>
  <c r="AX339" i="14"/>
  <c r="AV339" i="14"/>
  <c r="AZ338" i="14"/>
  <c r="AY338" i="14"/>
  <c r="AX338" i="14"/>
  <c r="AV338" i="14"/>
  <c r="AZ337" i="14"/>
  <c r="AY337" i="14"/>
  <c r="AX337" i="14"/>
  <c r="AV337" i="14"/>
  <c r="AZ336" i="14"/>
  <c r="AY336" i="14"/>
  <c r="AX336" i="14"/>
  <c r="AV336" i="14"/>
  <c r="AZ335" i="14"/>
  <c r="AY335" i="14"/>
  <c r="AX335" i="14"/>
  <c r="AV335" i="14"/>
  <c r="AZ334" i="14"/>
  <c r="AY334" i="14"/>
  <c r="AX334" i="14"/>
  <c r="AV334" i="14"/>
  <c r="AZ333" i="14"/>
  <c r="AY333" i="14"/>
  <c r="AX333" i="14"/>
  <c r="AV333" i="14"/>
  <c r="AZ332" i="14"/>
  <c r="AY332" i="14"/>
  <c r="AX332" i="14"/>
  <c r="AV332" i="14"/>
  <c r="AZ331" i="14"/>
  <c r="AY331" i="14"/>
  <c r="AX331" i="14"/>
  <c r="AV331" i="14"/>
  <c r="AZ330" i="14"/>
  <c r="AY330" i="14"/>
  <c r="AX330" i="14"/>
  <c r="AV330" i="14"/>
  <c r="AZ329" i="14"/>
  <c r="AY329" i="14"/>
  <c r="AX329" i="14"/>
  <c r="AV329" i="14"/>
  <c r="AZ328" i="14"/>
  <c r="AY328" i="14"/>
  <c r="AX328" i="14"/>
  <c r="AV328" i="14"/>
  <c r="AZ327" i="14"/>
  <c r="AY327" i="14"/>
  <c r="AX327" i="14"/>
  <c r="AV327" i="14"/>
  <c r="AZ326" i="14"/>
  <c r="AY326" i="14"/>
  <c r="AX326" i="14"/>
  <c r="AV326" i="14"/>
  <c r="AZ325" i="14"/>
  <c r="AY325" i="14"/>
  <c r="AX325" i="14"/>
  <c r="AV325" i="14"/>
  <c r="AZ324" i="14"/>
  <c r="AY324" i="14"/>
  <c r="AX324" i="14"/>
  <c r="AV324" i="14"/>
  <c r="AZ323" i="14"/>
  <c r="AY323" i="14"/>
  <c r="AX323" i="14"/>
  <c r="AV323" i="14"/>
  <c r="AZ322" i="14"/>
  <c r="AY322" i="14"/>
  <c r="AX322" i="14"/>
  <c r="AV322" i="14"/>
  <c r="AZ321" i="14"/>
  <c r="AY321" i="14"/>
  <c r="AX321" i="14"/>
  <c r="AV321" i="14"/>
  <c r="AZ320" i="14"/>
  <c r="AY320" i="14"/>
  <c r="AX320" i="14"/>
  <c r="AV320" i="14"/>
  <c r="AZ319" i="14"/>
  <c r="AY319" i="14"/>
  <c r="AX319" i="14"/>
  <c r="AV319" i="14"/>
  <c r="AZ318" i="14"/>
  <c r="AY318" i="14"/>
  <c r="AX318" i="14"/>
  <c r="AV318" i="14"/>
  <c r="AZ317" i="14"/>
  <c r="AY317" i="14"/>
  <c r="AX317" i="14"/>
  <c r="AV317" i="14"/>
  <c r="AZ316" i="14"/>
  <c r="AY316" i="14"/>
  <c r="AX316" i="14"/>
  <c r="AV316" i="14"/>
  <c r="AZ315" i="14"/>
  <c r="AY315" i="14"/>
  <c r="AX315" i="14"/>
  <c r="AV315" i="14"/>
  <c r="AZ314" i="14"/>
  <c r="AY314" i="14"/>
  <c r="AX314" i="14"/>
  <c r="AV314" i="14"/>
  <c r="AZ313" i="14"/>
  <c r="AY313" i="14"/>
  <c r="AX313" i="14"/>
  <c r="AV313" i="14"/>
  <c r="AZ312" i="14"/>
  <c r="AY312" i="14"/>
  <c r="AX312" i="14"/>
  <c r="AV312" i="14"/>
  <c r="AZ311" i="14"/>
  <c r="AY311" i="14"/>
  <c r="AX311" i="14"/>
  <c r="AV311" i="14"/>
  <c r="AZ310" i="14"/>
  <c r="AY310" i="14"/>
  <c r="AX310" i="14"/>
  <c r="AV310" i="14"/>
  <c r="AZ309" i="14"/>
  <c r="AY309" i="14"/>
  <c r="AX309" i="14"/>
  <c r="AV309" i="14"/>
  <c r="AZ308" i="14"/>
  <c r="AY308" i="14"/>
  <c r="AX308" i="14"/>
  <c r="AV308" i="14"/>
  <c r="AZ307" i="14"/>
  <c r="AY307" i="14"/>
  <c r="AX307" i="14"/>
  <c r="AV307" i="14"/>
  <c r="AZ306" i="14"/>
  <c r="AY306" i="14"/>
  <c r="AX306" i="14"/>
  <c r="AV306" i="14"/>
  <c r="AZ305" i="14"/>
  <c r="AY305" i="14"/>
  <c r="AX305" i="14"/>
  <c r="AV305" i="14"/>
  <c r="AZ304" i="14"/>
  <c r="AY304" i="14"/>
  <c r="AX304" i="14"/>
  <c r="AV304" i="14"/>
  <c r="AZ303" i="14"/>
  <c r="AY303" i="14"/>
  <c r="AX303" i="14"/>
  <c r="AV303" i="14"/>
  <c r="AZ302" i="14"/>
  <c r="AY302" i="14"/>
  <c r="AX302" i="14"/>
  <c r="AV302" i="14"/>
  <c r="AZ301" i="14"/>
  <c r="AY301" i="14"/>
  <c r="AX301" i="14"/>
  <c r="AV301" i="14"/>
  <c r="AZ300" i="14"/>
  <c r="AY300" i="14"/>
  <c r="AX300" i="14"/>
  <c r="AV300" i="14"/>
  <c r="AZ299" i="14"/>
  <c r="AY299" i="14"/>
  <c r="AX299" i="14"/>
  <c r="AV299" i="14"/>
  <c r="AZ298" i="14"/>
  <c r="AY298" i="14"/>
  <c r="AX298" i="14"/>
  <c r="AV298" i="14"/>
  <c r="AZ297" i="14"/>
  <c r="AY297" i="14"/>
  <c r="AX297" i="14"/>
  <c r="AV297" i="14"/>
  <c r="AZ296" i="14"/>
  <c r="AY296" i="14"/>
  <c r="AX296" i="14"/>
  <c r="AV296" i="14"/>
  <c r="AZ295" i="14"/>
  <c r="AY295" i="14"/>
  <c r="AX295" i="14"/>
  <c r="AV295" i="14"/>
  <c r="AZ294" i="14"/>
  <c r="AY294" i="14"/>
  <c r="AX294" i="14"/>
  <c r="AV294" i="14"/>
  <c r="AZ293" i="14"/>
  <c r="AY293" i="14"/>
  <c r="AX293" i="14"/>
  <c r="AV293" i="14"/>
  <c r="AZ292" i="14"/>
  <c r="AY292" i="14"/>
  <c r="AX292" i="14"/>
  <c r="AV292" i="14"/>
  <c r="AZ291" i="14"/>
  <c r="AY291" i="14"/>
  <c r="AX291" i="14"/>
  <c r="AV291" i="14"/>
  <c r="AZ290" i="14"/>
  <c r="AY290" i="14"/>
  <c r="AX290" i="14"/>
  <c r="AV290" i="14"/>
  <c r="AZ289" i="14"/>
  <c r="AY289" i="14"/>
  <c r="AX289" i="14"/>
  <c r="AV289" i="14"/>
  <c r="AZ288" i="14"/>
  <c r="AY288" i="14"/>
  <c r="AX288" i="14"/>
  <c r="AV288" i="14"/>
  <c r="AZ287" i="14"/>
  <c r="AY287" i="14"/>
  <c r="AX287" i="14"/>
  <c r="AV287" i="14"/>
  <c r="AZ286" i="14"/>
  <c r="AY286" i="14"/>
  <c r="AX286" i="14"/>
  <c r="AV286" i="14"/>
  <c r="AZ285" i="14"/>
  <c r="AY285" i="14"/>
  <c r="AX285" i="14"/>
  <c r="AV285" i="14"/>
  <c r="AZ284" i="14"/>
  <c r="AY284" i="14"/>
  <c r="AX284" i="14"/>
  <c r="AV284" i="14"/>
  <c r="AZ283" i="14"/>
  <c r="AY283" i="14"/>
  <c r="AX283" i="14"/>
  <c r="AV283" i="14"/>
  <c r="AZ282" i="14"/>
  <c r="AY282" i="14"/>
  <c r="AX282" i="14"/>
  <c r="AV282" i="14"/>
  <c r="AZ281" i="14"/>
  <c r="AY281" i="14"/>
  <c r="AX281" i="14"/>
  <c r="AV281" i="14"/>
  <c r="AZ280" i="14"/>
  <c r="AY280" i="14"/>
  <c r="AX280" i="14"/>
  <c r="AV280" i="14"/>
  <c r="AZ279" i="14"/>
  <c r="AY279" i="14"/>
  <c r="AX279" i="14"/>
  <c r="AV279" i="14"/>
  <c r="AZ278" i="14"/>
  <c r="AY278" i="14"/>
  <c r="AX278" i="14"/>
  <c r="AV278" i="14"/>
  <c r="AZ277" i="14"/>
  <c r="AY277" i="14"/>
  <c r="AX277" i="14"/>
  <c r="AV277" i="14"/>
  <c r="AZ276" i="14"/>
  <c r="AY276" i="14"/>
  <c r="AX276" i="14"/>
  <c r="AV276" i="14"/>
  <c r="AZ275" i="14"/>
  <c r="AY275" i="14"/>
  <c r="AX275" i="14"/>
  <c r="AV275" i="14"/>
  <c r="AZ274" i="14"/>
  <c r="AY274" i="14"/>
  <c r="AX274" i="14"/>
  <c r="AV274" i="14"/>
  <c r="AZ273" i="14"/>
  <c r="AY273" i="14"/>
  <c r="AX273" i="14"/>
  <c r="AV273" i="14"/>
  <c r="AZ272" i="14"/>
  <c r="AY272" i="14"/>
  <c r="AX272" i="14"/>
  <c r="AV272" i="14"/>
  <c r="AZ271" i="14"/>
  <c r="AY271" i="14"/>
  <c r="AX271" i="14"/>
  <c r="AV271" i="14"/>
  <c r="AZ270" i="14"/>
  <c r="AY270" i="14"/>
  <c r="AX270" i="14"/>
  <c r="AV270" i="14"/>
  <c r="AZ269" i="14"/>
  <c r="AY269" i="14"/>
  <c r="AX269" i="14"/>
  <c r="AV269" i="14"/>
  <c r="AZ268" i="14"/>
  <c r="AY268" i="14"/>
  <c r="AX268" i="14"/>
  <c r="AV268" i="14"/>
  <c r="AZ267" i="14"/>
  <c r="AY267" i="14"/>
  <c r="AX267" i="14"/>
  <c r="AV267" i="14"/>
  <c r="AZ266" i="14"/>
  <c r="AY266" i="14"/>
  <c r="AX266" i="14"/>
  <c r="AV266" i="14"/>
  <c r="AZ265" i="14"/>
  <c r="AY265" i="14"/>
  <c r="AX265" i="14"/>
  <c r="AV265" i="14"/>
  <c r="AZ264" i="14"/>
  <c r="AY264" i="14"/>
  <c r="AX264" i="14"/>
  <c r="AV264" i="14"/>
  <c r="AZ263" i="14"/>
  <c r="AY263" i="14"/>
  <c r="AX263" i="14"/>
  <c r="AV263" i="14"/>
  <c r="AZ262" i="14"/>
  <c r="AY262" i="14"/>
  <c r="AX262" i="14"/>
  <c r="AV262" i="14"/>
  <c r="AZ261" i="14"/>
  <c r="AY261" i="14"/>
  <c r="AX261" i="14"/>
  <c r="AV261" i="14"/>
  <c r="AZ260" i="14"/>
  <c r="AY260" i="14"/>
  <c r="AX260" i="14"/>
  <c r="AV260" i="14"/>
  <c r="AZ259" i="14"/>
  <c r="AY259" i="14"/>
  <c r="AX259" i="14"/>
  <c r="AV259" i="14"/>
  <c r="AZ258" i="14"/>
  <c r="AY258" i="14"/>
  <c r="AX258" i="14"/>
  <c r="AV258" i="14"/>
  <c r="AZ257" i="14"/>
  <c r="AY257" i="14"/>
  <c r="AX257" i="14"/>
  <c r="AV257" i="14"/>
  <c r="AZ256" i="14"/>
  <c r="AY256" i="14"/>
  <c r="AX256" i="14"/>
  <c r="AV256" i="14"/>
  <c r="AZ255" i="14"/>
  <c r="AY255" i="14"/>
  <c r="AX255" i="14"/>
  <c r="AV255" i="14"/>
  <c r="AZ254" i="14"/>
  <c r="AY254" i="14"/>
  <c r="AX254" i="14"/>
  <c r="AV254" i="14"/>
  <c r="AZ253" i="14"/>
  <c r="AY253" i="14"/>
  <c r="AX253" i="14"/>
  <c r="AV253" i="14"/>
  <c r="AZ252" i="14"/>
  <c r="AY252" i="14"/>
  <c r="AX252" i="14"/>
  <c r="AV252" i="14"/>
  <c r="AZ251" i="14"/>
  <c r="AY251" i="14"/>
  <c r="AX251" i="14"/>
  <c r="AV251" i="14"/>
  <c r="AZ250" i="14"/>
  <c r="AY250" i="14"/>
  <c r="AX250" i="14"/>
  <c r="AV250" i="14"/>
  <c r="AZ249" i="14"/>
  <c r="AY249" i="14"/>
  <c r="AX249" i="14"/>
  <c r="AV249" i="14"/>
  <c r="AZ248" i="14"/>
  <c r="AY248" i="14"/>
  <c r="AX248" i="14"/>
  <c r="AV248" i="14"/>
  <c r="AZ247" i="14"/>
  <c r="AY247" i="14"/>
  <c r="AX247" i="14"/>
  <c r="AV247" i="14"/>
  <c r="AZ246" i="14"/>
  <c r="AY246" i="14"/>
  <c r="AX246" i="14"/>
  <c r="AV246" i="14"/>
  <c r="AZ245" i="14"/>
  <c r="AY245" i="14"/>
  <c r="AX245" i="14"/>
  <c r="AV245" i="14"/>
  <c r="AZ244" i="14"/>
  <c r="AY244" i="14"/>
  <c r="AX244" i="14"/>
  <c r="AV244" i="14"/>
  <c r="AZ243" i="14"/>
  <c r="AY243" i="14"/>
  <c r="AX243" i="14"/>
  <c r="AV243" i="14"/>
  <c r="AZ242" i="14"/>
  <c r="AY242" i="14"/>
  <c r="AX242" i="14"/>
  <c r="AV242" i="14"/>
  <c r="AZ241" i="14"/>
  <c r="AY241" i="14"/>
  <c r="AX241" i="14"/>
  <c r="AV241" i="14"/>
  <c r="AZ240" i="14"/>
  <c r="AY240" i="14"/>
  <c r="AX240" i="14"/>
  <c r="AV240" i="14"/>
  <c r="AZ239" i="14"/>
  <c r="AY239" i="14"/>
  <c r="AX239" i="14"/>
  <c r="AV239" i="14"/>
  <c r="AZ238" i="14"/>
  <c r="AY238" i="14"/>
  <c r="AX238" i="14"/>
  <c r="AV238" i="14"/>
  <c r="AZ237" i="14"/>
  <c r="AY237" i="14"/>
  <c r="AX237" i="14"/>
  <c r="AV237" i="14"/>
  <c r="AZ236" i="14"/>
  <c r="AY236" i="14"/>
  <c r="AX236" i="14"/>
  <c r="AV236" i="14"/>
  <c r="AZ235" i="14"/>
  <c r="AY235" i="14"/>
  <c r="AX235" i="14"/>
  <c r="AV235" i="14"/>
  <c r="AZ234" i="14"/>
  <c r="AY234" i="14"/>
  <c r="AX234" i="14"/>
  <c r="AV234" i="14"/>
  <c r="AZ233" i="14"/>
  <c r="AY233" i="14"/>
  <c r="AX233" i="14"/>
  <c r="AV233" i="14"/>
  <c r="AZ232" i="14"/>
  <c r="AY232" i="14"/>
  <c r="AX232" i="14"/>
  <c r="AV232" i="14"/>
  <c r="AZ231" i="14"/>
  <c r="AY231" i="14"/>
  <c r="AX231" i="14"/>
  <c r="AV231" i="14"/>
  <c r="AZ230" i="14"/>
  <c r="AY230" i="14"/>
  <c r="AX230" i="14"/>
  <c r="AV230" i="14"/>
  <c r="AZ229" i="14"/>
  <c r="AY229" i="14"/>
  <c r="AX229" i="14"/>
  <c r="AV229" i="14"/>
  <c r="AZ228" i="14"/>
  <c r="AY228" i="14"/>
  <c r="AX228" i="14"/>
  <c r="AV228" i="14"/>
  <c r="AZ227" i="14"/>
  <c r="AY227" i="14"/>
  <c r="AX227" i="14"/>
  <c r="AV227" i="14"/>
  <c r="AZ226" i="14"/>
  <c r="AY226" i="14"/>
  <c r="AX226" i="14"/>
  <c r="AV226" i="14"/>
  <c r="AZ225" i="14"/>
  <c r="AY225" i="14"/>
  <c r="AX225" i="14"/>
  <c r="AV225" i="14"/>
  <c r="AZ224" i="14"/>
  <c r="AY224" i="14"/>
  <c r="AX224" i="14"/>
  <c r="AV224" i="14"/>
  <c r="AZ223" i="14"/>
  <c r="AY223" i="14"/>
  <c r="AX223" i="14"/>
  <c r="AV223" i="14"/>
  <c r="AZ222" i="14"/>
  <c r="AY222" i="14"/>
  <c r="AX222" i="14"/>
  <c r="AV222" i="14"/>
  <c r="AZ221" i="14"/>
  <c r="AY221" i="14"/>
  <c r="AX221" i="14"/>
  <c r="AV221" i="14"/>
  <c r="AZ220" i="14"/>
  <c r="AY220" i="14"/>
  <c r="AX220" i="14"/>
  <c r="AV220" i="14"/>
  <c r="AZ219" i="14"/>
  <c r="AY219" i="14"/>
  <c r="AX219" i="14"/>
  <c r="AV219" i="14"/>
  <c r="AZ218" i="14"/>
  <c r="AY218" i="14"/>
  <c r="AX218" i="14"/>
  <c r="AV218" i="14"/>
  <c r="AZ217" i="14"/>
  <c r="AY217" i="14"/>
  <c r="AX217" i="14"/>
  <c r="AV217" i="14"/>
  <c r="AZ216" i="14"/>
  <c r="AY216" i="14"/>
  <c r="AX216" i="14"/>
  <c r="AV216" i="14"/>
  <c r="AZ215" i="14"/>
  <c r="AY215" i="14"/>
  <c r="AX215" i="14"/>
  <c r="AV215" i="14"/>
  <c r="AZ214" i="14"/>
  <c r="AY214" i="14"/>
  <c r="AX214" i="14"/>
  <c r="AV214" i="14"/>
  <c r="AZ213" i="14"/>
  <c r="AY213" i="14"/>
  <c r="AX213" i="14"/>
  <c r="AV213" i="14"/>
  <c r="AZ212" i="14"/>
  <c r="AY212" i="14"/>
  <c r="AX212" i="14"/>
  <c r="AV212" i="14"/>
  <c r="AZ211" i="14"/>
  <c r="AY211" i="14"/>
  <c r="AX211" i="14"/>
  <c r="AV211" i="14"/>
  <c r="AZ210" i="14"/>
  <c r="AY210" i="14"/>
  <c r="AX210" i="14"/>
  <c r="AV210" i="14"/>
  <c r="AZ209" i="14"/>
  <c r="AY209" i="14"/>
  <c r="AX209" i="14"/>
  <c r="AV209" i="14"/>
  <c r="AZ208" i="14"/>
  <c r="AY208" i="14"/>
  <c r="AX208" i="14"/>
  <c r="AV208" i="14"/>
  <c r="AZ207" i="14"/>
  <c r="AY207" i="14"/>
  <c r="AX207" i="14"/>
  <c r="AV207" i="14"/>
  <c r="AZ206" i="14"/>
  <c r="AY206" i="14"/>
  <c r="AX206" i="14"/>
  <c r="AV206" i="14"/>
  <c r="AZ205" i="14"/>
  <c r="AY205" i="14"/>
  <c r="AX205" i="14"/>
  <c r="AV205" i="14"/>
  <c r="AZ204" i="14"/>
  <c r="AY204" i="14"/>
  <c r="AX204" i="14"/>
  <c r="AV204" i="14"/>
  <c r="AZ203" i="14"/>
  <c r="AY203" i="14"/>
  <c r="AX203" i="14"/>
  <c r="AV203" i="14"/>
  <c r="AZ202" i="14"/>
  <c r="AY202" i="14"/>
  <c r="AX202" i="14"/>
  <c r="AV202" i="14"/>
  <c r="AZ201" i="14"/>
  <c r="AY201" i="14"/>
  <c r="AX201" i="14"/>
  <c r="AV201" i="14"/>
  <c r="AZ200" i="14"/>
  <c r="AY200" i="14"/>
  <c r="AX200" i="14"/>
  <c r="AV200" i="14"/>
  <c r="AZ199" i="14"/>
  <c r="AY199" i="14"/>
  <c r="AX199" i="14"/>
  <c r="AV199" i="14"/>
  <c r="AZ198" i="14"/>
  <c r="AY198" i="14"/>
  <c r="AX198" i="14"/>
  <c r="AV198" i="14"/>
  <c r="AZ197" i="14"/>
  <c r="AY197" i="14"/>
  <c r="AX197" i="14"/>
  <c r="AV197" i="14"/>
  <c r="AZ196" i="14"/>
  <c r="AY196" i="14"/>
  <c r="AX196" i="14"/>
  <c r="AV196" i="14"/>
  <c r="AZ195" i="14"/>
  <c r="AY195" i="14"/>
  <c r="AX195" i="14"/>
  <c r="AV195" i="14"/>
  <c r="AZ194" i="14"/>
  <c r="AY194" i="14"/>
  <c r="AX194" i="14"/>
  <c r="AV194" i="14"/>
  <c r="AZ193" i="14"/>
  <c r="AY193" i="14"/>
  <c r="AX193" i="14"/>
  <c r="AV193" i="14"/>
  <c r="AZ192" i="14"/>
  <c r="AY192" i="14"/>
  <c r="AX192" i="14"/>
  <c r="AV192" i="14"/>
  <c r="AZ191" i="14"/>
  <c r="AY191" i="14"/>
  <c r="AX191" i="14"/>
  <c r="AV191" i="14"/>
  <c r="AZ190" i="14"/>
  <c r="AY190" i="14"/>
  <c r="AX190" i="14"/>
  <c r="AV190" i="14"/>
  <c r="AZ189" i="14"/>
  <c r="AY189" i="14"/>
  <c r="AX189" i="14"/>
  <c r="AV189" i="14"/>
  <c r="AZ188" i="14"/>
  <c r="AY188" i="14"/>
  <c r="AX188" i="14"/>
  <c r="AV188" i="14"/>
  <c r="AZ187" i="14"/>
  <c r="AY187" i="14"/>
  <c r="AX187" i="14"/>
  <c r="AV187" i="14"/>
  <c r="AZ186" i="14"/>
  <c r="AY186" i="14"/>
  <c r="AX186" i="14"/>
  <c r="AV186" i="14"/>
  <c r="AZ185" i="14"/>
  <c r="AY185" i="14"/>
  <c r="AX185" i="14"/>
  <c r="AV185" i="14"/>
  <c r="AZ184" i="14"/>
  <c r="AY184" i="14"/>
  <c r="AX184" i="14"/>
  <c r="AV184" i="14"/>
  <c r="AZ183" i="14"/>
  <c r="AY183" i="14"/>
  <c r="AX183" i="14"/>
  <c r="AV183" i="14"/>
  <c r="AZ182" i="14"/>
  <c r="AY182" i="14"/>
  <c r="AX182" i="14"/>
  <c r="AV182" i="14"/>
  <c r="AZ181" i="14"/>
  <c r="AY181" i="14"/>
  <c r="AX181" i="14"/>
  <c r="AV181" i="14"/>
  <c r="AZ180" i="14"/>
  <c r="AY180" i="14"/>
  <c r="AX180" i="14"/>
  <c r="AV180" i="14"/>
  <c r="AZ179" i="14"/>
  <c r="AY179" i="14"/>
  <c r="AX179" i="14"/>
  <c r="AV179" i="14"/>
  <c r="AZ178" i="14"/>
  <c r="AY178" i="14"/>
  <c r="AX178" i="14"/>
  <c r="AV178" i="14"/>
  <c r="AZ177" i="14"/>
  <c r="AY177" i="14"/>
  <c r="AX177" i="14"/>
  <c r="AV177" i="14"/>
  <c r="AZ176" i="14"/>
  <c r="AY176" i="14"/>
  <c r="AX176" i="14"/>
  <c r="AV176" i="14"/>
  <c r="AZ175" i="14"/>
  <c r="AY175" i="14"/>
  <c r="AX175" i="14"/>
  <c r="AV175" i="14"/>
  <c r="AZ174" i="14"/>
  <c r="AY174" i="14"/>
  <c r="AX174" i="14"/>
  <c r="AV174" i="14"/>
  <c r="AZ173" i="14"/>
  <c r="AY173" i="14"/>
  <c r="AX173" i="14"/>
  <c r="AV173" i="14"/>
  <c r="AZ172" i="14"/>
  <c r="AY172" i="14"/>
  <c r="AX172" i="14"/>
  <c r="AV172" i="14"/>
  <c r="AZ171" i="14"/>
  <c r="AY171" i="14"/>
  <c r="AX171" i="14"/>
  <c r="AV171" i="14"/>
  <c r="AZ170" i="14"/>
  <c r="AY170" i="14"/>
  <c r="AX170" i="14"/>
  <c r="AV170" i="14"/>
  <c r="AZ169" i="14"/>
  <c r="AY169" i="14"/>
  <c r="AX169" i="14"/>
  <c r="AV169" i="14"/>
  <c r="AZ168" i="14"/>
  <c r="AY168" i="14"/>
  <c r="AX168" i="14"/>
  <c r="AV168" i="14"/>
  <c r="AZ167" i="14"/>
  <c r="AY167" i="14"/>
  <c r="AX167" i="14"/>
  <c r="AV167" i="14"/>
  <c r="AZ166" i="14"/>
  <c r="AY166" i="14"/>
  <c r="AX166" i="14"/>
  <c r="AV166" i="14"/>
  <c r="AZ165" i="14"/>
  <c r="AY165" i="14"/>
  <c r="AX165" i="14"/>
  <c r="AV165" i="14"/>
  <c r="AZ164" i="14"/>
  <c r="AY164" i="14"/>
  <c r="AX164" i="14"/>
  <c r="AV164" i="14"/>
  <c r="AZ163" i="14"/>
  <c r="AY163" i="14"/>
  <c r="AX163" i="14"/>
  <c r="AV163" i="14"/>
  <c r="AZ162" i="14"/>
  <c r="AY162" i="14"/>
  <c r="AX162" i="14"/>
  <c r="AV162" i="14"/>
  <c r="AZ161" i="14"/>
  <c r="AY161" i="14"/>
  <c r="AX161" i="14"/>
  <c r="AV161" i="14"/>
  <c r="AZ160" i="14"/>
  <c r="AY160" i="14"/>
  <c r="AX160" i="14"/>
  <c r="AV160" i="14"/>
  <c r="AZ159" i="14"/>
  <c r="AY159" i="14"/>
  <c r="AX159" i="14"/>
  <c r="AV159" i="14"/>
  <c r="AZ158" i="14"/>
  <c r="AY158" i="14"/>
  <c r="AX158" i="14"/>
  <c r="AV158" i="14"/>
  <c r="AZ157" i="14"/>
  <c r="AY157" i="14"/>
  <c r="AX157" i="14"/>
  <c r="AV157" i="14"/>
  <c r="AZ156" i="14"/>
  <c r="AY156" i="14"/>
  <c r="AX156" i="14"/>
  <c r="AV156" i="14"/>
  <c r="AZ155" i="14"/>
  <c r="AY155" i="14"/>
  <c r="AX155" i="14"/>
  <c r="AV155" i="14"/>
  <c r="AZ154" i="14"/>
  <c r="AY154" i="14"/>
  <c r="AX154" i="14"/>
  <c r="AV154" i="14"/>
  <c r="AZ153" i="14"/>
  <c r="AY153" i="14"/>
  <c r="AX153" i="14"/>
  <c r="AV153" i="14"/>
  <c r="AZ152" i="14"/>
  <c r="AY152" i="14"/>
  <c r="AX152" i="14"/>
  <c r="AV152" i="14"/>
  <c r="AZ151" i="14"/>
  <c r="AY151" i="14"/>
  <c r="AX151" i="14"/>
  <c r="AV151" i="14"/>
  <c r="AZ150" i="14"/>
  <c r="AY150" i="14"/>
  <c r="AX150" i="14"/>
  <c r="AV150" i="14"/>
  <c r="AZ149" i="14"/>
  <c r="AY149" i="14"/>
  <c r="AX149" i="14"/>
  <c r="AV149" i="14"/>
  <c r="AZ148" i="14"/>
  <c r="AY148" i="14"/>
  <c r="AX148" i="14"/>
  <c r="AV148" i="14"/>
  <c r="AZ147" i="14"/>
  <c r="AY147" i="14"/>
  <c r="AX147" i="14"/>
  <c r="AV147" i="14"/>
  <c r="AZ146" i="14"/>
  <c r="AY146" i="14"/>
  <c r="AX146" i="14"/>
  <c r="AV146" i="14"/>
  <c r="AZ145" i="14"/>
  <c r="AY145" i="14"/>
  <c r="AX145" i="14"/>
  <c r="AV145" i="14"/>
  <c r="AZ144" i="14"/>
  <c r="AY144" i="14"/>
  <c r="AX144" i="14"/>
  <c r="AV144" i="14"/>
  <c r="AZ143" i="14"/>
  <c r="AY143" i="14"/>
  <c r="AX143" i="14"/>
  <c r="AV143" i="14"/>
  <c r="AZ142" i="14"/>
  <c r="AY142" i="14"/>
  <c r="AX142" i="14"/>
  <c r="AV142" i="14"/>
  <c r="AZ141" i="14"/>
  <c r="AY141" i="14"/>
  <c r="AX141" i="14"/>
  <c r="AV141" i="14"/>
  <c r="AZ140" i="14"/>
  <c r="AY140" i="14"/>
  <c r="AX140" i="14"/>
  <c r="AV140" i="14"/>
  <c r="AZ139" i="14"/>
  <c r="AY139" i="14"/>
  <c r="AX139" i="14"/>
  <c r="AV139" i="14"/>
  <c r="AZ138" i="14"/>
  <c r="AY138" i="14"/>
  <c r="AX138" i="14"/>
  <c r="AV138" i="14"/>
  <c r="AZ137" i="14"/>
  <c r="AY137" i="14"/>
  <c r="AX137" i="14"/>
  <c r="AV137" i="14"/>
  <c r="AZ136" i="14"/>
  <c r="AY136" i="14"/>
  <c r="AX136" i="14"/>
  <c r="AV136" i="14"/>
  <c r="AZ135" i="14"/>
  <c r="AY135" i="14"/>
  <c r="AX135" i="14"/>
  <c r="AV135" i="14"/>
  <c r="AZ134" i="14"/>
  <c r="AY134" i="14"/>
  <c r="AX134" i="14"/>
  <c r="AV134" i="14"/>
  <c r="AZ133" i="14"/>
  <c r="AY133" i="14"/>
  <c r="AX133" i="14"/>
  <c r="AV133" i="14"/>
  <c r="AZ132" i="14"/>
  <c r="AY132" i="14"/>
  <c r="AX132" i="14"/>
  <c r="AV132" i="14"/>
  <c r="AZ131" i="14"/>
  <c r="AY131" i="14"/>
  <c r="AX131" i="14"/>
  <c r="AV131" i="14"/>
  <c r="AZ130" i="14"/>
  <c r="AY130" i="14"/>
  <c r="AX130" i="14"/>
  <c r="AV130" i="14"/>
  <c r="AZ129" i="14"/>
  <c r="AY129" i="14"/>
  <c r="AX129" i="14"/>
  <c r="AV129" i="14"/>
  <c r="AZ128" i="14"/>
  <c r="AY128" i="14"/>
  <c r="AX128" i="14"/>
  <c r="AV128" i="14"/>
  <c r="AZ127" i="14"/>
  <c r="AY127" i="14"/>
  <c r="AX127" i="14"/>
  <c r="AV127" i="14"/>
  <c r="AZ126" i="14"/>
  <c r="AY126" i="14"/>
  <c r="AX126" i="14"/>
  <c r="AV126" i="14"/>
  <c r="AZ125" i="14"/>
  <c r="AY125" i="14"/>
  <c r="AX125" i="14"/>
  <c r="AV125" i="14"/>
  <c r="AZ124" i="14"/>
  <c r="AY124" i="14"/>
  <c r="AX124" i="14"/>
  <c r="AV124" i="14"/>
  <c r="AZ123" i="14"/>
  <c r="AY123" i="14"/>
  <c r="AX123" i="14"/>
  <c r="AV123" i="14"/>
  <c r="AZ122" i="14"/>
  <c r="AY122" i="14"/>
  <c r="AX122" i="14"/>
  <c r="AV122" i="14"/>
  <c r="AZ121" i="14"/>
  <c r="AY121" i="14"/>
  <c r="AX121" i="14"/>
  <c r="AV121" i="14"/>
  <c r="AZ120" i="14"/>
  <c r="AY120" i="14"/>
  <c r="AX120" i="14"/>
  <c r="AV120" i="14"/>
  <c r="AZ119" i="14"/>
  <c r="AY119" i="14"/>
  <c r="AX119" i="14"/>
  <c r="AV119" i="14"/>
  <c r="AZ118" i="14"/>
  <c r="AY118" i="14"/>
  <c r="AX118" i="14"/>
  <c r="AV118" i="14"/>
  <c r="AZ117" i="14"/>
  <c r="AY117" i="14"/>
  <c r="AX117" i="14"/>
  <c r="AV117" i="14"/>
  <c r="AZ116" i="14"/>
  <c r="AY116" i="14"/>
  <c r="AX116" i="14"/>
  <c r="AV116" i="14"/>
  <c r="AZ115" i="14"/>
  <c r="AY115" i="14"/>
  <c r="AX115" i="14"/>
  <c r="AV115" i="14"/>
  <c r="AZ114" i="14"/>
  <c r="AY114" i="14"/>
  <c r="AX114" i="14"/>
  <c r="AV114" i="14"/>
  <c r="AZ113" i="14"/>
  <c r="AY113" i="14"/>
  <c r="AX113" i="14"/>
  <c r="AV113" i="14"/>
  <c r="AZ112" i="14"/>
  <c r="AY112" i="14"/>
  <c r="AX112" i="14"/>
  <c r="AV112" i="14"/>
  <c r="AZ111" i="14"/>
  <c r="AY111" i="14"/>
  <c r="AX111" i="14"/>
  <c r="AV111" i="14"/>
  <c r="AZ110" i="14"/>
  <c r="AY110" i="14"/>
  <c r="AX110" i="14"/>
  <c r="AV110" i="14"/>
  <c r="AZ109" i="14"/>
  <c r="AY109" i="14"/>
  <c r="AX109" i="14"/>
  <c r="AV109" i="14"/>
  <c r="AZ108" i="14"/>
  <c r="AY108" i="14"/>
  <c r="AX108" i="14"/>
  <c r="AV108" i="14"/>
  <c r="AZ107" i="14"/>
  <c r="AY107" i="14"/>
  <c r="AX107" i="14"/>
  <c r="AV107" i="14"/>
  <c r="AZ106" i="14"/>
  <c r="AY106" i="14"/>
  <c r="AX106" i="14"/>
  <c r="AV106" i="14"/>
  <c r="AZ105" i="14"/>
  <c r="AY105" i="14"/>
  <c r="AX105" i="14"/>
  <c r="AV105" i="14"/>
  <c r="AZ104" i="14"/>
  <c r="AY104" i="14"/>
  <c r="AX104" i="14"/>
  <c r="AV104" i="14"/>
  <c r="AZ103" i="14"/>
  <c r="AY103" i="14"/>
  <c r="AX103" i="14"/>
  <c r="AV103" i="14"/>
  <c r="AZ102" i="14"/>
  <c r="AY102" i="14"/>
  <c r="AX102" i="14"/>
  <c r="AV102" i="14"/>
  <c r="AZ101" i="14"/>
  <c r="AY101" i="14"/>
  <c r="AX101" i="14"/>
  <c r="AV101" i="14"/>
  <c r="AZ100" i="14"/>
  <c r="AY100" i="14"/>
  <c r="AX100" i="14"/>
  <c r="AV100" i="14"/>
  <c r="AZ99" i="14"/>
  <c r="AY99" i="14"/>
  <c r="AX99" i="14"/>
  <c r="AV99" i="14"/>
  <c r="AZ98" i="14"/>
  <c r="AY98" i="14"/>
  <c r="AX98" i="14"/>
  <c r="AV98" i="14"/>
  <c r="AZ97" i="14"/>
  <c r="AY97" i="14"/>
  <c r="AX97" i="14"/>
  <c r="AV97" i="14"/>
  <c r="AZ96" i="14"/>
  <c r="AY96" i="14"/>
  <c r="AX96" i="14"/>
  <c r="AV96" i="14"/>
  <c r="AZ95" i="14"/>
  <c r="AY95" i="14"/>
  <c r="AX95" i="14"/>
  <c r="AV95" i="14"/>
  <c r="AZ94" i="14"/>
  <c r="AY94" i="14"/>
  <c r="AX94" i="14"/>
  <c r="AV94" i="14"/>
  <c r="AZ93" i="14"/>
  <c r="AY93" i="14"/>
  <c r="AX93" i="14"/>
  <c r="AV93" i="14"/>
  <c r="AZ92" i="14"/>
  <c r="AY92" i="14"/>
  <c r="AX92" i="14"/>
  <c r="AV92" i="14"/>
  <c r="AZ91" i="14"/>
  <c r="AY91" i="14"/>
  <c r="AX91" i="14"/>
  <c r="AV91" i="14"/>
  <c r="AZ90" i="14"/>
  <c r="AY90" i="14"/>
  <c r="AX90" i="14"/>
  <c r="AV90" i="14"/>
  <c r="AZ89" i="14"/>
  <c r="AY89" i="14"/>
  <c r="AX89" i="14"/>
  <c r="AV89" i="14"/>
  <c r="AZ88" i="14"/>
  <c r="AY88" i="14"/>
  <c r="AX88" i="14"/>
  <c r="AV88" i="14"/>
  <c r="AZ87" i="14"/>
  <c r="AY87" i="14"/>
  <c r="AX87" i="14"/>
  <c r="AV87" i="14"/>
  <c r="AZ86" i="14"/>
  <c r="AY86" i="14"/>
  <c r="AX86" i="14"/>
  <c r="AV86" i="14"/>
  <c r="AZ85" i="14"/>
  <c r="AY85" i="14"/>
  <c r="AX85" i="14"/>
  <c r="AV85" i="14"/>
  <c r="AZ84" i="14"/>
  <c r="AY84" i="14"/>
  <c r="AX84" i="14"/>
  <c r="AV84" i="14"/>
  <c r="AZ83" i="14"/>
  <c r="AY83" i="14"/>
  <c r="AX83" i="14"/>
  <c r="AV83" i="14"/>
  <c r="AZ82" i="14"/>
  <c r="AY82" i="14"/>
  <c r="AX82" i="14"/>
  <c r="AV82" i="14"/>
  <c r="AZ81" i="14"/>
  <c r="AY81" i="14"/>
  <c r="AX81" i="14"/>
  <c r="AV81" i="14"/>
  <c r="AZ80" i="14"/>
  <c r="AY80" i="14"/>
  <c r="AX80" i="14"/>
  <c r="AV80" i="14"/>
  <c r="AZ79" i="14"/>
  <c r="AY79" i="14"/>
  <c r="AX79" i="14"/>
  <c r="AV79" i="14"/>
  <c r="AZ78" i="14"/>
  <c r="AY78" i="14"/>
  <c r="AX78" i="14"/>
  <c r="AV78" i="14"/>
  <c r="AZ77" i="14"/>
  <c r="AY77" i="14"/>
  <c r="AX77" i="14"/>
  <c r="AV77" i="14"/>
  <c r="AZ76" i="14"/>
  <c r="AY76" i="14"/>
  <c r="AX76" i="14"/>
  <c r="AV76" i="14"/>
  <c r="AZ75" i="14"/>
  <c r="AY75" i="14"/>
  <c r="AX75" i="14"/>
  <c r="AV75" i="14"/>
  <c r="AZ74" i="14"/>
  <c r="AY74" i="14"/>
  <c r="AX74" i="14"/>
  <c r="AV74" i="14"/>
  <c r="AZ73" i="14"/>
  <c r="AY73" i="14"/>
  <c r="AX73" i="14"/>
  <c r="AV73" i="14"/>
  <c r="AZ72" i="14"/>
  <c r="AY72" i="14"/>
  <c r="AX72" i="14"/>
  <c r="AV72" i="14"/>
  <c r="AZ71" i="14"/>
  <c r="AY71" i="14"/>
  <c r="AX71" i="14"/>
  <c r="AV71" i="14"/>
  <c r="AZ70" i="14"/>
  <c r="AY70" i="14"/>
  <c r="AX70" i="14"/>
  <c r="AV70" i="14"/>
  <c r="AZ69" i="14"/>
  <c r="AY69" i="14"/>
  <c r="AX69" i="14"/>
  <c r="AV69" i="14"/>
  <c r="AZ68" i="14"/>
  <c r="AY68" i="14"/>
  <c r="AX68" i="14"/>
  <c r="AV68" i="14"/>
  <c r="AZ67" i="14"/>
  <c r="AY67" i="14"/>
  <c r="AX67" i="14"/>
  <c r="AV67" i="14"/>
  <c r="AZ66" i="14"/>
  <c r="AY66" i="14"/>
  <c r="AX66" i="14"/>
  <c r="AV66" i="14"/>
  <c r="AZ65" i="14"/>
  <c r="AY65" i="14"/>
  <c r="AX65" i="14"/>
  <c r="AV65" i="14"/>
  <c r="AZ64" i="14"/>
  <c r="AY64" i="14"/>
  <c r="AX64" i="14"/>
  <c r="AV64" i="14"/>
  <c r="AZ63" i="14"/>
  <c r="AY63" i="14"/>
  <c r="AX63" i="14"/>
  <c r="AV63" i="14"/>
  <c r="AZ62" i="14"/>
  <c r="AY62" i="14"/>
  <c r="AX62" i="14"/>
  <c r="AV62" i="14"/>
  <c r="AZ61" i="14"/>
  <c r="AY61" i="14"/>
  <c r="AX61" i="14"/>
  <c r="AV61" i="14"/>
  <c r="AZ60" i="14"/>
  <c r="AY60" i="14"/>
  <c r="AX60" i="14"/>
  <c r="AV60" i="14"/>
  <c r="AZ59" i="14"/>
  <c r="AY59" i="14"/>
  <c r="AX59" i="14"/>
  <c r="AV59" i="14"/>
  <c r="AZ58" i="14"/>
  <c r="AY58" i="14"/>
  <c r="AX58" i="14"/>
  <c r="AV58" i="14"/>
  <c r="AZ57" i="14"/>
  <c r="AY57" i="14"/>
  <c r="AX57" i="14"/>
  <c r="AV57" i="14"/>
  <c r="AZ56" i="14"/>
  <c r="AY56" i="14"/>
  <c r="AX56" i="14"/>
  <c r="AV56" i="14"/>
  <c r="AZ55" i="14"/>
  <c r="AY55" i="14"/>
  <c r="AX55" i="14"/>
  <c r="AV55" i="14"/>
  <c r="AZ54" i="14"/>
  <c r="AY54" i="14"/>
  <c r="AX54" i="14"/>
  <c r="AV54" i="14"/>
  <c r="AZ53" i="14"/>
  <c r="AY53" i="14"/>
  <c r="AX53" i="14"/>
  <c r="AV53" i="14"/>
  <c r="AZ52" i="14"/>
  <c r="AY52" i="14"/>
  <c r="AX52" i="14"/>
  <c r="AV52" i="14"/>
  <c r="AZ51" i="14"/>
  <c r="AY51" i="14"/>
  <c r="AX51" i="14"/>
  <c r="AV51" i="14"/>
  <c r="AZ50" i="14"/>
  <c r="AY50" i="14"/>
  <c r="AX50" i="14"/>
  <c r="AV50" i="14"/>
  <c r="AZ49" i="14"/>
  <c r="AY49" i="14"/>
  <c r="AX49" i="14"/>
  <c r="AV49" i="14"/>
  <c r="AZ48" i="14"/>
  <c r="AY48" i="14"/>
  <c r="AX48" i="14"/>
  <c r="AV48" i="14"/>
  <c r="AZ47" i="14"/>
  <c r="AY47" i="14"/>
  <c r="AX47" i="14"/>
  <c r="AV47" i="14"/>
  <c r="AZ46" i="14"/>
  <c r="AY46" i="14"/>
  <c r="AX46" i="14"/>
  <c r="AV46" i="14"/>
  <c r="AZ45" i="14"/>
  <c r="AY45" i="14"/>
  <c r="AX45" i="14"/>
  <c r="AV45" i="14"/>
  <c r="AZ44" i="14"/>
  <c r="AY44" i="14"/>
  <c r="AX44" i="14"/>
  <c r="AV44" i="14"/>
  <c r="AZ43" i="14"/>
  <c r="AY43" i="14"/>
  <c r="AX43" i="14"/>
  <c r="AV43" i="14"/>
  <c r="AZ42" i="14"/>
  <c r="AY42" i="14"/>
  <c r="AX42" i="14"/>
  <c r="AV42" i="14"/>
  <c r="AZ41" i="14"/>
  <c r="AY41" i="14"/>
  <c r="AX41" i="14"/>
  <c r="AV41" i="14"/>
  <c r="AZ40" i="14"/>
  <c r="AY40" i="14"/>
  <c r="AX40" i="14"/>
  <c r="AV40" i="14"/>
  <c r="AZ39" i="14"/>
  <c r="AY39" i="14"/>
  <c r="AX39" i="14"/>
  <c r="AV39" i="14"/>
  <c r="AZ38" i="14"/>
  <c r="AY38" i="14"/>
  <c r="AX38" i="14"/>
  <c r="AV38" i="14"/>
  <c r="AZ37" i="14"/>
  <c r="AY37" i="14"/>
  <c r="AX37" i="14"/>
  <c r="AV37" i="14"/>
  <c r="AZ36" i="14"/>
  <c r="AY36" i="14"/>
  <c r="AX36" i="14"/>
  <c r="AV36" i="14"/>
  <c r="AZ35" i="14"/>
  <c r="AY35" i="14"/>
  <c r="AX35" i="14"/>
  <c r="AV35" i="14"/>
  <c r="AZ34" i="14"/>
  <c r="AY34" i="14"/>
  <c r="AX34" i="14"/>
  <c r="AV34" i="14"/>
  <c r="AZ33" i="14"/>
  <c r="AY33" i="14"/>
  <c r="AX33" i="14"/>
  <c r="AV33" i="14"/>
  <c r="AZ32" i="14"/>
  <c r="AY32" i="14"/>
  <c r="AX32" i="14"/>
  <c r="AV32" i="14"/>
  <c r="AZ31" i="14"/>
  <c r="AY31" i="14"/>
  <c r="AX31" i="14"/>
  <c r="AV31" i="14"/>
  <c r="AZ30" i="14"/>
  <c r="AY30" i="14"/>
  <c r="AX30" i="14"/>
  <c r="AV30" i="14"/>
  <c r="AZ29" i="14"/>
  <c r="AY29" i="14"/>
  <c r="AX29" i="14"/>
  <c r="AV29" i="14"/>
  <c r="AZ28" i="14"/>
  <c r="AY28" i="14"/>
  <c r="AX28" i="14"/>
  <c r="AV28" i="14"/>
  <c r="AZ27" i="14"/>
  <c r="AY27" i="14"/>
  <c r="AX27" i="14"/>
  <c r="AV27" i="14"/>
  <c r="AZ26" i="14"/>
  <c r="AY26" i="14"/>
  <c r="AX26" i="14"/>
  <c r="AV26" i="14"/>
  <c r="AZ25" i="14"/>
  <c r="AY25" i="14"/>
  <c r="AX25" i="14"/>
  <c r="AV25" i="14"/>
  <c r="AZ24" i="14"/>
  <c r="AY24" i="14"/>
  <c r="AX24" i="14"/>
  <c r="AV24" i="14"/>
  <c r="AZ23" i="14"/>
  <c r="AY23" i="14"/>
  <c r="AX23" i="14"/>
  <c r="AV23" i="14"/>
  <c r="AZ22" i="14"/>
  <c r="AY22" i="14"/>
  <c r="AX22" i="14"/>
  <c r="AV22" i="14"/>
  <c r="AZ21" i="14"/>
  <c r="AY21" i="14"/>
  <c r="AX21" i="14"/>
  <c r="AV21" i="14"/>
  <c r="AZ20" i="14"/>
  <c r="AY20" i="14"/>
  <c r="AX20" i="14"/>
  <c r="AV20" i="14"/>
  <c r="AZ19" i="14"/>
  <c r="AY19" i="14"/>
  <c r="AX19" i="14"/>
  <c r="AV19" i="14"/>
  <c r="AZ18" i="14"/>
  <c r="AY18" i="14"/>
  <c r="AX18" i="14"/>
  <c r="AV18" i="14"/>
  <c r="AZ17" i="14"/>
  <c r="AY17" i="14"/>
  <c r="AX17" i="14"/>
  <c r="AV17" i="14"/>
  <c r="AZ16" i="14"/>
  <c r="AY16" i="14"/>
  <c r="AX16" i="14"/>
  <c r="AV16" i="14"/>
  <c r="AZ15" i="14"/>
  <c r="AY15" i="14"/>
  <c r="AX15" i="14"/>
  <c r="AV15" i="14"/>
  <c r="AZ14" i="14"/>
  <c r="AY14" i="14"/>
  <c r="AX14" i="14"/>
  <c r="AV14" i="14"/>
  <c r="AZ13" i="14"/>
  <c r="AY13" i="14"/>
  <c r="AX13" i="14"/>
  <c r="AV13" i="14"/>
  <c r="AZ12" i="14"/>
  <c r="AY12" i="14"/>
  <c r="AX12" i="14"/>
  <c r="AV12" i="14"/>
  <c r="AZ11" i="14"/>
  <c r="AY11" i="14"/>
  <c r="AX11" i="14"/>
  <c r="AV11" i="14"/>
  <c r="AZ10" i="14"/>
  <c r="AY10" i="14"/>
  <c r="AX10" i="14"/>
  <c r="AV10" i="14"/>
  <c r="AZ9" i="14"/>
  <c r="AY9" i="14"/>
  <c r="AX9" i="14"/>
  <c r="AV9" i="14"/>
  <c r="AZ8" i="14"/>
  <c r="AY8" i="14"/>
  <c r="AX8" i="14"/>
  <c r="AV8" i="14"/>
  <c r="AZ7" i="14"/>
  <c r="AY7" i="14"/>
  <c r="AX7" i="14"/>
  <c r="AV7" i="14"/>
  <c r="AZ6" i="14"/>
  <c r="AY6" i="14"/>
  <c r="AX6" i="14"/>
  <c r="AV6" i="14"/>
  <c r="AZ5" i="14"/>
  <c r="AY5" i="14"/>
  <c r="AX5" i="14"/>
  <c r="AV5" i="14"/>
  <c r="H5" i="14"/>
  <c r="AZ4" i="14"/>
  <c r="AY4" i="14"/>
  <c r="AX4" i="14"/>
  <c r="AV4" i="14"/>
  <c r="F534" i="14" l="1"/>
  <c r="F514" i="14"/>
  <c r="F394" i="14"/>
  <c r="F386" i="14"/>
  <c r="F338" i="14"/>
  <c r="F290" i="14"/>
  <c r="F286" i="14"/>
  <c r="F250" i="14"/>
  <c r="F206" i="14"/>
  <c r="F198" i="14"/>
  <c r="F178" i="14"/>
  <c r="F154" i="14"/>
  <c r="F122" i="14"/>
  <c r="F90" i="14"/>
  <c r="F74" i="14"/>
  <c r="F58" i="14"/>
  <c r="F538" i="14"/>
  <c r="F442" i="14"/>
  <c r="F430" i="14"/>
  <c r="F426" i="14"/>
  <c r="F382" i="14"/>
  <c r="F569" i="14"/>
  <c r="F545" i="14"/>
  <c r="F541" i="14"/>
  <c r="F533" i="14"/>
  <c r="F529" i="14"/>
  <c r="F521" i="14"/>
  <c r="F513" i="14"/>
  <c r="F425" i="14"/>
  <c r="F421" i="14"/>
  <c r="F413" i="14"/>
  <c r="F409" i="14"/>
  <c r="F405" i="14"/>
  <c r="F397" i="14"/>
  <c r="F393" i="14"/>
  <c r="F389" i="14"/>
  <c r="F385" i="14"/>
  <c r="F369" i="14"/>
  <c r="F365" i="14"/>
  <c r="F361" i="14"/>
  <c r="F357" i="14"/>
  <c r="F353" i="14"/>
  <c r="F329" i="14"/>
  <c r="F325" i="14"/>
  <c r="F313" i="14"/>
  <c r="F305" i="14"/>
  <c r="F301" i="14"/>
  <c r="F297" i="14"/>
  <c r="F281" i="14"/>
  <c r="F277" i="14"/>
  <c r="F273" i="14"/>
  <c r="F269" i="14"/>
  <c r="F265" i="14"/>
  <c r="F261" i="14"/>
  <c r="F257" i="14"/>
  <c r="F253" i="14"/>
  <c r="F249" i="14"/>
  <c r="F245" i="14"/>
  <c r="F241" i="14"/>
  <c r="F237" i="14"/>
  <c r="F233" i="14"/>
  <c r="F229" i="14"/>
  <c r="F225" i="14"/>
  <c r="F221" i="14"/>
  <c r="F217" i="14"/>
  <c r="F213" i="14"/>
  <c r="F209" i="14"/>
  <c r="F205" i="14"/>
  <c r="F201" i="14"/>
  <c r="F193" i="14"/>
  <c r="F189" i="14"/>
  <c r="F185" i="14"/>
  <c r="F181" i="14"/>
  <c r="F177" i="14"/>
  <c r="F173" i="14"/>
  <c r="F161" i="14"/>
  <c r="F157" i="14"/>
  <c r="F149" i="14"/>
  <c r="F141" i="14"/>
  <c r="F137" i="14"/>
  <c r="F133" i="14"/>
  <c r="F129" i="14"/>
  <c r="F125" i="14"/>
  <c r="F117" i="14"/>
  <c r="F113" i="14"/>
  <c r="F105" i="14"/>
  <c r="F101" i="14"/>
  <c r="F93" i="14"/>
  <c r="F81" i="14"/>
  <c r="F73" i="14"/>
  <c r="F57" i="14"/>
  <c r="F49" i="14"/>
  <c r="F37" i="14"/>
  <c r="F25" i="14"/>
  <c r="F528" i="14"/>
  <c r="F520" i="14"/>
  <c r="F492" i="14"/>
  <c r="F472" i="14"/>
  <c r="F468" i="14"/>
  <c r="F452" i="14"/>
  <c r="F420" i="14"/>
  <c r="F416" i="14"/>
  <c r="F408" i="14"/>
  <c r="F400" i="14"/>
  <c r="F392" i="14"/>
  <c r="F384" i="14"/>
  <c r="F380" i="14"/>
  <c r="F352" i="14"/>
  <c r="F332" i="14"/>
  <c r="F328" i="14"/>
  <c r="F280" i="14"/>
  <c r="F276" i="14"/>
  <c r="F272" i="14"/>
  <c r="F268" i="14"/>
  <c r="F248" i="14"/>
  <c r="F244" i="14"/>
  <c r="F240" i="14"/>
  <c r="F232" i="14"/>
  <c r="F228" i="14"/>
  <c r="F224" i="14"/>
  <c r="F220" i="14"/>
  <c r="F216" i="14"/>
  <c r="F212" i="14"/>
  <c r="F188" i="14"/>
  <c r="F176" i="14"/>
  <c r="F172" i="14"/>
  <c r="F164" i="14"/>
  <c r="F160" i="14"/>
  <c r="F156" i="14"/>
  <c r="F152" i="14"/>
  <c r="F148" i="14"/>
  <c r="F144" i="14"/>
  <c r="F136" i="14"/>
  <c r="F132" i="14"/>
  <c r="F128" i="14"/>
  <c r="F124" i="14"/>
  <c r="F116" i="14"/>
  <c r="F52" i="14"/>
  <c r="F36" i="14"/>
  <c r="F32" i="14"/>
  <c r="F506" i="14"/>
  <c r="F458" i="14"/>
  <c r="F532" i="14"/>
  <c r="F424" i="14"/>
  <c r="F412" i="14"/>
  <c r="F372" i="14"/>
  <c r="F304" i="14"/>
  <c r="F296" i="14"/>
  <c r="F288" i="14"/>
  <c r="F256" i="14"/>
  <c r="F192" i="14"/>
  <c r="F180" i="14"/>
  <c r="F108" i="14"/>
  <c r="F104" i="14"/>
  <c r="F100" i="14"/>
  <c r="F92" i="14"/>
  <c r="F64" i="14"/>
  <c r="F56" i="14"/>
  <c r="F48" i="14"/>
  <c r="F40" i="14"/>
  <c r="F572" i="14"/>
  <c r="F200" i="14"/>
  <c r="F28" i="14"/>
  <c r="F530" i="14"/>
  <c r="F370" i="14"/>
  <c r="F334" i="14"/>
  <c r="F282" i="14"/>
  <c r="F190" i="14"/>
  <c r="F182" i="14"/>
  <c r="F146" i="14"/>
  <c r="F106" i="14"/>
  <c r="F102" i="14"/>
  <c r="F86" i="14"/>
  <c r="F82" i="14"/>
  <c r="F70" i="14"/>
  <c r="F62" i="14"/>
  <c r="F54" i="14"/>
  <c r="F46" i="14"/>
  <c r="F38" i="14"/>
  <c r="F26" i="14"/>
  <c r="F417" i="14"/>
  <c r="F360" i="14"/>
  <c r="F252" i="14"/>
  <c r="F184" i="14"/>
  <c r="F120" i="14"/>
  <c r="F88" i="14"/>
  <c r="F76" i="14"/>
  <c r="F60" i="14"/>
  <c r="F20" i="14"/>
  <c r="F197" i="14"/>
  <c r="F153" i="14"/>
  <c r="F109" i="14"/>
  <c r="F89" i="14"/>
  <c r="F85" i="14"/>
  <c r="F69" i="14"/>
  <c r="F45" i="14"/>
  <c r="F41" i="14"/>
  <c r="F368" i="14"/>
  <c r="F356" i="14"/>
  <c r="F292" i="14"/>
  <c r="F260" i="14"/>
  <c r="F208" i="14"/>
  <c r="F196" i="14"/>
  <c r="F84" i="14"/>
  <c r="F80" i="14"/>
  <c r="F68" i="14"/>
  <c r="F414" i="14"/>
  <c r="F505" i="14"/>
  <c r="F501" i="14"/>
  <c r="F333" i="14"/>
  <c r="F121" i="14"/>
  <c r="F97" i="14"/>
  <c r="F77" i="14"/>
  <c r="F65" i="14"/>
  <c r="F53" i="14"/>
  <c r="F33" i="14"/>
  <c r="F21" i="14"/>
  <c r="F448" i="14"/>
  <c r="F404" i="14"/>
  <c r="F396" i="14"/>
  <c r="F388" i="14"/>
  <c r="AU779" i="14"/>
  <c r="AU735" i="14"/>
  <c r="AU748" i="14"/>
  <c r="AU728" i="14"/>
  <c r="AU720" i="14"/>
  <c r="AU16" i="14"/>
  <c r="AU747" i="14"/>
  <c r="AU383" i="14"/>
  <c r="AU777" i="14"/>
  <c r="AU541" i="14"/>
  <c r="F678" i="14"/>
  <c r="F670" i="14"/>
  <c r="F666" i="14"/>
  <c r="F654" i="14"/>
  <c r="F642" i="14"/>
  <c r="F626" i="14"/>
  <c r="F618" i="14"/>
  <c r="F614" i="14"/>
  <c r="F606" i="14"/>
  <c r="F578" i="14"/>
  <c r="F673" i="14"/>
  <c r="F669" i="14"/>
  <c r="F657" i="14"/>
  <c r="F649" i="14"/>
  <c r="F629" i="14"/>
  <c r="F625" i="14"/>
  <c r="F605" i="14"/>
  <c r="F597" i="14"/>
  <c r="F581" i="14"/>
  <c r="F702" i="14"/>
  <c r="F698" i="14"/>
  <c r="AU105" i="14"/>
  <c r="AU110" i="14"/>
  <c r="AU134" i="14"/>
  <c r="AU182" i="14"/>
  <c r="AU367" i="14"/>
  <c r="AU411" i="14"/>
  <c r="AU680" i="14"/>
  <c r="AU289" i="14"/>
  <c r="AU379" i="14"/>
  <c r="AU522" i="14"/>
  <c r="AU597" i="14"/>
  <c r="AU671" i="14"/>
  <c r="AU184" i="14"/>
  <c r="AU734" i="14"/>
  <c r="AU756" i="14"/>
  <c r="AU709" i="14"/>
  <c r="AU713" i="14"/>
  <c r="AU717" i="14"/>
  <c r="AU757" i="14"/>
  <c r="AU703" i="14"/>
  <c r="AU719" i="14"/>
  <c r="AU8" i="14"/>
  <c r="AU9" i="14"/>
  <c r="AU10" i="14"/>
  <c r="AU11" i="14"/>
  <c r="AU13" i="14"/>
  <c r="AU17" i="14"/>
  <c r="AU19" i="14"/>
  <c r="AU23" i="14"/>
  <c r="AU26" i="14"/>
  <c r="AU27" i="14"/>
  <c r="AU28" i="14"/>
  <c r="AU33" i="14"/>
  <c r="AU34" i="14"/>
  <c r="AU36" i="14"/>
  <c r="AU37" i="14"/>
  <c r="AU38" i="14"/>
  <c r="AU43" i="14"/>
  <c r="AU45" i="14"/>
  <c r="AU46" i="14"/>
  <c r="AU48" i="14"/>
  <c r="AU50" i="14"/>
  <c r="AU52" i="14"/>
  <c r="AU54" i="14"/>
  <c r="AU55" i="14"/>
  <c r="AU59" i="14"/>
  <c r="AU60" i="14"/>
  <c r="AU61" i="14"/>
  <c r="AU62" i="14"/>
  <c r="AU64" i="14"/>
  <c r="AU65" i="14"/>
  <c r="AU68" i="14"/>
  <c r="AU69" i="14"/>
  <c r="AU70" i="14"/>
  <c r="AU71" i="14"/>
  <c r="AU72" i="14"/>
  <c r="AU77" i="14"/>
  <c r="AU79" i="14"/>
  <c r="AU80" i="14"/>
  <c r="AU81" i="14"/>
  <c r="AU82" i="14"/>
  <c r="AU83" i="14"/>
  <c r="AU85" i="14"/>
  <c r="AU86" i="14"/>
  <c r="AU87" i="14"/>
  <c r="AU92" i="14"/>
  <c r="AU94" i="14"/>
  <c r="AU98" i="14"/>
  <c r="AU99" i="14"/>
  <c r="AU104" i="14"/>
  <c r="AU107" i="14"/>
  <c r="AU112" i="14"/>
  <c r="AU120" i="14"/>
  <c r="AU127" i="14"/>
  <c r="AU129" i="14"/>
  <c r="AU130" i="14"/>
  <c r="AU133" i="14"/>
  <c r="AU135" i="14"/>
  <c r="AU136" i="14"/>
  <c r="AU143" i="14"/>
  <c r="AU149" i="14"/>
  <c r="AU151" i="14"/>
  <c r="AU156" i="14"/>
  <c r="AU158" i="14"/>
  <c r="AU160" i="14"/>
  <c r="AU161" i="14"/>
  <c r="AU166" i="14"/>
  <c r="AU167" i="14"/>
  <c r="AU171" i="14"/>
  <c r="AU172" i="14"/>
  <c r="AU173" i="14"/>
  <c r="AU175" i="14"/>
  <c r="AU176" i="14"/>
  <c r="AU178" i="14"/>
  <c r="AU179" i="14"/>
  <c r="AU188" i="14"/>
  <c r="AU193" i="14"/>
  <c r="AU195" i="14"/>
  <c r="AU203" i="14"/>
  <c r="AU208" i="14"/>
  <c r="AU210" i="14"/>
  <c r="AU212" i="14"/>
  <c r="AU218" i="14"/>
  <c r="AU221" i="14"/>
  <c r="AU222" i="14"/>
  <c r="AU225" i="14"/>
  <c r="AU227" i="14"/>
  <c r="AU228" i="14"/>
  <c r="AU230" i="14"/>
  <c r="AU235" i="14"/>
  <c r="AU239" i="14"/>
  <c r="AU241" i="14"/>
  <c r="AU250" i="14"/>
  <c r="AU252" i="14"/>
  <c r="AU254" i="14"/>
  <c r="AU257" i="14"/>
  <c r="AU268" i="14"/>
  <c r="AU273" i="14"/>
  <c r="AU276" i="14"/>
  <c r="AU277" i="14"/>
  <c r="AU278" i="14"/>
  <c r="AU279" i="14"/>
  <c r="AU280" i="14"/>
  <c r="AU288" i="14"/>
  <c r="AU290" i="14"/>
  <c r="AU291" i="14"/>
  <c r="AU297" i="14"/>
  <c r="AU301" i="14"/>
  <c r="AU304" i="14"/>
  <c r="AU310" i="14"/>
  <c r="AU315" i="14"/>
  <c r="AU318" i="14"/>
  <c r="AU322" i="14"/>
  <c r="AU323" i="14"/>
  <c r="AU327" i="14"/>
  <c r="AU328" i="14"/>
  <c r="AU331" i="14"/>
  <c r="AU339" i="14"/>
  <c r="AU347" i="14"/>
  <c r="AU348" i="14"/>
  <c r="AU352" i="14"/>
  <c r="AU363" i="14"/>
  <c r="AU365" i="14"/>
  <c r="AU371" i="14"/>
  <c r="AU373" i="14"/>
  <c r="AU377" i="14"/>
  <c r="AU380" i="14"/>
  <c r="AU385" i="14"/>
  <c r="AU390" i="14"/>
  <c r="AU394" i="14"/>
  <c r="AU405" i="14"/>
  <c r="AU408" i="14"/>
  <c r="AU418" i="14"/>
  <c r="AU426" i="14"/>
  <c r="AU431" i="14"/>
  <c r="AU432" i="14"/>
  <c r="AU434" i="14"/>
  <c r="AU450" i="14"/>
  <c r="AU456" i="14"/>
  <c r="AU459" i="14"/>
  <c r="AU460" i="14"/>
  <c r="AU461" i="14"/>
  <c r="AU465" i="14"/>
  <c r="AU466" i="14"/>
  <c r="AU470" i="14"/>
  <c r="AU481" i="14"/>
  <c r="AU485" i="14"/>
  <c r="AU487" i="14"/>
  <c r="AU488" i="14"/>
  <c r="AU490" i="14"/>
  <c r="AU498" i="14"/>
  <c r="AU503" i="14"/>
  <c r="AU504" i="14"/>
  <c r="AU508" i="14"/>
  <c r="AU513" i="14"/>
  <c r="AU515" i="14"/>
  <c r="AU524" i="14"/>
  <c r="AU528" i="14"/>
  <c r="AU532" i="14"/>
  <c r="AU569" i="14"/>
  <c r="AU571" i="14"/>
  <c r="AU575" i="14"/>
  <c r="AU577" i="14"/>
  <c r="AU581" i="14"/>
  <c r="AU583" i="14"/>
  <c r="AU584" i="14"/>
  <c r="AU593" i="14"/>
  <c r="AU594" i="14"/>
  <c r="AU599" i="14"/>
  <c r="AU601" i="14"/>
  <c r="AU605" i="14"/>
  <c r="AU606" i="14"/>
  <c r="AU611" i="14"/>
  <c r="AU616" i="14"/>
  <c r="AU617" i="14"/>
  <c r="AU622" i="14"/>
  <c r="AU625" i="14"/>
  <c r="AU628" i="14"/>
  <c r="AU635" i="14"/>
  <c r="AU642" i="14"/>
  <c r="AU645" i="14"/>
  <c r="AU656" i="14"/>
  <c r="AU670" i="14"/>
  <c r="AU674" i="14"/>
  <c r="AU681" i="14"/>
  <c r="AU682" i="14"/>
  <c r="AU685" i="14"/>
  <c r="AU691" i="14"/>
  <c r="AU692" i="14"/>
  <c r="AU693" i="14"/>
  <c r="AU694" i="14"/>
  <c r="AU697" i="14"/>
  <c r="AU699" i="14"/>
  <c r="AU701" i="14"/>
  <c r="N145" i="11" l="1"/>
  <c r="M146" i="11"/>
  <c r="N146" i="11"/>
  <c r="N147" i="11"/>
  <c r="N148" i="11"/>
  <c r="N149" i="11"/>
  <c r="M120" i="11"/>
  <c r="N120" i="11"/>
  <c r="M121" i="11"/>
  <c r="N121" i="11"/>
  <c r="N157" i="11" l="1"/>
  <c r="M15" i="11" l="1"/>
  <c r="N15" i="11" s="1"/>
  <c r="M9" i="11"/>
  <c r="M10" i="11"/>
  <c r="N10" i="11" s="1"/>
  <c r="M11" i="11"/>
  <c r="N11" i="11" s="1"/>
  <c r="M12" i="11"/>
  <c r="N12" i="11" s="1"/>
  <c r="M13" i="11"/>
  <c r="N13" i="11" s="1"/>
  <c r="M14" i="11"/>
  <c r="N14" i="11" s="1"/>
  <c r="M16" i="11"/>
  <c r="N16" i="11" s="1"/>
  <c r="M17" i="11"/>
  <c r="N17" i="11" s="1"/>
  <c r="M18" i="11"/>
  <c r="N18" i="11" s="1"/>
  <c r="M19" i="11"/>
  <c r="N19" i="11" s="1"/>
  <c r="M22" i="11"/>
  <c r="N22" i="11"/>
  <c r="M23" i="11"/>
  <c r="N23" i="11" s="1"/>
  <c r="M24" i="11"/>
  <c r="N24" i="11"/>
  <c r="M25" i="11"/>
  <c r="N25" i="11"/>
  <c r="M26" i="11"/>
  <c r="M27" i="11"/>
  <c r="N27" i="11"/>
  <c r="M28" i="11"/>
  <c r="N28" i="11"/>
  <c r="M29" i="11"/>
  <c r="N29" i="11" s="1"/>
  <c r="M30" i="11"/>
  <c r="N30" i="11"/>
  <c r="M31" i="11"/>
  <c r="N31" i="11" s="1"/>
  <c r="M32" i="11"/>
  <c r="N32" i="11"/>
  <c r="M33" i="11"/>
  <c r="N33" i="11" s="1"/>
  <c r="M35" i="11"/>
  <c r="N35" i="11" s="1"/>
  <c r="M36" i="11"/>
  <c r="N36" i="11" s="1"/>
  <c r="M37" i="11"/>
  <c r="N37" i="11"/>
  <c r="M40" i="11"/>
  <c r="N40" i="11"/>
  <c r="M41" i="11"/>
  <c r="N41" i="11"/>
  <c r="M43" i="11"/>
  <c r="N43" i="11"/>
  <c r="M44" i="11"/>
  <c r="N44" i="11"/>
  <c r="M45" i="11"/>
  <c r="N45" i="11"/>
  <c r="M46" i="11"/>
  <c r="N46" i="11"/>
  <c r="M47" i="11"/>
  <c r="N47" i="11"/>
  <c r="M48" i="11"/>
  <c r="N48" i="11"/>
  <c r="M49" i="11"/>
  <c r="N49" i="11" s="1"/>
  <c r="M50" i="11"/>
  <c r="N50" i="11"/>
  <c r="M56" i="11"/>
  <c r="N56" i="11"/>
  <c r="M57" i="11"/>
  <c r="N57" i="11"/>
  <c r="M58" i="11"/>
  <c r="N58" i="11" s="1"/>
  <c r="M59" i="11"/>
  <c r="N59" i="11"/>
  <c r="M60" i="11"/>
  <c r="N60" i="11" s="1"/>
  <c r="M61" i="11"/>
  <c r="N61" i="11"/>
  <c r="M62" i="11"/>
  <c r="N62" i="11"/>
  <c r="M63" i="11"/>
  <c r="N63" i="11"/>
  <c r="M67" i="11"/>
  <c r="N67" i="11" s="1"/>
  <c r="M68" i="11"/>
  <c r="N68" i="11" s="1"/>
  <c r="M71" i="11"/>
  <c r="M72" i="11"/>
  <c r="N72" i="11"/>
  <c r="M73" i="11"/>
  <c r="N73" i="11"/>
  <c r="M74" i="11"/>
  <c r="N74" i="11"/>
  <c r="M75" i="11"/>
  <c r="M76" i="11"/>
  <c r="N76" i="11"/>
  <c r="M77" i="11"/>
  <c r="N77" i="11" s="1"/>
  <c r="M78" i="11"/>
  <c r="N78" i="11"/>
  <c r="M79" i="11"/>
  <c r="N79" i="11"/>
  <c r="M80" i="11"/>
  <c r="N80" i="11"/>
  <c r="M81" i="11"/>
  <c r="N81" i="11" s="1"/>
  <c r="M82" i="11"/>
  <c r="N82" i="11"/>
  <c r="M83" i="11"/>
  <c r="M84" i="11"/>
  <c r="N84" i="11"/>
  <c r="M85" i="11"/>
  <c r="N85" i="11" s="1"/>
  <c r="M86" i="11"/>
  <c r="N86" i="11"/>
  <c r="M87" i="11"/>
  <c r="M88" i="11"/>
  <c r="N88" i="11"/>
  <c r="M89" i="11"/>
  <c r="N89" i="11" s="1"/>
  <c r="M91" i="11"/>
  <c r="N91" i="11" s="1"/>
  <c r="M92" i="11"/>
  <c r="N92" i="11"/>
  <c r="M95" i="11"/>
  <c r="N95" i="11" s="1"/>
  <c r="M96" i="11"/>
  <c r="N96" i="11" s="1"/>
  <c r="M97" i="11"/>
  <c r="N97" i="11"/>
  <c r="M98" i="11"/>
  <c r="N98" i="11" s="1"/>
  <c r="M99" i="11"/>
  <c r="N99" i="11"/>
  <c r="M100" i="11"/>
  <c r="N100" i="11"/>
  <c r="M103" i="11"/>
  <c r="M104" i="11"/>
  <c r="N104" i="11"/>
  <c r="M105" i="11"/>
  <c r="N105" i="11" s="1"/>
  <c r="M106" i="11"/>
  <c r="N106" i="11"/>
  <c r="M107" i="11"/>
  <c r="N107" i="11"/>
  <c r="M109" i="11"/>
  <c r="N109" i="11"/>
  <c r="M110" i="11"/>
  <c r="N110" i="11"/>
  <c r="M111" i="11"/>
  <c r="N111" i="11"/>
  <c r="M114" i="11"/>
  <c r="M115" i="11"/>
  <c r="N115" i="11"/>
  <c r="M116" i="11"/>
  <c r="N116" i="11" s="1"/>
  <c r="M117" i="11"/>
  <c r="N117" i="11"/>
  <c r="M118" i="11"/>
  <c r="N118" i="11"/>
  <c r="M119" i="11"/>
  <c r="N119" i="11"/>
  <c r="M124" i="11"/>
  <c r="M125" i="11"/>
  <c r="N125" i="11"/>
  <c r="M126" i="11"/>
  <c r="N126" i="11"/>
  <c r="M127" i="11"/>
  <c r="N127" i="11"/>
  <c r="M128" i="11"/>
  <c r="N128" i="11"/>
  <c r="M129" i="11"/>
  <c r="N129" i="11"/>
  <c r="M130" i="11"/>
  <c r="N130" i="11"/>
  <c r="M131" i="11"/>
  <c r="N131" i="11" s="1"/>
  <c r="M132" i="11"/>
  <c r="N132" i="11"/>
  <c r="M133" i="11"/>
  <c r="N133" i="11" s="1"/>
  <c r="M134" i="11"/>
  <c r="N134" i="11"/>
  <c r="M135" i="11"/>
  <c r="N135" i="11"/>
  <c r="M136" i="11"/>
  <c r="N136" i="11"/>
  <c r="M137" i="11"/>
  <c r="N137" i="11"/>
  <c r="N138" i="11"/>
  <c r="N139" i="11"/>
  <c r="N140" i="11"/>
  <c r="N141" i="11"/>
  <c r="M142" i="11"/>
  <c r="N142" i="11"/>
  <c r="N143" i="11"/>
  <c r="N144" i="11"/>
  <c r="N153" i="11"/>
  <c r="N154" i="11"/>
  <c r="N155" i="11"/>
  <c r="N156" i="11"/>
  <c r="N158" i="11"/>
  <c r="M162" i="11"/>
  <c r="N162" i="11" s="1"/>
  <c r="M163" i="11"/>
  <c r="N163" i="11"/>
  <c r="M165" i="11"/>
  <c r="N165" i="11"/>
  <c r="J16" i="13" l="1"/>
  <c r="J24" i="13" s="1"/>
  <c r="T14" i="8" s="1"/>
  <c r="K16" i="13"/>
  <c r="K24" i="13" s="1"/>
  <c r="S14" i="8" s="1"/>
  <c r="L16" i="13"/>
  <c r="L24" i="13" s="1"/>
  <c r="R14" i="8" s="1"/>
  <c r="K17" i="13"/>
  <c r="J17" i="13"/>
  <c r="L17" i="13"/>
  <c r="K12" i="13"/>
  <c r="J12" i="13"/>
  <c r="L12" i="13"/>
  <c r="K10" i="13"/>
  <c r="J10" i="13"/>
  <c r="L10" i="13"/>
  <c r="J9" i="13"/>
  <c r="L9" i="13"/>
  <c r="K9" i="13"/>
  <c r="F16" i="13"/>
  <c r="F24" i="13" s="1"/>
  <c r="F11" i="13"/>
  <c r="F8" i="13"/>
  <c r="N114" i="11"/>
  <c r="F14" i="13"/>
  <c r="F9" i="13"/>
  <c r="N124" i="11"/>
  <c r="F15" i="13"/>
  <c r="F13" i="13"/>
  <c r="F12" i="13"/>
  <c r="F10" i="13"/>
  <c r="G9" i="13"/>
  <c r="G16" i="13"/>
  <c r="G24" i="13" s="1"/>
  <c r="H24" i="13" s="1"/>
  <c r="P24" i="13" s="1"/>
  <c r="N9" i="11"/>
  <c r="G17" i="13"/>
  <c r="N103" i="11"/>
  <c r="N83" i="11"/>
  <c r="N75" i="11"/>
  <c r="N71" i="11"/>
  <c r="N87" i="11"/>
  <c r="N26" i="11"/>
  <c r="J8" i="13" s="1"/>
  <c r="M8" i="11"/>
  <c r="N8" i="11" s="1"/>
  <c r="E22" i="8" l="1"/>
  <c r="Q24" i="13"/>
  <c r="J15" i="13"/>
  <c r="L15" i="13"/>
  <c r="K15" i="13"/>
  <c r="J14" i="13"/>
  <c r="K14" i="13"/>
  <c r="L14" i="13"/>
  <c r="J13" i="13"/>
  <c r="K13" i="13"/>
  <c r="L13" i="13"/>
  <c r="L11" i="13"/>
  <c r="K11" i="13"/>
  <c r="J11" i="13"/>
  <c r="L8" i="13"/>
  <c r="K8" i="13"/>
  <c r="K7" i="13"/>
  <c r="L7" i="13"/>
  <c r="J7" i="13"/>
  <c r="J21" i="13" s="1"/>
  <c r="T11" i="8" s="1"/>
  <c r="F23" i="13"/>
  <c r="F22" i="13"/>
  <c r="G10" i="13"/>
  <c r="H10" i="13" s="1"/>
  <c r="G11" i="13"/>
  <c r="H9" i="13"/>
  <c r="G15" i="13"/>
  <c r="H15" i="13" s="1"/>
  <c r="G14" i="13"/>
  <c r="G12" i="13"/>
  <c r="H12" i="13" s="1"/>
  <c r="G13" i="13"/>
  <c r="H13" i="13" s="1"/>
  <c r="G8" i="13"/>
  <c r="H8" i="13" s="1"/>
  <c r="H17" i="13"/>
  <c r="H16" i="13"/>
  <c r="F7" i="13"/>
  <c r="F21" i="13" s="1"/>
  <c r="G7" i="13"/>
  <c r="L21" i="13" l="1"/>
  <c r="R11" i="8" s="1"/>
  <c r="J22" i="13"/>
  <c r="T12" i="8" s="1"/>
  <c r="K21" i="13"/>
  <c r="S11" i="8" s="1"/>
  <c r="K22" i="13"/>
  <c r="S12" i="8" s="1"/>
  <c r="F26" i="13"/>
  <c r="G23" i="13"/>
  <c r="H23" i="13" s="1"/>
  <c r="P23" i="13" s="1"/>
  <c r="L23" i="13"/>
  <c r="R13" i="8" s="1"/>
  <c r="J23" i="13"/>
  <c r="T13" i="8" s="1"/>
  <c r="K23" i="13"/>
  <c r="S13" i="8" s="1"/>
  <c r="L22" i="13"/>
  <c r="R12" i="8" s="1"/>
  <c r="G21" i="13"/>
  <c r="G22" i="13"/>
  <c r="H22" i="13" s="1"/>
  <c r="P22" i="13" s="1"/>
  <c r="H14" i="13"/>
  <c r="H11" i="13"/>
  <c r="H7" i="13"/>
  <c r="H21" i="13" l="1"/>
  <c r="P21" i="13" s="1"/>
  <c r="G26" i="13"/>
  <c r="H26" i="13" s="1"/>
  <c r="G28" i="13" s="1"/>
  <c r="D11" i="8" s="1"/>
  <c r="E20" i="8"/>
  <c r="Q22" i="13"/>
  <c r="E21" i="8"/>
  <c r="Q23" i="13"/>
  <c r="E19" i="8" l="1"/>
  <c r="Q21" i="13"/>
</calcChain>
</file>

<file path=xl/comments1.xml><?xml version="1.0" encoding="utf-8"?>
<comments xmlns="http://schemas.openxmlformats.org/spreadsheetml/2006/main">
  <authors>
    <author>Paul Stephani</author>
  </authors>
  <commentList>
    <comment ref="D10" authorId="0" shapeId="0">
      <text>
        <r>
          <rPr>
            <b/>
            <sz val="12"/>
            <color indexed="81"/>
            <rFont val="Tahoma"/>
            <family val="2"/>
          </rPr>
          <t xml:space="preserve">Performics: </t>
        </r>
        <r>
          <rPr>
            <b/>
            <sz val="9"/>
            <color indexed="81"/>
            <rFont val="Tahoma"/>
            <family val="2"/>
          </rPr>
          <t xml:space="preserve">Scale 1 - 100
</t>
        </r>
        <r>
          <rPr>
            <sz val="9"/>
            <color indexed="81"/>
            <rFont val="Tahoma"/>
            <family val="2"/>
          </rPr>
          <t>85-100 - Green (Good)
84-61 - Orange (Opportunity to Improve)
41-60 - Yellow (Poor Performance)
0-40 - Red (Serious Issues)</t>
        </r>
      </text>
    </comment>
  </commentList>
</comments>
</file>

<file path=xl/comments2.xml><?xml version="1.0" encoding="utf-8"?>
<comments xmlns="http://schemas.openxmlformats.org/spreadsheetml/2006/main">
  <authors>
    <author>Paul Stephani</author>
    <author>Author</author>
  </authors>
  <commentList>
    <comment ref="D2" authorId="0" shapeId="0">
      <text>
        <r>
          <rPr>
            <b/>
            <sz val="9"/>
            <color indexed="81"/>
            <rFont val="Tahoma"/>
            <family val="2"/>
          </rPr>
          <t>As Written in &lt;TITLE&gt; tags or preferred by client.</t>
        </r>
      </text>
    </comment>
    <comment ref="C8" authorId="1" shapeId="0">
      <text>
        <r>
          <rPr>
            <sz val="9"/>
            <color indexed="81"/>
            <rFont val="Tahoma"/>
            <family val="2"/>
          </rPr>
          <t>This can be hard to determine. Some ways is to do a google site search for the domain without the "www". Other times clients may have disclosed a development URL. If none of this information is available, consider grabbing a paragraph of content on a 1st level landing page and Google it with quotes around the content. Look to see what comes up other than the client's website. "QA", "Prod", and "staging" are commonly found in these types of URLs</t>
        </r>
      </text>
    </comment>
    <comment ref="C9" authorId="1" shapeId="0">
      <text>
        <r>
          <rPr>
            <sz val="9"/>
            <color indexed="81"/>
            <rFont val="Tahoma"/>
            <family val="2"/>
          </rPr>
          <t>Look in the index data for any patterns. Some https urls are ok but make sure that a search engine can't go from the https url to other urls that shouldn't be https</t>
        </r>
      </text>
    </comment>
    <comment ref="C10" authorId="1" shapeId="0">
      <text>
        <r>
          <rPr>
            <sz val="9"/>
            <color indexed="81"/>
            <rFont val="Tahoma"/>
            <family val="2"/>
          </rPr>
          <t>Remove the www from the url and see if it redirects or has a canonical tag for the www verion</t>
        </r>
      </text>
    </comment>
    <comment ref="C11" authorId="1" shapeId="0">
      <text>
        <r>
          <rPr>
            <sz val="9"/>
            <color indexed="81"/>
            <rFont val="Tahoma"/>
            <family val="2"/>
          </rPr>
          <t>Look for pages that don't have the template that other pages have. Look at the URLs for anything unusual. Unusual title tags can also be an indication of pages that don't belong. Filtering the index data by file extension may help in this analysis.</t>
        </r>
      </text>
    </comment>
    <comment ref="C12" authorId="0" shapeId="0">
      <text>
        <r>
          <rPr>
            <sz val="9"/>
            <color indexed="81"/>
            <rFont val="Tahoma"/>
            <family val="2"/>
          </rPr>
          <t>Scan the top 100 pages for missing category pages in the SERP scrape tab or vlookup against crawl</t>
        </r>
      </text>
    </comment>
    <comment ref="C13" authorId="1" shapeId="0">
      <text>
        <r>
          <rPr>
            <sz val="9"/>
            <color indexed="81"/>
            <rFont val="Tahoma"/>
            <family val="2"/>
          </rPr>
          <t>Example: Do most of the pages have .jsp at the end but a few in Google's index have .html. This may indicate that older pages are still available to search engines. To determine whether or not these pages are legacy pages, look at the design of the page, does it look different than the other pages? Does the design look out of date? Is the copyright date out of date? If you run the "Check Page Links" tool, does the page contain a lot of broken links? Look for subfolders that are not used in the main navigation or that seem to have simular content to a more active subfolder.</t>
        </r>
      </text>
    </comment>
    <comment ref="C14" authorId="0" shapeId="0">
      <text>
        <r>
          <rPr>
            <sz val="9"/>
            <color indexed="81"/>
            <rFont val="Tahoma"/>
            <family val="2"/>
          </rPr>
          <t>Examples would include promotional pages, sister companies, vendor / supplier information, etc</t>
        </r>
      </text>
    </comment>
    <comment ref="C15" authorId="0" shapeId="0">
      <text>
        <r>
          <rPr>
            <sz val="9"/>
            <color indexed="81"/>
            <rFont val="Tahoma"/>
            <family val="2"/>
          </rPr>
          <t xml:space="preserve">m.domain for example
</t>
        </r>
      </text>
    </comment>
    <comment ref="C16" authorId="1" shapeId="0">
      <text>
        <r>
          <rPr>
            <sz val="9"/>
            <color indexed="81"/>
            <rFont val="Tahoma"/>
            <family val="2"/>
          </rPr>
          <t>Look for "sessionid=" in URLs or characters at the end of static</t>
        </r>
      </text>
    </comment>
    <comment ref="C17" authorId="1" shapeId="0">
      <text>
        <r>
          <rPr>
            <sz val="9"/>
            <color indexed="81"/>
            <rFont val="Tahoma"/>
            <family val="2"/>
          </rPr>
          <t xml:space="preserve">[site:www.domain.com filetype:pdf] </t>
        </r>
      </text>
    </comment>
    <comment ref="C18" authorId="1" shapeId="0">
      <text>
        <r>
          <rPr>
            <sz val="9"/>
            <color indexed="81"/>
            <rFont val="Tahoma"/>
            <family val="2"/>
          </rPr>
          <t>Type in site:www.domain.com and click on the "Videos" search option. This should load pages with videos on them.</t>
        </r>
      </text>
    </comment>
    <comment ref="C19" authorId="1" shapeId="0">
      <text>
        <r>
          <rPr>
            <sz val="9"/>
            <color indexed="81"/>
            <rFont val="Tahoma"/>
            <family val="2"/>
          </rPr>
          <t xml:space="preserve">Divide the number indexed by the crawled number (200 HTTP codes, canonicaled)
</t>
        </r>
      </text>
    </comment>
    <comment ref="C22" authorId="1" shapeId="0">
      <text>
        <r>
          <rPr>
            <sz val="9"/>
            <color indexed="81"/>
            <rFont val="Tahoma"/>
            <family val="2"/>
          </rPr>
          <t xml:space="preserve">
domain.com/robots.txt</t>
        </r>
      </text>
    </comment>
    <comment ref="C23" authorId="1" shapeId="0">
      <text>
        <r>
          <rPr>
            <sz val="9"/>
            <color indexed="81"/>
            <rFont val="Tahoma"/>
            <family val="2"/>
          </rPr>
          <t xml:space="preserve">Check the crawl to see what the file has blocked and parse the crawl for URLs it has not
</t>
        </r>
      </text>
    </comment>
    <comment ref="C24" authorId="1" shapeId="0">
      <text>
        <r>
          <rPr>
            <sz val="9"/>
            <color indexed="81"/>
            <rFont val="Tahoma"/>
            <family val="2"/>
          </rPr>
          <t>What does the crawl uncover</t>
        </r>
      </text>
    </comment>
    <comment ref="C25" authorId="1" shapeId="0">
      <text>
        <r>
          <rPr>
            <sz val="9"/>
            <color indexed="81"/>
            <rFont val="Tahoma"/>
            <family val="2"/>
          </rPr>
          <t>There should be a line with
"sitemap: http://www.domain.com/sitemap.xml" 
remember the file name and path can be anything so long it is the correct ie, doesn't redirect or 404</t>
        </r>
      </text>
    </comment>
    <comment ref="C26" authorId="1" shapeId="0">
      <text>
        <r>
          <rPr>
            <sz val="9"/>
            <color indexed="81"/>
            <rFont val="Tahoma"/>
            <family val="2"/>
          </rPr>
          <t>Download the XML sitemap and save - Firefox &gt; File &gt; Save As. Open it with excel and copy paste in screaming frog. Vlookup against original crawl. Look for redirects, 404s, and no match</t>
        </r>
      </text>
    </comment>
    <comment ref="C27" authorId="1" shapeId="0">
      <text>
        <r>
          <rPr>
            <sz val="9"/>
            <color indexed="81"/>
            <rFont val="Tahoma"/>
            <family val="2"/>
          </rPr>
          <t>For example, is the sitemap listed in the robots.txt in HTML or does the sitemap.xml URL redirect to a different URL? Download to your desktop and open in Firefox - the browser may through an error.</t>
        </r>
      </text>
    </comment>
    <comment ref="C28" authorId="0" shapeId="0">
      <text>
        <r>
          <rPr>
            <sz val="9"/>
            <color indexed="81"/>
            <rFont val="Tahoma"/>
            <family val="2"/>
          </rPr>
          <t>Check the column in the crawl tab.</t>
        </r>
      </text>
    </comment>
    <comment ref="C29" authorId="0" shapeId="0">
      <text>
        <r>
          <rPr>
            <sz val="9"/>
            <color indexed="81"/>
            <rFont val="Tahoma"/>
            <family val="2"/>
          </rPr>
          <t xml:space="preserve">Make sure important pages are not accidently set to noindex or that any URLs have both canonical links and noindex combined (conflicting signals)
</t>
        </r>
      </text>
    </comment>
    <comment ref="C33" authorId="1" shapeId="0">
      <text>
        <r>
          <rPr>
            <sz val="9"/>
            <color indexed="81"/>
            <rFont val="Tahoma"/>
            <family val="2"/>
          </rPr>
          <t>Try domain.com/terv and use a HTTP status checker to see what the status code is</t>
        </r>
      </text>
    </comment>
    <comment ref="C35" authorId="0" shapeId="0">
      <text>
        <r>
          <rPr>
            <sz val="9"/>
            <color indexed="81"/>
            <rFont val="Tahoma"/>
            <family val="2"/>
          </rPr>
          <t>This is tricky - will take a deep understanding of the website, the depth of desirable landing page combinations. If answered "yes", be sure to confirm the strategy with the AM or your manager.</t>
        </r>
      </text>
    </comment>
    <comment ref="C37" authorId="0" shapeId="0">
      <text>
        <r>
          <rPr>
            <sz val="9"/>
            <color indexed="81"/>
            <rFont val="Tahoma"/>
            <family val="2"/>
          </rPr>
          <t>If applicable - if single language or country target, answer "No"</t>
        </r>
      </text>
    </comment>
    <comment ref="C40" authorId="1" shapeId="0">
      <text>
        <r>
          <rPr>
            <sz val="9"/>
            <color indexed="81"/>
            <rFont val="Tahoma"/>
            <family val="2"/>
          </rPr>
          <t>Simply test the home page or product page by modifying the URL in the address bar.</t>
        </r>
      </text>
    </comment>
    <comment ref="C41" authorId="0" shapeId="0">
      <text>
        <r>
          <rPr>
            <sz val="9"/>
            <color indexed="81"/>
            <rFont val="Tahoma"/>
            <family val="2"/>
          </rPr>
          <t>Simply test the home page or product page by modifying the URL in the address bar.</t>
        </r>
      </text>
    </comment>
    <comment ref="C42" authorId="0" shapeId="0">
      <text>
        <r>
          <rPr>
            <sz val="9"/>
            <color indexed="81"/>
            <rFont val="Tahoma"/>
            <family val="2"/>
          </rPr>
          <t>Modify the http protocol in the address bar.</t>
        </r>
      </text>
    </comment>
    <comment ref="C43" authorId="1" shapeId="0">
      <text>
        <r>
          <rPr>
            <sz val="9"/>
            <color indexed="81"/>
            <rFont val="Tahoma"/>
            <family val="2"/>
          </rPr>
          <t xml:space="preserve">Remove it and what happens? Add it and what happens?
</t>
        </r>
      </text>
    </comment>
    <comment ref="C45" authorId="1" shapeId="0">
      <text>
        <r>
          <rPr>
            <sz val="9"/>
            <color indexed="81"/>
            <rFont val="Tahoma"/>
            <family val="2"/>
          </rPr>
          <t>Meaning, are they time stamps that are different every time you render a URL?</t>
        </r>
      </text>
    </comment>
    <comment ref="C46" authorId="1" shapeId="0">
      <text>
        <r>
          <rPr>
            <b/>
            <sz val="9"/>
            <color indexed="81"/>
            <rFont val="Tahoma"/>
            <family val="2"/>
          </rPr>
          <t>does it redirect to bose.com/en/index.html for example using something other than a 302</t>
        </r>
      </text>
    </comment>
    <comment ref="C47" authorId="0" shapeId="0">
      <text>
        <r>
          <rPr>
            <sz val="9"/>
            <color indexed="81"/>
            <rFont val="Tahoma"/>
            <family val="2"/>
          </rPr>
          <t>This should be easily found in the crawl or the index. Relative links can create massive duplications.</t>
        </r>
      </text>
    </comment>
    <comment ref="C48" authorId="1" shapeId="0">
      <text>
        <r>
          <rPr>
            <sz val="9"/>
            <color indexed="81"/>
            <rFont val="Tahoma"/>
            <family val="2"/>
          </rPr>
          <t>example.com/hub/category/page-4/</t>
        </r>
      </text>
    </comment>
    <comment ref="C49" authorId="1" shapeId="0">
      <text>
        <r>
          <rPr>
            <b/>
            <sz val="9"/>
            <color indexed="81"/>
            <rFont val="Tahoma"/>
            <family val="2"/>
          </rPr>
          <t>This good: /headphones
This bad:
/4320dsfhwosff-sase</t>
        </r>
        <r>
          <rPr>
            <sz val="9"/>
            <color indexed="81"/>
            <rFont val="Tahoma"/>
            <family val="2"/>
          </rPr>
          <t xml:space="preserve">
</t>
        </r>
      </text>
    </comment>
    <comment ref="C50" authorId="1" shapeId="0">
      <text>
        <r>
          <rPr>
            <sz val="9"/>
            <color indexed="81"/>
            <rFont val="Tahoma"/>
            <family val="2"/>
          </rPr>
          <t>Example.com/category-name/subcat-name/product-name</t>
        </r>
      </text>
    </comment>
    <comment ref="C56" authorId="1" shapeId="0">
      <text>
        <r>
          <rPr>
            <sz val="9"/>
            <color indexed="81"/>
            <rFont val="Tahoma"/>
            <family val="2"/>
          </rPr>
          <t>Look for links to files with .js</t>
        </r>
      </text>
    </comment>
    <comment ref="C57" authorId="1" shapeId="0">
      <text>
        <r>
          <rPr>
            <sz val="9"/>
            <color indexed="81"/>
            <rFont val="Tahoma"/>
            <family val="2"/>
          </rPr>
          <t>Look for links to files with .css</t>
        </r>
      </text>
    </comment>
    <comment ref="C58" authorId="1" shapeId="0">
      <text>
        <r>
          <rPr>
            <sz val="9"/>
            <color indexed="81"/>
            <rFont val="Tahoma"/>
            <family val="2"/>
          </rPr>
          <t>Look for a lot of spaces between lines of code</t>
        </r>
      </text>
    </comment>
    <comment ref="C59" authorId="1" shapeId="0">
      <text>
        <r>
          <rPr>
            <sz val="9"/>
            <color indexed="81"/>
            <rFont val="Tahoma"/>
            <family val="2"/>
          </rPr>
          <t>Using the Web Developer toolbar, disable the JavaScript and reload the page. If you cannot see the content, view the source and search for the content there. If it isn't on the page, select Yes</t>
        </r>
      </text>
    </comment>
    <comment ref="C60" authorId="1" shapeId="0">
      <text>
        <r>
          <rPr>
            <sz val="9"/>
            <color indexed="81"/>
            <rFont val="Tahoma"/>
            <family val="2"/>
          </rPr>
          <t>Using SEOQuake diagnosis tool, it will tell you if the page has Flash elements</t>
        </r>
      </text>
    </comment>
    <comment ref="C61" authorId="1" shapeId="0">
      <text>
        <r>
          <rPr>
            <sz val="9"/>
            <color indexed="81"/>
            <rFont val="Tahoma"/>
            <family val="2"/>
          </rPr>
          <t>Using SEOQuake diagnosis tool, it will tell you if the page has frame elements</t>
        </r>
      </text>
    </comment>
    <comment ref="C62" authorId="1" shapeId="0">
      <text>
        <r>
          <rPr>
            <sz val="9"/>
            <color indexed="81"/>
            <rFont val="Tahoma"/>
            <family val="2"/>
          </rPr>
          <t>Mobile responsive design pages are often slower than the desktop site. Dedicated (m.domain.com) should be faster. Look for AMP pages, dynamically served pages, etc.</t>
        </r>
      </text>
    </comment>
    <comment ref="C63" authorId="1" shapeId="0">
      <text>
        <r>
          <rPr>
            <sz val="9"/>
            <color indexed="81"/>
            <rFont val="Tahoma"/>
            <family val="2"/>
          </rPr>
          <t>Google recommends pagespeed above 85 and desktop in theory should be faster than mobile</t>
        </r>
      </text>
    </comment>
    <comment ref="C64" authorId="0" shapeId="0">
      <text>
        <r>
          <rPr>
            <sz val="9"/>
            <color indexed="81"/>
            <rFont val="Tahoma"/>
            <family val="2"/>
          </rPr>
          <t xml:space="preserve">We want to avoid client-side resizing - the images should be served the size they are displayed.
</t>
        </r>
      </text>
    </comment>
    <comment ref="C65" authorId="0" shapeId="0">
      <text>
        <r>
          <rPr>
            <sz val="9"/>
            <color indexed="81"/>
            <rFont val="Tahoma"/>
            <family val="2"/>
          </rPr>
          <t>Uncovering these will take some digging / testing how images are displayed depending on user interactions - e.g. does the image require an HTTP response? Or is it preloaded in the HTML?</t>
        </r>
      </text>
    </comment>
    <comment ref="C66" authorId="0" shapeId="0">
      <text>
        <r>
          <rPr>
            <sz val="9"/>
            <color indexed="81"/>
            <rFont val="Tahoma"/>
            <family val="2"/>
          </rPr>
          <t>There are a number of ways to check this - web developer extensions, Webpagetest.org, Google PageSpeed, etc.</t>
        </r>
      </text>
    </comment>
    <comment ref="C67" authorId="1" shapeId="0">
      <text>
        <r>
          <rPr>
            <sz val="9"/>
            <color indexed="81"/>
            <rFont val="Tahoma"/>
            <family val="2"/>
          </rPr>
          <t>Using the UserAgent Switcher to change your user agent to GoogleBot. Also disable JavaScript and Cookies</t>
        </r>
      </text>
    </comment>
    <comment ref="C68" authorId="1" shapeId="0">
      <text>
        <r>
          <rPr>
            <sz val="9"/>
            <color indexed="81"/>
            <rFont val="Tahoma"/>
            <family val="2"/>
          </rPr>
          <t>It will look like a canonical link but will use "alternate" as the attribute</t>
        </r>
      </text>
    </comment>
    <comment ref="C71" authorId="1" shapeId="0">
      <text>
        <r>
          <rPr>
            <sz val="9"/>
            <color indexed="81"/>
            <rFont val="Tahoma"/>
            <family val="2"/>
          </rPr>
          <t>Look at the Screaming Frog crawl data</t>
        </r>
      </text>
    </comment>
    <comment ref="C72" authorId="1" shapeId="0">
      <text>
        <r>
          <rPr>
            <sz val="9"/>
            <color indexed="81"/>
            <rFont val="Tahoma"/>
            <family val="2"/>
          </rPr>
          <t>"apparent" means your best guess - is it first, is it in the header, in the copy, linked to using it, etc.</t>
        </r>
      </text>
    </comment>
    <comment ref="C73" authorId="1" shapeId="0">
      <text>
        <r>
          <rPr>
            <sz val="9"/>
            <color indexed="81"/>
            <rFont val="Tahoma"/>
            <family val="2"/>
          </rPr>
          <t>Look at the Screaming Frog crawl data</t>
        </r>
      </text>
    </comment>
    <comment ref="C74" authorId="1" shapeId="0">
      <text>
        <r>
          <rPr>
            <sz val="9"/>
            <color indexed="81"/>
            <rFont val="Tahoma"/>
            <family val="2"/>
          </rPr>
          <t>Look at the Screaming Frog crawl data</t>
        </r>
      </text>
    </comment>
    <comment ref="C75" authorId="1" shapeId="0">
      <text>
        <r>
          <rPr>
            <sz val="9"/>
            <color indexed="81"/>
            <rFont val="Tahoma"/>
            <family val="2"/>
          </rPr>
          <t>Look at the Screaming Frog crawl data</t>
        </r>
      </text>
    </comment>
    <comment ref="C76" authorId="1" shapeId="0">
      <text>
        <r>
          <rPr>
            <sz val="9"/>
            <color indexed="81"/>
            <rFont val="Tahoma"/>
            <family val="2"/>
          </rPr>
          <t>"apparent" means your best guess - is it first, is it in the header, in the copy, linked to using it, etc.</t>
        </r>
      </text>
    </comment>
    <comment ref="C77" authorId="1" shapeId="0">
      <text>
        <r>
          <rPr>
            <sz val="9"/>
            <color indexed="81"/>
            <rFont val="Tahoma"/>
            <family val="2"/>
          </rPr>
          <t>Look at the Screaming Frog crawl data</t>
        </r>
      </text>
    </comment>
    <comment ref="C78" authorId="1" shapeId="0">
      <text>
        <r>
          <rPr>
            <sz val="9"/>
            <color indexed="81"/>
            <rFont val="Tahoma"/>
            <family val="2"/>
          </rPr>
          <t>Look at the Screaming Frog crawl data</t>
        </r>
      </text>
    </comment>
    <comment ref="C83" authorId="1" shapeId="0">
      <text>
        <r>
          <rPr>
            <sz val="9"/>
            <color indexed="81"/>
            <rFont val="Tahoma"/>
            <family val="2"/>
          </rPr>
          <t>Test here: 
https://developers.facebook.com/tools/debug/</t>
        </r>
      </text>
    </comment>
    <comment ref="C84" authorId="1" shapeId="0">
      <text>
        <r>
          <rPr>
            <sz val="9"/>
            <color indexed="81"/>
            <rFont val="Tahoma"/>
            <family val="2"/>
          </rPr>
          <t>If duplicate of &lt;TITLE&gt;, META, poorly choosen image, wrong URL, etc. answer NO</t>
        </r>
      </text>
    </comment>
    <comment ref="C86" authorId="1" shapeId="0">
      <text>
        <r>
          <rPr>
            <sz val="9"/>
            <color indexed="81"/>
            <rFont val="Tahoma"/>
            <family val="2"/>
          </rPr>
          <t>Test here: 
https://cards-dev.twitter.com/validator</t>
        </r>
      </text>
    </comment>
    <comment ref="C87" authorId="1" shapeId="0">
      <text>
        <r>
          <rPr>
            <sz val="9"/>
            <color indexed="81"/>
            <rFont val="Tahoma"/>
            <family val="2"/>
          </rPr>
          <t>If duplicate of &lt;TITLE&gt;, META, poorly choosen image, wrong URL, etc. answer NO</t>
        </r>
      </text>
    </comment>
    <comment ref="C96" authorId="0" shapeId="0">
      <text>
        <r>
          <rPr>
            <sz val="9"/>
            <color indexed="81"/>
            <rFont val="Tahoma"/>
            <family val="2"/>
          </rPr>
          <t xml:space="preserve">If no videos are present, select N/A
</t>
        </r>
      </text>
    </comment>
    <comment ref="C97" authorId="0" shapeId="0">
      <text>
        <r>
          <rPr>
            <sz val="9"/>
            <color indexed="81"/>
            <rFont val="Tahoma"/>
            <family val="2"/>
          </rPr>
          <t>If no videos are present, select N/A</t>
        </r>
      </text>
    </comment>
    <comment ref="C100" authorId="1" shapeId="0">
      <text>
        <r>
          <rPr>
            <sz val="9"/>
            <color indexed="81"/>
            <rFont val="Tahoma"/>
            <family val="2"/>
          </rPr>
          <t>Images of people, products, primarily images in the blog or where context may be needed. Answer n/a if none of these really apply</t>
        </r>
      </text>
    </comment>
    <comment ref="C103" authorId="1" shapeId="0">
      <text>
        <r>
          <rPr>
            <sz val="9"/>
            <color indexed="81"/>
            <rFont val="Tahoma"/>
            <family val="2"/>
          </rPr>
          <t>Product pages will often have less so focus on informational pages</t>
        </r>
      </text>
    </comment>
    <comment ref="C108" authorId="0" shapeId="0">
      <text>
        <r>
          <rPr>
            <sz val="9"/>
            <color indexed="81"/>
            <rFont val="Tahoma"/>
            <family val="2"/>
          </rPr>
          <t>The UK page should be written for British users while the same page for the US should be written for Americans, using the local dialect and spellings (flavour / flavor)</t>
        </r>
      </text>
    </comment>
    <comment ref="C110" authorId="1" shapeId="0">
      <text>
        <r>
          <rPr>
            <sz val="9"/>
            <color indexed="81"/>
            <rFont val="Tahoma"/>
            <family val="2"/>
          </rPr>
          <t>B2B - LinkedIn
B2C - FB, Twitter, Pin, etc</t>
        </r>
      </text>
    </comment>
    <comment ref="C111" authorId="1" shapeId="0">
      <text>
        <r>
          <rPr>
            <sz val="9"/>
            <color indexed="81"/>
            <rFont val="Tahoma"/>
            <family val="2"/>
          </rPr>
          <t>Includes not just URL but page title, image, desc. Etc</t>
        </r>
      </text>
    </comment>
    <comment ref="C115" authorId="1" shapeId="0">
      <text>
        <r>
          <rPr>
            <sz val="9"/>
            <color indexed="81"/>
            <rFont val="Tahoma"/>
            <family val="2"/>
          </rPr>
          <t>Go to Open Site Explorer and look at Linking Domains for any domain that doesn't target an appropriate audience</t>
        </r>
      </text>
    </comment>
    <comment ref="C116" authorId="1" shapeId="0">
      <text>
        <r>
          <rPr>
            <sz val="9"/>
            <color indexed="81"/>
            <rFont val="Tahoma"/>
            <family val="2"/>
          </rPr>
          <t>Go to Open Site Explorer and Anchor text tab</t>
        </r>
      </text>
    </comment>
    <comment ref="C117" authorId="1" shapeId="0">
      <text>
        <r>
          <rPr>
            <sz val="9"/>
            <color indexed="81"/>
            <rFont val="Tahoma"/>
            <family val="2"/>
          </rPr>
          <t>Go to Open Site Explorer and look at the Anchor text tab</t>
        </r>
      </text>
    </comment>
    <comment ref="C127" authorId="0" shapeId="0">
      <text>
        <r>
          <rPr>
            <sz val="9"/>
            <color indexed="81"/>
            <rFont val="Tahoma"/>
            <family val="2"/>
          </rPr>
          <t>Consult account manager on what social channels are appropriate for the brand. Answer "N/A" if it should be excluded</t>
        </r>
      </text>
    </comment>
    <comment ref="C128" authorId="0" shapeId="0">
      <text>
        <r>
          <rPr>
            <sz val="9"/>
            <color indexed="81"/>
            <rFont val="Tahoma"/>
            <family val="2"/>
          </rPr>
          <t>Consult account manager on what social channels are appropriate for the brand. Answer "N/A" if it should be excluded</t>
        </r>
      </text>
    </comment>
    <comment ref="C129" authorId="0" shapeId="0">
      <text>
        <r>
          <rPr>
            <sz val="9"/>
            <color indexed="81"/>
            <rFont val="Tahoma"/>
            <family val="2"/>
          </rPr>
          <t>Consult account manager on what social channels are appropriate for the brand. Answer "N/A" if it should be excluded</t>
        </r>
      </text>
    </comment>
    <comment ref="C143" authorId="0" shapeId="0">
      <text>
        <r>
          <rPr>
            <sz val="9"/>
            <color indexed="81"/>
            <rFont val="Tahoma"/>
            <family val="2"/>
          </rPr>
          <t>Question about thoroughness here: a sample set of videos (say 2-3) be checked for whether they’re optimized with transcripts, titles, categories, etc. Youtube continues to be exceptionally important.</t>
        </r>
      </text>
    </comment>
    <comment ref="C152" authorId="0" shapeId="0">
      <text>
        <r>
          <rPr>
            <b/>
            <sz val="9"/>
            <color indexed="81"/>
            <rFont val="Tahoma"/>
            <family val="2"/>
          </rPr>
          <t xml:space="preserve">Performics:
</t>
        </r>
        <r>
          <rPr>
            <sz val="9"/>
            <color indexed="81"/>
            <rFont val="Tahoma"/>
            <family val="2"/>
          </rPr>
          <t xml:space="preserve">
Answer "Yes" if local client. "No" zeros out the weight calc.
</t>
        </r>
      </text>
    </comment>
    <comment ref="C164" authorId="0" shapeId="0">
      <text>
        <r>
          <rPr>
            <sz val="9"/>
            <color indexed="81"/>
            <rFont val="Tahoma"/>
            <family val="2"/>
          </rPr>
          <t>Does not clearly state what happened, links to get back on track, search box, etc.</t>
        </r>
      </text>
    </comment>
  </commentList>
</comments>
</file>

<file path=xl/comments3.xml><?xml version="1.0" encoding="utf-8"?>
<comments xmlns="http://schemas.openxmlformats.org/spreadsheetml/2006/main">
  <authors>
    <author>Paul Stephani</author>
  </authors>
  <commentList>
    <comment ref="J2" authorId="0" shapeId="0">
      <text>
        <r>
          <rPr>
            <b/>
            <sz val="9"/>
            <color indexed="81"/>
            <rFont val="Tahoma"/>
            <family val="2"/>
          </rPr>
          <t>For this to work, you need to make sure the crawl pasted in has the same number of columns as set here. Depending on the site, version of SF you have, it won't line up unless you remove the columns toward the end.</t>
        </r>
      </text>
    </comment>
  </commentList>
</comments>
</file>

<file path=xl/sharedStrings.xml><?xml version="1.0" encoding="utf-8"?>
<sst xmlns="http://schemas.openxmlformats.org/spreadsheetml/2006/main" count="834" uniqueCount="453">
  <si>
    <t>Overview</t>
  </si>
  <si>
    <t>Notes</t>
  </si>
  <si>
    <t>Contents</t>
  </si>
  <si>
    <t>Dashboard</t>
  </si>
  <si>
    <t>Address</t>
  </si>
  <si>
    <t>Content</t>
  </si>
  <si>
    <t>Status Code</t>
  </si>
  <si>
    <t>Status</t>
  </si>
  <si>
    <t>Title 1</t>
  </si>
  <si>
    <t>Title 1 Length</t>
  </si>
  <si>
    <t>Title 1 Pixel Width</t>
  </si>
  <si>
    <t>Meta Description 1</t>
  </si>
  <si>
    <t>Meta Description 1 Length</t>
  </si>
  <si>
    <t>Meta Description 1 Pixel Width</t>
  </si>
  <si>
    <t>Meta Keyword 1</t>
  </si>
  <si>
    <t>Meta Keywords 1 Length</t>
  </si>
  <si>
    <t>H1-1</t>
  </si>
  <si>
    <t>H1-1 length</t>
  </si>
  <si>
    <t>H1-2</t>
  </si>
  <si>
    <t>H1-2 length</t>
  </si>
  <si>
    <t>H2-1</t>
  </si>
  <si>
    <t>H2-1 length</t>
  </si>
  <si>
    <t>H2-2</t>
  </si>
  <si>
    <t>H2-2 length</t>
  </si>
  <si>
    <t>Meta Robots 1</t>
  </si>
  <si>
    <t>Meta Refresh 1</t>
  </si>
  <si>
    <t>Canonical Link Element 1</t>
  </si>
  <si>
    <t>Size</t>
  </si>
  <si>
    <t>Word Count</t>
  </si>
  <si>
    <t>Level</t>
  </si>
  <si>
    <t>Inlinks</t>
  </si>
  <si>
    <t>Outlinks</t>
  </si>
  <si>
    <t>External Outlinks</t>
  </si>
  <si>
    <t>Hash</t>
  </si>
  <si>
    <t>Response Time</t>
  </si>
  <si>
    <t>Last Modified</t>
  </si>
  <si>
    <t>Redirect URI</t>
  </si>
  <si>
    <t>OK</t>
  </si>
  <si>
    <t>Do the URLs listed have a mixture of "http" and "https" verisons of the same URLs?</t>
  </si>
  <si>
    <t>Do the URLs listed have a mixture of "www" and non-"www" verisons of the same URLs?</t>
  </si>
  <si>
    <t>Are there unusual pages in the index that could be pop windows or internal pages that have no search engine value?</t>
  </si>
  <si>
    <t>Are there mobile specifc URLs in the desktop index?</t>
  </si>
  <si>
    <t>Are there any URLs with analytics tracking codes or session IDs?</t>
  </si>
  <si>
    <t>Are there any videos from the site that are missing from Google's index?</t>
  </si>
  <si>
    <t>Yes/No</t>
  </si>
  <si>
    <t>Is the sitemap out of date?</t>
  </si>
  <si>
    <t>Is the sitemap in a format other than XML?</t>
  </si>
  <si>
    <t>Is the robots.txt missing restrictions page such as print versions, blog tags or popups?</t>
  </si>
  <si>
    <t>Are there META Refresh directives present on the pages?</t>
  </si>
  <si>
    <t>Are there internal 4xx / 5xx HTTP status codes found?</t>
  </si>
  <si>
    <t>Are there internal 301 redirects found in the crawl?</t>
  </si>
  <si>
    <t>Are there internal 302 redirects found in the crawl?</t>
  </si>
  <si>
    <t>Is the robots.txt blocking internal resources like CSS and JavaScript? Are there old disallows that no longer apply?</t>
  </si>
  <si>
    <t>Are there more than 3-5 external CSS files on each page?</t>
  </si>
  <si>
    <t>Is there a significant amount of empty lines of code in the source code?</t>
  </si>
  <si>
    <t>Is significant page content displayed through iFrames?</t>
  </si>
  <si>
    <t>Is the mobile Google PageSpeed score load below 75?</t>
  </si>
  <si>
    <t>Is the desktop Google PageSpeed score load below 85?</t>
  </si>
  <si>
    <t>With the User Agent as Googlebot, are you seeing different content then you did as a regular user?</t>
  </si>
  <si>
    <t>If there are langauge or regional versions available, is it located on subdomain(s)?</t>
  </si>
  <si>
    <t>Content: META Data</t>
  </si>
  <si>
    <t>Are the META descriptions too long, over 165 characters on important pages?</t>
  </si>
  <si>
    <t>Are the META descriptions too short, under 100 characters on important pages?</t>
  </si>
  <si>
    <t>Is the site missing a prominent link to the brand Facebook page?</t>
  </si>
  <si>
    <t>Is the site missing a prominent link to the brand Twitter page?</t>
  </si>
  <si>
    <t>Is the site missing a prominent link to the brand YouTube page?</t>
  </si>
  <si>
    <t>Is the site missing a prominent link to the brand LinkedIn page?</t>
  </si>
  <si>
    <t>Does the about page/section on Facebook lack optimization, with brand details, link to site, use priority keywords?</t>
  </si>
  <si>
    <t>Does the brand fail to post on Facebook at least 2/week or several times per month?</t>
  </si>
  <si>
    <t>Does the about page/section on Twitter lack optimization, with brand details, link to site, use priority keywords?</t>
  </si>
  <si>
    <t>Does the brand fail to post on Twitter at least 2/week or several times per month?</t>
  </si>
  <si>
    <t xml:space="preserve">Are there less than 2 posts/comments per month responding or interacting to consumers/users and not about their brand on Twitter? </t>
  </si>
  <si>
    <t>Does the about page/section on LinkedIn lack optimization, with brand details, link to site, use priority keywords?</t>
  </si>
  <si>
    <t>Does the brand fail to post on LinkedIn at least 2/week or several times per month?</t>
  </si>
  <si>
    <t xml:space="preserve">Are there less than 2 posts/comments per month responding or interacting to consumers/users and not about their brand on LinkedIn? </t>
  </si>
  <si>
    <t>Does the about page/section on YouTube lack optimization, with brand details, link to site, use priority keywords?</t>
  </si>
  <si>
    <t>Does the brand fail to post on YouTube at least every few months?</t>
  </si>
  <si>
    <t xml:space="preserve">Are there less than 2 posts/comments per per video responding or interacting to consumers/users and not about their brand on YouTube? </t>
  </si>
  <si>
    <t>Authority: External Links</t>
  </si>
  <si>
    <t>Is the site missing a prominent link to the brand Pinterest page?</t>
  </si>
  <si>
    <t>Authority: Social Channels</t>
  </si>
  <si>
    <t>Yes</t>
  </si>
  <si>
    <t>No</t>
  </si>
  <si>
    <t>Weight</t>
  </si>
  <si>
    <t>Score</t>
  </si>
  <si>
    <t>Are there prominently featured, irrelevant subdomains in the index?</t>
  </si>
  <si>
    <t>Are there any QA, staging, or production version of the site available to search engines?</t>
  </si>
  <si>
    <t>Is the ratio of URLs found in the crawl to the URLs index higher than 20%</t>
  </si>
  <si>
    <t>Are there noindex, nofollow combinations found that are not appropriate?</t>
  </si>
  <si>
    <t>Weight Total</t>
  </si>
  <si>
    <t>Calculated Weight</t>
  </si>
  <si>
    <t>N/A</t>
  </si>
  <si>
    <t>Negative Total</t>
  </si>
  <si>
    <t>Is the robots.txt missing?</t>
  </si>
  <si>
    <t>User Experience</t>
  </si>
  <si>
    <t>Is the robots.txt missing the XML file reference? Does it redirect?</t>
  </si>
  <si>
    <r>
      <t xml:space="preserve">Test a random URL to see the response code - does it return </t>
    </r>
    <r>
      <rPr>
        <sz val="11"/>
        <color rgb="FFFF0000"/>
        <rFont val="Calibri"/>
        <family val="2"/>
        <scheme val="minor"/>
      </rPr>
      <t>something other</t>
    </r>
    <r>
      <rPr>
        <sz val="11"/>
        <color theme="1"/>
        <rFont val="Calibri"/>
        <family val="2"/>
        <scheme val="minor"/>
      </rPr>
      <t xml:space="preserve"> than 404 HTTP status code?</t>
    </r>
  </si>
  <si>
    <t>Are there canonical link elements missing on pages with filtering or sorting options?</t>
  </si>
  <si>
    <r>
      <t xml:space="preserve">Remove the "www" from a URL, does it </t>
    </r>
    <r>
      <rPr>
        <sz val="11"/>
        <color rgb="FFFF0000"/>
        <rFont val="Calibri"/>
        <family val="2"/>
        <scheme val="minor"/>
      </rPr>
      <t>FAIL</t>
    </r>
    <r>
      <rPr>
        <sz val="11"/>
        <color theme="1"/>
        <rFont val="Calibri"/>
        <family val="2"/>
        <scheme val="minor"/>
      </rPr>
      <t xml:space="preserve"> to return a 301 redirect to the "www" version or visa versa?</t>
    </r>
  </si>
  <si>
    <t>Are there mixed uppercase and lowercase alpha-numeric characters causing duplication?</t>
  </si>
  <si>
    <t>Are there unique tracking parameters apphended to the tailend of the URLs?</t>
  </si>
  <si>
    <t>Does the home page 302 redirect to something other than example.com?</t>
  </si>
  <si>
    <r>
      <t>Do the URL formats contain keywords that</t>
    </r>
    <r>
      <rPr>
        <sz val="11"/>
        <color rgb="FFFF0000"/>
        <rFont val="Calibri"/>
        <family val="2"/>
        <scheme val="minor"/>
      </rPr>
      <t xml:space="preserve"> DO NOT</t>
    </r>
    <r>
      <rPr>
        <sz val="11"/>
        <color theme="1"/>
        <rFont val="Calibri"/>
        <family val="2"/>
        <scheme val="minor"/>
      </rPr>
      <t xml:space="preserve"> apply to the page content?</t>
    </r>
  </si>
  <si>
    <t>Does the subdirectory structure FAIL to narrow from general to specific content themes?</t>
  </si>
  <si>
    <t>Does the website use a subdomain for the blog or important another category?</t>
  </si>
  <si>
    <t>If there's a trailing slash, by removing it and reloading does it FAIL to redirect to the "/" slash?</t>
  </si>
  <si>
    <t>Remove the "s" from the "https" protocol from a URL (if applicable), does it FAIL to return a 301 redirect to the "https" version?</t>
  </si>
  <si>
    <t>Are there more than 3-5 external JavaScript files in the &lt;head&gt; of the page?</t>
  </si>
  <si>
    <t>Does the website fail to utilize AMP on it's blog/news pages?</t>
  </si>
  <si>
    <t>Are the &lt;TITLE&gt; tags NOT formatted in the pattern of "Primary Keyword, Secondary | Brand"?</t>
  </si>
  <si>
    <t>Do the &lt;TITLE&gt; tags FAIL to align the apparent primary keyword with the page's content?</t>
  </si>
  <si>
    <t>&lt;TITLE&gt; tags over 70 characters on important, non-blog pages?</t>
  </si>
  <si>
    <t>&lt;TITLE&gt; tags under 50 characters on important, non-blog pages?</t>
  </si>
  <si>
    <t>Do the META descriptions FAIL to follow the pattern of "action word, descriptive sentence, call-to-action"?</t>
  </si>
  <si>
    <t>Do the META descriptions FAIL include and align the apparent primary keyword with the page's content?</t>
  </si>
  <si>
    <t>Are the &lt;H1&gt; header tags NOT present?</t>
  </si>
  <si>
    <t>Do the &lt;H1&gt; header tags FAIL to utilize the primary keyword or stemmed variant?</t>
  </si>
  <si>
    <t>Is there more than one set of &lt;H1&gt; tags per page?</t>
  </si>
  <si>
    <t>Are there Facebook Open Graph tags missing?</t>
  </si>
  <si>
    <t>Are the Facebook Open Graph tags incomplete (required minimums)?</t>
  </si>
  <si>
    <t>Are the Facebook Open Graph tags not modified for sharing, matching the &lt;TITLE&gt;?</t>
  </si>
  <si>
    <t>Are the Twitter Card tags missing?</t>
  </si>
  <si>
    <t>Are the Twitter Card tags incomplete (required minimums)?</t>
  </si>
  <si>
    <t>Are the Twitter Card tags NOT modified for sharing?</t>
  </si>
  <si>
    <t>Are the structured objects incomplete (required minimums)?</t>
  </si>
  <si>
    <t>Are all of the practical structured data opportunities missing?</t>
  </si>
  <si>
    <t>Is the native site map missing?</t>
  </si>
  <si>
    <t>Is the native site incomplete, and or without optimized keywords in a logical heirarchy?</t>
  </si>
  <si>
    <t>Are there NO videos on the website?</t>
  </si>
  <si>
    <t>Are the videos on the website missing structured data markup either in-line or via as attributes in the XML sitemap?</t>
  </si>
  <si>
    <t>Are there ALT attributes missing on important images such as products, logos, people, linked images, etc.?</t>
  </si>
  <si>
    <t>Do the ALT attributes FAIL to use relevant keywords and descriptive supporting data?</t>
  </si>
  <si>
    <t>Are the prominent images missing captions?</t>
  </si>
  <si>
    <t>Does the amount of copy on an informational-type page contain less than 350 words?</t>
  </si>
  <si>
    <t>Does the primary keyword FAIL to appear at or near the top of the copy block (first or second sentences-ish)?</t>
  </si>
  <si>
    <t>Is the secondary or supporting keyword(s) NOT mentioned once or 1:3 approx with primary?</t>
  </si>
  <si>
    <t>Is the &lt;h1&gt; header an image, NOT in HTML?</t>
  </si>
  <si>
    <t>Are there NO "deep links" to associated content categories / products - deeper than navigation?</t>
  </si>
  <si>
    <t>Are the social sharing buttons missing?</t>
  </si>
  <si>
    <t>Are the social buttons NOT appropriate for the client?</t>
  </si>
  <si>
    <t>Are the social buttons missing pre-loaded, sharable content?</t>
  </si>
  <si>
    <t>Has distractions such as large popups, a ton of advertisements?</t>
  </si>
  <si>
    <t>Missing the practical store NAP information on location pages?</t>
  </si>
  <si>
    <t>Missing copy block describing the neighborhood and or local engagement with community?</t>
  </si>
  <si>
    <t>Missing LocalBusiness (or equiv) structured data object markup?</t>
  </si>
  <si>
    <t>Yext scan of business location picked at random score under 80%?</t>
  </si>
  <si>
    <t>Missing optimized profile(s) on Bing?</t>
  </si>
  <si>
    <t>Missing optimized profile(s) on Google?</t>
  </si>
  <si>
    <t>Does the internal search fail to pull in relevant results?</t>
  </si>
  <si>
    <t>Requires scrolling to view important conversion-related content?</t>
  </si>
  <si>
    <t>Content: Multimedia</t>
  </si>
  <si>
    <t>Content: Body Copy</t>
  </si>
  <si>
    <t>Authority: Links</t>
  </si>
  <si>
    <t>Technical: Coding &amp; Loading Times</t>
  </si>
  <si>
    <t>Technical: URL Formats</t>
  </si>
  <si>
    <t>Technical: Google's Index</t>
  </si>
  <si>
    <t>Authority: Social</t>
  </si>
  <si>
    <t>Local SEO</t>
  </si>
  <si>
    <t xml:space="preserve">Does the site have significantly less external links than the competitor? </t>
  </si>
  <si>
    <t xml:space="preserve">Does the site have significantly less linking domains than the competitor? </t>
  </si>
  <si>
    <t xml:space="preserve">Does the site have significantly less new linking domains than the competitor? </t>
  </si>
  <si>
    <t>Is the site missing a prominent link to the brand Instagram page?</t>
  </si>
  <si>
    <t xml:space="preserve">Are there less than 4 posts/comments per month responding or interacting to consumers/users and not about their brand on Facebook? </t>
  </si>
  <si>
    <t>Does the about page/section on Instagram lack optimization, with brand details, link to site, use priority keywords?</t>
  </si>
  <si>
    <t>Does the brand fail to post on Instagram at least 2/week or several times per month?</t>
  </si>
  <si>
    <t xml:space="preserve">Are there less than 10 posts/comments per month responding or interacting to consumers/users and not about their brand on Instagram? </t>
  </si>
  <si>
    <t>Screaming Frog Data Crawl Data</t>
  </si>
  <si>
    <t>Screaming Frog Summary</t>
  </si>
  <si>
    <t>Brand KW in Title?</t>
  </si>
  <si>
    <t>Duplicate Title tag</t>
  </si>
  <si>
    <t>Duplicate Meta Descriptions?</t>
  </si>
  <si>
    <t>Duplicate H1 tags?</t>
  </si>
  <si>
    <t>Duplicate tags?</t>
  </si>
  <si>
    <t>Meta refresh?</t>
  </si>
  <si>
    <t>Matching Canonical?</t>
  </si>
  <si>
    <t>Meta robots no-follow</t>
  </si>
  <si>
    <t>Meta robots no-index</t>
  </si>
  <si>
    <t>URL Length</t>
  </si>
  <si>
    <t>Url</t>
  </si>
  <si>
    <t>Meta refresh</t>
  </si>
  <si>
    <t>On-page Canonical tag</t>
  </si>
  <si>
    <t>Matching Canonical Tag</t>
  </si>
  <si>
    <t>Extension</t>
  </si>
  <si>
    <t>Subdomain</t>
  </si>
  <si>
    <t>Technical</t>
  </si>
  <si>
    <t>Pillars</t>
  </si>
  <si>
    <t>Is this client considered "Local"?</t>
  </si>
  <si>
    <t>For dashboard</t>
  </si>
  <si>
    <t>Perfect Score</t>
  </si>
  <si>
    <t>Authority</t>
  </si>
  <si>
    <t>Experience</t>
  </si>
  <si>
    <t>%</t>
  </si>
  <si>
    <t>Date</t>
  </si>
  <si>
    <t>URL rating distribution </t>
  </si>
  <si>
    <t>Competitor 1</t>
  </si>
  <si>
    <t>Competitor 2</t>
  </si>
  <si>
    <t>Difficulty</t>
  </si>
  <si>
    <t>Pillar</t>
  </si>
  <si>
    <t>Are there older pages available to search engines and in Google's index?</t>
  </si>
  <si>
    <t>Calculated Result</t>
  </si>
  <si>
    <t>Are major components of the site's content programmed in JavaScript?</t>
  </si>
  <si>
    <t>Are major components of the site's content programmed in Flash?</t>
  </si>
  <si>
    <t>Does the site NOT have high-quality articles or posts that can effectively be used for link building?</t>
  </si>
  <si>
    <t>Does the site NOT have audio-visual content (videos, images, audio files) that can effectively be used for link building?</t>
  </si>
  <si>
    <t>Does the site NOT have infographics that can effectively be used for link building?</t>
  </si>
  <si>
    <t>Does the site NOT have high-quality resources (e.g., online tools, widgets) that can effectively be used for link building?</t>
  </si>
  <si>
    <t>Does not have compliant link building (e.g., spammy link building, link schemes, paid links with keyword-rich anchor text)?</t>
  </si>
  <si>
    <t>Experience: UX</t>
  </si>
  <si>
    <t>Staging or production versions of the site were found and indexed by search engines.</t>
  </si>
  <si>
    <t>Both the secure HTTPS and non-encrypted HTTP protocols were found with the same URIs.</t>
  </si>
  <si>
    <t>A mixutre of "www" and non-"www" subdomains were found in the search engine's index.</t>
  </si>
  <si>
    <t>Pages of little to no search value were found in the index.</t>
  </si>
  <si>
    <t>Most of the top pages were not found in the top 100 positions.</t>
  </si>
  <si>
    <t>Many old, legacy pages are still indexed.</t>
  </si>
  <si>
    <t>The audit uncovered irrelevant or duplicative subdomains in the index.</t>
  </si>
  <si>
    <t>Mobile specific URLs are have been found in the index.</t>
  </si>
  <si>
    <t>This column produces the "issues" output found on the dashboard page.</t>
  </si>
  <si>
    <t>Brand Here:</t>
  </si>
  <si>
    <t>Root URL Here:</t>
  </si>
  <si>
    <t>The audit uncovered URLs with tracking codes or session IDs.</t>
  </si>
  <si>
    <t>The various PDFs found on the website were not located within the index.</t>
  </si>
  <si>
    <t>None of the website's videos were indexed under the root domain.</t>
  </si>
  <si>
    <t>The ratio of crawled URLs found in our crawl versus the search engine's known quantity is above Performics' preferred quantity.</t>
  </si>
  <si>
    <t>The robots.txt file is missing.</t>
  </si>
  <si>
    <t>The robots.txt file is missing disallows for crawler efficiencies.</t>
  </si>
  <si>
    <t>The robots.txt file is out of date and or blocking needed file resources to build the pages.</t>
  </si>
  <si>
    <t>The XML sitemap is out of date and needs to be rebuilt.</t>
  </si>
  <si>
    <t>The XML sitemap is formatted incorrectly.</t>
  </si>
  <si>
    <t>The crawl uncovered JavaScript META refreshes on the pages.</t>
  </si>
  <si>
    <t>Crawler directives such as noindex, nofollow were uncovered and incorrectly implemented.</t>
  </si>
  <si>
    <t>Many temporary 302 redirects were found within the website.</t>
  </si>
  <si>
    <t>Many 4xx and or 5xx error pages were uncovered within the website.</t>
  </si>
  <si>
    <t>The server is not set up to handle error pages when tested and returns a non-404 HTTP status code.</t>
  </si>
  <si>
    <t>There are no canonical link element on the pages using faceted navigation.</t>
  </si>
  <si>
    <t>The mobile site is missing canonical link elements to the desktop version or are incorrect.</t>
  </si>
  <si>
    <t>The HREFlang tags are missing or not properly implemented.</t>
  </si>
  <si>
    <t>Are the HREFlang tags missing or incorrect?</t>
  </si>
  <si>
    <t>The URL rewrite rules do not consolidate "www" and non-"www" URLs.</t>
  </si>
  <si>
    <t>The URL rewrite rules do not consolidate "http" and "https" protocols.</t>
  </si>
  <si>
    <t>The trailing URL slash does not redirect when removed or added.</t>
  </si>
  <si>
    <t>If this client has regional versions (UK &amp; US), is the content identical?</t>
  </si>
  <si>
    <t>The content is not written for local, regional users of the same language.</t>
  </si>
  <si>
    <t>The social sharing buttons are missing.</t>
  </si>
  <si>
    <t>Some social buttons are not appropriate for this client.</t>
  </si>
  <si>
    <t>The social sharing buttons are inserting un-optimized content when preloaded.</t>
  </si>
  <si>
    <t>No deep links were found within appropriate body copy blocks.</t>
  </si>
  <si>
    <t>Copy blocks are below the recommended word length of 350.</t>
  </si>
  <si>
    <t>The secondary keyword(s) were not utilized in the copy block or was less than the recommended ratio.</t>
  </si>
  <si>
    <t>The &lt;h1&gt; header tag or headline is not in HTML.</t>
  </si>
  <si>
    <t>The mix of non-alpha numeric characters and or mixed case strings is causing duplication.</t>
  </si>
  <si>
    <t>The URLs are using tracking parameters that are causing duplication.</t>
  </si>
  <si>
    <t>The home page redirects using temporary 302 HTTP status code.</t>
  </si>
  <si>
    <t>There is duplication present in Google's index where different URLs produce the same content.</t>
  </si>
  <si>
    <t>The news hub creates paginated patterns that are indexed.</t>
  </si>
  <si>
    <t>The URLs use characters that do not describe the content of the pages.</t>
  </si>
  <si>
    <t>The URL structure fails to create logical alignment of general to narrow directories and names.</t>
  </si>
  <si>
    <t>The subdomain is used for important content such as the blog.</t>
  </si>
  <si>
    <t>The language / country versions of the website are located on the subdomain.</t>
  </si>
  <si>
    <t>There are more than 3-5 external JavaScript files used that may need consolidating.</t>
  </si>
  <si>
    <t>There are more than 3-5 external CSS files used that may need consolidating.</t>
  </si>
  <si>
    <t>There is a lot of empty space in the code that could be eliminated.</t>
  </si>
  <si>
    <t>JavaScript powers content that may be invisible to search engines.</t>
  </si>
  <si>
    <t>Flash programming produces the onsite content and is invisible to search engines.</t>
  </si>
  <si>
    <t>The website uses iFrames that renders content from other websites</t>
  </si>
  <si>
    <t>The server renders different content by user-agent and could be construed as deceptive.</t>
  </si>
  <si>
    <t>The website does not utilize the secure HTTPs protocol.</t>
  </si>
  <si>
    <t>The website does not utilize accelerated mobile pages (AMP) for the articles / blog pages.</t>
  </si>
  <si>
    <t>The &lt;TITLE&gt; tags FAIL to align the apparent primary keyword with the page's content.</t>
  </si>
  <si>
    <t>The &lt;TITLE&gt; tags are over 70 characters on important, non-blog pages.</t>
  </si>
  <si>
    <t>The &lt;TITLE&gt; tags are under 50 characters on important, non-blog pages.</t>
  </si>
  <si>
    <t>The META descriptions FAIL to follow the pattern of "action word, descriptive sentence, call-to-action".</t>
  </si>
  <si>
    <t>The META descriptions FAIL include and align the apparent primary keyword with the page's content.</t>
  </si>
  <si>
    <t>The META descriptions too long, over 165 characters on important pages.</t>
  </si>
  <si>
    <t>The META descriptions too short, under 100 characters on important pages.</t>
  </si>
  <si>
    <t>The &lt;H1&gt; header tags FAIL to utilize the primary keyword or stemmed variant.</t>
  </si>
  <si>
    <t>The Facebook Open Graph tags are missing.</t>
  </si>
  <si>
    <t>The Facebook Open Graph tags are incomplete or lack the required minimums.</t>
  </si>
  <si>
    <t>The Facebook Open Graph tags are not modified for sharing, matching the &lt;TITLE&gt;.</t>
  </si>
  <si>
    <t>The Twitter Card tags are incomplete required minimums.</t>
  </si>
  <si>
    <t>The Twitter Card tags are missing.</t>
  </si>
  <si>
    <t>The Twitter Card tags are NOT modified for sharing.</t>
  </si>
  <si>
    <t>The structured objects (Schema, Micro-formatting) are missing.</t>
  </si>
  <si>
    <t>The structured objects are incomplete and are missing the required minimums.</t>
  </si>
  <si>
    <t>Practical structured data opportunities are missing.</t>
  </si>
  <si>
    <t>Are there no structured objects (Schema, Micro-formatting) on the site?</t>
  </si>
  <si>
    <t>The native site map is missing.</t>
  </si>
  <si>
    <t>The native site incomplete, and or without optimized keywords in a logical heirarchy.</t>
  </si>
  <si>
    <t>The videos on the website are missing structured data markup either in-line or via as attributes in the XML sitemap.</t>
  </si>
  <si>
    <t>The videos fail to include a transcript or even beyond a brief description.</t>
  </si>
  <si>
    <t>Do the videos FAIL to include a transcript beyond a brief description?</t>
  </si>
  <si>
    <t>There are ALT attributes missing on important images such as products, logos, people, linked images, etc.</t>
  </si>
  <si>
    <t>The ALT attributes FAIL to use relevant keywords and descriptive supporting data.</t>
  </si>
  <si>
    <t>The site does not have high-quality articles or posts that can effectively be used for link building.</t>
  </si>
  <si>
    <t>The site not have audio-visual content (videos, images, audio files) that can effectively be used for link building.</t>
  </si>
  <si>
    <t>The site does not have infographics that can effectively be used for link building.</t>
  </si>
  <si>
    <t>The site does not have high-quality resources (e.g., online tools, widgets) that can effectively be used for link building.</t>
  </si>
  <si>
    <t>The site does not have compliant link building (e.g., spammy link building, link schemes, paid links with keyword-rich anchor text).</t>
  </si>
  <si>
    <t>The site does have significantly less linking domains than the competitor.</t>
  </si>
  <si>
    <t>The site missing a prominent link to the brand Facebook page.</t>
  </si>
  <si>
    <t>The site missing a prominent link to the brand Twitter page.</t>
  </si>
  <si>
    <t>The site missing a prominent link to the brand YouTube page.</t>
  </si>
  <si>
    <t>The site missing a prominent link to the brand LinkedIn page.</t>
  </si>
  <si>
    <t>The site missing a prominent link to the brand Pinterest page.</t>
  </si>
  <si>
    <t>The site missing a prominent link to the brand Instagram page.</t>
  </si>
  <si>
    <t>There is no page for the brand on Facebook.</t>
  </si>
  <si>
    <t>The about page/section on Facebook lacks optimization, with brand details, link to site, use priority keywords.</t>
  </si>
  <si>
    <t>The brand fails to post on Facebook at least 2/week or several times per month.</t>
  </si>
  <si>
    <t>There are less than 4 posts/comments per month responding or interacting to consumers/users and not about their brand on Facebook.</t>
  </si>
  <si>
    <t>There is no page for the brand on Twitter.</t>
  </si>
  <si>
    <t>The brand fails to post on Twitter at least 2/week or several times per month.</t>
  </si>
  <si>
    <t>There are less than 2 posts/comments per month responding or interacting to consumers/users and not about their brand on Twitter.</t>
  </si>
  <si>
    <t>There is no page for the brand on LinkedIn?</t>
  </si>
  <si>
    <t>The about page/section on LinkedIn lack optimization, with brand details, link to site, use priority keywords.</t>
  </si>
  <si>
    <t>The brand fail to post on LinkedIn at least 2/week or several times per month.</t>
  </si>
  <si>
    <t>There are less than 2 posts/comments per month responding or interacting to consumers/users and not about their brand on LinkedIn.</t>
  </si>
  <si>
    <t>There is no channel for the brand on YouTube?</t>
  </si>
  <si>
    <t>The about page/section on YouTube lack optimization, with brand details, link to site, use priority keywords.</t>
  </si>
  <si>
    <t>The brand fails to post on YouTube at least every few months.</t>
  </si>
  <si>
    <t>There are less than 2 posts/comments per per video responding or interacting to consumers/users and not about their brand on YouTube.</t>
  </si>
  <si>
    <t>The about page/section on Instagram lacks optimization, with brand details, link to site, use priority keywords.</t>
  </si>
  <si>
    <t>The about page/section on Twitter lacks optimization, with brand details, link to site, use priority keywords.</t>
  </si>
  <si>
    <t>The brand fails to post on Instagram at least 2/week or several times per month.</t>
  </si>
  <si>
    <t>There are less than 10 posts/comments per month responding or interacting to consumers/users and not about their brand on Instagram.</t>
  </si>
  <si>
    <t>There is no crawlable local directory structure - state &gt; city &gt; store pages.</t>
  </si>
  <si>
    <t>The site is missing the practical store NAP information on location pages.</t>
  </si>
  <si>
    <t>The site is missing LocalBusiness (or equiv) structured data object markup.</t>
  </si>
  <si>
    <t>The site is missing a copy block describing the neighborhood and or local engagement with community.</t>
  </si>
  <si>
    <t>A Yext scan of business location picked at random scored under 80%.</t>
  </si>
  <si>
    <t>Brand is missing optimized profile(s) on Google.</t>
  </si>
  <si>
    <t>Brand is missing optimized profile(s) on Bing.</t>
  </si>
  <si>
    <t>The internal search fails to pull in relevant results.</t>
  </si>
  <si>
    <t>The site requires scrolling to view important conversion-related content.</t>
  </si>
  <si>
    <t>Impact</t>
  </si>
  <si>
    <t>Low</t>
  </si>
  <si>
    <t>Mid</t>
  </si>
  <si>
    <t>High</t>
  </si>
  <si>
    <t>Totals</t>
  </si>
  <si>
    <t>Adjusted for Dashboard</t>
  </si>
  <si>
    <t>Client Logo Here</t>
  </si>
  <si>
    <t>Pillar Score Distribution</t>
  </si>
  <si>
    <t xml:space="preserve">Issues </t>
  </si>
  <si>
    <t>Local</t>
  </si>
  <si>
    <t>Technical: URL Structures</t>
  </si>
  <si>
    <t>Technical: Crawler Directives</t>
  </si>
  <si>
    <t>Every question is formatted where "no" is good and "yes" is bad.</t>
  </si>
  <si>
    <t>[Hold]</t>
  </si>
  <si>
    <t>Domains</t>
  </si>
  <si>
    <t>Links</t>
  </si>
  <si>
    <t>Links/Domain</t>
  </si>
  <si>
    <t>Competitor 3</t>
  </si>
  <si>
    <t>The images are too big and or are rendered on the fly.</t>
  </si>
  <si>
    <t>Is the server failing to cache resources and or beyond 3 months?</t>
  </si>
  <si>
    <t>Many internal 301 redirects were found within the website.</t>
  </si>
  <si>
    <t>The &lt;TITLE&gt; tags are NOT formatted in the pattern of "Primary Keyword, Secondary | Brand".</t>
  </si>
  <si>
    <t>The &lt;H1&gt; header tags are NOT present.</t>
  </si>
  <si>
    <t>There is more than one set of &lt;H1&gt; tags per page.</t>
  </si>
  <si>
    <t>The site hasignificantly less external links than the competitor.</t>
  </si>
  <si>
    <t>The site has significantly less new linking domains than the competitor.</t>
  </si>
  <si>
    <t>The columns I - Z to the right are important don't, modify, delete or shift!</t>
  </si>
  <si>
    <t># Issues</t>
  </si>
  <si>
    <t>In Crawl?</t>
  </si>
  <si>
    <t>Index Figures</t>
  </si>
  <si>
    <t>URLs</t>
  </si>
  <si>
    <t>200 HTTP Response</t>
  </si>
  <si>
    <t>301 HTTP Response</t>
  </si>
  <si>
    <t>302 HTTP Response</t>
  </si>
  <si>
    <t>400 HTTP Response</t>
  </si>
  <si>
    <t>403 HTTP Response</t>
  </si>
  <si>
    <t>404 HTTP Response</t>
  </si>
  <si>
    <t>429 HTTP Response</t>
  </si>
  <si>
    <t>500 HTTP Response</t>
  </si>
  <si>
    <t>503 HTTP Response</t>
  </si>
  <si>
    <t>High Difficulty</t>
  </si>
  <si>
    <t>Low Difficulty</t>
  </si>
  <si>
    <t>Mid Difficulty</t>
  </si>
  <si>
    <t>Competitor Link Table</t>
  </si>
  <si>
    <t>Score: By Pillar</t>
  </si>
  <si>
    <t>This website has distractions such as large popups, and a lot of advertisements.</t>
  </si>
  <si>
    <t>No crawlable local directory structure - state &gt; city &gt; store pages?</t>
  </si>
  <si>
    <t>Update Description</t>
  </si>
  <si>
    <t>Author</t>
  </si>
  <si>
    <t>Update Log</t>
  </si>
  <si>
    <t>Audit Point</t>
  </si>
  <si>
    <t>Notes (Additional Notes For Particular Issues)</t>
  </si>
  <si>
    <t>URL</t>
  </si>
  <si>
    <t>Are "top" landing pages NOT found when doing a site: search of the top 100 links?</t>
  </si>
  <si>
    <t>Crawl Figures</t>
  </si>
  <si>
    <t>Is there no page for the brand on Facebook?</t>
  </si>
  <si>
    <t>Is there no page for the brand on Twitter?</t>
  </si>
  <si>
    <t>Is there no page for the brand on LinkedIn?</t>
  </si>
  <si>
    <t>Is there no channel for the brand on YouTube?</t>
  </si>
  <si>
    <t xml:space="preserve">Is there no page for the brand on Instagram? </t>
  </si>
  <si>
    <t>User Experience: UX</t>
  </si>
  <si>
    <t>There is no page for the brand on Instagram.</t>
  </si>
  <si>
    <t>Audit Summary</t>
  </si>
  <si>
    <t>Issue List by Pillars</t>
  </si>
  <si>
    <t>For Graphs</t>
  </si>
  <si>
    <t>Connect these graphs to the deck to save time / your sanity</t>
  </si>
  <si>
    <t xml:space="preserve"> PPT &gt; File &gt; Related Documents &gt; Edit Links to Files</t>
  </si>
  <si>
    <t>URL Rating</t>
  </si>
  <si>
    <t>Domain Rating</t>
  </si>
  <si>
    <t>Comments - list the most pressing issues and try to cover them per pillar as a bulleted list.</t>
  </si>
  <si>
    <t>Issue by Difficulty</t>
  </si>
  <si>
    <t>The rendering speeds on a mobile device is slow, below the recommended score of 85.</t>
  </si>
  <si>
    <t>The rendering speeds on a desktop is slow, below the recommended score of 85.</t>
  </si>
  <si>
    <t>No videos present – videos help reinforce content on-site and are valuable additions to a web page relevancy.</t>
  </si>
  <si>
    <t>No clear calls-to-action for a primary conversion?</t>
  </si>
  <si>
    <t>There is no clear call-to-action for a conversion.</t>
  </si>
  <si>
    <r>
      <t xml:space="preserve">Performics full site audit provides a deeper understanding where </t>
    </r>
    <r>
      <rPr>
        <b/>
        <sz val="11"/>
        <color rgb="FF269B48"/>
        <rFont val="Calibri"/>
        <family val="2"/>
        <scheme val="minor"/>
      </rPr>
      <t>[client]</t>
    </r>
    <r>
      <rPr>
        <sz val="11"/>
        <color theme="1"/>
        <rFont val="Calibri"/>
        <family val="2"/>
        <scheme val="minor"/>
      </rPr>
      <t xml:space="preserve"> opportunities exist for improved organic search performance. The audit breaks down the website into 4 Pillars: Technical, Content, Authority &amp; User Experience.</t>
    </r>
  </si>
  <si>
    <t>Is not mobile-friendly per Google's mobile friendliness test?</t>
  </si>
  <si>
    <t>The site does not pass Google's mobile friendliness test.</t>
  </si>
  <si>
    <t>The XML sitemap reference in robots.txt is missing or is incorrect.</t>
  </si>
  <si>
    <t>The primary keywords are not at the top or near the top of the main copy block.</t>
  </si>
  <si>
    <t>Does not have a mobile (smartphone) dedicated experience?</t>
  </si>
  <si>
    <t>The website does not have a mobile-specific, responsive, or dynamic serving mobile experience.</t>
  </si>
  <si>
    <t>Is the 404 error page NOT optimized for continued navigation?</t>
  </si>
  <si>
    <t>The 404 error page is not optimized to encourage continued engagement with the website.</t>
  </si>
  <si>
    <t>Negative Score</t>
  </si>
  <si>
    <t>The server is not caching resources or beyond 3 months.</t>
  </si>
  <si>
    <t>The prominent images are missing descriptive captions.</t>
  </si>
  <si>
    <t>ACME Fireworks</t>
  </si>
  <si>
    <t>Are the images too big (over 100k) and or are rendered to different resolutions in the HTML?</t>
  </si>
  <si>
    <t>The product images are not expandable or provide zooming.</t>
  </si>
  <si>
    <t>The website's forms do not use real-time validation.</t>
  </si>
  <si>
    <t>Technical: The Index</t>
  </si>
  <si>
    <t>No click-to-call feature present on the mobile version of the website.</t>
  </si>
  <si>
    <t>Are there multiple URLs that produce the same on-page content?</t>
  </si>
  <si>
    <t>Typically in article content hubs, does the category structure create pagination patterns?</t>
  </si>
  <si>
    <t>Does the website load all images, even if they aren't displayed without user interaction?</t>
  </si>
  <si>
    <t>The website would benefit by "lazy loading" images that are only displayed through user interactions.</t>
  </si>
  <si>
    <t>Anchor Text</t>
  </si>
  <si>
    <t>http://www.acme-fireworks.com</t>
  </si>
  <si>
    <t>Are important PDF files that should be indexed missing from Google's index?</t>
  </si>
  <si>
    <t>Do the form inputs NOT use real-time validation?</t>
  </si>
  <si>
    <t>Fails to include "click-to-call" feature on the mobile version?</t>
  </si>
  <si>
    <t>Are the mobile product images NOT expandable?</t>
  </si>
  <si>
    <t>Are the canonical link elements incorrect, or missing where needed?</t>
  </si>
  <si>
    <t>The canonical link elements are not properly implemented.</t>
  </si>
  <si>
    <t>Does the website FAIL to utilize the secure HTTPS protocol?</t>
  </si>
  <si>
    <t>Total URLs</t>
  </si>
  <si>
    <t>Paste Entire Crawl HERE</t>
  </si>
  <si>
    <t>Is the mobile site on a subdomain and missing canonicals from the desktop?</t>
  </si>
  <si>
    <t>Is the mobile website on the subdomain and have less content than desktop site?</t>
  </si>
  <si>
    <t>The mobile website is on a subdomain and has less content than the desktop version.</t>
  </si>
  <si>
    <t>Google Index URLs Scraped - PASTE BELOW</t>
  </si>
  <si>
    <t>Crawl Overview Report by the Screaming Frog SEO Spider (8.0)</t>
  </si>
  <si>
    <t>AHREFs (Compare Link Metrics) - Paste AHREF Output below each - see example to the right</t>
  </si>
  <si>
    <t>PASTE HERE WITH CRAWLED PAGES CELL</t>
  </si>
  <si>
    <t>Dump Entire Download HERE</t>
  </si>
  <si>
    <t>On the "Dashboard - Issues List by Pillar" , filter out "OK" in the issues column once completed here.</t>
  </si>
  <si>
    <t>No. Issues By Pillar</t>
  </si>
  <si>
    <t>Client Name</t>
  </si>
  <si>
    <t>Version 1.3 (last updated 8/1/18)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</si>
</sst>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F800]dddd\,\ mmmm\ dd\,\ yyyy"/>
    <numFmt numFmtId="166" formatCode="0.0"/>
  </numFmts>
  <fonts count="41" x14ac:knownFonts="1">
    <font>
      <sz val="11"/>
      <color theme="1"/>
      <name val="Calibri"/>
      <family val="2"/>
      <scheme val="minor"/>
    </font>
    <font>
      <sz val="11"/>
      <name val="Calibri"/>
      <family val="2"/>
    </font>
    <font>
      <sz val="28"/>
      <color indexed="22"/>
      <name val="Gill Sans MT Condensed"/>
      <family val="2"/>
    </font>
    <font>
      <sz val="11"/>
      <color theme="1"/>
      <name val="Calibri"/>
      <family val="2"/>
      <scheme val="minor"/>
    </font>
    <font>
      <sz val="11"/>
      <color theme="0"/>
      <name val="Calibri"/>
      <family val="2"/>
      <scheme val="minor"/>
    </font>
    <font>
      <u/>
      <sz val="11"/>
      <color theme="10"/>
      <name val="Calibri"/>
      <family val="2"/>
    </font>
    <font>
      <sz val="10"/>
      <name val="Calibri"/>
      <family val="2"/>
      <scheme val="minor"/>
    </font>
    <font>
      <b/>
      <sz val="12"/>
      <color theme="0"/>
      <name val="Calibri"/>
      <family val="2"/>
      <scheme val="minor"/>
    </font>
    <font>
      <b/>
      <sz val="18"/>
      <color theme="0" tint="-4.9989318521683403E-2"/>
      <name val="Gill Sans MT Condensed"/>
      <family val="2"/>
    </font>
    <font>
      <sz val="18"/>
      <color theme="1"/>
      <name val="Calibri"/>
      <family val="2"/>
      <scheme val="minor"/>
    </font>
    <font>
      <sz val="16"/>
      <name val="Calibri"/>
      <family val="2"/>
      <scheme val="minor"/>
    </font>
    <font>
      <u/>
      <sz val="11"/>
      <color theme="0"/>
      <name val="Calibri"/>
      <family val="2"/>
    </font>
    <font>
      <sz val="11"/>
      <color theme="0"/>
      <name val="Calibri"/>
      <family val="2"/>
    </font>
    <font>
      <sz val="10"/>
      <color theme="1"/>
      <name val="Calibri"/>
      <family val="2"/>
      <scheme val="minor"/>
    </font>
    <font>
      <b/>
      <sz val="18"/>
      <name val="Calibri"/>
      <family val="2"/>
      <scheme val="minor"/>
    </font>
    <font>
      <u/>
      <sz val="11"/>
      <color rgb="FF00B050"/>
      <name val="Calibri"/>
      <family val="2"/>
    </font>
    <font>
      <b/>
      <sz val="14"/>
      <color theme="1"/>
      <name val="Calibri"/>
      <family val="2"/>
      <scheme val="minor"/>
    </font>
    <font>
      <b/>
      <sz val="11"/>
      <color theme="1"/>
      <name val="Calibri"/>
      <family val="2"/>
      <scheme val="minor"/>
    </font>
    <font>
      <sz val="9"/>
      <color indexed="81"/>
      <name val="Tahoma"/>
      <family val="2"/>
    </font>
    <font>
      <b/>
      <sz val="9"/>
      <color indexed="81"/>
      <name val="Tahoma"/>
      <family val="2"/>
    </font>
    <font>
      <b/>
      <sz val="14"/>
      <color theme="0"/>
      <name val="Calibri"/>
      <family val="2"/>
      <scheme val="minor"/>
    </font>
    <font>
      <sz val="11"/>
      <color rgb="FFFF0000"/>
      <name val="Calibri"/>
      <family val="2"/>
      <scheme val="minor"/>
    </font>
    <font>
      <b/>
      <sz val="16"/>
      <color theme="1"/>
      <name val="Calibri"/>
      <family val="2"/>
      <scheme val="minor"/>
    </font>
    <font>
      <b/>
      <sz val="22"/>
      <name val="Calibri"/>
      <family val="2"/>
      <scheme val="minor"/>
    </font>
    <font>
      <b/>
      <sz val="10"/>
      <color theme="1"/>
      <name val="Calibri"/>
      <family val="2"/>
      <scheme val="minor"/>
    </font>
    <font>
      <sz val="16"/>
      <color theme="0"/>
      <name val="Calibri"/>
      <family val="2"/>
      <scheme val="minor"/>
    </font>
    <font>
      <b/>
      <sz val="18"/>
      <color theme="0"/>
      <name val="Calibri"/>
      <family val="2"/>
      <scheme val="minor"/>
    </font>
    <font>
      <sz val="48"/>
      <color theme="1"/>
      <name val="Calibri"/>
      <family val="2"/>
      <scheme val="minor"/>
    </font>
    <font>
      <b/>
      <sz val="26"/>
      <name val="Calibri"/>
      <family val="2"/>
      <scheme val="minor"/>
    </font>
    <font>
      <b/>
      <sz val="16"/>
      <color theme="0"/>
      <name val="Calibri"/>
      <family val="2"/>
      <scheme val="minor"/>
    </font>
    <font>
      <b/>
      <sz val="24"/>
      <color theme="1"/>
      <name val="Calibri"/>
      <family val="2"/>
      <scheme val="minor"/>
    </font>
    <font>
      <b/>
      <sz val="12"/>
      <color theme="1"/>
      <name val="Calibri"/>
      <family val="2"/>
      <scheme val="minor"/>
    </font>
    <font>
      <sz val="36"/>
      <color theme="1"/>
      <name val="Calibri"/>
      <family val="2"/>
      <scheme val="minor"/>
    </font>
    <font>
      <i/>
      <sz val="11"/>
      <color theme="1"/>
      <name val="Calibri"/>
      <family val="2"/>
      <scheme val="minor"/>
    </font>
    <font>
      <b/>
      <sz val="12"/>
      <color indexed="81"/>
      <name val="Tahoma"/>
      <family val="2"/>
    </font>
    <font>
      <sz val="12"/>
      <color theme="1"/>
      <name val="Calibri"/>
      <family val="2"/>
      <scheme val="minor"/>
    </font>
    <font>
      <sz val="10"/>
      <name val="Arial"/>
      <family val="2"/>
    </font>
    <font>
      <b/>
      <i/>
      <sz val="11"/>
      <color theme="1"/>
      <name val="Calibri"/>
      <family val="2"/>
      <scheme val="minor"/>
    </font>
    <font>
      <b/>
      <sz val="11"/>
      <color rgb="FF269B48"/>
      <name val="Calibri"/>
      <family val="2"/>
      <scheme val="minor"/>
    </font>
    <font>
      <b/>
      <sz val="24"/>
      <color theme="0"/>
      <name val="Calibri"/>
      <family val="2"/>
      <scheme val="minor"/>
    </font>
    <font>
      <sz val="11"/>
      <color theme="0" tint="-0.249977111117893"/>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269B48"/>
        <bgColor indexed="64"/>
      </patternFill>
    </fill>
    <fill>
      <patternFill patternType="solid">
        <fgColor theme="6"/>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499984740745262"/>
        <bgColor indexed="64"/>
      </patternFill>
    </fill>
    <fill>
      <patternFill patternType="solid">
        <fgColor rgb="FF00B050"/>
        <bgColor indexed="64"/>
      </patternFill>
    </fill>
  </fills>
  <borders count="5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s>
  <cellStyleXfs count="5">
    <xf numFmtId="0" fontId="0" fillId="0" borderId="0"/>
    <xf numFmtId="43" fontId="3" fillId="0" borderId="0" applyFont="0" applyFill="0" applyBorder="0" applyAlignment="0" applyProtection="0"/>
    <xf numFmtId="0" fontId="5" fillId="0" borderId="0" applyNumberFormat="0" applyFill="0" applyBorder="0" applyAlignment="0" applyProtection="0">
      <alignment vertical="top"/>
      <protection locked="0"/>
    </xf>
    <xf numFmtId="9" fontId="3" fillId="0" borderId="0" applyFont="0" applyFill="0" applyBorder="0" applyAlignment="0" applyProtection="0"/>
    <xf numFmtId="0" fontId="36" fillId="0" borderId="0"/>
  </cellStyleXfs>
  <cellXfs count="253">
    <xf numFmtId="0" fontId="0" fillId="0" borderId="0" xfId="0"/>
    <xf numFmtId="0" fontId="0" fillId="2" borderId="0" xfId="0" applyFill="1" applyBorder="1"/>
    <xf numFmtId="0" fontId="0" fillId="2" borderId="0" xfId="0" applyFill="1"/>
    <xf numFmtId="0" fontId="2" fillId="2" borderId="0" xfId="0" applyFont="1" applyFill="1" applyBorder="1"/>
    <xf numFmtId="0" fontId="8" fillId="2" borderId="0" xfId="0" applyFont="1" applyFill="1" applyBorder="1"/>
    <xf numFmtId="0" fontId="4" fillId="2" borderId="0" xfId="0" applyFont="1" applyFill="1" applyBorder="1" applyAlignment="1">
      <alignment horizontal="right"/>
    </xf>
    <xf numFmtId="0" fontId="4" fillId="2" borderId="0" xfId="0" applyFont="1" applyFill="1" applyBorder="1"/>
    <xf numFmtId="0" fontId="11" fillId="2" borderId="0" xfId="2" applyFont="1" applyFill="1" applyBorder="1" applyAlignment="1" applyProtection="1">
      <alignment horizontal="right"/>
    </xf>
    <xf numFmtId="0" fontId="12" fillId="2" borderId="0" xfId="2" applyFont="1" applyFill="1" applyBorder="1" applyAlignment="1" applyProtection="1">
      <alignment horizontal="right"/>
    </xf>
    <xf numFmtId="0" fontId="12" fillId="2" borderId="0" xfId="2" applyFont="1" applyFill="1" applyBorder="1" applyAlignment="1" applyProtection="1">
      <alignment horizontal="left"/>
    </xf>
    <xf numFmtId="0" fontId="5" fillId="2" borderId="0" xfId="2" applyFill="1" applyBorder="1" applyAlignment="1" applyProtection="1">
      <alignment horizontal="right"/>
    </xf>
    <xf numFmtId="0" fontId="1" fillId="2" borderId="0" xfId="2" applyFont="1" applyFill="1" applyBorder="1" applyAlignment="1" applyProtection="1">
      <alignment horizontal="right"/>
    </xf>
    <xf numFmtId="0" fontId="0" fillId="2" borderId="0" xfId="0" applyFont="1" applyFill="1" applyBorder="1" applyAlignment="1">
      <alignment horizontal="right"/>
    </xf>
    <xf numFmtId="0" fontId="0" fillId="2" borderId="0" xfId="0" applyFill="1" applyBorder="1" applyAlignment="1">
      <alignment horizontal="right"/>
    </xf>
    <xf numFmtId="0" fontId="13" fillId="0" borderId="0" xfId="0" applyFont="1"/>
    <xf numFmtId="0" fontId="13" fillId="2" borderId="0" xfId="0" applyFont="1" applyFill="1"/>
    <xf numFmtId="164" fontId="7" fillId="4" borderId="1" xfId="1"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6" fillId="4" borderId="6" xfId="0" applyFont="1" applyFill="1" applyBorder="1"/>
    <xf numFmtId="0" fontId="6" fillId="4" borderId="6" xfId="0" applyFont="1" applyFill="1" applyBorder="1" applyAlignment="1"/>
    <xf numFmtId="0" fontId="6" fillId="2" borderId="2" xfId="0" applyFont="1" applyFill="1" applyBorder="1" applyAlignment="1"/>
    <xf numFmtId="0" fontId="6" fillId="2" borderId="2" xfId="0" applyFont="1" applyFill="1" applyBorder="1" applyAlignment="1">
      <alignment horizontal="left"/>
    </xf>
    <xf numFmtId="0" fontId="13" fillId="2" borderId="2" xfId="0" applyFont="1" applyFill="1" applyBorder="1"/>
    <xf numFmtId="0" fontId="10" fillId="2" borderId="0" xfId="0" applyFont="1" applyFill="1" applyBorder="1" applyAlignment="1">
      <alignment horizontal="center" vertical="center"/>
    </xf>
    <xf numFmtId="0" fontId="0" fillId="2" borderId="0" xfId="0" applyFont="1" applyFill="1" applyBorder="1"/>
    <xf numFmtId="0" fontId="4" fillId="2" borderId="0" xfId="0" applyFont="1" applyFill="1" applyBorder="1" applyAlignment="1">
      <alignment horizontal="right" vertical="center"/>
    </xf>
    <xf numFmtId="0" fontId="0" fillId="2" borderId="0" xfId="0" applyFill="1" applyAlignment="1">
      <alignment vertical="center"/>
    </xf>
    <xf numFmtId="0" fontId="9" fillId="2" borderId="0" xfId="0" applyFont="1" applyFill="1" applyBorder="1"/>
    <xf numFmtId="0" fontId="4" fillId="2" borderId="0" xfId="0" applyFont="1" applyFill="1" applyBorder="1" applyAlignment="1">
      <alignment vertical="center"/>
    </xf>
    <xf numFmtId="0" fontId="4" fillId="2" borderId="0" xfId="0" applyFont="1" applyFill="1" applyBorder="1" applyAlignment="1"/>
    <xf numFmtId="0" fontId="10" fillId="2" borderId="0" xfId="0" applyFont="1" applyFill="1" applyBorder="1"/>
    <xf numFmtId="0" fontId="16" fillId="2" borderId="0" xfId="0" applyFont="1" applyFill="1" applyBorder="1" applyAlignment="1">
      <alignment vertical="center"/>
    </xf>
    <xf numFmtId="0" fontId="0" fillId="2" borderId="0" xfId="0" applyFont="1" applyFill="1" applyBorder="1" applyAlignment="1">
      <alignment horizontal="center" vertical="top" wrapText="1"/>
    </xf>
    <xf numFmtId="0" fontId="15" fillId="2" borderId="0" xfId="2" applyFont="1" applyFill="1" applyBorder="1" applyAlignment="1" applyProtection="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20" fillId="5" borderId="0" xfId="0" applyFont="1" applyFill="1" applyAlignment="1">
      <alignment horizontal="center" vertical="center"/>
    </xf>
    <xf numFmtId="0" fontId="0" fillId="0" borderId="0" xfId="0" applyAlignment="1"/>
    <xf numFmtId="0" fontId="0" fillId="0" borderId="0" xfId="0" applyAlignment="1">
      <alignment horizontal="center"/>
    </xf>
    <xf numFmtId="0" fontId="20" fillId="5" borderId="0" xfId="0" applyFont="1" applyFill="1" applyAlignment="1">
      <alignment horizontal="center" vertical="center" wrapText="1"/>
    </xf>
    <xf numFmtId="0" fontId="0" fillId="5" borderId="0" xfId="0" applyFill="1"/>
    <xf numFmtId="0" fontId="0" fillId="5" borderId="0" xfId="0" applyFill="1" applyAlignment="1">
      <alignment vertical="center" wrapText="1"/>
    </xf>
    <xf numFmtId="0" fontId="4" fillId="5" borderId="0" xfId="0" applyFont="1" applyFill="1"/>
    <xf numFmtId="0" fontId="0" fillId="5" borderId="0" xfId="0" applyFill="1" applyAlignment="1">
      <alignment horizontal="center" vertical="center" wrapText="1"/>
    </xf>
    <xf numFmtId="0" fontId="0" fillId="3" borderId="0" xfId="0" applyFill="1"/>
    <xf numFmtId="0" fontId="0" fillId="0" borderId="0" xfId="0" applyFont="1"/>
    <xf numFmtId="0" fontId="0" fillId="3" borderId="0" xfId="0" applyFont="1" applyFill="1"/>
    <xf numFmtId="0" fontId="17" fillId="6" borderId="0" xfId="0" applyFont="1" applyFill="1"/>
    <xf numFmtId="0" fontId="0" fillId="6" borderId="0" xfId="0" applyFill="1"/>
    <xf numFmtId="0" fontId="17" fillId="0" borderId="0" xfId="0" applyFont="1"/>
    <xf numFmtId="0" fontId="17" fillId="3" borderId="0" xfId="0" applyFont="1" applyFill="1"/>
    <xf numFmtId="0" fontId="17" fillId="7" borderId="0" xfId="0" applyFont="1" applyFill="1"/>
    <xf numFmtId="9" fontId="0" fillId="0" borderId="0" xfId="0" applyNumberFormat="1"/>
    <xf numFmtId="9" fontId="17" fillId="7" borderId="0" xfId="0" applyNumberFormat="1" applyFont="1" applyFill="1"/>
    <xf numFmtId="3" fontId="0" fillId="0" borderId="0" xfId="0" applyNumberFormat="1" applyAlignment="1">
      <alignment horizontal="center"/>
    </xf>
    <xf numFmtId="3" fontId="0" fillId="0" borderId="0" xfId="0" applyNumberFormat="1" applyAlignment="1">
      <alignment vertical="center" wrapText="1"/>
    </xf>
    <xf numFmtId="11" fontId="0" fillId="0" borderId="0" xfId="0" applyNumberFormat="1"/>
    <xf numFmtId="0" fontId="17" fillId="0" borderId="0" xfId="0" applyFont="1" applyBorder="1" applyAlignment="1">
      <alignment vertical="center"/>
    </xf>
    <xf numFmtId="0" fontId="0" fillId="0" borderId="0" xfId="0" applyBorder="1"/>
    <xf numFmtId="9" fontId="0" fillId="0" borderId="0" xfId="3" applyFont="1" applyBorder="1"/>
    <xf numFmtId="0" fontId="0" fillId="0" borderId="2" xfId="0" applyBorder="1" applyAlignment="1">
      <alignment horizontal="center" vertical="center"/>
    </xf>
    <xf numFmtId="0" fontId="17" fillId="0" borderId="0" xfId="0" applyFont="1" applyFill="1"/>
    <xf numFmtId="9" fontId="17" fillId="0" borderId="0" xfId="0" applyNumberFormat="1" applyFont="1" applyFill="1"/>
    <xf numFmtId="0" fontId="0" fillId="0" borderId="0" xfId="0" applyFont="1" applyFill="1"/>
    <xf numFmtId="9" fontId="0" fillId="0" borderId="0" xfId="0" applyNumberFormat="1" applyAlignment="1">
      <alignment horizontal="center"/>
    </xf>
    <xf numFmtId="0" fontId="13" fillId="2" borderId="0" xfId="0" applyFont="1" applyFill="1" applyBorder="1"/>
    <xf numFmtId="0" fontId="6" fillId="2" borderId="0" xfId="0" applyFont="1" applyFill="1" applyBorder="1" applyAlignment="1"/>
    <xf numFmtId="0" fontId="6" fillId="2" borderId="0" xfId="0" applyFont="1" applyFill="1" applyBorder="1" applyAlignment="1">
      <alignment horizontal="left"/>
    </xf>
    <xf numFmtId="0" fontId="0" fillId="0" borderId="16" xfId="0" applyBorder="1" applyAlignment="1">
      <alignment horizontal="center" vertical="center"/>
    </xf>
    <xf numFmtId="0" fontId="0" fillId="0" borderId="19" xfId="0" applyFont="1" applyBorder="1" applyAlignment="1">
      <alignment horizontal="center" vertical="center"/>
    </xf>
    <xf numFmtId="0" fontId="0" fillId="0" borderId="14" xfId="0" applyBorder="1" applyAlignment="1">
      <alignment horizontal="center" vertical="center"/>
    </xf>
    <xf numFmtId="9" fontId="0" fillId="0" borderId="15" xfId="3" applyFont="1"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21" xfId="0" applyBorder="1"/>
    <xf numFmtId="0" fontId="0" fillId="0" borderId="22" xfId="0" applyBorder="1"/>
    <xf numFmtId="0" fontId="0" fillId="0" borderId="23" xfId="0" applyBorder="1"/>
    <xf numFmtId="0" fontId="16" fillId="0" borderId="10" xfId="0" applyFont="1" applyBorder="1" applyAlignment="1">
      <alignment horizontal="center" vertical="center" wrapText="1"/>
    </xf>
    <xf numFmtId="0" fontId="22" fillId="7" borderId="3"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7" borderId="11"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3" fillId="2" borderId="0" xfId="0" applyFont="1" applyFill="1" applyBorder="1" applyAlignment="1">
      <alignment vertical="center"/>
    </xf>
    <xf numFmtId="0" fontId="17" fillId="0" borderId="0" xfId="0" applyFont="1" applyAlignment="1">
      <alignment horizontal="center" vertical="center"/>
    </xf>
    <xf numFmtId="0" fontId="0" fillId="0" borderId="0" xfId="0" applyAlignment="1">
      <alignment vertical="center"/>
    </xf>
    <xf numFmtId="0" fontId="13" fillId="2" borderId="2" xfId="0" applyFont="1" applyFill="1" applyBorder="1" applyAlignment="1">
      <alignment horizontal="center"/>
    </xf>
    <xf numFmtId="0" fontId="0" fillId="10" borderId="0" xfId="0" applyFill="1"/>
    <xf numFmtId="0" fontId="0" fillId="9" borderId="0" xfId="0" applyFill="1"/>
    <xf numFmtId="0" fontId="13" fillId="10" borderId="0" xfId="0" applyFont="1" applyFill="1"/>
    <xf numFmtId="0" fontId="26" fillId="9" borderId="0" xfId="0" applyFont="1" applyFill="1"/>
    <xf numFmtId="0" fontId="17" fillId="0" borderId="3" xfId="0" applyFont="1" applyBorder="1"/>
    <xf numFmtId="0" fontId="17" fillId="0" borderId="4" xfId="0" applyFont="1" applyBorder="1" applyAlignment="1">
      <alignment horizontal="center"/>
    </xf>
    <xf numFmtId="9" fontId="0" fillId="0" borderId="12" xfId="3" applyNumberFormat="1" applyFont="1" applyBorder="1" applyAlignment="1">
      <alignment horizontal="center" vertical="center"/>
    </xf>
    <xf numFmtId="1" fontId="0" fillId="0" borderId="12" xfId="3" applyNumberFormat="1" applyFont="1" applyBorder="1" applyAlignment="1">
      <alignment horizontal="center" vertical="center"/>
    </xf>
    <xf numFmtId="1" fontId="17" fillId="0" borderId="4" xfId="0" applyNumberFormat="1" applyFont="1" applyBorder="1" applyAlignment="1">
      <alignment horizontal="center"/>
    </xf>
    <xf numFmtId="1" fontId="27" fillId="2" borderId="0" xfId="0" applyNumberFormat="1" applyFont="1" applyFill="1" applyBorder="1" applyAlignment="1">
      <alignment horizontal="center" vertical="center"/>
    </xf>
    <xf numFmtId="0" fontId="17" fillId="2" borderId="0" xfId="0" applyFont="1" applyFill="1" applyBorder="1" applyAlignment="1">
      <alignment horizontal="center"/>
    </xf>
    <xf numFmtId="1" fontId="24" fillId="2" borderId="0" xfId="0" applyNumberFormat="1" applyFont="1" applyFill="1" applyBorder="1" applyAlignment="1">
      <alignment horizontal="center"/>
    </xf>
    <xf numFmtId="0" fontId="25" fillId="8" borderId="2" xfId="0" applyFont="1" applyFill="1" applyBorder="1" applyAlignment="1">
      <alignment horizontal="center" vertical="center"/>
    </xf>
    <xf numFmtId="0" fontId="17" fillId="0" borderId="0" xfId="0" applyFont="1" applyAlignment="1">
      <alignment horizontal="center" vertical="center" wrapText="1"/>
    </xf>
    <xf numFmtId="3" fontId="13" fillId="2" borderId="0" xfId="0" applyNumberFormat="1" applyFont="1" applyFill="1" applyBorder="1"/>
    <xf numFmtId="0" fontId="21" fillId="0" borderId="0" xfId="0" applyFont="1"/>
    <xf numFmtId="0" fontId="33" fillId="0" borderId="0" xfId="0" applyFont="1"/>
    <xf numFmtId="0" fontId="16" fillId="0" borderId="3" xfId="0" applyFont="1" applyBorder="1" applyAlignment="1">
      <alignment horizontal="center" vertical="center" wrapText="1"/>
    </xf>
    <xf numFmtId="0" fontId="0" fillId="0" borderId="29" xfId="0" applyBorder="1" applyAlignment="1">
      <alignment horizontal="center" vertical="center"/>
    </xf>
    <xf numFmtId="9" fontId="0" fillId="0" borderId="24" xfId="3" applyFont="1" applyBorder="1" applyAlignment="1">
      <alignment horizontal="center" vertical="center"/>
    </xf>
    <xf numFmtId="0" fontId="16" fillId="0" borderId="5"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16" fillId="0" borderId="32" xfId="0" applyFont="1" applyBorder="1" applyAlignment="1">
      <alignment horizontal="center" vertical="center" wrapText="1"/>
    </xf>
    <xf numFmtId="0" fontId="0" fillId="0" borderId="15" xfId="0"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7" borderId="33" xfId="0" applyFont="1" applyFill="1" applyBorder="1" applyAlignment="1">
      <alignment horizontal="center" vertical="center" wrapText="1"/>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Font="1" applyBorder="1" applyAlignment="1">
      <alignment horizontal="center" vertical="center"/>
    </xf>
    <xf numFmtId="9" fontId="0" fillId="0" borderId="0" xfId="3" applyNumberFormat="1" applyFont="1" applyBorder="1" applyAlignment="1">
      <alignment horizontal="center" vertical="center"/>
    </xf>
    <xf numFmtId="1" fontId="0" fillId="0" borderId="0" xfId="3" applyNumberFormat="1" applyFont="1" applyBorder="1" applyAlignment="1">
      <alignment horizontal="center" vertical="center"/>
    </xf>
    <xf numFmtId="0" fontId="0" fillId="0" borderId="25" xfId="0" applyBorder="1" applyAlignment="1">
      <alignment horizontal="center" vertical="center"/>
    </xf>
    <xf numFmtId="0" fontId="0" fillId="0" borderId="7" xfId="0" applyBorder="1" applyAlignment="1">
      <alignment horizontal="center" vertical="center"/>
    </xf>
    <xf numFmtId="0" fontId="0" fillId="0" borderId="30" xfId="0" applyBorder="1" applyAlignment="1">
      <alignment horizontal="center" vertical="center"/>
    </xf>
    <xf numFmtId="0" fontId="16" fillId="0" borderId="28" xfId="0" applyFont="1" applyBorder="1" applyAlignment="1">
      <alignment horizontal="center" vertical="center" wrapText="1"/>
    </xf>
    <xf numFmtId="9" fontId="0" fillId="0" borderId="41" xfId="3" applyFont="1" applyBorder="1" applyAlignment="1">
      <alignment horizontal="center" vertical="center"/>
    </xf>
    <xf numFmtId="9" fontId="0" fillId="0" borderId="22" xfId="3" applyFont="1" applyBorder="1" applyAlignment="1">
      <alignment horizontal="center" vertical="center"/>
    </xf>
    <xf numFmtId="9" fontId="0" fillId="0" borderId="23" xfId="3" applyFont="1" applyBorder="1" applyAlignment="1">
      <alignment horizontal="center" vertical="center"/>
    </xf>
    <xf numFmtId="9" fontId="0" fillId="0" borderId="13" xfId="3" applyFont="1" applyBorder="1" applyAlignment="1">
      <alignment horizontal="center" vertical="center"/>
    </xf>
    <xf numFmtId="9" fontId="0" fillId="0" borderId="16" xfId="3" applyFont="1" applyBorder="1" applyAlignment="1">
      <alignment horizontal="center" vertical="center"/>
    </xf>
    <xf numFmtId="9" fontId="0" fillId="0" borderId="18" xfId="3" applyFont="1" applyBorder="1" applyAlignment="1">
      <alignment horizontal="center" vertical="center"/>
    </xf>
    <xf numFmtId="0" fontId="0" fillId="0" borderId="13" xfId="3" applyNumberFormat="1" applyFont="1" applyBorder="1" applyAlignment="1">
      <alignment horizontal="center" vertical="center"/>
    </xf>
    <xf numFmtId="0" fontId="0" fillId="0" borderId="29" xfId="3" applyNumberFormat="1" applyFont="1" applyBorder="1" applyAlignment="1">
      <alignment horizontal="center" vertical="center"/>
    </xf>
    <xf numFmtId="0" fontId="0" fillId="0" borderId="42" xfId="3" applyNumberFormat="1" applyFont="1" applyBorder="1" applyAlignment="1">
      <alignment horizontal="center" vertical="center"/>
    </xf>
    <xf numFmtId="0" fontId="0" fillId="0" borderId="4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9" fontId="0" fillId="0" borderId="27" xfId="3" applyFont="1" applyBorder="1" applyAlignment="1">
      <alignment horizontal="center" vertical="center"/>
    </xf>
    <xf numFmtId="0" fontId="31" fillId="2" borderId="0" xfId="0" applyFont="1" applyFill="1" applyBorder="1" applyAlignment="1">
      <alignment vertical="center"/>
    </xf>
    <xf numFmtId="164" fontId="24" fillId="2" borderId="0" xfId="1" applyNumberFormat="1" applyFont="1" applyFill="1" applyBorder="1" applyAlignment="1">
      <alignment horizontal="center" vertical="center"/>
    </xf>
    <xf numFmtId="0" fontId="0" fillId="0" borderId="39" xfId="0" applyBorder="1" applyAlignment="1">
      <alignment horizontal="center"/>
    </xf>
    <xf numFmtId="0" fontId="0" fillId="0" borderId="8" xfId="0" applyBorder="1" applyAlignment="1">
      <alignment horizontal="center"/>
    </xf>
    <xf numFmtId="0" fontId="0" fillId="0" borderId="38" xfId="0" applyBorder="1" applyAlignment="1">
      <alignment horizontal="center"/>
    </xf>
    <xf numFmtId="0" fontId="31" fillId="2" borderId="16" xfId="0" applyFont="1" applyFill="1" applyBorder="1" applyAlignment="1">
      <alignment vertical="center"/>
    </xf>
    <xf numFmtId="0" fontId="31" fillId="2" borderId="18" xfId="0" applyFont="1" applyFill="1" applyBorder="1" applyAlignment="1">
      <alignment vertical="center"/>
    </xf>
    <xf numFmtId="0" fontId="31" fillId="2" borderId="22" xfId="0" applyFont="1" applyFill="1" applyBorder="1" applyAlignment="1">
      <alignment vertical="center"/>
    </xf>
    <xf numFmtId="0" fontId="31" fillId="2" borderId="23" xfId="0" applyFont="1" applyFill="1" applyBorder="1" applyAlignment="1">
      <alignment vertical="center"/>
    </xf>
    <xf numFmtId="0" fontId="31" fillId="2" borderId="41" xfId="0" applyFont="1" applyFill="1" applyBorder="1" applyAlignment="1">
      <alignment vertical="center"/>
    </xf>
    <xf numFmtId="0" fontId="31" fillId="2" borderId="1" xfId="1" applyNumberFormat="1" applyFont="1" applyFill="1" applyBorder="1" applyAlignment="1">
      <alignment horizontal="center" vertical="center"/>
    </xf>
    <xf numFmtId="0" fontId="31" fillId="2" borderId="24" xfId="1" applyNumberFormat="1" applyFont="1" applyFill="1" applyBorder="1" applyAlignment="1">
      <alignment horizontal="center" vertical="center"/>
    </xf>
    <xf numFmtId="0" fontId="20" fillId="9" borderId="33" xfId="0" applyFont="1" applyFill="1" applyBorder="1" applyAlignment="1">
      <alignment horizontal="center" vertical="center"/>
    </xf>
    <xf numFmtId="0" fontId="20" fillId="9" borderId="11" xfId="0" applyFont="1" applyFill="1" applyBorder="1" applyAlignment="1">
      <alignment horizontal="center" vertical="center"/>
    </xf>
    <xf numFmtId="0" fontId="20" fillId="9" borderId="12" xfId="0" applyFont="1" applyFill="1" applyBorder="1" applyAlignment="1">
      <alignment horizontal="center" vertical="center"/>
    </xf>
    <xf numFmtId="0" fontId="31" fillId="2" borderId="29" xfId="0" applyFont="1" applyFill="1" applyBorder="1" applyAlignment="1">
      <alignment vertical="center"/>
    </xf>
    <xf numFmtId="0" fontId="7" fillId="9" borderId="33" xfId="0" applyFont="1" applyFill="1" applyBorder="1" applyAlignment="1">
      <alignment horizontal="center" vertical="center"/>
    </xf>
    <xf numFmtId="0" fontId="7" fillId="9" borderId="11" xfId="0" applyFont="1" applyFill="1" applyBorder="1" applyAlignment="1">
      <alignment horizontal="center" vertical="center"/>
    </xf>
    <xf numFmtId="0" fontId="7" fillId="9" borderId="12" xfId="0" applyFont="1" applyFill="1" applyBorder="1" applyAlignment="1">
      <alignment horizontal="center" vertical="center"/>
    </xf>
    <xf numFmtId="0" fontId="22" fillId="7" borderId="2" xfId="0" applyFont="1" applyFill="1" applyBorder="1" applyAlignment="1">
      <alignment horizontal="center" vertical="center"/>
    </xf>
    <xf numFmtId="165" fontId="6" fillId="2" borderId="2" xfId="0" applyNumberFormat="1" applyFont="1" applyFill="1" applyBorder="1" applyAlignment="1"/>
    <xf numFmtId="165" fontId="13" fillId="2" borderId="2" xfId="0" applyNumberFormat="1" applyFont="1" applyFill="1" applyBorder="1"/>
    <xf numFmtId="0" fontId="6" fillId="2" borderId="2" xfId="0" applyFont="1" applyFill="1" applyBorder="1" applyAlignment="1">
      <alignment wrapText="1"/>
    </xf>
    <xf numFmtId="0" fontId="13" fillId="2" borderId="2" xfId="0" applyFont="1" applyFill="1" applyBorder="1" applyAlignment="1">
      <alignment wrapText="1"/>
    </xf>
    <xf numFmtId="0" fontId="6" fillId="2" borderId="1" xfId="0" applyFont="1" applyFill="1" applyBorder="1" applyAlignment="1">
      <alignment wrapText="1"/>
    </xf>
    <xf numFmtId="0" fontId="6" fillId="2" borderId="1" xfId="0" applyFont="1" applyFill="1" applyBorder="1" applyAlignment="1">
      <alignment horizontal="left"/>
    </xf>
    <xf numFmtId="0" fontId="6" fillId="4" borderId="52" xfId="0" applyFont="1" applyFill="1" applyBorder="1"/>
    <xf numFmtId="0" fontId="6" fillId="4" borderId="53" xfId="0" applyFont="1" applyFill="1" applyBorder="1" applyAlignment="1"/>
    <xf numFmtId="164" fontId="7" fillId="4" borderId="42" xfId="1" applyNumberFormat="1" applyFont="1" applyFill="1" applyBorder="1" applyAlignment="1">
      <alignment horizontal="center" vertical="center" wrapText="1"/>
    </xf>
    <xf numFmtId="0" fontId="7" fillId="4" borderId="27" xfId="0" applyFont="1" applyFill="1" applyBorder="1" applyAlignment="1">
      <alignment horizontal="center" vertical="center" wrapText="1"/>
    </xf>
    <xf numFmtId="0" fontId="17" fillId="0" borderId="0" xfId="0" applyFont="1" applyAlignment="1">
      <alignment horizontal="center"/>
    </xf>
    <xf numFmtId="0" fontId="22" fillId="7" borderId="28" xfId="0" applyFont="1" applyFill="1" applyBorder="1" applyAlignment="1">
      <alignment horizontal="center" vertical="center" wrapText="1"/>
    </xf>
    <xf numFmtId="0" fontId="0" fillId="2" borderId="0" xfId="0" applyFill="1"/>
    <xf numFmtId="0" fontId="22" fillId="7" borderId="5" xfId="0" applyFont="1" applyFill="1" applyBorder="1" applyAlignment="1">
      <alignment horizontal="center" vertical="center" wrapText="1"/>
    </xf>
    <xf numFmtId="0" fontId="0" fillId="0" borderId="43" xfId="0" applyBorder="1"/>
    <xf numFmtId="0" fontId="0" fillId="0" borderId="54" xfId="0" applyBorder="1"/>
    <xf numFmtId="0" fontId="0" fillId="0" borderId="55" xfId="0" applyBorder="1"/>
    <xf numFmtId="0" fontId="22" fillId="7" borderId="52" xfId="0" applyFont="1" applyFill="1" applyBorder="1" applyAlignment="1">
      <alignment horizontal="center" vertical="center" wrapText="1"/>
    </xf>
    <xf numFmtId="0" fontId="22" fillId="7" borderId="31" xfId="0" applyFont="1" applyFill="1" applyBorder="1" applyAlignment="1">
      <alignment horizontal="center" vertical="center" wrapText="1"/>
    </xf>
    <xf numFmtId="1" fontId="31" fillId="2" borderId="24" xfId="0" applyNumberFormat="1" applyFont="1" applyFill="1" applyBorder="1" applyAlignment="1">
      <alignment horizontal="center" vertical="center"/>
    </xf>
    <xf numFmtId="1" fontId="31" fillId="2" borderId="17" xfId="0" applyNumberFormat="1" applyFont="1" applyFill="1" applyBorder="1" applyAlignment="1">
      <alignment horizontal="center" vertical="center"/>
    </xf>
    <xf numFmtId="1" fontId="31" fillId="2" borderId="20" xfId="0" applyNumberFormat="1" applyFont="1" applyFill="1" applyBorder="1" applyAlignment="1">
      <alignment horizontal="center" vertical="center"/>
    </xf>
    <xf numFmtId="0" fontId="35" fillId="2" borderId="0" xfId="0" applyFont="1" applyFill="1" applyBorder="1" applyAlignment="1">
      <alignment horizontal="left" vertical="top" wrapText="1"/>
    </xf>
    <xf numFmtId="0" fontId="13" fillId="10" borderId="0" xfId="0" applyFont="1" applyFill="1" applyBorder="1"/>
    <xf numFmtId="0" fontId="0" fillId="10" borderId="0" xfId="0" applyFill="1" applyBorder="1"/>
    <xf numFmtId="0" fontId="20" fillId="9" borderId="28" xfId="0" applyFont="1" applyFill="1" applyBorder="1" applyAlignment="1">
      <alignment horizontal="center" vertical="center"/>
    </xf>
    <xf numFmtId="0" fontId="4" fillId="5" borderId="0" xfId="0" applyFont="1" applyFill="1" applyAlignment="1">
      <alignment horizontal="center" vertical="center" wrapText="1"/>
    </xf>
    <xf numFmtId="1" fontId="0" fillId="0" borderId="21" xfId="0" applyNumberFormat="1" applyBorder="1" applyAlignment="1">
      <alignment horizontal="center"/>
    </xf>
    <xf numFmtId="1" fontId="0" fillId="0" borderId="22" xfId="0" applyNumberFormat="1" applyBorder="1" applyAlignment="1">
      <alignment horizontal="center"/>
    </xf>
    <xf numFmtId="1" fontId="0" fillId="0" borderId="23" xfId="0" applyNumberFormat="1" applyBorder="1" applyAlignment="1">
      <alignment horizontal="center"/>
    </xf>
    <xf numFmtId="0" fontId="31" fillId="2" borderId="13" xfId="1" applyNumberFormat="1" applyFont="1" applyFill="1" applyBorder="1" applyAlignment="1">
      <alignment horizontal="center" vertical="center"/>
    </xf>
    <xf numFmtId="0" fontId="31" fillId="2" borderId="14" xfId="1" applyNumberFormat="1" applyFont="1" applyFill="1" applyBorder="1" applyAlignment="1">
      <alignment horizontal="center" vertical="center"/>
    </xf>
    <xf numFmtId="0" fontId="31" fillId="2" borderId="15" xfId="1" applyNumberFormat="1" applyFont="1" applyFill="1" applyBorder="1" applyAlignment="1">
      <alignment horizontal="center" vertical="center"/>
    </xf>
    <xf numFmtId="0" fontId="31" fillId="2" borderId="29" xfId="1" applyNumberFormat="1" applyFont="1" applyFill="1" applyBorder="1" applyAlignment="1">
      <alignment horizontal="center" vertical="center"/>
    </xf>
    <xf numFmtId="0" fontId="31" fillId="2" borderId="42" xfId="1" applyNumberFormat="1" applyFont="1" applyFill="1" applyBorder="1" applyAlignment="1">
      <alignment horizontal="center" vertical="center"/>
    </xf>
    <xf numFmtId="0" fontId="31" fillId="2" borderId="56" xfId="1" applyNumberFormat="1" applyFont="1" applyFill="1" applyBorder="1" applyAlignment="1">
      <alignment horizontal="center" vertical="center"/>
    </xf>
    <xf numFmtId="0" fontId="31" fillId="2" borderId="27" xfId="1" applyNumberFormat="1" applyFont="1" applyFill="1" applyBorder="1" applyAlignment="1">
      <alignment horizontal="center" vertical="center"/>
    </xf>
    <xf numFmtId="0" fontId="13" fillId="8" borderId="2" xfId="0" applyFont="1" applyFill="1" applyBorder="1" applyAlignment="1">
      <alignment horizontal="center"/>
    </xf>
    <xf numFmtId="0" fontId="13" fillId="8" borderId="2" xfId="0" applyFont="1" applyFill="1" applyBorder="1"/>
    <xf numFmtId="166" fontId="0" fillId="0" borderId="31" xfId="0" applyNumberFormat="1" applyBorder="1" applyAlignment="1">
      <alignment horizontal="center"/>
    </xf>
    <xf numFmtId="166" fontId="0" fillId="0" borderId="36" xfId="0" applyNumberFormat="1" applyBorder="1" applyAlignment="1">
      <alignment horizontal="center"/>
    </xf>
    <xf numFmtId="166" fontId="0" fillId="0" borderId="37" xfId="0" applyNumberFormat="1" applyBorder="1" applyAlignment="1">
      <alignment horizontal="center"/>
    </xf>
    <xf numFmtId="164" fontId="35" fillId="2" borderId="26" xfId="1" applyNumberFormat="1" applyFont="1" applyFill="1" applyBorder="1" applyAlignment="1">
      <alignment horizontal="center" vertical="center"/>
    </xf>
    <xf numFmtId="164" fontId="35" fillId="2" borderId="1" xfId="1" applyNumberFormat="1" applyFont="1" applyFill="1" applyBorder="1" applyAlignment="1">
      <alignment horizontal="center" vertical="center"/>
    </xf>
    <xf numFmtId="1" fontId="35" fillId="2" borderId="24" xfId="1" applyNumberFormat="1" applyFont="1" applyFill="1" applyBorder="1" applyAlignment="1">
      <alignment horizontal="center" vertical="center"/>
    </xf>
    <xf numFmtId="164" fontId="35" fillId="2" borderId="9" xfId="1" applyNumberFormat="1" applyFont="1" applyFill="1" applyBorder="1" applyAlignment="1">
      <alignment horizontal="center" vertical="center"/>
    </xf>
    <xf numFmtId="164" fontId="35" fillId="2" borderId="2" xfId="1" applyNumberFormat="1" applyFont="1" applyFill="1" applyBorder="1" applyAlignment="1">
      <alignment horizontal="center" vertical="center"/>
    </xf>
    <xf numFmtId="1" fontId="35" fillId="2" borderId="17" xfId="1" applyNumberFormat="1" applyFont="1" applyFill="1" applyBorder="1" applyAlignment="1">
      <alignment horizontal="center" vertical="center"/>
    </xf>
    <xf numFmtId="164" fontId="35" fillId="2" borderId="34" xfId="1" applyNumberFormat="1" applyFont="1" applyFill="1" applyBorder="1" applyAlignment="1">
      <alignment horizontal="center" vertical="center"/>
    </xf>
    <xf numFmtId="164" fontId="35" fillId="2" borderId="19" xfId="1" applyNumberFormat="1" applyFont="1" applyFill="1" applyBorder="1" applyAlignment="1">
      <alignment horizontal="center" vertical="center"/>
    </xf>
    <xf numFmtId="1" fontId="35" fillId="2" borderId="20" xfId="1" applyNumberFormat="1" applyFont="1" applyFill="1" applyBorder="1" applyAlignment="1">
      <alignment horizontal="center" vertical="center"/>
    </xf>
    <xf numFmtId="0" fontId="24" fillId="9" borderId="0" xfId="0" applyFont="1" applyFill="1"/>
    <xf numFmtId="0" fontId="39" fillId="9" borderId="0" xfId="0" applyFont="1" applyFill="1" applyAlignment="1">
      <alignment horizontal="left" vertical="center"/>
    </xf>
    <xf numFmtId="0" fontId="24" fillId="9" borderId="0" xfId="0" applyFont="1" applyFill="1" applyAlignment="1">
      <alignment vertical="center"/>
    </xf>
    <xf numFmtId="0" fontId="24" fillId="9" borderId="0" xfId="0" applyFont="1" applyFill="1" applyBorder="1" applyAlignment="1">
      <alignment vertical="center"/>
    </xf>
    <xf numFmtId="0" fontId="24" fillId="9" borderId="0" xfId="0" applyFont="1" applyFill="1" applyBorder="1"/>
    <xf numFmtId="0" fontId="17" fillId="9" borderId="0" xfId="0" applyFont="1" applyFill="1" applyBorder="1"/>
    <xf numFmtId="0" fontId="40" fillId="2" borderId="0" xfId="0" applyFont="1" applyFill="1"/>
    <xf numFmtId="0" fontId="26" fillId="9" borderId="0" xfId="0" applyFont="1" applyFill="1" applyAlignment="1">
      <alignment horizontal="center"/>
    </xf>
    <xf numFmtId="0" fontId="13" fillId="2" borderId="7" xfId="0" applyFont="1" applyFill="1" applyBorder="1" applyAlignment="1">
      <alignment horizontal="left"/>
    </xf>
    <xf numFmtId="0" fontId="13" fillId="2" borderId="8" xfId="0" applyFont="1" applyFill="1" applyBorder="1" applyAlignment="1">
      <alignment horizontal="left"/>
    </xf>
    <xf numFmtId="0" fontId="28" fillId="0" borderId="0" xfId="0" applyFont="1" applyFill="1" applyAlignment="1">
      <alignment horizontal="center" vertical="center"/>
    </xf>
    <xf numFmtId="1" fontId="32" fillId="10" borderId="44" xfId="0" applyNumberFormat="1" applyFont="1" applyFill="1" applyBorder="1" applyAlignment="1">
      <alignment horizontal="center" vertical="center"/>
    </xf>
    <xf numFmtId="1" fontId="32" fillId="10" borderId="45" xfId="0" applyNumberFormat="1" applyFont="1" applyFill="1" applyBorder="1" applyAlignment="1">
      <alignment horizontal="center" vertical="center"/>
    </xf>
    <xf numFmtId="1" fontId="32" fillId="10" borderId="46" xfId="0" applyNumberFormat="1" applyFont="1" applyFill="1" applyBorder="1" applyAlignment="1">
      <alignment horizontal="center" vertical="center"/>
    </xf>
    <xf numFmtId="1" fontId="32" fillId="10" borderId="47" xfId="0" applyNumberFormat="1" applyFont="1" applyFill="1" applyBorder="1" applyAlignment="1">
      <alignment horizontal="center" vertical="center"/>
    </xf>
    <xf numFmtId="1" fontId="32" fillId="10" borderId="48" xfId="0" applyNumberFormat="1" applyFont="1" applyFill="1" applyBorder="1" applyAlignment="1">
      <alignment horizontal="center" vertical="center"/>
    </xf>
    <xf numFmtId="1" fontId="32" fillId="10" borderId="49" xfId="0" applyNumberFormat="1" applyFont="1" applyFill="1" applyBorder="1" applyAlignment="1">
      <alignment horizontal="center" vertical="center"/>
    </xf>
    <xf numFmtId="0" fontId="30" fillId="2" borderId="43" xfId="0" applyFont="1" applyFill="1" applyBorder="1" applyAlignment="1">
      <alignment horizontal="center" vertical="center"/>
    </xf>
    <xf numFmtId="0" fontId="30" fillId="2" borderId="35" xfId="0" applyFont="1" applyFill="1" applyBorder="1" applyAlignment="1">
      <alignment horizontal="center" vertical="center"/>
    </xf>
    <xf numFmtId="0" fontId="29" fillId="8" borderId="7" xfId="0" applyFont="1" applyFill="1" applyBorder="1" applyAlignment="1">
      <alignment horizontal="left" vertical="center"/>
    </xf>
    <xf numFmtId="0" fontId="29" fillId="8" borderId="8" xfId="0" applyFont="1" applyFill="1" applyBorder="1" applyAlignment="1">
      <alignment horizontal="left" vertical="center"/>
    </xf>
    <xf numFmtId="0" fontId="22" fillId="7" borderId="2" xfId="0" applyFont="1" applyFill="1" applyBorder="1" applyAlignment="1">
      <alignment horizontal="center" vertical="center"/>
    </xf>
    <xf numFmtId="0" fontId="20" fillId="9" borderId="3" xfId="0" applyFont="1" applyFill="1" applyBorder="1" applyAlignment="1">
      <alignment horizontal="center" vertical="center"/>
    </xf>
    <xf numFmtId="0" fontId="20" fillId="9" borderId="5" xfId="0" applyFont="1" applyFill="1" applyBorder="1" applyAlignment="1">
      <alignment horizontal="center" vertical="center"/>
    </xf>
    <xf numFmtId="0" fontId="13" fillId="8" borderId="7" xfId="0" applyFont="1" applyFill="1" applyBorder="1" applyAlignment="1">
      <alignment horizontal="left"/>
    </xf>
    <xf numFmtId="0" fontId="13" fillId="8" borderId="8" xfId="0" applyFont="1" applyFill="1" applyBorder="1" applyAlignment="1">
      <alignment horizontal="left"/>
    </xf>
    <xf numFmtId="0" fontId="13" fillId="2" borderId="9" xfId="0" applyFont="1" applyFill="1" applyBorder="1" applyAlignment="1">
      <alignment horizontal="left"/>
    </xf>
    <xf numFmtId="0" fontId="35" fillId="2" borderId="50" xfId="0" applyFont="1" applyFill="1" applyBorder="1" applyAlignment="1">
      <alignment horizontal="left" vertical="top" wrapText="1"/>
    </xf>
    <xf numFmtId="0" fontId="35" fillId="2" borderId="51" xfId="0" applyFont="1" applyFill="1" applyBorder="1" applyAlignment="1">
      <alignment horizontal="left" vertical="top" wrapText="1"/>
    </xf>
    <xf numFmtId="0" fontId="35" fillId="2" borderId="31" xfId="0" applyFont="1" applyFill="1" applyBorder="1" applyAlignment="1">
      <alignment horizontal="left" vertical="top" wrapText="1"/>
    </xf>
    <xf numFmtId="0" fontId="35" fillId="2" borderId="46" xfId="0" applyFont="1" applyFill="1" applyBorder="1" applyAlignment="1">
      <alignment horizontal="left" vertical="top" wrapText="1"/>
    </xf>
    <xf numFmtId="0" fontId="35" fillId="2" borderId="0" xfId="0" applyFont="1" applyFill="1" applyBorder="1" applyAlignment="1">
      <alignment horizontal="left" vertical="top" wrapText="1"/>
    </xf>
    <xf numFmtId="0" fontId="35" fillId="2" borderId="47" xfId="0" applyFont="1" applyFill="1" applyBorder="1" applyAlignment="1">
      <alignment horizontal="left" vertical="top" wrapText="1"/>
    </xf>
    <xf numFmtId="0" fontId="35" fillId="2" borderId="48" xfId="0" applyFont="1" applyFill="1" applyBorder="1" applyAlignment="1">
      <alignment horizontal="left" vertical="top" wrapText="1"/>
    </xf>
    <xf numFmtId="0" fontId="35" fillId="2" borderId="40" xfId="0" applyFont="1" applyFill="1" applyBorder="1" applyAlignment="1">
      <alignment horizontal="left" vertical="top" wrapText="1"/>
    </xf>
    <xf numFmtId="0" fontId="35" fillId="2" borderId="49" xfId="0" applyFont="1" applyFill="1" applyBorder="1" applyAlignment="1">
      <alignment horizontal="left" vertical="top" wrapText="1"/>
    </xf>
    <xf numFmtId="0" fontId="26" fillId="9" borderId="3" xfId="0" applyFont="1" applyFill="1" applyBorder="1" applyAlignment="1">
      <alignment horizontal="center" vertical="center"/>
    </xf>
    <xf numFmtId="0" fontId="26" fillId="9" borderId="4" xfId="0" applyFont="1" applyFill="1" applyBorder="1" applyAlignment="1">
      <alignment horizontal="center" vertical="center"/>
    </xf>
    <xf numFmtId="0" fontId="26" fillId="9" borderId="5" xfId="0" applyFont="1" applyFill="1" applyBorder="1" applyAlignment="1">
      <alignment horizontal="center" vertical="center"/>
    </xf>
    <xf numFmtId="0" fontId="37" fillId="0" borderId="0" xfId="0" applyFont="1" applyAlignment="1">
      <alignment horizontal="center"/>
    </xf>
    <xf numFmtId="0" fontId="14" fillId="3" borderId="3" xfId="0" applyFont="1" applyFill="1" applyBorder="1" applyAlignment="1">
      <alignment horizontal="left" vertical="center"/>
    </xf>
    <xf numFmtId="0" fontId="14" fillId="3" borderId="4" xfId="0" applyFont="1" applyFill="1" applyBorder="1" applyAlignment="1">
      <alignment horizontal="left" vertical="center"/>
    </xf>
    <xf numFmtId="0" fontId="14" fillId="3" borderId="5" xfId="0" applyFont="1" applyFill="1" applyBorder="1" applyAlignment="1">
      <alignment horizontal="left" vertical="center"/>
    </xf>
  </cellXfs>
  <cellStyles count="5">
    <cellStyle name="Comma" xfId="1" builtinId="3"/>
    <cellStyle name="Hyperlink" xfId="2" builtinId="8"/>
    <cellStyle name="Normal" xfId="0" builtinId="0"/>
    <cellStyle name="Normal 2" xfId="4"/>
    <cellStyle name="Percent" xfId="3" builtinId="5"/>
  </cellStyles>
  <dxfs count="4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tint="0.24994659260841701"/>
      </font>
    </dxf>
    <dxf>
      <font>
        <color theme="1" tint="0.24994659260841701"/>
      </font>
    </dxf>
    <dxf>
      <font>
        <color theme="1" tint="0.24994659260841701"/>
      </font>
    </dxf>
    <dxf>
      <font>
        <color theme="1"/>
      </font>
    </dxf>
    <dxf>
      <font>
        <color theme="1" tint="0.24994659260841701"/>
      </font>
    </dxf>
    <dxf>
      <font>
        <color auto="1"/>
      </font>
    </dxf>
    <dxf>
      <font>
        <color theme="1"/>
      </font>
    </dxf>
    <dxf>
      <font>
        <color theme="1"/>
      </font>
    </dxf>
    <dxf>
      <font>
        <color theme="1"/>
      </font>
    </dxf>
    <dxf>
      <font>
        <color auto="1"/>
      </font>
    </dxf>
    <dxf>
      <font>
        <color theme="1" tint="0.24994659260841701"/>
      </font>
    </dxf>
    <dxf>
      <font>
        <color theme="1" tint="0.24994659260841701"/>
      </font>
    </dxf>
    <dxf>
      <font>
        <color theme="0" tint="-0.14996795556505021"/>
      </font>
    </dxf>
    <dxf>
      <font>
        <color theme="0" tint="-0.14996795556505021"/>
      </font>
    </dxf>
    <dxf>
      <font>
        <color theme="0" tint="-0.14996795556505021"/>
      </font>
    </dxf>
    <dxf>
      <font>
        <color theme="1" tint="0.24994659260841701"/>
      </font>
    </dxf>
    <dxf>
      <font>
        <color theme="1" tint="0.24994659260841701"/>
      </font>
    </dxf>
    <dxf>
      <font>
        <color theme="1" tint="0.24994659260841701"/>
      </font>
    </dxf>
    <dxf>
      <font>
        <color theme="1" tint="0.24994659260841701"/>
      </font>
    </dxf>
    <dxf>
      <font>
        <color theme="1" tint="0.24994659260841701"/>
      </font>
    </dxf>
    <dxf>
      <font>
        <color theme="1" tint="0.24994659260841701"/>
      </font>
    </dxf>
    <dxf>
      <font>
        <color theme="1" tint="0.24994659260841701"/>
      </font>
    </dxf>
    <dxf>
      <font>
        <color theme="1" tint="0.24994659260841701"/>
      </font>
    </dxf>
    <dxf>
      <font>
        <color theme="1" tint="0.24994659260841701"/>
      </font>
    </dxf>
    <dxf>
      <font>
        <color theme="1" tint="0.24994659260841701"/>
      </font>
    </dxf>
    <dxf>
      <font>
        <color theme="1" tint="0.24994659260841701"/>
      </font>
    </dxf>
    <dxf>
      <font>
        <color theme="1" tint="0.24994659260841701"/>
      </font>
    </dxf>
    <dxf>
      <font>
        <color theme="0" tint="-0.14996795556505021"/>
      </font>
    </dxf>
    <dxf>
      <font>
        <color theme="0" tint="-0.14996795556505021"/>
      </font>
    </dxf>
    <dxf>
      <font>
        <color theme="1" tint="0.24994659260841701"/>
      </font>
    </dxf>
    <dxf>
      <font>
        <color theme="1" tint="0.24994659260841701"/>
      </font>
    </dxf>
    <dxf>
      <font>
        <color theme="0" tint="-0.14996795556505021"/>
      </font>
    </dxf>
    <dxf>
      <font>
        <color theme="1" tint="0.24994659260841701"/>
      </font>
    </dxf>
    <dxf>
      <font>
        <color theme="1" tint="0.24994659260841701"/>
      </font>
    </dxf>
    <dxf>
      <font>
        <color theme="1" tint="0.24994659260841701"/>
      </font>
    </dxf>
    <dxf>
      <fill>
        <patternFill>
          <bgColor rgb="FF92D05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9" defaultPivotStyle="PivotStyleLight16"/>
  <colors>
    <mruColors>
      <color rgb="FF269B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percentStacked"/>
        <c:varyColors val="0"/>
        <c:ser>
          <c:idx val="0"/>
          <c:order val="0"/>
          <c:spPr>
            <a:solidFill>
              <a:schemeClr val="accent3"/>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2597-4EF1-9487-FCF774E6599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gears!$O$21</c:f>
              <c:strCache>
                <c:ptCount val="1"/>
                <c:pt idx="0">
                  <c:v>Technical</c:v>
                </c:pt>
              </c:strCache>
            </c:strRef>
          </c:cat>
          <c:val>
            <c:numRef>
              <c:f>gears!$P$21</c:f>
              <c:numCache>
                <c:formatCode>0</c:formatCode>
                <c:ptCount val="1"/>
                <c:pt idx="0">
                  <c:v>100</c:v>
                </c:pt>
              </c:numCache>
            </c:numRef>
          </c:val>
          <c:extLst>
            <c:ext xmlns:c16="http://schemas.microsoft.com/office/drawing/2014/chart" uri="{C3380CC4-5D6E-409C-BE32-E72D297353CC}">
              <c16:uniqueId val="{00000001-2597-4EF1-9487-FCF774E65999}"/>
            </c:ext>
          </c:extLst>
        </c:ser>
        <c:ser>
          <c:idx val="1"/>
          <c:order val="1"/>
          <c:spPr>
            <a:solidFill>
              <a:schemeClr val="accent3">
                <a:lumMod val="20000"/>
                <a:lumOff val="80000"/>
              </a:schemeClr>
            </a:solidFill>
            <a:ln>
              <a:noFill/>
            </a:ln>
            <a:effectLst/>
          </c:spPr>
          <c:invertIfNegative val="0"/>
          <c:dLbls>
            <c:delete val="1"/>
          </c:dLbls>
          <c:cat>
            <c:strRef>
              <c:f>gears!$O$21</c:f>
              <c:strCache>
                <c:ptCount val="1"/>
                <c:pt idx="0">
                  <c:v>Technical</c:v>
                </c:pt>
              </c:strCache>
            </c:strRef>
          </c:cat>
          <c:val>
            <c:numRef>
              <c:f>gears!$Q$21</c:f>
              <c:numCache>
                <c:formatCode>0.0</c:formatCode>
                <c:ptCount val="1"/>
                <c:pt idx="0">
                  <c:v>0</c:v>
                </c:pt>
              </c:numCache>
            </c:numRef>
          </c:val>
          <c:extLst>
            <c:ext xmlns:c16="http://schemas.microsoft.com/office/drawing/2014/chart" uri="{C3380CC4-5D6E-409C-BE32-E72D297353CC}">
              <c16:uniqueId val="{00000002-2597-4EF1-9487-FCF774E65999}"/>
            </c:ext>
          </c:extLst>
        </c:ser>
        <c:dLbls>
          <c:dLblPos val="ctr"/>
          <c:showLegendKey val="0"/>
          <c:showVal val="1"/>
          <c:showCatName val="0"/>
          <c:showSerName val="0"/>
          <c:showPercent val="0"/>
          <c:showBubbleSize val="0"/>
        </c:dLbls>
        <c:gapWidth val="79"/>
        <c:overlap val="100"/>
        <c:axId val="528630096"/>
        <c:axId val="528630488"/>
      </c:barChart>
      <c:catAx>
        <c:axId val="52863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64" b="0" i="0" u="none" strike="noStrike" kern="1200" cap="all" spc="120" normalizeH="0" baseline="0">
                <a:solidFill>
                  <a:schemeClr val="tx1">
                    <a:lumMod val="65000"/>
                    <a:lumOff val="35000"/>
                  </a:schemeClr>
                </a:solidFill>
                <a:latin typeface="+mn-lt"/>
                <a:ea typeface="+mn-ea"/>
                <a:cs typeface="+mn-cs"/>
              </a:defRPr>
            </a:pPr>
            <a:endParaRPr lang="en-US"/>
          </a:p>
        </c:txPr>
        <c:crossAx val="528630488"/>
        <c:crosses val="autoZero"/>
        <c:auto val="1"/>
        <c:lblAlgn val="ctr"/>
        <c:lblOffset val="100"/>
        <c:noMultiLvlLbl val="0"/>
      </c:catAx>
      <c:valAx>
        <c:axId val="528630488"/>
        <c:scaling>
          <c:orientation val="minMax"/>
          <c:max val="1"/>
          <c:min val="0"/>
        </c:scaling>
        <c:delete val="1"/>
        <c:axPos val="l"/>
        <c:numFmt formatCode="0%" sourceLinked="1"/>
        <c:majorTickMark val="none"/>
        <c:minorTickMark val="none"/>
        <c:tickLblPos val="none"/>
        <c:crossAx val="5286300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percentStacked"/>
        <c:varyColors val="0"/>
        <c:ser>
          <c:idx val="0"/>
          <c:order val="0"/>
          <c:spPr>
            <a:solidFill>
              <a:schemeClr val="accent1">
                <a:shade val="76000"/>
              </a:schemeClr>
            </a:solidFill>
            <a:ln>
              <a:noFill/>
            </a:ln>
            <a:effectLst/>
          </c:spPr>
          <c:invertIfNegative val="0"/>
          <c:dPt>
            <c:idx val="0"/>
            <c:invertIfNegative val="0"/>
            <c:bubble3D val="0"/>
            <c:extLst>
              <c:ext xmlns:c16="http://schemas.microsoft.com/office/drawing/2014/chart" uri="{C3380CC4-5D6E-409C-BE32-E72D297353CC}">
                <c16:uniqueId val="{00000000-6C91-499E-8E7B-7303E68D5511}"/>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6C91-499E-8E7B-7303E68D5511}"/>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gears!$O$22</c:f>
              <c:strCache>
                <c:ptCount val="1"/>
                <c:pt idx="0">
                  <c:v>Content</c:v>
                </c:pt>
              </c:strCache>
            </c:strRef>
          </c:cat>
          <c:val>
            <c:numRef>
              <c:f>gears!$P$22</c:f>
              <c:numCache>
                <c:formatCode>0</c:formatCode>
                <c:ptCount val="1"/>
                <c:pt idx="0">
                  <c:v>100</c:v>
                </c:pt>
              </c:numCache>
            </c:numRef>
          </c:val>
          <c:extLst>
            <c:ext xmlns:c16="http://schemas.microsoft.com/office/drawing/2014/chart" uri="{C3380CC4-5D6E-409C-BE32-E72D297353CC}">
              <c16:uniqueId val="{00000001-6C91-499E-8E7B-7303E68D5511}"/>
            </c:ext>
          </c:extLst>
        </c:ser>
        <c:ser>
          <c:idx val="1"/>
          <c:order val="1"/>
          <c:spPr>
            <a:solidFill>
              <a:schemeClr val="accent1">
                <a:tint val="77000"/>
              </a:schemeClr>
            </a:solidFill>
            <a:ln>
              <a:noFill/>
            </a:ln>
            <a:effectLst/>
          </c:spPr>
          <c:invertIfNegative val="0"/>
          <c:dPt>
            <c:idx val="0"/>
            <c:invertIfNegative val="0"/>
            <c:bubble3D val="0"/>
            <c:extLst>
              <c:ext xmlns:c16="http://schemas.microsoft.com/office/drawing/2014/chart" uri="{C3380CC4-5D6E-409C-BE32-E72D297353CC}">
                <c16:uniqueId val="{00000002-6C91-499E-8E7B-7303E68D5511}"/>
              </c:ext>
            </c:extLst>
          </c:dPt>
          <c:dLbls>
            <c:delete val="1"/>
          </c:dLbls>
          <c:cat>
            <c:strRef>
              <c:f>gears!$O$22</c:f>
              <c:strCache>
                <c:ptCount val="1"/>
                <c:pt idx="0">
                  <c:v>Content</c:v>
                </c:pt>
              </c:strCache>
            </c:strRef>
          </c:cat>
          <c:val>
            <c:numRef>
              <c:f>gears!$Q$22</c:f>
              <c:numCache>
                <c:formatCode>0.0</c:formatCode>
                <c:ptCount val="1"/>
                <c:pt idx="0">
                  <c:v>0</c:v>
                </c:pt>
              </c:numCache>
            </c:numRef>
          </c:val>
          <c:extLst>
            <c:ext xmlns:c16="http://schemas.microsoft.com/office/drawing/2014/chart" uri="{C3380CC4-5D6E-409C-BE32-E72D297353CC}">
              <c16:uniqueId val="{00000003-6C91-499E-8E7B-7303E68D5511}"/>
            </c:ext>
          </c:extLst>
        </c:ser>
        <c:dLbls>
          <c:dLblPos val="ctr"/>
          <c:showLegendKey val="0"/>
          <c:showVal val="1"/>
          <c:showCatName val="0"/>
          <c:showSerName val="0"/>
          <c:showPercent val="0"/>
          <c:showBubbleSize val="0"/>
        </c:dLbls>
        <c:gapWidth val="79"/>
        <c:overlap val="100"/>
        <c:axId val="528630096"/>
        <c:axId val="528630488"/>
      </c:barChart>
      <c:catAx>
        <c:axId val="52863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64" b="0" i="0" u="none" strike="noStrike" kern="1200" cap="all" spc="120" normalizeH="0" baseline="0">
                <a:solidFill>
                  <a:schemeClr val="tx1">
                    <a:lumMod val="65000"/>
                    <a:lumOff val="35000"/>
                  </a:schemeClr>
                </a:solidFill>
                <a:latin typeface="+mn-lt"/>
                <a:ea typeface="+mn-ea"/>
                <a:cs typeface="+mn-cs"/>
              </a:defRPr>
            </a:pPr>
            <a:endParaRPr lang="en-US"/>
          </a:p>
        </c:txPr>
        <c:crossAx val="528630488"/>
        <c:crosses val="autoZero"/>
        <c:auto val="1"/>
        <c:lblAlgn val="ctr"/>
        <c:lblOffset val="100"/>
        <c:noMultiLvlLbl val="0"/>
      </c:catAx>
      <c:valAx>
        <c:axId val="528630488"/>
        <c:scaling>
          <c:orientation val="minMax"/>
          <c:max val="1"/>
          <c:min val="0"/>
        </c:scaling>
        <c:delete val="1"/>
        <c:axPos val="l"/>
        <c:numFmt formatCode="0%" sourceLinked="1"/>
        <c:majorTickMark val="none"/>
        <c:minorTickMark val="none"/>
        <c:tickLblPos val="none"/>
        <c:crossAx val="5286300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barChart>
        <c:barDir val="col"/>
        <c:grouping val="percentStacked"/>
        <c:varyColors val="0"/>
        <c:ser>
          <c:idx val="0"/>
          <c:order val="0"/>
          <c:spPr>
            <a:solidFill>
              <a:schemeClr val="accent4">
                <a:lumMod val="75000"/>
              </a:schemeClr>
            </a:solidFill>
            <a:ln>
              <a:noFill/>
            </a:ln>
            <a:effectLst/>
          </c:spPr>
          <c:invertIfNegative val="0"/>
          <c:dPt>
            <c:idx val="0"/>
            <c:invertIfNegative val="0"/>
            <c:bubble3D val="0"/>
            <c:extLst>
              <c:ext xmlns:c16="http://schemas.microsoft.com/office/drawing/2014/chart" uri="{C3380CC4-5D6E-409C-BE32-E72D297353CC}">
                <c16:uniqueId val="{00000000-F6C3-408E-B719-339A90234E59}"/>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F6C3-408E-B719-339A90234E59}"/>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gears!$O$23</c:f>
              <c:strCache>
                <c:ptCount val="1"/>
                <c:pt idx="0">
                  <c:v>Authority</c:v>
                </c:pt>
              </c:strCache>
            </c:strRef>
          </c:cat>
          <c:val>
            <c:numRef>
              <c:f>gears!$P$23</c:f>
              <c:numCache>
                <c:formatCode>0</c:formatCode>
                <c:ptCount val="1"/>
                <c:pt idx="0">
                  <c:v>100</c:v>
                </c:pt>
              </c:numCache>
            </c:numRef>
          </c:val>
          <c:extLst>
            <c:ext xmlns:c16="http://schemas.microsoft.com/office/drawing/2014/chart" uri="{C3380CC4-5D6E-409C-BE32-E72D297353CC}">
              <c16:uniqueId val="{00000001-F6C3-408E-B719-339A90234E59}"/>
            </c:ext>
          </c:extLst>
        </c:ser>
        <c:ser>
          <c:idx val="1"/>
          <c:order val="1"/>
          <c:spPr>
            <a:solidFill>
              <a:schemeClr val="accent4">
                <a:lumMod val="20000"/>
                <a:lumOff val="80000"/>
              </a:schemeClr>
            </a:solidFill>
            <a:ln>
              <a:noFill/>
            </a:ln>
            <a:effectLst/>
          </c:spPr>
          <c:invertIfNegative val="0"/>
          <c:dPt>
            <c:idx val="0"/>
            <c:invertIfNegative val="0"/>
            <c:bubble3D val="0"/>
            <c:extLst>
              <c:ext xmlns:c16="http://schemas.microsoft.com/office/drawing/2014/chart" uri="{C3380CC4-5D6E-409C-BE32-E72D297353CC}">
                <c16:uniqueId val="{00000002-F6C3-408E-B719-339A90234E59}"/>
              </c:ext>
            </c:extLst>
          </c:dPt>
          <c:dLbls>
            <c:delete val="1"/>
          </c:dLbls>
          <c:cat>
            <c:strRef>
              <c:f>gears!$O$23</c:f>
              <c:strCache>
                <c:ptCount val="1"/>
                <c:pt idx="0">
                  <c:v>Authority</c:v>
                </c:pt>
              </c:strCache>
            </c:strRef>
          </c:cat>
          <c:val>
            <c:numRef>
              <c:f>gears!$Q$23</c:f>
              <c:numCache>
                <c:formatCode>0.0</c:formatCode>
                <c:ptCount val="1"/>
                <c:pt idx="0">
                  <c:v>0</c:v>
                </c:pt>
              </c:numCache>
            </c:numRef>
          </c:val>
          <c:extLst>
            <c:ext xmlns:c16="http://schemas.microsoft.com/office/drawing/2014/chart" uri="{C3380CC4-5D6E-409C-BE32-E72D297353CC}">
              <c16:uniqueId val="{00000003-F6C3-408E-B719-339A90234E59}"/>
            </c:ext>
          </c:extLst>
        </c:ser>
        <c:dLbls>
          <c:dLblPos val="ctr"/>
          <c:showLegendKey val="0"/>
          <c:showVal val="1"/>
          <c:showCatName val="0"/>
          <c:showSerName val="0"/>
          <c:showPercent val="0"/>
          <c:showBubbleSize val="0"/>
        </c:dLbls>
        <c:gapWidth val="79"/>
        <c:overlap val="100"/>
        <c:axId val="528630096"/>
        <c:axId val="528630488"/>
      </c:barChart>
      <c:catAx>
        <c:axId val="52863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64" b="0" i="0" u="none" strike="noStrike" kern="1200" cap="all" spc="120" normalizeH="0" baseline="0">
                <a:solidFill>
                  <a:schemeClr val="tx1">
                    <a:lumMod val="65000"/>
                    <a:lumOff val="35000"/>
                  </a:schemeClr>
                </a:solidFill>
                <a:latin typeface="+mn-lt"/>
                <a:ea typeface="+mn-ea"/>
                <a:cs typeface="+mn-cs"/>
              </a:defRPr>
            </a:pPr>
            <a:endParaRPr lang="en-US"/>
          </a:p>
        </c:txPr>
        <c:crossAx val="528630488"/>
        <c:crosses val="autoZero"/>
        <c:auto val="1"/>
        <c:lblAlgn val="ctr"/>
        <c:lblOffset val="100"/>
        <c:noMultiLvlLbl val="0"/>
      </c:catAx>
      <c:valAx>
        <c:axId val="528630488"/>
        <c:scaling>
          <c:orientation val="minMax"/>
          <c:max val="1"/>
          <c:min val="0"/>
        </c:scaling>
        <c:delete val="1"/>
        <c:axPos val="l"/>
        <c:numFmt formatCode="0%" sourceLinked="1"/>
        <c:majorTickMark val="none"/>
        <c:minorTickMark val="none"/>
        <c:tickLblPos val="none"/>
        <c:crossAx val="5286300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percentStacked"/>
        <c:varyColors val="0"/>
        <c:ser>
          <c:idx val="0"/>
          <c:order val="0"/>
          <c:spPr>
            <a:solidFill>
              <a:srgbClr val="FFC000"/>
            </a:solidFill>
            <a:ln>
              <a:noFill/>
            </a:ln>
            <a:effectLst/>
          </c:spPr>
          <c:invertIfNegative val="0"/>
          <c:dPt>
            <c:idx val="0"/>
            <c:invertIfNegative val="0"/>
            <c:bubble3D val="0"/>
            <c:extLst>
              <c:ext xmlns:c16="http://schemas.microsoft.com/office/drawing/2014/chart" uri="{C3380CC4-5D6E-409C-BE32-E72D297353CC}">
                <c16:uniqueId val="{00000000-4361-480A-AA47-2048923F94F8}"/>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4361-480A-AA47-2048923F94F8}"/>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gears!$O$24</c:f>
              <c:strCache>
                <c:ptCount val="1"/>
                <c:pt idx="0">
                  <c:v>Experience</c:v>
                </c:pt>
              </c:strCache>
            </c:strRef>
          </c:cat>
          <c:val>
            <c:numRef>
              <c:f>gears!$P$24</c:f>
              <c:numCache>
                <c:formatCode>0</c:formatCode>
                <c:ptCount val="1"/>
                <c:pt idx="0">
                  <c:v>100</c:v>
                </c:pt>
              </c:numCache>
            </c:numRef>
          </c:val>
          <c:extLst>
            <c:ext xmlns:c16="http://schemas.microsoft.com/office/drawing/2014/chart" uri="{C3380CC4-5D6E-409C-BE32-E72D297353CC}">
              <c16:uniqueId val="{00000001-4361-480A-AA47-2048923F94F8}"/>
            </c:ext>
          </c:extLst>
        </c:ser>
        <c:ser>
          <c:idx val="1"/>
          <c:order val="1"/>
          <c:spPr>
            <a:solidFill>
              <a:schemeClr val="accent6">
                <a:lumMod val="40000"/>
                <a:lumOff val="60000"/>
              </a:schemeClr>
            </a:solidFill>
            <a:ln>
              <a:noFill/>
            </a:ln>
            <a:effectLst/>
          </c:spPr>
          <c:invertIfNegative val="0"/>
          <c:dPt>
            <c:idx val="0"/>
            <c:invertIfNegative val="0"/>
            <c:bubble3D val="0"/>
            <c:extLst>
              <c:ext xmlns:c16="http://schemas.microsoft.com/office/drawing/2014/chart" uri="{C3380CC4-5D6E-409C-BE32-E72D297353CC}">
                <c16:uniqueId val="{00000002-4361-480A-AA47-2048923F94F8}"/>
              </c:ext>
            </c:extLst>
          </c:dPt>
          <c:dLbls>
            <c:delete val="1"/>
          </c:dLbls>
          <c:cat>
            <c:strRef>
              <c:f>gears!$O$24</c:f>
              <c:strCache>
                <c:ptCount val="1"/>
                <c:pt idx="0">
                  <c:v>Experience</c:v>
                </c:pt>
              </c:strCache>
            </c:strRef>
          </c:cat>
          <c:val>
            <c:numRef>
              <c:f>gears!$Q$24</c:f>
              <c:numCache>
                <c:formatCode>0.0</c:formatCode>
                <c:ptCount val="1"/>
                <c:pt idx="0">
                  <c:v>0</c:v>
                </c:pt>
              </c:numCache>
            </c:numRef>
          </c:val>
          <c:extLst>
            <c:ext xmlns:c16="http://schemas.microsoft.com/office/drawing/2014/chart" uri="{C3380CC4-5D6E-409C-BE32-E72D297353CC}">
              <c16:uniqueId val="{00000003-4361-480A-AA47-2048923F94F8}"/>
            </c:ext>
          </c:extLst>
        </c:ser>
        <c:dLbls>
          <c:dLblPos val="ctr"/>
          <c:showLegendKey val="0"/>
          <c:showVal val="1"/>
          <c:showCatName val="0"/>
          <c:showSerName val="0"/>
          <c:showPercent val="0"/>
          <c:showBubbleSize val="0"/>
        </c:dLbls>
        <c:gapWidth val="79"/>
        <c:overlap val="100"/>
        <c:axId val="528630096"/>
        <c:axId val="528630488"/>
      </c:barChart>
      <c:catAx>
        <c:axId val="52863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64" b="0" i="0" u="none" strike="noStrike" kern="1200" cap="all" spc="120" normalizeH="0" baseline="0">
                <a:solidFill>
                  <a:schemeClr val="tx1">
                    <a:lumMod val="65000"/>
                    <a:lumOff val="35000"/>
                  </a:schemeClr>
                </a:solidFill>
                <a:latin typeface="+mn-lt"/>
                <a:ea typeface="+mn-ea"/>
                <a:cs typeface="+mn-cs"/>
              </a:defRPr>
            </a:pPr>
            <a:endParaRPr lang="en-US"/>
          </a:p>
        </c:txPr>
        <c:crossAx val="528630488"/>
        <c:crosses val="autoZero"/>
        <c:auto val="1"/>
        <c:lblAlgn val="ctr"/>
        <c:lblOffset val="100"/>
        <c:noMultiLvlLbl val="0"/>
      </c:catAx>
      <c:valAx>
        <c:axId val="528630488"/>
        <c:scaling>
          <c:orientation val="minMax"/>
          <c:max val="1"/>
          <c:min val="0"/>
        </c:scaling>
        <c:delete val="1"/>
        <c:axPos val="l"/>
        <c:numFmt formatCode="0%" sourceLinked="1"/>
        <c:majorTickMark val="none"/>
        <c:minorTickMark val="none"/>
        <c:tickLblPos val="none"/>
        <c:crossAx val="5286300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percentStacked"/>
        <c:varyColors val="0"/>
        <c:ser>
          <c:idx val="0"/>
          <c:order val="0"/>
          <c:spPr>
            <a:solidFill>
              <a:schemeClr val="accent3"/>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A2D5-4FB4-8E6F-FE6A816D4A0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gears!$O$21</c:f>
              <c:strCache>
                <c:ptCount val="1"/>
                <c:pt idx="0">
                  <c:v>Technical</c:v>
                </c:pt>
              </c:strCache>
            </c:strRef>
          </c:cat>
          <c:val>
            <c:numRef>
              <c:f>gears!$P$21</c:f>
              <c:numCache>
                <c:formatCode>0</c:formatCode>
                <c:ptCount val="1"/>
                <c:pt idx="0">
                  <c:v>100</c:v>
                </c:pt>
              </c:numCache>
            </c:numRef>
          </c:val>
          <c:extLst>
            <c:ext xmlns:c16="http://schemas.microsoft.com/office/drawing/2014/chart" uri="{C3380CC4-5D6E-409C-BE32-E72D297353CC}">
              <c16:uniqueId val="{00000000-219D-4EE4-AED1-B3BB04FC291F}"/>
            </c:ext>
          </c:extLst>
        </c:ser>
        <c:ser>
          <c:idx val="1"/>
          <c:order val="1"/>
          <c:spPr>
            <a:solidFill>
              <a:schemeClr val="accent3">
                <a:lumMod val="20000"/>
                <a:lumOff val="80000"/>
              </a:schemeClr>
            </a:solidFill>
            <a:ln>
              <a:noFill/>
            </a:ln>
            <a:effectLst/>
          </c:spPr>
          <c:invertIfNegative val="0"/>
          <c:dLbls>
            <c:delete val="1"/>
          </c:dLbls>
          <c:cat>
            <c:strRef>
              <c:f>gears!$O$21</c:f>
              <c:strCache>
                <c:ptCount val="1"/>
                <c:pt idx="0">
                  <c:v>Technical</c:v>
                </c:pt>
              </c:strCache>
            </c:strRef>
          </c:cat>
          <c:val>
            <c:numRef>
              <c:f>gears!$Q$21</c:f>
              <c:numCache>
                <c:formatCode>0.0</c:formatCode>
                <c:ptCount val="1"/>
                <c:pt idx="0">
                  <c:v>0</c:v>
                </c:pt>
              </c:numCache>
            </c:numRef>
          </c:val>
          <c:extLst>
            <c:ext xmlns:c16="http://schemas.microsoft.com/office/drawing/2014/chart" uri="{C3380CC4-5D6E-409C-BE32-E72D297353CC}">
              <c16:uniqueId val="{00000001-219D-4EE4-AED1-B3BB04FC291F}"/>
            </c:ext>
          </c:extLst>
        </c:ser>
        <c:dLbls>
          <c:dLblPos val="ctr"/>
          <c:showLegendKey val="0"/>
          <c:showVal val="1"/>
          <c:showCatName val="0"/>
          <c:showSerName val="0"/>
          <c:showPercent val="0"/>
          <c:showBubbleSize val="0"/>
        </c:dLbls>
        <c:gapWidth val="79"/>
        <c:overlap val="100"/>
        <c:axId val="528630096"/>
        <c:axId val="528630488"/>
      </c:barChart>
      <c:catAx>
        <c:axId val="52863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64" b="0" i="0" u="none" strike="noStrike" kern="1200" cap="all" spc="120" normalizeH="0" baseline="0">
                <a:solidFill>
                  <a:schemeClr val="tx1">
                    <a:lumMod val="65000"/>
                    <a:lumOff val="35000"/>
                  </a:schemeClr>
                </a:solidFill>
                <a:latin typeface="+mn-lt"/>
                <a:ea typeface="+mn-ea"/>
                <a:cs typeface="+mn-cs"/>
              </a:defRPr>
            </a:pPr>
            <a:endParaRPr lang="en-US"/>
          </a:p>
        </c:txPr>
        <c:crossAx val="528630488"/>
        <c:crosses val="autoZero"/>
        <c:auto val="1"/>
        <c:lblAlgn val="ctr"/>
        <c:lblOffset val="100"/>
        <c:noMultiLvlLbl val="0"/>
      </c:catAx>
      <c:valAx>
        <c:axId val="528630488"/>
        <c:scaling>
          <c:orientation val="minMax"/>
          <c:max val="1"/>
          <c:min val="0"/>
        </c:scaling>
        <c:delete val="1"/>
        <c:axPos val="l"/>
        <c:numFmt formatCode="0%" sourceLinked="1"/>
        <c:majorTickMark val="none"/>
        <c:minorTickMark val="none"/>
        <c:tickLblPos val="none"/>
        <c:crossAx val="5286300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percentStacked"/>
        <c:varyColors val="0"/>
        <c:ser>
          <c:idx val="0"/>
          <c:order val="0"/>
          <c:spPr>
            <a:solidFill>
              <a:schemeClr val="accent1">
                <a:shade val="76000"/>
              </a:schemeClr>
            </a:solidFill>
            <a:ln>
              <a:noFill/>
            </a:ln>
            <a:effectLst/>
          </c:spPr>
          <c:invertIfNegative val="0"/>
          <c:dPt>
            <c:idx val="0"/>
            <c:invertIfNegative val="0"/>
            <c:bubble3D val="0"/>
            <c:extLst>
              <c:ext xmlns:c16="http://schemas.microsoft.com/office/drawing/2014/chart" uri="{C3380CC4-5D6E-409C-BE32-E72D297353CC}">
                <c16:uniqueId val="{0000000B-E382-45E0-9490-30047DD0829A}"/>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B-E382-45E0-9490-30047DD0829A}"/>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gears!$O$22</c:f>
              <c:strCache>
                <c:ptCount val="1"/>
                <c:pt idx="0">
                  <c:v>Content</c:v>
                </c:pt>
              </c:strCache>
            </c:strRef>
          </c:cat>
          <c:val>
            <c:numRef>
              <c:f>gears!$P$22</c:f>
              <c:numCache>
                <c:formatCode>0</c:formatCode>
                <c:ptCount val="1"/>
                <c:pt idx="0">
                  <c:v>100</c:v>
                </c:pt>
              </c:numCache>
            </c:numRef>
          </c:val>
          <c:extLst>
            <c:ext xmlns:c16="http://schemas.microsoft.com/office/drawing/2014/chart" uri="{C3380CC4-5D6E-409C-BE32-E72D297353CC}">
              <c16:uniqueId val="{00000000-E382-45E0-9490-30047DD0829A}"/>
            </c:ext>
          </c:extLst>
        </c:ser>
        <c:ser>
          <c:idx val="1"/>
          <c:order val="1"/>
          <c:spPr>
            <a:solidFill>
              <a:schemeClr val="accent1">
                <a:tint val="77000"/>
              </a:schemeClr>
            </a:solidFill>
            <a:ln>
              <a:noFill/>
            </a:ln>
            <a:effectLst/>
          </c:spPr>
          <c:invertIfNegative val="0"/>
          <c:dPt>
            <c:idx val="0"/>
            <c:invertIfNegative val="0"/>
            <c:bubble3D val="0"/>
            <c:extLst>
              <c:ext xmlns:c16="http://schemas.microsoft.com/office/drawing/2014/chart" uri="{C3380CC4-5D6E-409C-BE32-E72D297353CC}">
                <c16:uniqueId val="{00000011-E382-45E0-9490-30047DD0829A}"/>
              </c:ext>
            </c:extLst>
          </c:dPt>
          <c:dLbls>
            <c:delete val="1"/>
          </c:dLbls>
          <c:cat>
            <c:strRef>
              <c:f>gears!$O$22</c:f>
              <c:strCache>
                <c:ptCount val="1"/>
                <c:pt idx="0">
                  <c:v>Content</c:v>
                </c:pt>
              </c:strCache>
            </c:strRef>
          </c:cat>
          <c:val>
            <c:numRef>
              <c:f>gears!$Q$22</c:f>
              <c:numCache>
                <c:formatCode>0.0</c:formatCode>
                <c:ptCount val="1"/>
                <c:pt idx="0">
                  <c:v>0</c:v>
                </c:pt>
              </c:numCache>
            </c:numRef>
          </c:val>
          <c:extLst>
            <c:ext xmlns:c16="http://schemas.microsoft.com/office/drawing/2014/chart" uri="{C3380CC4-5D6E-409C-BE32-E72D297353CC}">
              <c16:uniqueId val="{00000001-E382-45E0-9490-30047DD0829A}"/>
            </c:ext>
          </c:extLst>
        </c:ser>
        <c:dLbls>
          <c:dLblPos val="ctr"/>
          <c:showLegendKey val="0"/>
          <c:showVal val="1"/>
          <c:showCatName val="0"/>
          <c:showSerName val="0"/>
          <c:showPercent val="0"/>
          <c:showBubbleSize val="0"/>
        </c:dLbls>
        <c:gapWidth val="79"/>
        <c:overlap val="100"/>
        <c:axId val="528630096"/>
        <c:axId val="528630488"/>
      </c:barChart>
      <c:catAx>
        <c:axId val="52863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64" b="0" i="0" u="none" strike="noStrike" kern="1200" cap="all" spc="120" normalizeH="0" baseline="0">
                <a:solidFill>
                  <a:schemeClr val="tx1">
                    <a:lumMod val="65000"/>
                    <a:lumOff val="35000"/>
                  </a:schemeClr>
                </a:solidFill>
                <a:latin typeface="+mn-lt"/>
                <a:ea typeface="+mn-ea"/>
                <a:cs typeface="+mn-cs"/>
              </a:defRPr>
            </a:pPr>
            <a:endParaRPr lang="en-US"/>
          </a:p>
        </c:txPr>
        <c:crossAx val="528630488"/>
        <c:crosses val="autoZero"/>
        <c:auto val="1"/>
        <c:lblAlgn val="ctr"/>
        <c:lblOffset val="100"/>
        <c:noMultiLvlLbl val="0"/>
      </c:catAx>
      <c:valAx>
        <c:axId val="528630488"/>
        <c:scaling>
          <c:orientation val="minMax"/>
          <c:max val="1"/>
          <c:min val="0"/>
        </c:scaling>
        <c:delete val="1"/>
        <c:axPos val="l"/>
        <c:numFmt formatCode="0%" sourceLinked="1"/>
        <c:majorTickMark val="none"/>
        <c:minorTickMark val="none"/>
        <c:tickLblPos val="none"/>
        <c:crossAx val="5286300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barChart>
        <c:barDir val="col"/>
        <c:grouping val="percentStacked"/>
        <c:varyColors val="0"/>
        <c:ser>
          <c:idx val="0"/>
          <c:order val="0"/>
          <c:spPr>
            <a:solidFill>
              <a:schemeClr val="accent4">
                <a:lumMod val="75000"/>
              </a:schemeClr>
            </a:solidFill>
            <a:ln>
              <a:noFill/>
            </a:ln>
            <a:effectLst/>
          </c:spPr>
          <c:invertIfNegative val="0"/>
          <c:dPt>
            <c:idx val="0"/>
            <c:invertIfNegative val="0"/>
            <c:bubble3D val="0"/>
            <c:extLst>
              <c:ext xmlns:c16="http://schemas.microsoft.com/office/drawing/2014/chart" uri="{C3380CC4-5D6E-409C-BE32-E72D297353CC}">
                <c16:uniqueId val="{00000000-BE19-4702-AAA8-146D5908FB56}"/>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BE19-4702-AAA8-146D5908FB5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gears!$O$23</c:f>
              <c:strCache>
                <c:ptCount val="1"/>
                <c:pt idx="0">
                  <c:v>Authority</c:v>
                </c:pt>
              </c:strCache>
            </c:strRef>
          </c:cat>
          <c:val>
            <c:numRef>
              <c:f>gears!$P$23</c:f>
              <c:numCache>
                <c:formatCode>0</c:formatCode>
                <c:ptCount val="1"/>
                <c:pt idx="0">
                  <c:v>100</c:v>
                </c:pt>
              </c:numCache>
            </c:numRef>
          </c:val>
          <c:extLst>
            <c:ext xmlns:c16="http://schemas.microsoft.com/office/drawing/2014/chart" uri="{C3380CC4-5D6E-409C-BE32-E72D297353CC}">
              <c16:uniqueId val="{00000001-BE19-4702-AAA8-146D5908FB56}"/>
            </c:ext>
          </c:extLst>
        </c:ser>
        <c:ser>
          <c:idx val="1"/>
          <c:order val="1"/>
          <c:spPr>
            <a:solidFill>
              <a:schemeClr val="accent4">
                <a:lumMod val="20000"/>
                <a:lumOff val="80000"/>
              </a:schemeClr>
            </a:solidFill>
            <a:ln>
              <a:noFill/>
            </a:ln>
            <a:effectLst/>
          </c:spPr>
          <c:invertIfNegative val="0"/>
          <c:dPt>
            <c:idx val="0"/>
            <c:invertIfNegative val="0"/>
            <c:bubble3D val="0"/>
            <c:extLst>
              <c:ext xmlns:c16="http://schemas.microsoft.com/office/drawing/2014/chart" uri="{C3380CC4-5D6E-409C-BE32-E72D297353CC}">
                <c16:uniqueId val="{00000002-BE19-4702-AAA8-146D5908FB56}"/>
              </c:ext>
            </c:extLst>
          </c:dPt>
          <c:dLbls>
            <c:delete val="1"/>
          </c:dLbls>
          <c:cat>
            <c:strRef>
              <c:f>gears!$O$23</c:f>
              <c:strCache>
                <c:ptCount val="1"/>
                <c:pt idx="0">
                  <c:v>Authority</c:v>
                </c:pt>
              </c:strCache>
            </c:strRef>
          </c:cat>
          <c:val>
            <c:numRef>
              <c:f>gears!$Q$23</c:f>
              <c:numCache>
                <c:formatCode>0.0</c:formatCode>
                <c:ptCount val="1"/>
                <c:pt idx="0">
                  <c:v>0</c:v>
                </c:pt>
              </c:numCache>
            </c:numRef>
          </c:val>
          <c:extLst>
            <c:ext xmlns:c16="http://schemas.microsoft.com/office/drawing/2014/chart" uri="{C3380CC4-5D6E-409C-BE32-E72D297353CC}">
              <c16:uniqueId val="{00000003-BE19-4702-AAA8-146D5908FB56}"/>
            </c:ext>
          </c:extLst>
        </c:ser>
        <c:dLbls>
          <c:dLblPos val="ctr"/>
          <c:showLegendKey val="0"/>
          <c:showVal val="1"/>
          <c:showCatName val="0"/>
          <c:showSerName val="0"/>
          <c:showPercent val="0"/>
          <c:showBubbleSize val="0"/>
        </c:dLbls>
        <c:gapWidth val="79"/>
        <c:overlap val="100"/>
        <c:axId val="528630096"/>
        <c:axId val="528630488"/>
      </c:barChart>
      <c:catAx>
        <c:axId val="52863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64" b="0" i="0" u="none" strike="noStrike" kern="1200" cap="all" spc="120" normalizeH="0" baseline="0">
                <a:solidFill>
                  <a:schemeClr val="tx1">
                    <a:lumMod val="65000"/>
                    <a:lumOff val="35000"/>
                  </a:schemeClr>
                </a:solidFill>
                <a:latin typeface="+mn-lt"/>
                <a:ea typeface="+mn-ea"/>
                <a:cs typeface="+mn-cs"/>
              </a:defRPr>
            </a:pPr>
            <a:endParaRPr lang="en-US"/>
          </a:p>
        </c:txPr>
        <c:crossAx val="528630488"/>
        <c:crosses val="autoZero"/>
        <c:auto val="1"/>
        <c:lblAlgn val="ctr"/>
        <c:lblOffset val="100"/>
        <c:noMultiLvlLbl val="0"/>
      </c:catAx>
      <c:valAx>
        <c:axId val="528630488"/>
        <c:scaling>
          <c:orientation val="minMax"/>
          <c:max val="1"/>
          <c:min val="0"/>
        </c:scaling>
        <c:delete val="1"/>
        <c:axPos val="l"/>
        <c:numFmt formatCode="0%" sourceLinked="1"/>
        <c:majorTickMark val="none"/>
        <c:minorTickMark val="none"/>
        <c:tickLblPos val="none"/>
        <c:crossAx val="5286300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percentStacked"/>
        <c:varyColors val="0"/>
        <c:ser>
          <c:idx val="0"/>
          <c:order val="0"/>
          <c:spPr>
            <a:solidFill>
              <a:srgbClr val="FFC000"/>
            </a:solidFill>
            <a:ln>
              <a:noFill/>
            </a:ln>
            <a:effectLst/>
          </c:spPr>
          <c:invertIfNegative val="0"/>
          <c:dPt>
            <c:idx val="0"/>
            <c:invertIfNegative val="0"/>
            <c:bubble3D val="0"/>
            <c:extLst>
              <c:ext xmlns:c16="http://schemas.microsoft.com/office/drawing/2014/chart" uri="{C3380CC4-5D6E-409C-BE32-E72D297353CC}">
                <c16:uniqueId val="{00000000-9FE1-47C7-9EE5-6139F5649DC7}"/>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9FE1-47C7-9EE5-6139F5649DC7}"/>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gears!$O$24</c:f>
              <c:strCache>
                <c:ptCount val="1"/>
                <c:pt idx="0">
                  <c:v>Experience</c:v>
                </c:pt>
              </c:strCache>
            </c:strRef>
          </c:cat>
          <c:val>
            <c:numRef>
              <c:f>gears!$P$24</c:f>
              <c:numCache>
                <c:formatCode>0</c:formatCode>
                <c:ptCount val="1"/>
                <c:pt idx="0">
                  <c:v>100</c:v>
                </c:pt>
              </c:numCache>
            </c:numRef>
          </c:val>
          <c:extLst>
            <c:ext xmlns:c16="http://schemas.microsoft.com/office/drawing/2014/chart" uri="{C3380CC4-5D6E-409C-BE32-E72D297353CC}">
              <c16:uniqueId val="{00000001-9FE1-47C7-9EE5-6139F5649DC7}"/>
            </c:ext>
          </c:extLst>
        </c:ser>
        <c:ser>
          <c:idx val="1"/>
          <c:order val="1"/>
          <c:spPr>
            <a:solidFill>
              <a:schemeClr val="accent6">
                <a:lumMod val="40000"/>
                <a:lumOff val="60000"/>
              </a:schemeClr>
            </a:solidFill>
            <a:ln>
              <a:noFill/>
            </a:ln>
            <a:effectLst/>
          </c:spPr>
          <c:invertIfNegative val="0"/>
          <c:dPt>
            <c:idx val="0"/>
            <c:invertIfNegative val="0"/>
            <c:bubble3D val="0"/>
            <c:extLst>
              <c:ext xmlns:c16="http://schemas.microsoft.com/office/drawing/2014/chart" uri="{C3380CC4-5D6E-409C-BE32-E72D297353CC}">
                <c16:uniqueId val="{00000002-9FE1-47C7-9EE5-6139F5649DC7}"/>
              </c:ext>
            </c:extLst>
          </c:dPt>
          <c:dLbls>
            <c:delete val="1"/>
          </c:dLbls>
          <c:cat>
            <c:strRef>
              <c:f>gears!$O$24</c:f>
              <c:strCache>
                <c:ptCount val="1"/>
                <c:pt idx="0">
                  <c:v>Experience</c:v>
                </c:pt>
              </c:strCache>
            </c:strRef>
          </c:cat>
          <c:val>
            <c:numRef>
              <c:f>gears!$Q$24</c:f>
              <c:numCache>
                <c:formatCode>0.0</c:formatCode>
                <c:ptCount val="1"/>
                <c:pt idx="0">
                  <c:v>0</c:v>
                </c:pt>
              </c:numCache>
            </c:numRef>
          </c:val>
          <c:extLst>
            <c:ext xmlns:c16="http://schemas.microsoft.com/office/drawing/2014/chart" uri="{C3380CC4-5D6E-409C-BE32-E72D297353CC}">
              <c16:uniqueId val="{00000003-9FE1-47C7-9EE5-6139F5649DC7}"/>
            </c:ext>
          </c:extLst>
        </c:ser>
        <c:dLbls>
          <c:dLblPos val="ctr"/>
          <c:showLegendKey val="0"/>
          <c:showVal val="1"/>
          <c:showCatName val="0"/>
          <c:showSerName val="0"/>
          <c:showPercent val="0"/>
          <c:showBubbleSize val="0"/>
        </c:dLbls>
        <c:gapWidth val="79"/>
        <c:overlap val="100"/>
        <c:axId val="528630096"/>
        <c:axId val="528630488"/>
      </c:barChart>
      <c:catAx>
        <c:axId val="52863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64" b="0" i="0" u="none" strike="noStrike" kern="1200" cap="all" spc="120" normalizeH="0" baseline="0">
                <a:solidFill>
                  <a:schemeClr val="tx1">
                    <a:lumMod val="65000"/>
                    <a:lumOff val="35000"/>
                  </a:schemeClr>
                </a:solidFill>
                <a:latin typeface="+mn-lt"/>
                <a:ea typeface="+mn-ea"/>
                <a:cs typeface="+mn-cs"/>
              </a:defRPr>
            </a:pPr>
            <a:endParaRPr lang="en-US"/>
          </a:p>
        </c:txPr>
        <c:crossAx val="528630488"/>
        <c:crosses val="autoZero"/>
        <c:auto val="1"/>
        <c:lblAlgn val="ctr"/>
        <c:lblOffset val="100"/>
        <c:noMultiLvlLbl val="0"/>
      </c:catAx>
      <c:valAx>
        <c:axId val="528630488"/>
        <c:scaling>
          <c:orientation val="minMax"/>
          <c:max val="1"/>
          <c:min val="0"/>
        </c:scaling>
        <c:delete val="1"/>
        <c:axPos val="l"/>
        <c:numFmt formatCode="0%" sourceLinked="1"/>
        <c:majorTickMark val="none"/>
        <c:minorTickMark val="none"/>
        <c:tickLblPos val="none"/>
        <c:crossAx val="5286300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064"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1197" kern="1200"/>
  </cs:chartArea>
  <cs:dataLabel>
    <cs:lnRef idx="0"/>
    <cs:fillRef idx="0"/>
    <cs:effectRef idx="0"/>
    <cs:fontRef idx="minor">
      <a:schemeClr val="lt1"/>
    </cs:fontRef>
    <cs:defRPr sz="1197"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1064"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064"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1197" kern="1200"/>
  </cs:chartArea>
  <cs:dataLabel>
    <cs:lnRef idx="0"/>
    <cs:fillRef idx="0"/>
    <cs:effectRef idx="0"/>
    <cs:fontRef idx="minor">
      <a:schemeClr val="lt1"/>
    </cs:fontRef>
    <cs:defRPr sz="1197"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1064"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064"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1197" kern="1200"/>
  </cs:chartArea>
  <cs:dataLabel>
    <cs:lnRef idx="0"/>
    <cs:fillRef idx="0"/>
    <cs:effectRef idx="0"/>
    <cs:fontRef idx="minor">
      <a:schemeClr val="lt1"/>
    </cs:fontRef>
    <cs:defRPr sz="1197"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1064"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064"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1197" kern="1200"/>
  </cs:chartArea>
  <cs:dataLabel>
    <cs:lnRef idx="0"/>
    <cs:fillRef idx="0"/>
    <cs:effectRef idx="0"/>
    <cs:fontRef idx="minor">
      <a:schemeClr val="lt1"/>
    </cs:fontRef>
    <cs:defRPr sz="1197"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1064"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064"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1197" kern="1200"/>
  </cs:chartArea>
  <cs:dataLabel>
    <cs:lnRef idx="0"/>
    <cs:fillRef idx="0"/>
    <cs:effectRef idx="0"/>
    <cs:fontRef idx="minor">
      <a:schemeClr val="lt1"/>
    </cs:fontRef>
    <cs:defRPr sz="1197"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1064"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064"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1197" kern="1200"/>
  </cs:chartArea>
  <cs:dataLabel>
    <cs:lnRef idx="0"/>
    <cs:fillRef idx="0"/>
    <cs:effectRef idx="0"/>
    <cs:fontRef idx="minor">
      <a:schemeClr val="lt1"/>
    </cs:fontRef>
    <cs:defRPr sz="1197"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1064"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064"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1197" kern="1200"/>
  </cs:chartArea>
  <cs:dataLabel>
    <cs:lnRef idx="0"/>
    <cs:fillRef idx="0"/>
    <cs:effectRef idx="0"/>
    <cs:fontRef idx="minor">
      <a:schemeClr val="lt1"/>
    </cs:fontRef>
    <cs:defRPr sz="1197"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1064"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064"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1197" kern="1200"/>
  </cs:chartArea>
  <cs:dataLabel>
    <cs:lnRef idx="0"/>
    <cs:fillRef idx="0"/>
    <cs:effectRef idx="0"/>
    <cs:fontRef idx="minor">
      <a:schemeClr val="lt1"/>
    </cs:fontRef>
    <cs:defRPr sz="1197"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1064"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3</xdr:col>
      <xdr:colOff>0</xdr:colOff>
      <xdr:row>28</xdr:row>
      <xdr:rowOff>114300</xdr:rowOff>
    </xdr:from>
    <xdr:ext cx="184731" cy="264560"/>
    <xdr:sp macro="" textlink="">
      <xdr:nvSpPr>
        <xdr:cNvPr id="10" name="TextBox 9"/>
        <xdr:cNvSpPr txBox="1"/>
      </xdr:nvSpPr>
      <xdr:spPr>
        <a:xfrm>
          <a:off x="2828925" y="5305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xdr:from>
      <xdr:col>2</xdr:col>
      <xdr:colOff>468630</xdr:colOff>
      <xdr:row>4</xdr:row>
      <xdr:rowOff>125730</xdr:rowOff>
    </xdr:from>
    <xdr:to>
      <xdr:col>4</xdr:col>
      <xdr:colOff>830580</xdr:colOff>
      <xdr:row>4</xdr:row>
      <xdr:rowOff>125732</xdr:rowOff>
    </xdr:to>
    <xdr:cxnSp macro="">
      <xdr:nvCxnSpPr>
        <xdr:cNvPr id="21" name="Straight Connector 20"/>
        <xdr:cNvCxnSpPr/>
      </xdr:nvCxnSpPr>
      <xdr:spPr>
        <a:xfrm flipV="1">
          <a:off x="1939290" y="1802130"/>
          <a:ext cx="5345430" cy="2"/>
        </a:xfrm>
        <a:prstGeom prst="line">
          <a:avLst/>
        </a:prstGeom>
        <a:ln>
          <a:solidFill>
            <a:sysClr val="windowText" lastClr="000000"/>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521970</xdr:colOff>
      <xdr:row>2</xdr:row>
      <xdr:rowOff>434340</xdr:rowOff>
    </xdr:from>
    <xdr:to>
      <xdr:col>4</xdr:col>
      <xdr:colOff>855345</xdr:colOff>
      <xdr:row>4</xdr:row>
      <xdr:rowOff>89534</xdr:rowOff>
    </xdr:to>
    <xdr:sp macro="" textlink="">
      <xdr:nvSpPr>
        <xdr:cNvPr id="30" name="TextBox 29"/>
        <xdr:cNvSpPr txBox="1"/>
      </xdr:nvSpPr>
      <xdr:spPr>
        <a:xfrm>
          <a:off x="1992630" y="1341120"/>
          <a:ext cx="5316855" cy="42481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2000" b="1">
              <a:solidFill>
                <a:sysClr val="windowText" lastClr="000000"/>
              </a:solidFill>
              <a:latin typeface="Calibri" pitchFamily="34" charset="0"/>
            </a:rPr>
            <a:t>Full</a:t>
          </a:r>
          <a:r>
            <a:rPr lang="en-US" sz="2000" b="1" baseline="0">
              <a:solidFill>
                <a:sysClr val="windowText" lastClr="000000"/>
              </a:solidFill>
              <a:latin typeface="Calibri" pitchFamily="34" charset="0"/>
            </a:rPr>
            <a:t> </a:t>
          </a:r>
          <a:r>
            <a:rPr lang="en-US" sz="2000" b="1">
              <a:solidFill>
                <a:sysClr val="windowText" lastClr="000000"/>
              </a:solidFill>
              <a:latin typeface="Calibri" pitchFamily="34" charset="0"/>
            </a:rPr>
            <a:t>Site Audit</a:t>
          </a:r>
        </a:p>
      </xdr:txBody>
    </xdr:sp>
    <xdr:clientData/>
  </xdr:twoCellAnchor>
  <xdr:twoCellAnchor>
    <xdr:from>
      <xdr:col>2</xdr:col>
      <xdr:colOff>487680</xdr:colOff>
      <xdr:row>4</xdr:row>
      <xdr:rowOff>152399</xdr:rowOff>
    </xdr:from>
    <xdr:to>
      <xdr:col>4</xdr:col>
      <xdr:colOff>838200</xdr:colOff>
      <xdr:row>7</xdr:row>
      <xdr:rowOff>152400</xdr:rowOff>
    </xdr:to>
    <xdr:sp macro="" textlink="">
      <xdr:nvSpPr>
        <xdr:cNvPr id="31" name="TextBox 30"/>
        <xdr:cNvSpPr txBox="1"/>
      </xdr:nvSpPr>
      <xdr:spPr>
        <a:xfrm>
          <a:off x="1916430" y="1847849"/>
          <a:ext cx="5198745" cy="87630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ysClr val="windowText" lastClr="000000"/>
              </a:solidFill>
              <a:latin typeface="Calibri" pitchFamily="34" charset="0"/>
            </a:rPr>
            <a:t>[client logo]</a:t>
          </a:r>
        </a:p>
      </xdr:txBody>
    </xdr:sp>
    <xdr:clientData/>
  </xdr:twoCellAnchor>
  <xdr:twoCellAnchor>
    <xdr:from>
      <xdr:col>3</xdr:col>
      <xdr:colOff>751597</xdr:colOff>
      <xdr:row>7</xdr:row>
      <xdr:rowOff>147433</xdr:rowOff>
    </xdr:from>
    <xdr:to>
      <xdr:col>3</xdr:col>
      <xdr:colOff>2717753</xdr:colOff>
      <xdr:row>7</xdr:row>
      <xdr:rowOff>147713</xdr:rowOff>
    </xdr:to>
    <xdr:cxnSp macro="">
      <xdr:nvCxnSpPr>
        <xdr:cNvPr id="7" name="Straight Connector 6"/>
        <xdr:cNvCxnSpPr/>
      </xdr:nvCxnSpPr>
      <xdr:spPr>
        <a:xfrm flipV="1">
          <a:off x="3579789" y="2726510"/>
          <a:ext cx="1966156" cy="280"/>
        </a:xfrm>
        <a:prstGeom prst="line">
          <a:avLst/>
        </a:prstGeom>
        <a:ln>
          <a:solidFill>
            <a:sysClr val="windowText" lastClr="000000"/>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761122</xdr:colOff>
      <xdr:row>12</xdr:row>
      <xdr:rowOff>61708</xdr:rowOff>
    </xdr:from>
    <xdr:to>
      <xdr:col>3</xdr:col>
      <xdr:colOff>2727278</xdr:colOff>
      <xdr:row>12</xdr:row>
      <xdr:rowOff>61988</xdr:rowOff>
    </xdr:to>
    <xdr:cxnSp macro="">
      <xdr:nvCxnSpPr>
        <xdr:cNvPr id="11" name="Straight Connector 10"/>
        <xdr:cNvCxnSpPr/>
      </xdr:nvCxnSpPr>
      <xdr:spPr>
        <a:xfrm flipV="1">
          <a:off x="3590047" y="4852783"/>
          <a:ext cx="1966156" cy="280"/>
        </a:xfrm>
        <a:prstGeom prst="line">
          <a:avLst/>
        </a:prstGeom>
        <a:ln>
          <a:solidFill>
            <a:sysClr val="windowText" lastClr="000000"/>
          </a:solidFill>
        </a:ln>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3</xdr:col>
      <xdr:colOff>247650</xdr:colOff>
      <xdr:row>0</xdr:row>
      <xdr:rowOff>476007</xdr:rowOff>
    </xdr:from>
    <xdr:to>
      <xdr:col>3</xdr:col>
      <xdr:colOff>3028950</xdr:colOff>
      <xdr:row>2</xdr:row>
      <xdr:rowOff>96659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76575" y="476007"/>
          <a:ext cx="2781300" cy="5350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7140</xdr:colOff>
      <xdr:row>9</xdr:row>
      <xdr:rowOff>142875</xdr:rowOff>
    </xdr:from>
    <xdr:to>
      <xdr:col>11</xdr:col>
      <xdr:colOff>129540</xdr:colOff>
      <xdr:row>19</xdr:row>
      <xdr:rowOff>172254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75442</xdr:colOff>
      <xdr:row>9</xdr:row>
      <xdr:rowOff>161925</xdr:rowOff>
    </xdr:from>
    <xdr:to>
      <xdr:col>14</xdr:col>
      <xdr:colOff>862964</xdr:colOff>
      <xdr:row>19</xdr:row>
      <xdr:rowOff>191304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16666</xdr:colOff>
      <xdr:row>21</xdr:row>
      <xdr:rowOff>171449</xdr:rowOff>
    </xdr:from>
    <xdr:to>
      <xdr:col>11</xdr:col>
      <xdr:colOff>133351</xdr:colOff>
      <xdr:row>32</xdr:row>
      <xdr:rowOff>114299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76201</xdr:colOff>
      <xdr:row>21</xdr:row>
      <xdr:rowOff>171450</xdr:rowOff>
    </xdr:from>
    <xdr:to>
      <xdr:col>15</xdr:col>
      <xdr:colOff>9526</xdr:colOff>
      <xdr:row>32</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0</xdr:col>
      <xdr:colOff>2494</xdr:colOff>
      <xdr:row>0</xdr:row>
      <xdr:rowOff>104775</xdr:rowOff>
    </xdr:to>
    <xdr:pic>
      <xdr:nvPicPr>
        <xdr:cNvPr id="8" name="Picture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0"/>
          <a:ext cx="2494" cy="104775"/>
        </a:xfrm>
        <a:prstGeom prst="rect">
          <a:avLst/>
        </a:prstGeom>
      </xdr:spPr>
    </xdr:pic>
    <xdr:clientData/>
  </xdr:twoCellAnchor>
  <xdr:twoCellAnchor editAs="oneCell">
    <xdr:from>
      <xdr:col>18</xdr:col>
      <xdr:colOff>85725</xdr:colOff>
      <xdr:row>2</xdr:row>
      <xdr:rowOff>64648</xdr:rowOff>
    </xdr:from>
    <xdr:to>
      <xdr:col>20</xdr:col>
      <xdr:colOff>209551</xdr:colOff>
      <xdr:row>4</xdr:row>
      <xdr:rowOff>77608</xdr:rowOff>
    </xdr:to>
    <xdr:pic>
      <xdr:nvPicPr>
        <xdr:cNvPr id="2" name="Picture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630150" y="445648"/>
          <a:ext cx="2047876" cy="39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0</xdr:colOff>
      <xdr:row>2</xdr:row>
      <xdr:rowOff>0</xdr:rowOff>
    </xdr:from>
    <xdr:to>
      <xdr:col>32</xdr:col>
      <xdr:colOff>436952</xdr:colOff>
      <xdr:row>46</xdr:row>
      <xdr:rowOff>132286</xdr:rowOff>
    </xdr:to>
    <xdr:pic>
      <xdr:nvPicPr>
        <xdr:cNvPr id="2" name="Picture 1"/>
        <xdr:cNvPicPr>
          <a:picLocks noChangeAspect="1"/>
        </xdr:cNvPicPr>
      </xdr:nvPicPr>
      <xdr:blipFill>
        <a:blip xmlns:r="http://schemas.openxmlformats.org/officeDocument/2006/relationships" r:embed="rId1"/>
        <a:stretch>
          <a:fillRect/>
        </a:stretch>
      </xdr:blipFill>
      <xdr:spPr>
        <a:xfrm>
          <a:off x="15287625" y="381000"/>
          <a:ext cx="9580952" cy="8514286"/>
        </a:xfrm>
        <a:prstGeom prst="rect">
          <a:avLst/>
        </a:prstGeom>
      </xdr:spPr>
    </xdr:pic>
    <xdr:clientData/>
  </xdr:twoCellAnchor>
  <xdr:twoCellAnchor>
    <xdr:from>
      <xdr:col>19</xdr:col>
      <xdr:colOff>571500</xdr:colOff>
      <xdr:row>14</xdr:row>
      <xdr:rowOff>47625</xdr:rowOff>
    </xdr:from>
    <xdr:to>
      <xdr:col>22</xdr:col>
      <xdr:colOff>583406</xdr:colOff>
      <xdr:row>25</xdr:row>
      <xdr:rowOff>23813</xdr:rowOff>
    </xdr:to>
    <xdr:sp macro="" textlink="">
      <xdr:nvSpPr>
        <xdr:cNvPr id="3" name="Line Callout 3 (Border and Accent Bar) 2"/>
        <xdr:cNvSpPr/>
      </xdr:nvSpPr>
      <xdr:spPr>
        <a:xfrm>
          <a:off x="17073563" y="2714625"/>
          <a:ext cx="1833562" cy="2071688"/>
        </a:xfrm>
        <a:prstGeom prst="accentBorderCallout3">
          <a:avLst>
            <a:gd name="adj1" fmla="val 24497"/>
            <a:gd name="adj2" fmla="val 106602"/>
            <a:gd name="adj3" fmla="val 25072"/>
            <a:gd name="adj4" fmla="val 122294"/>
            <a:gd name="adj5" fmla="val 16667"/>
            <a:gd name="adj6" fmla="val 161904"/>
            <a:gd name="adj7" fmla="val 20434"/>
            <a:gd name="adj8" fmla="val 2202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Simply copy and paste this</a:t>
          </a:r>
          <a:r>
            <a:rPr lang="en-US" sz="1100" baseline="0"/>
            <a:t> portion of the results and it should autofill the dashboard tab.</a:t>
          </a:r>
          <a:endParaRPr lang="en-US" sz="1100"/>
        </a:p>
      </xdr:txBody>
    </xdr:sp>
    <xdr:clientData/>
  </xdr:twoCellAnchor>
  <xdr:twoCellAnchor>
    <xdr:from>
      <xdr:col>26</xdr:col>
      <xdr:colOff>381001</xdr:colOff>
      <xdr:row>15</xdr:row>
      <xdr:rowOff>59531</xdr:rowOff>
    </xdr:from>
    <xdr:to>
      <xdr:col>29</xdr:col>
      <xdr:colOff>595313</xdr:colOff>
      <xdr:row>44</xdr:row>
      <xdr:rowOff>23812</xdr:rowOff>
    </xdr:to>
    <xdr:sp macro="" textlink="">
      <xdr:nvSpPr>
        <xdr:cNvPr id="4" name="Rounded Rectangle 3"/>
        <xdr:cNvSpPr/>
      </xdr:nvSpPr>
      <xdr:spPr>
        <a:xfrm>
          <a:off x="21133595" y="2917031"/>
          <a:ext cx="2035968" cy="5488781"/>
        </a:xfrm>
        <a:prstGeom prst="roundRect">
          <a:avLst/>
        </a:prstGeom>
        <a:solidFill>
          <a:schemeClr val="accent1">
            <a:alpha val="1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161925</xdr:colOff>
      <xdr:row>29</xdr:row>
      <xdr:rowOff>0</xdr:rowOff>
    </xdr:from>
    <xdr:to>
      <xdr:col>15</xdr:col>
      <xdr:colOff>224789</xdr:colOff>
      <xdr:row>44</xdr:row>
      <xdr:rowOff>38904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438150</xdr:colOff>
      <xdr:row>29</xdr:row>
      <xdr:rowOff>0</xdr:rowOff>
    </xdr:from>
    <xdr:to>
      <xdr:col>17</xdr:col>
      <xdr:colOff>1520189</xdr:colOff>
      <xdr:row>44</xdr:row>
      <xdr:rowOff>38904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247650</xdr:colOff>
      <xdr:row>29</xdr:row>
      <xdr:rowOff>9525</xdr:rowOff>
    </xdr:from>
    <xdr:to>
      <xdr:col>22</xdr:col>
      <xdr:colOff>110489</xdr:colOff>
      <xdr:row>44</xdr:row>
      <xdr:rowOff>48429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390525</xdr:colOff>
      <xdr:row>29</xdr:row>
      <xdr:rowOff>0</xdr:rowOff>
    </xdr:from>
    <xdr:to>
      <xdr:col>26</xdr:col>
      <xdr:colOff>253364</xdr:colOff>
      <xdr:row>44</xdr:row>
      <xdr:rowOff>38904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2</xdr:row>
      <xdr:rowOff>9522</xdr:rowOff>
    </xdr:from>
    <xdr:to>
      <xdr:col>15</xdr:col>
      <xdr:colOff>9525</xdr:colOff>
      <xdr:row>107</xdr:row>
      <xdr:rowOff>47626</xdr:rowOff>
    </xdr:to>
    <xdr:sp macro="" textlink="">
      <xdr:nvSpPr>
        <xdr:cNvPr id="2" name="TextBox 1"/>
        <xdr:cNvSpPr txBox="1"/>
      </xdr:nvSpPr>
      <xdr:spPr>
        <a:xfrm>
          <a:off x="327025" y="390522"/>
          <a:ext cx="8445500" cy="200406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3200" b="1" u="sng">
              <a:solidFill>
                <a:srgbClr val="00B050"/>
              </a:solidFill>
            </a:rPr>
            <a:t>Instructions</a:t>
          </a:r>
        </a:p>
        <a:p>
          <a:endParaRPr lang="en-US" sz="1100" b="1"/>
        </a:p>
        <a:p>
          <a:r>
            <a:rPr lang="en-US" sz="1100" b="1">
              <a:solidFill>
                <a:schemeClr val="dk1"/>
              </a:solidFill>
              <a:effectLst/>
              <a:latin typeface="+mn-lt"/>
              <a:ea typeface="+mn-ea"/>
              <a:cs typeface="+mn-cs"/>
            </a:rPr>
            <a:t>FYI: You Can Print this Page Out!</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Downloadable Firefox Tools:</a:t>
          </a:r>
          <a:endParaRPr lang="en-US">
            <a:effectLst/>
          </a:endParaRPr>
        </a:p>
        <a:p>
          <a:r>
            <a:rPr lang="en-US" sz="1100">
              <a:solidFill>
                <a:schemeClr val="dk1"/>
              </a:solidFill>
              <a:effectLst/>
              <a:latin typeface="+mn-lt"/>
              <a:ea typeface="+mn-ea"/>
              <a:cs typeface="+mn-cs"/>
            </a:rPr>
            <a:t>- Firebug: https://getfirebug.com/ - Used to look at server responses and code</a:t>
          </a:r>
          <a:endParaRPr lang="en-US">
            <a:effectLst/>
          </a:endParaRPr>
        </a:p>
        <a:p>
          <a:r>
            <a:rPr lang="en-US" sz="1100">
              <a:solidFill>
                <a:schemeClr val="dk1"/>
              </a:solidFill>
              <a:effectLst/>
              <a:latin typeface="+mn-lt"/>
              <a:ea typeface="+mn-ea"/>
              <a:cs typeface="+mn-cs"/>
            </a:rPr>
            <a:t>- Link Checker: https://addons.mozilla.org/en-US/firefox/addon/linkchecker/ - A Firefox extension that checks a page for links. This is a </a:t>
          </a:r>
          <a:endParaRPr lang="en-US">
            <a:effectLst/>
          </a:endParaRPr>
        </a:p>
        <a:p>
          <a:r>
            <a:rPr lang="en-US" sz="1100">
              <a:solidFill>
                <a:schemeClr val="dk1"/>
              </a:solidFill>
              <a:effectLst/>
              <a:latin typeface="+mn-lt"/>
              <a:ea typeface="+mn-ea"/>
              <a:cs typeface="+mn-cs"/>
            </a:rPr>
            <a:t>   great way to quickly see whether or not a page has broken links.</a:t>
          </a:r>
          <a:endParaRPr lang="en-US">
            <a:effectLst/>
          </a:endParaRPr>
        </a:p>
        <a:p>
          <a:r>
            <a:rPr lang="en-US" sz="1100">
              <a:solidFill>
                <a:schemeClr val="dk1"/>
              </a:solidFill>
              <a:effectLst/>
              <a:latin typeface="+mn-lt"/>
              <a:ea typeface="+mn-ea"/>
              <a:cs typeface="+mn-cs"/>
            </a:rPr>
            <a:t>- User-agent Switcher: https://addons.mozilla.org/en-US/firefox/addon/user-agent-switcher/ - Allows you to emulate different environments, including different search engine bots and mobile devices</a:t>
          </a:r>
        </a:p>
        <a:p>
          <a:endParaRPr lang="en-US">
            <a:effectLst/>
          </a:endParaRPr>
        </a:p>
        <a:p>
          <a:r>
            <a:rPr lang="en-US" sz="1100" b="1">
              <a:solidFill>
                <a:schemeClr val="dk1"/>
              </a:solidFill>
              <a:effectLst/>
              <a:latin typeface="+mn-lt"/>
              <a:ea typeface="+mn-ea"/>
              <a:cs typeface="+mn-cs"/>
            </a:rPr>
            <a:t>Downloadable</a:t>
          </a:r>
          <a:r>
            <a:rPr lang="en-US" sz="1100" b="1" baseline="0">
              <a:solidFill>
                <a:schemeClr val="dk1"/>
              </a:solidFill>
              <a:effectLst/>
              <a:latin typeface="+mn-lt"/>
              <a:ea typeface="+mn-ea"/>
              <a:cs typeface="+mn-cs"/>
            </a:rPr>
            <a:t> Chrome Tools:</a:t>
          </a:r>
          <a:endParaRPr lang="en-US">
            <a:effectLst/>
          </a:endParaRPr>
        </a:p>
        <a:p>
          <a:r>
            <a:rPr lang="en-US" sz="1100">
              <a:solidFill>
                <a:schemeClr val="dk1"/>
              </a:solidFill>
              <a:effectLst/>
              <a:latin typeface="+mn-lt"/>
              <a:ea typeface="+mn-ea"/>
              <a:cs typeface="+mn-cs"/>
            </a:rPr>
            <a:t>- Redirect Checker - https://chrome.google.com/webstore/detail/redirect-path/aomidfkchockcldhbkggjokdkkebmdll?hl=en </a:t>
          </a:r>
          <a:endParaRPr lang="en-US">
            <a:effectLst/>
          </a:endParaRPr>
        </a:p>
        <a:p>
          <a:r>
            <a:rPr lang="en-US" sz="1100">
              <a:solidFill>
                <a:schemeClr val="dk1"/>
              </a:solidFill>
              <a:effectLst/>
              <a:latin typeface="+mn-lt"/>
              <a:ea typeface="+mn-ea"/>
              <a:cs typeface="+mn-cs"/>
            </a:rPr>
            <a:t>- Link Clump</a:t>
          </a:r>
          <a:r>
            <a:rPr lang="en-US" sz="1100" baseline="0">
              <a:solidFill>
                <a:schemeClr val="dk1"/>
              </a:solidFill>
              <a:effectLst/>
              <a:latin typeface="+mn-lt"/>
              <a:ea typeface="+mn-ea"/>
              <a:cs typeface="+mn-cs"/>
            </a:rPr>
            <a:t> - https://chrome.google.com/webstore/detail/linkclump/lfpjkncokllnfokkgpkobnkbkmelfefj?hl=en - scrapes links off of pages, be sure to adjust settings so as to copy links and anchor text to clipboard</a:t>
          </a:r>
          <a:endParaRPr lang="en-US">
            <a:effectLst/>
          </a:endParaRPr>
        </a:p>
        <a:p>
          <a:r>
            <a:rPr lang="en-US" sz="1100" baseline="0">
              <a:solidFill>
                <a:schemeClr val="dk1"/>
              </a:solidFill>
              <a:effectLst/>
              <a:latin typeface="+mn-lt"/>
              <a:ea typeface="+mn-ea"/>
              <a:cs typeface="+mn-cs"/>
            </a:rPr>
            <a:t>- User Agent switcher: https://chrome.google.com/webstore/detail/user-agent-switcher-for-c/djflhoibgkdhkhhcedjiklpkjnoahfmg?hl=en-US</a:t>
          </a:r>
        </a:p>
        <a:p>
          <a:endParaRPr lang="en-US">
            <a:effectLst/>
          </a:endParaRPr>
        </a:p>
        <a:p>
          <a:r>
            <a:rPr lang="en-US" sz="1100" b="1">
              <a:solidFill>
                <a:schemeClr val="dk1"/>
              </a:solidFill>
              <a:effectLst/>
              <a:latin typeface="+mn-lt"/>
              <a:ea typeface="+mn-ea"/>
              <a:cs typeface="+mn-cs"/>
            </a:rPr>
            <a:t>Web-based Tools:</a:t>
          </a:r>
          <a:endParaRPr lang="en-US">
            <a:effectLst/>
          </a:endParaRPr>
        </a:p>
        <a:p>
          <a:r>
            <a:rPr lang="en-US" sz="1100">
              <a:solidFill>
                <a:schemeClr val="dk1"/>
              </a:solidFill>
              <a:effectLst/>
              <a:latin typeface="+mn-lt"/>
              <a:ea typeface="+mn-ea"/>
              <a:cs typeface="+mn-cs"/>
            </a:rPr>
            <a:t>- AHREFS: https://ahrefs.com - A tool that analyzes the link and social profile of the site</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Google Index</a:t>
          </a:r>
          <a:endParaRPr lang="en-US">
            <a:effectLst/>
          </a:endParaRPr>
        </a:p>
        <a:p>
          <a:r>
            <a:rPr lang="en-US" sz="1100">
              <a:solidFill>
                <a:schemeClr val="dk1"/>
              </a:solidFill>
              <a:effectLst/>
              <a:latin typeface="+mn-lt"/>
              <a:ea typeface="+mn-ea"/>
              <a:cs typeface="+mn-cs"/>
            </a:rPr>
            <a:t>Looking at Google's index is one way to understand how Google in accessing the site. One major difference between analyzing the </a:t>
          </a:r>
          <a:endParaRPr lang="en-US">
            <a:effectLst/>
          </a:endParaRPr>
        </a:p>
        <a:p>
          <a:r>
            <a:rPr lang="en-US" sz="1100">
              <a:solidFill>
                <a:schemeClr val="dk1"/>
              </a:solidFill>
              <a:effectLst/>
              <a:latin typeface="+mn-lt"/>
              <a:ea typeface="+mn-ea"/>
              <a:cs typeface="+mn-cs"/>
            </a:rPr>
            <a:t>Google index for the domain vs other site-only crawl tools is that index-based analysis can reveal legacy issues that may not be found by doing a crawl on the current version of the site. These pages may not accessible by users on the active site but they are still crawlable by search engines which can create a whole host of issues including duplicate content, internal broken links,  and the possibility that these pages could outrank more up-to-date pages.</a:t>
          </a:r>
          <a:endParaRPr lang="en-US">
            <a:effectLst/>
          </a:endParaRPr>
        </a:p>
        <a:p>
          <a:r>
            <a:rPr lang="en-US" sz="1100">
              <a:solidFill>
                <a:schemeClr val="dk1"/>
              </a:solidFill>
              <a:effectLst/>
              <a:latin typeface="+mn-lt"/>
              <a:ea typeface="+mn-ea"/>
              <a:cs typeface="+mn-cs"/>
            </a:rPr>
            <a:t>1.    Adjust your search settings to "Never Show Instant Results" and update the "Results per page" to 100</a:t>
          </a:r>
          <a:r>
            <a:rPr lang="en-US" sz="1100" baseline="0">
              <a:solidFill>
                <a:schemeClr val="dk1"/>
              </a:solidFill>
              <a:effectLst/>
              <a:latin typeface="+mn-lt"/>
              <a:ea typeface="+mn-ea"/>
              <a:cs typeface="+mn-cs"/>
            </a:rPr>
            <a:t> (see screen shot to the right).</a:t>
          </a:r>
          <a:endParaRPr lang="en-US">
            <a:effectLst/>
          </a:endParaRPr>
        </a:p>
        <a:p>
          <a:r>
            <a:rPr lang="en-US" sz="1100">
              <a:solidFill>
                <a:schemeClr val="dk1"/>
              </a:solidFill>
              <a:effectLst/>
              <a:latin typeface="+mn-lt"/>
              <a:ea typeface="+mn-ea"/>
              <a:cs typeface="+mn-cs"/>
            </a:rPr>
            <a:t>2.    Return to the search page and in the search box, type "site:www.example.com" to get a sample of URLs available in Google's index.  </a:t>
          </a:r>
          <a:endParaRPr lang="en-US">
            <a:effectLst/>
          </a:endParaRPr>
        </a:p>
        <a:p>
          <a:r>
            <a:rPr lang="en-US" sz="1100">
              <a:solidFill>
                <a:schemeClr val="dk1"/>
              </a:solidFill>
              <a:effectLst/>
              <a:latin typeface="+mn-lt"/>
              <a:ea typeface="+mn-ea"/>
              <a:cs typeface="+mn-cs"/>
            </a:rPr>
            <a:t>       If you are running the analysis on a subdomain or subfolder, type that instead.    </a:t>
          </a:r>
          <a:endParaRPr lang="en-US">
            <a:effectLst/>
          </a:endParaRPr>
        </a:p>
        <a:p>
          <a:r>
            <a:rPr lang="en-US" sz="1100">
              <a:solidFill>
                <a:schemeClr val="dk1"/>
              </a:solidFill>
              <a:effectLst/>
              <a:latin typeface="+mn-lt"/>
              <a:ea typeface="+mn-ea"/>
              <a:cs typeface="+mn-cs"/>
            </a:rPr>
            <a:t>3.    Using th</a:t>
          </a:r>
          <a:r>
            <a:rPr lang="en-US" sz="1100" baseline="0">
              <a:solidFill>
                <a:schemeClr val="dk1"/>
              </a:solidFill>
              <a:effectLst/>
              <a:latin typeface="+mn-lt"/>
              <a:ea typeface="+mn-ea"/>
              <a:cs typeface="+mn-cs"/>
            </a:rPr>
            <a:t>e link clump extension, scrape all the links off as many pages as possible and stick them in columns A&amp;B in the "SERP Scrape" tab.</a:t>
          </a:r>
          <a:endParaRPr lang="en-US">
            <a:effectLst/>
          </a:endParaRPr>
        </a:p>
        <a:p>
          <a:r>
            <a:rPr lang="en-US" sz="1100">
              <a:solidFill>
                <a:schemeClr val="dk1"/>
              </a:solidFill>
              <a:effectLst/>
              <a:latin typeface="+mn-lt"/>
              <a:ea typeface="+mn-ea"/>
              <a:cs typeface="+mn-cs"/>
            </a:rPr>
            <a:t>4.    Paste just the URLs in "CrawlCrunch"</a:t>
          </a:r>
          <a:r>
            <a:rPr lang="en-US" sz="1100" baseline="0">
              <a:solidFill>
                <a:schemeClr val="dk1"/>
              </a:solidFill>
              <a:effectLst/>
              <a:latin typeface="+mn-lt"/>
              <a:ea typeface="+mn-ea"/>
              <a:cs typeface="+mn-cs"/>
            </a:rPr>
            <a:t> tab in column A.</a:t>
          </a:r>
          <a:endParaRPr lang="en-US">
            <a:effectLst/>
          </a:endParaRPr>
        </a:p>
        <a:p>
          <a:r>
            <a:rPr lang="en-US" sz="1100" baseline="0">
              <a:solidFill>
                <a:schemeClr val="dk1"/>
              </a:solidFill>
              <a:effectLst/>
              <a:latin typeface="+mn-lt"/>
              <a:ea typeface="+mn-ea"/>
              <a:cs typeface="+mn-cs"/>
            </a:rPr>
            <a:t>5.    Paste the URLs in screaming frog and paste results in "SERP Crawl" tab, starting in column A.</a:t>
          </a:r>
        </a:p>
        <a:p>
          <a:endParaRPr lang="en-US">
            <a:effectLst/>
          </a:endParaRPr>
        </a:p>
        <a:p>
          <a:r>
            <a:rPr lang="en-US" sz="1100" b="1">
              <a:solidFill>
                <a:schemeClr val="dk1"/>
              </a:solidFill>
              <a:effectLst/>
              <a:latin typeface="+mn-lt"/>
              <a:ea typeface="+mn-ea"/>
              <a:cs typeface="+mn-cs"/>
            </a:rPr>
            <a:t>Google Search Console</a:t>
          </a:r>
          <a:endParaRPr lang="en-US">
            <a:effectLst/>
          </a:endParaRPr>
        </a:p>
        <a:p>
          <a:r>
            <a:rPr lang="en-US" sz="1100">
              <a:solidFill>
                <a:schemeClr val="dk1"/>
              </a:solidFill>
              <a:effectLst/>
              <a:latin typeface="+mn-lt"/>
              <a:ea typeface="+mn-ea"/>
              <a:cs typeface="+mn-cs"/>
            </a:rPr>
            <a:t>If you have access to the clients webmaster tool information, a summary of the data can be applied to the score.  </a:t>
          </a:r>
          <a:endParaRPr lang="en-US">
            <a:effectLst/>
          </a:endParaRPr>
        </a:p>
        <a:p>
          <a:r>
            <a:rPr lang="en-US" sz="1100">
              <a:solidFill>
                <a:schemeClr val="dk1"/>
              </a:solidFill>
              <a:effectLst/>
              <a:latin typeface="+mn-lt"/>
              <a:ea typeface="+mn-ea"/>
              <a:cs typeface="+mn-cs"/>
            </a:rPr>
            <a:t>1.    Go into the Crawl errors section of GSC by going to Crawl &gt; Crawl Errors. Grab the number of Crawl Errors by each type, if there is </a:t>
          </a:r>
          <a:endParaRPr lang="en-US">
            <a:effectLst/>
          </a:endParaRPr>
        </a:p>
        <a:p>
          <a:r>
            <a:rPr lang="en-US" sz="1100">
              <a:solidFill>
                <a:schemeClr val="dk1"/>
              </a:solidFill>
              <a:effectLst/>
              <a:latin typeface="+mn-lt"/>
              <a:ea typeface="+mn-ea"/>
              <a:cs typeface="+mn-cs"/>
            </a:rPr>
            <a:t>       no data for that type, type 0. Make sure you take all of the data from Desktop, Smartphone, and Feature phone crawl errors and add </a:t>
          </a:r>
          <a:endParaRPr lang="en-US">
            <a:effectLst/>
          </a:endParaRPr>
        </a:p>
        <a:p>
          <a:r>
            <a:rPr lang="en-US" sz="1100">
              <a:solidFill>
                <a:schemeClr val="dk1"/>
              </a:solidFill>
              <a:effectLst/>
              <a:latin typeface="+mn-lt"/>
              <a:ea typeface="+mn-ea"/>
              <a:cs typeface="+mn-cs"/>
            </a:rPr>
            <a:t>       them together. </a:t>
          </a:r>
          <a:endParaRPr lang="en-US">
            <a:effectLst/>
          </a:endParaRPr>
        </a:p>
        <a:p>
          <a:r>
            <a:rPr lang="en-US" sz="1100">
              <a:solidFill>
                <a:schemeClr val="dk1"/>
              </a:solidFill>
              <a:effectLst/>
              <a:latin typeface="+mn-lt"/>
              <a:ea typeface="+mn-ea"/>
              <a:cs typeface="+mn-cs"/>
            </a:rPr>
            <a:t>2.    Enter</a:t>
          </a:r>
          <a:r>
            <a:rPr lang="en-US" sz="1100" baseline="0">
              <a:solidFill>
                <a:schemeClr val="dk1"/>
              </a:solidFill>
              <a:effectLst/>
              <a:latin typeface="+mn-lt"/>
              <a:ea typeface="+mn-ea"/>
              <a:cs typeface="+mn-cs"/>
            </a:rPr>
            <a:t> the figures on the "CrawlCrunch &amp; Link Metrics Tab columns I&amp;J.</a:t>
          </a:r>
        </a:p>
        <a:p>
          <a:endParaRPr lang="en-US">
            <a:effectLst/>
          </a:endParaRPr>
        </a:p>
        <a:p>
          <a:r>
            <a:rPr lang="en-US" sz="1100" b="1">
              <a:solidFill>
                <a:schemeClr val="dk1"/>
              </a:solidFill>
              <a:effectLst/>
              <a:latin typeface="+mn-lt"/>
              <a:ea typeface="+mn-ea"/>
              <a:cs typeface="+mn-cs"/>
            </a:rPr>
            <a:t>ScreamingFrog Site-wide Crawl</a:t>
          </a:r>
          <a:endParaRPr lang="en-US">
            <a:effectLst/>
          </a:endParaRPr>
        </a:p>
        <a:p>
          <a:r>
            <a:rPr lang="en-US" sz="1100">
              <a:solidFill>
                <a:schemeClr val="dk1"/>
              </a:solidFill>
              <a:effectLst/>
              <a:latin typeface="+mn-lt"/>
              <a:ea typeface="+mn-ea"/>
              <a:cs typeface="+mn-cs"/>
            </a:rPr>
            <a:t>Crawl tests are great to understand what is happening on the current site. The ScreamingFrog Crawl collects a lot of data and returns a robust dataset that can allow us to easily analyze different elements of the current site.</a:t>
          </a:r>
          <a:endParaRPr lang="en-US">
            <a:effectLst/>
          </a:endParaRPr>
        </a:p>
        <a:p>
          <a:r>
            <a:rPr lang="en-US" sz="1100">
              <a:solidFill>
                <a:schemeClr val="dk1"/>
              </a:solidFill>
              <a:effectLst/>
              <a:latin typeface="+mn-lt"/>
              <a:ea typeface="+mn-ea"/>
              <a:cs typeface="+mn-cs"/>
            </a:rPr>
            <a:t>1.   Change the Mode from List to Spider. Run the crawl using the root URL. Subdomains must be run separately. If you are running an </a:t>
          </a:r>
          <a:endParaRPr lang="en-US">
            <a:effectLst/>
          </a:endParaRPr>
        </a:p>
        <a:p>
          <a:r>
            <a:rPr lang="en-US" sz="1100">
              <a:solidFill>
                <a:schemeClr val="dk1"/>
              </a:solidFill>
              <a:effectLst/>
              <a:latin typeface="+mn-lt"/>
              <a:ea typeface="+mn-ea"/>
              <a:cs typeface="+mn-cs"/>
            </a:rPr>
            <a:t>       analysis of a subdomain or subfolder, simply run the crawl using that URL.</a:t>
          </a:r>
          <a:endParaRPr lang="en-US">
            <a:effectLst/>
          </a:endParaRPr>
        </a:p>
        <a:p>
          <a:r>
            <a:rPr lang="en-US" sz="1100">
              <a:solidFill>
                <a:schemeClr val="dk1"/>
              </a:solidFill>
              <a:effectLst/>
              <a:latin typeface="+mn-lt"/>
              <a:ea typeface="+mn-ea"/>
              <a:cs typeface="+mn-cs"/>
            </a:rPr>
            <a:t>2.   Copy the raw crawl data into the "Crawl"</a:t>
          </a:r>
          <a:r>
            <a:rPr lang="en-US" sz="1100" baseline="0">
              <a:solidFill>
                <a:schemeClr val="dk1"/>
              </a:solidFill>
              <a:effectLst/>
              <a:latin typeface="+mn-lt"/>
              <a:ea typeface="+mn-ea"/>
              <a:cs typeface="+mn-cs"/>
            </a:rPr>
            <a:t> tab.</a:t>
          </a:r>
          <a:endParaRPr lang="en-US">
            <a:effectLst/>
          </a:endParaRPr>
        </a:p>
        <a:p>
          <a:r>
            <a:rPr lang="en-US" sz="1100">
              <a:solidFill>
                <a:schemeClr val="dk1"/>
              </a:solidFill>
              <a:effectLst/>
              <a:latin typeface="+mn-lt"/>
              <a:ea typeface="+mn-ea"/>
              <a:cs typeface="+mn-cs"/>
            </a:rPr>
            <a:t>3.   From</a:t>
          </a:r>
          <a:r>
            <a:rPr lang="en-US" sz="1100" baseline="0">
              <a:solidFill>
                <a:schemeClr val="dk1"/>
              </a:solidFill>
              <a:effectLst/>
              <a:latin typeface="+mn-lt"/>
              <a:ea typeface="+mn-ea"/>
              <a:cs typeface="+mn-cs"/>
            </a:rPr>
            <a:t> the original output file from SF, filter out everything from column B Content that is not: "text/html"</a:t>
          </a:r>
          <a:endParaRPr lang="en-US">
            <a:effectLst/>
          </a:endParaRPr>
        </a:p>
        <a:p>
          <a:r>
            <a:rPr lang="en-US" sz="1100">
              <a:solidFill>
                <a:schemeClr val="dk1"/>
              </a:solidFill>
              <a:effectLst/>
              <a:latin typeface="+mn-lt"/>
              <a:ea typeface="+mn-ea"/>
              <a:cs typeface="+mn-cs"/>
            </a:rPr>
            <a:t>4.   Paste the resulting "cleaned" crawl</a:t>
          </a:r>
          <a:r>
            <a:rPr lang="en-US" sz="1100" baseline="0">
              <a:solidFill>
                <a:schemeClr val="dk1"/>
              </a:solidFill>
              <a:effectLst/>
              <a:latin typeface="+mn-lt"/>
              <a:ea typeface="+mn-ea"/>
              <a:cs typeface="+mn-cs"/>
            </a:rPr>
            <a:t> data into the "CrawlCrunch &amp; Link Metrics" columns L - AR.</a:t>
          </a:r>
          <a:endParaRPr lang="en-US">
            <a:effectLst/>
          </a:endParaRPr>
        </a:p>
        <a:p>
          <a:r>
            <a:rPr lang="en-US" sz="1100">
              <a:solidFill>
                <a:schemeClr val="dk1"/>
              </a:solidFill>
              <a:effectLst/>
              <a:latin typeface="+mn-lt"/>
              <a:ea typeface="+mn-ea"/>
              <a:cs typeface="+mn-cs"/>
            </a:rPr>
            <a:t>5.   Go back to the ScreamingFrog program and go to Reports &gt; Crawl Overview. Paste this</a:t>
          </a:r>
          <a:r>
            <a:rPr lang="en-US" sz="1100" baseline="0">
              <a:solidFill>
                <a:schemeClr val="dk1"/>
              </a:solidFill>
              <a:effectLst/>
              <a:latin typeface="+mn-lt"/>
              <a:ea typeface="+mn-ea"/>
              <a:cs typeface="+mn-cs"/>
            </a:rPr>
            <a:t> raw data in the "CrawlCrunch" tab BD - BH columns.</a:t>
          </a:r>
          <a:endParaRPr lang="en-US">
            <a:effectLst/>
          </a:endParaRPr>
        </a:p>
        <a:p>
          <a:r>
            <a:rPr lang="en-US" sz="1100">
              <a:solidFill>
                <a:schemeClr val="dk1"/>
              </a:solidFill>
              <a:effectLst/>
              <a:latin typeface="+mn-lt"/>
              <a:ea typeface="+mn-ea"/>
              <a:cs typeface="+mn-cs"/>
            </a:rPr>
            <a:t>6.   Save the ScreamingFrog crawl by going to File &gt; Save into your client's folder (locally on your PC</a:t>
          </a:r>
          <a:r>
            <a:rPr lang="en-US" sz="1100" baseline="0">
              <a:solidFill>
                <a:schemeClr val="dk1"/>
              </a:solidFill>
              <a:effectLst/>
              <a:latin typeface="+mn-lt"/>
              <a:ea typeface="+mn-ea"/>
              <a:cs typeface="+mn-cs"/>
            </a:rPr>
            <a:t> - you may need this again later)</a:t>
          </a:r>
        </a:p>
        <a:p>
          <a:endParaRPr lang="en-US">
            <a:effectLst/>
          </a:endParaRPr>
        </a:p>
        <a:p>
          <a:r>
            <a:rPr lang="en-US" sz="1100" b="1">
              <a:solidFill>
                <a:schemeClr val="dk1"/>
              </a:solidFill>
              <a:effectLst/>
              <a:latin typeface="+mn-lt"/>
              <a:ea typeface="+mn-ea"/>
              <a:cs typeface="+mn-cs"/>
            </a:rPr>
            <a:t>AHREFs</a:t>
          </a:r>
          <a:endParaRPr lang="en-US">
            <a:effectLst/>
          </a:endParaRPr>
        </a:p>
        <a:p>
          <a:r>
            <a:rPr lang="en-US" sz="1100">
              <a:solidFill>
                <a:schemeClr val="dk1"/>
              </a:solidFill>
              <a:effectLst/>
              <a:latin typeface="+mn-lt"/>
              <a:ea typeface="+mn-ea"/>
              <a:cs typeface="+mn-cs"/>
            </a:rPr>
            <a:t>Is a tool that gives us a snapshot of the link data for the site. </a:t>
          </a:r>
          <a:endParaRPr lang="en-US">
            <a:effectLst/>
          </a:endParaRPr>
        </a:p>
        <a:p>
          <a:r>
            <a:rPr lang="en-US" sz="1100">
              <a:solidFill>
                <a:schemeClr val="dk1"/>
              </a:solidFill>
              <a:effectLst/>
              <a:latin typeface="+mn-lt"/>
              <a:ea typeface="+mn-ea"/>
              <a:cs typeface="+mn-cs"/>
            </a:rPr>
            <a:t>1.   We use the summary information on the right column</a:t>
          </a:r>
          <a:r>
            <a:rPr lang="en-US" sz="1100" baseline="0">
              <a:solidFill>
                <a:schemeClr val="dk1"/>
              </a:solidFill>
              <a:effectLst/>
              <a:latin typeface="+mn-lt"/>
              <a:ea typeface="+mn-ea"/>
              <a:cs typeface="+mn-cs"/>
            </a:rPr>
            <a:t> by simply copying with your mouse cursor (see screen shot to the right).</a:t>
          </a:r>
          <a:endParaRPr lang="en-US">
            <a:effectLst/>
          </a:endParaRPr>
        </a:p>
        <a:p>
          <a:r>
            <a:rPr lang="en-US" sz="1100">
              <a:solidFill>
                <a:schemeClr val="dk1"/>
              </a:solidFill>
              <a:effectLst/>
              <a:latin typeface="+mn-lt"/>
              <a:ea typeface="+mn-ea"/>
              <a:cs typeface="+mn-cs"/>
            </a:rPr>
            <a:t>2.   </a:t>
          </a:r>
          <a:r>
            <a:rPr lang="en-US" sz="1100" baseline="0">
              <a:solidFill>
                <a:schemeClr val="dk1"/>
              </a:solidFill>
              <a:effectLst/>
              <a:latin typeface="+mn-lt"/>
              <a:ea typeface="+mn-ea"/>
              <a:cs typeface="+mn-cs"/>
            </a:rPr>
            <a:t>Link Metrics </a:t>
          </a:r>
          <a:r>
            <a:rPr lang="en-US" sz="1100">
              <a:solidFill>
                <a:schemeClr val="dk1"/>
              </a:solidFill>
              <a:effectLst/>
              <a:latin typeface="+mn-lt"/>
              <a:ea typeface="+mn-ea"/>
              <a:cs typeface="+mn-cs"/>
            </a:rPr>
            <a:t>tab, we paste into the columns</a:t>
          </a:r>
          <a:r>
            <a:rPr lang="en-US" sz="1100" baseline="0">
              <a:solidFill>
                <a:schemeClr val="dk1"/>
              </a:solidFill>
              <a:effectLst/>
              <a:latin typeface="+mn-lt"/>
              <a:ea typeface="+mn-ea"/>
              <a:cs typeface="+mn-cs"/>
            </a:rPr>
            <a:t> starting at B (Client) </a:t>
          </a:r>
          <a:endParaRPr lang="en-US">
            <a:effectLst/>
          </a:endParaRPr>
        </a:p>
        <a:p>
          <a:r>
            <a:rPr lang="en-US" sz="1100" baseline="0">
              <a:solidFill>
                <a:schemeClr val="dk1"/>
              </a:solidFill>
              <a:effectLst/>
              <a:latin typeface="+mn-lt"/>
              <a:ea typeface="+mn-ea"/>
              <a:cs typeface="+mn-cs"/>
            </a:rPr>
            <a:t>and the three competitor columns.</a:t>
          </a:r>
        </a:p>
        <a:p>
          <a:endParaRPr lang="en-US">
            <a:effectLst/>
          </a:endParaRPr>
        </a:p>
        <a:p>
          <a:r>
            <a:rPr lang="en-US" sz="1100" b="1">
              <a:solidFill>
                <a:schemeClr val="dk1"/>
              </a:solidFill>
              <a:effectLst/>
              <a:latin typeface="+mn-lt"/>
              <a:ea typeface="+mn-ea"/>
              <a:cs typeface="+mn-cs"/>
            </a:rPr>
            <a:t>Before You</a:t>
          </a:r>
          <a:r>
            <a:rPr lang="en-US" sz="1100" b="1" baseline="0">
              <a:solidFill>
                <a:schemeClr val="dk1"/>
              </a:solidFill>
              <a:effectLst/>
              <a:latin typeface="+mn-lt"/>
              <a:ea typeface="+mn-ea"/>
              <a:cs typeface="+mn-cs"/>
            </a:rPr>
            <a:t> Begin</a:t>
          </a:r>
          <a:endParaRPr lang="en-US">
            <a:effectLst/>
          </a:endParaRPr>
        </a:p>
        <a:p>
          <a:r>
            <a:rPr lang="en-US" sz="1100">
              <a:solidFill>
                <a:schemeClr val="dk1"/>
              </a:solidFill>
              <a:effectLst/>
              <a:latin typeface="+mn-lt"/>
              <a:ea typeface="+mn-ea"/>
              <a:cs typeface="+mn-cs"/>
            </a:rPr>
            <a:t>Have the account</a:t>
          </a:r>
          <a:r>
            <a:rPr lang="en-US" sz="1100" baseline="0">
              <a:solidFill>
                <a:schemeClr val="dk1"/>
              </a:solidFill>
              <a:effectLst/>
              <a:latin typeface="+mn-lt"/>
              <a:ea typeface="+mn-ea"/>
              <a:cs typeface="+mn-cs"/>
            </a:rPr>
            <a:t> manager determine the following before attempting the audit:</a:t>
          </a:r>
          <a:endParaRPr lang="en-US">
            <a:effectLst/>
          </a:endParaRPr>
        </a:p>
        <a:p>
          <a:r>
            <a:rPr lang="en-US" sz="1100" baseline="0">
              <a:solidFill>
                <a:schemeClr val="dk1"/>
              </a:solidFill>
              <a:effectLst/>
              <a:latin typeface="+mn-lt"/>
              <a:ea typeface="+mn-ea"/>
              <a:cs typeface="+mn-cs"/>
            </a:rPr>
            <a:t>1.   Provide up to three competitors</a:t>
          </a:r>
          <a:endParaRPr lang="en-US">
            <a:effectLst/>
          </a:endParaRPr>
        </a:p>
        <a:p>
          <a:r>
            <a:rPr lang="en-US" sz="1100" baseline="0">
              <a:solidFill>
                <a:schemeClr val="dk1"/>
              </a:solidFill>
              <a:effectLst/>
              <a:latin typeface="+mn-lt"/>
              <a:ea typeface="+mn-ea"/>
              <a:cs typeface="+mn-cs"/>
            </a:rPr>
            <a:t>2.   Define the domain for the audit in the questionaire tab.</a:t>
          </a:r>
          <a:endParaRPr lang="en-US">
            <a:effectLst/>
          </a:endParaRPr>
        </a:p>
        <a:p>
          <a:r>
            <a:rPr lang="en-US" sz="1100" b="0">
              <a:solidFill>
                <a:schemeClr val="dk1"/>
              </a:solidFill>
              <a:effectLst/>
              <a:latin typeface="+mn-lt"/>
              <a:ea typeface="+mn-ea"/>
              <a:cs typeface="+mn-cs"/>
            </a:rPr>
            <a:t>3.   How</a:t>
          </a:r>
          <a:r>
            <a:rPr lang="en-US" sz="1100" b="0" baseline="0">
              <a:solidFill>
                <a:schemeClr val="dk1"/>
              </a:solidFill>
              <a:effectLst/>
              <a:latin typeface="+mn-lt"/>
              <a:ea typeface="+mn-ea"/>
              <a:cs typeface="+mn-cs"/>
            </a:rPr>
            <a:t> the brand uses their name: e.g. "philosophy", "LiftMaster", etc. - in the Quesionnaire tab.</a:t>
          </a:r>
          <a:endParaRPr lang="en-US">
            <a:effectLst/>
          </a:endParaRPr>
        </a:p>
        <a:p>
          <a:r>
            <a:rPr lang="en-US" sz="1100" b="0" baseline="0">
              <a:solidFill>
                <a:schemeClr val="dk1"/>
              </a:solidFill>
              <a:effectLst/>
              <a:latin typeface="+mn-lt"/>
              <a:ea typeface="+mn-ea"/>
              <a:cs typeface="+mn-cs"/>
            </a:rPr>
            <a:t>4.   What social media channels should be examined or included as necessary for the brand - those not included should be scored "N/A".</a:t>
          </a:r>
        </a:p>
        <a:p>
          <a:endParaRPr lang="en-US">
            <a:effectLst/>
          </a:endParaRPr>
        </a:p>
        <a:p>
          <a:r>
            <a:rPr lang="en-US" sz="1100" b="1">
              <a:solidFill>
                <a:schemeClr val="dk1"/>
              </a:solidFill>
              <a:effectLst/>
              <a:latin typeface="+mn-lt"/>
              <a:ea typeface="+mn-ea"/>
              <a:cs typeface="+mn-cs"/>
            </a:rPr>
            <a:t>The Questionnaire Tab</a:t>
          </a:r>
          <a:endParaRPr lang="en-US">
            <a:effectLst/>
          </a:endParaRPr>
        </a:p>
        <a:p>
          <a:r>
            <a:rPr lang="en-US" sz="1100">
              <a:solidFill>
                <a:schemeClr val="dk1"/>
              </a:solidFill>
              <a:effectLst/>
              <a:latin typeface="+mn-lt"/>
              <a:ea typeface="+mn-ea"/>
              <a:cs typeface="+mn-cs"/>
            </a:rPr>
            <a:t>The Questionnaire walks you through the audit points and process</a:t>
          </a:r>
          <a:r>
            <a:rPr lang="en-US" sz="1100" baseline="0">
              <a:solidFill>
                <a:schemeClr val="dk1"/>
              </a:solidFill>
              <a:effectLst/>
              <a:latin typeface="+mn-lt"/>
              <a:ea typeface="+mn-ea"/>
              <a:cs typeface="+mn-cs"/>
            </a:rPr>
            <a:t> forcing you to consider many points of the website. </a:t>
          </a:r>
          <a:r>
            <a:rPr lang="en-US" sz="1100">
              <a:solidFill>
                <a:schemeClr val="dk1"/>
              </a:solidFill>
              <a:effectLst/>
              <a:latin typeface="+mn-lt"/>
              <a:ea typeface="+mn-ea"/>
              <a:cs typeface="+mn-cs"/>
            </a:rPr>
            <a:t>Many questions have a tool tip aimed to help you determine if the answer</a:t>
          </a:r>
          <a:r>
            <a:rPr lang="en-US" sz="1100" baseline="0">
              <a:solidFill>
                <a:schemeClr val="dk1"/>
              </a:solidFill>
              <a:effectLst/>
              <a:latin typeface="+mn-lt"/>
              <a:ea typeface="+mn-ea"/>
              <a:cs typeface="+mn-cs"/>
            </a:rPr>
            <a:t> is "Yes" or "No"</a:t>
          </a:r>
          <a:r>
            <a:rPr lang="en-US" sz="1100">
              <a:solidFill>
                <a:schemeClr val="dk1"/>
              </a:solidFill>
              <a:effectLst/>
              <a:latin typeface="+mn-lt"/>
              <a:ea typeface="+mn-ea"/>
              <a:cs typeface="+mn-cs"/>
            </a:rPr>
            <a:t>. Note</a:t>
          </a:r>
          <a:r>
            <a:rPr lang="en-US" sz="1100" baseline="0">
              <a:solidFill>
                <a:schemeClr val="dk1"/>
              </a:solidFill>
              <a:effectLst/>
              <a:latin typeface="+mn-lt"/>
              <a:ea typeface="+mn-ea"/>
              <a:cs typeface="+mn-cs"/>
            </a:rPr>
            <a:t> that the audit is designed for every "Yes" answer to take points away from a theoretical perfect score. </a:t>
          </a:r>
          <a:r>
            <a:rPr lang="en-US" sz="1100">
              <a:solidFill>
                <a:schemeClr val="dk1"/>
              </a:solidFill>
              <a:effectLst/>
              <a:latin typeface="+mn-lt"/>
              <a:ea typeface="+mn-ea"/>
              <a:cs typeface="+mn-cs"/>
            </a:rPr>
            <a:t>If the question does not apply.</a:t>
          </a:r>
          <a:r>
            <a:rPr lang="en-US" sz="1100" baseline="0">
              <a:solidFill>
                <a:schemeClr val="dk1"/>
              </a:solidFill>
              <a:effectLst/>
              <a:latin typeface="+mn-lt"/>
              <a:ea typeface="+mn-ea"/>
              <a:cs typeface="+mn-cs"/>
            </a:rPr>
            <a:t> score it "N/A" and the weights will drop out and not impact the overall score negatively or positively.</a:t>
          </a:r>
        </a:p>
        <a:p>
          <a:endParaRPr lang="en-US">
            <a:effectLst/>
          </a:endParaRPr>
        </a:p>
        <a:p>
          <a:r>
            <a:rPr lang="en-US" sz="1100">
              <a:solidFill>
                <a:schemeClr val="dk1"/>
              </a:solidFill>
              <a:effectLst/>
              <a:latin typeface="+mn-lt"/>
              <a:ea typeface="+mn-ea"/>
              <a:cs typeface="+mn-cs"/>
            </a:rPr>
            <a:t>Depending the answers to these questions, the dashboard will populate the solution. I find it easier for later documentation to record different issues I discover during the audit into seperate tabs. For example, if I find that there are URLs that need to be restricted, I like to make a list of those URLs in a seperate tab in the audit document so I can refer back to them later. Same thing goes for URLs with redirect issues. You do not need to spend much time generating these tabs but a nice sample is a good idea.</a:t>
          </a:r>
        </a:p>
        <a:p>
          <a:endParaRPr lang="en-US">
            <a:effectLst/>
          </a:endParaRPr>
        </a:p>
        <a:p>
          <a:r>
            <a:rPr lang="en-US" sz="1100" b="1">
              <a:solidFill>
                <a:schemeClr val="dk1"/>
              </a:solidFill>
              <a:effectLst/>
              <a:latin typeface="+mn-lt"/>
              <a:ea typeface="+mn-ea"/>
              <a:cs typeface="+mn-cs"/>
            </a:rPr>
            <a:t>The Dashboard</a:t>
          </a:r>
          <a:r>
            <a:rPr lang="en-US" sz="1100" b="1" baseline="0">
              <a:solidFill>
                <a:schemeClr val="dk1"/>
              </a:solidFill>
              <a:effectLst/>
              <a:latin typeface="+mn-lt"/>
              <a:ea typeface="+mn-ea"/>
              <a:cs typeface="+mn-cs"/>
            </a:rPr>
            <a:t> Issues Section</a:t>
          </a:r>
          <a:endParaRPr lang="en-US">
            <a:effectLst/>
          </a:endParaRPr>
        </a:p>
        <a:p>
          <a:r>
            <a:rPr lang="en-US" sz="1100" b="0" baseline="0">
              <a:solidFill>
                <a:schemeClr val="dk1"/>
              </a:solidFill>
              <a:effectLst/>
              <a:latin typeface="+mn-lt"/>
              <a:ea typeface="+mn-ea"/>
              <a:cs typeface="+mn-cs"/>
            </a:rPr>
            <a:t>This portion will auto-fill with the questionnaire answers in a hidden column. You will need to sort out the "OK" statements out of the column in the "Issues" table below the overview.</a:t>
          </a:r>
        </a:p>
        <a:p>
          <a:endParaRPr lang="en-US">
            <a:effectLst/>
          </a:endParaRPr>
        </a:p>
        <a:p>
          <a:r>
            <a:rPr lang="en-US" sz="1100" b="1">
              <a:solidFill>
                <a:schemeClr val="dk1"/>
              </a:solidFill>
              <a:effectLst/>
              <a:latin typeface="+mn-lt"/>
              <a:ea typeface="+mn-ea"/>
              <a:cs typeface="+mn-cs"/>
            </a:rPr>
            <a:t>Where Does Everything on the Dashboard Come From?</a:t>
          </a:r>
          <a:endParaRPr lang="en-US">
            <a:effectLst/>
          </a:endParaRPr>
        </a:p>
        <a:p>
          <a:r>
            <a:rPr lang="en-US" sz="1100">
              <a:solidFill>
                <a:schemeClr val="dk1"/>
              </a:solidFill>
              <a:effectLst/>
              <a:latin typeface="+mn-lt"/>
              <a:ea typeface="+mn-ea"/>
              <a:cs typeface="+mn-cs"/>
            </a:rPr>
            <a:t>The Dashboard is driven by the data that is input</a:t>
          </a:r>
          <a:r>
            <a:rPr lang="en-US" sz="1100" baseline="0">
              <a:solidFill>
                <a:schemeClr val="dk1"/>
              </a:solidFill>
              <a:effectLst/>
              <a:latin typeface="+mn-lt"/>
              <a:ea typeface="+mn-ea"/>
              <a:cs typeface="+mn-cs"/>
            </a:rPr>
            <a:t> from everywhere else in this workbook. Except the Audit summary box - you need to fill that out. Simply list the most impactful problems of the site - twelve issues at most.</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PowerPoint</a:t>
          </a:r>
          <a:r>
            <a:rPr lang="en-US" sz="1100" b="1" baseline="0">
              <a:solidFill>
                <a:schemeClr val="dk1"/>
              </a:solidFill>
              <a:effectLst/>
              <a:latin typeface="+mn-lt"/>
              <a:ea typeface="+mn-ea"/>
              <a:cs typeface="+mn-cs"/>
            </a:rPr>
            <a:t> Deck</a:t>
          </a:r>
        </a:p>
        <a:p>
          <a:r>
            <a:rPr lang="en-US" sz="1100" b="0" baseline="0">
              <a:solidFill>
                <a:schemeClr val="dk1"/>
              </a:solidFill>
              <a:effectLst/>
              <a:latin typeface="+mn-lt"/>
              <a:ea typeface="+mn-ea"/>
              <a:cs typeface="+mn-cs"/>
            </a:rPr>
            <a:t>Be sure to use the pillars that are auto created in the "gears" tab. This audit should drive the amount of slides needed. For example, if there are 4 issues in the "Google's Index" portion that can be consolidated into one slide, do so. If it takes more than one, so be it. Use the additional slide's "Rationale" as the subtitle of the next slide.</a:t>
          </a:r>
        </a:p>
        <a:p>
          <a:endParaRPr lang="en-US" sz="1100" b="0"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The deck should be high-level, whereas the details to all the issues should remain and reside in this audit spreadsheet. Consult with the client and account manager to be sure what the audience expectations.</a:t>
          </a:r>
        </a:p>
        <a:p>
          <a:endParaRPr lang="en-US" sz="1100" b="0"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When finished, hide all tabs except for the Dashboard before delivering to the client.</a:t>
          </a:r>
          <a:endParaRPr lang="en-US" sz="1100" b="0">
            <a:solidFill>
              <a:schemeClr val="dk1"/>
            </a:solidFill>
            <a:effectLst/>
            <a:latin typeface="+mn-lt"/>
            <a:ea typeface="+mn-ea"/>
            <a:cs typeface="+mn-cs"/>
          </a:endParaRPr>
        </a:p>
        <a:p>
          <a:endParaRPr lang="en-US">
            <a:effectLst/>
          </a:endParaRPr>
        </a:p>
        <a:p>
          <a:r>
            <a:rPr lang="en-US" sz="1100" b="1">
              <a:solidFill>
                <a:schemeClr val="dk1"/>
              </a:solidFill>
              <a:effectLst/>
              <a:latin typeface="+mn-lt"/>
              <a:ea typeface="+mn-ea"/>
              <a:cs typeface="+mn-cs"/>
            </a:rPr>
            <a:t>That's</a:t>
          </a:r>
          <a:r>
            <a:rPr lang="en-US" sz="1100" b="1" baseline="0">
              <a:solidFill>
                <a:schemeClr val="dk1"/>
              </a:solidFill>
              <a:effectLst/>
              <a:latin typeface="+mn-lt"/>
              <a:ea typeface="+mn-ea"/>
              <a:cs typeface="+mn-cs"/>
            </a:rPr>
            <a:t> all, folks!</a:t>
          </a:r>
          <a:endParaRPr lang="en-US" b="1">
            <a:effectLst/>
          </a:endParaRPr>
        </a:p>
      </xdr:txBody>
    </xdr:sp>
    <xdr:clientData/>
  </xdr:twoCellAnchor>
  <xdr:twoCellAnchor editAs="oneCell">
    <xdr:from>
      <xdr:col>16</xdr:col>
      <xdr:colOff>361950</xdr:colOff>
      <xdr:row>33</xdr:row>
      <xdr:rowOff>165385</xdr:rowOff>
    </xdr:from>
    <xdr:to>
      <xdr:col>22</xdr:col>
      <xdr:colOff>569768</xdr:colOff>
      <xdr:row>37</xdr:row>
      <xdr:rowOff>20767</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15550" y="6451885"/>
          <a:ext cx="3865418" cy="617382"/>
        </a:xfrm>
        <a:prstGeom prst="rect">
          <a:avLst/>
        </a:prstGeom>
        <a:noFill/>
        <a:ln>
          <a:solidFill>
            <a:schemeClr val="lt1">
              <a:shade val="50000"/>
            </a:schemeClr>
          </a:solidFill>
        </a:ln>
        <a:effectLst>
          <a:outerShdw blurRad="50800" dist="50800" dir="21540000" algn="ctr" rotWithShape="0">
            <a:schemeClr val="bg1">
              <a:alpha val="14000"/>
            </a:scheme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507421</xdr:colOff>
      <xdr:row>38</xdr:row>
      <xdr:rowOff>21643</xdr:rowOff>
    </xdr:from>
    <xdr:to>
      <xdr:col>25</xdr:col>
      <xdr:colOff>183430</xdr:colOff>
      <xdr:row>52</xdr:row>
      <xdr:rowOff>12118</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89821" y="7260643"/>
          <a:ext cx="3333609" cy="2657475"/>
        </a:xfrm>
        <a:prstGeom prst="rect">
          <a:avLst/>
        </a:prstGeom>
        <a:noFill/>
        <a:ln>
          <a:solidFill>
            <a:schemeClr val="lt1">
              <a:shade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569768</xdr:colOff>
      <xdr:row>35</xdr:row>
      <xdr:rowOff>93076</xdr:rowOff>
    </xdr:from>
    <xdr:to>
      <xdr:col>23</xdr:col>
      <xdr:colOff>280553</xdr:colOff>
      <xdr:row>38</xdr:row>
      <xdr:rowOff>22510</xdr:rowOff>
    </xdr:to>
    <xdr:cxnSp macro="">
      <xdr:nvCxnSpPr>
        <xdr:cNvPr id="6" name="Elbow Connector 5"/>
        <xdr:cNvCxnSpPr>
          <a:stCxn id="4" idx="3"/>
        </xdr:cNvCxnSpPr>
      </xdr:nvCxnSpPr>
      <xdr:spPr>
        <a:xfrm>
          <a:off x="13980968" y="6760576"/>
          <a:ext cx="320385" cy="500934"/>
        </a:xfrm>
        <a:prstGeom prst="bentConnector2">
          <a:avLst/>
        </a:prstGeom>
        <a:ln w="2222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123825</xdr:colOff>
      <xdr:row>42</xdr:row>
      <xdr:rowOff>152400</xdr:rowOff>
    </xdr:from>
    <xdr:to>
      <xdr:col>17</xdr:col>
      <xdr:colOff>501361</xdr:colOff>
      <xdr:row>50</xdr:row>
      <xdr:rowOff>82736</xdr:rowOff>
    </xdr:to>
    <xdr:pic>
      <xdr:nvPicPr>
        <xdr:cNvPr id="12" name="Picture 1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877425" y="8153400"/>
          <a:ext cx="987136" cy="14543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333375</xdr:colOff>
      <xdr:row>54</xdr:row>
      <xdr:rowOff>28575</xdr:rowOff>
    </xdr:from>
    <xdr:to>
      <xdr:col>18</xdr:col>
      <xdr:colOff>438150</xdr:colOff>
      <xdr:row>70</xdr:row>
      <xdr:rowOff>52904</xdr:rowOff>
    </xdr:to>
    <xdr:pic>
      <xdr:nvPicPr>
        <xdr:cNvPr id="3" name="Picture 2"/>
        <xdr:cNvPicPr>
          <a:picLocks noChangeAspect="1"/>
        </xdr:cNvPicPr>
      </xdr:nvPicPr>
      <xdr:blipFill>
        <a:blip xmlns:r="http://schemas.openxmlformats.org/officeDocument/2006/relationships" r:embed="rId4"/>
        <a:stretch>
          <a:fillRect/>
        </a:stretch>
      </xdr:blipFill>
      <xdr:spPr>
        <a:xfrm>
          <a:off x="9477375" y="10315575"/>
          <a:ext cx="1695450" cy="30723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880110</xdr:colOff>
      <xdr:row>1</xdr:row>
      <xdr:rowOff>19050</xdr:rowOff>
    </xdr:from>
    <xdr:to>
      <xdr:col>4</xdr:col>
      <xdr:colOff>3118485</xdr:colOff>
      <xdr:row>1</xdr:row>
      <xdr:rowOff>495300</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43950" y="209550"/>
          <a:ext cx="22383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880110</xdr:colOff>
      <xdr:row>1</xdr:row>
      <xdr:rowOff>19050</xdr:rowOff>
    </xdr:from>
    <xdr:to>
      <xdr:col>2</xdr:col>
      <xdr:colOff>3118485</xdr:colOff>
      <xdr:row>1</xdr:row>
      <xdr:rowOff>495300</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90435" y="219075"/>
          <a:ext cx="22383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F63"/>
  <sheetViews>
    <sheetView tabSelected="1" zoomScaleNormal="100" workbookViewId="0"/>
  </sheetViews>
  <sheetFormatPr defaultColWidth="9.140625" defaultRowHeight="15" x14ac:dyDescent="0.25"/>
  <cols>
    <col min="1" max="1" width="2.28515625" style="2" customWidth="1"/>
    <col min="2" max="2" width="19.140625" style="2" customWidth="1"/>
    <col min="3" max="3" width="21" style="2" customWidth="1"/>
    <col min="4" max="4" width="51.7109375" style="2" customWidth="1"/>
    <col min="5" max="5" width="19.5703125" style="2" customWidth="1"/>
    <col min="6" max="16384" width="9.140625" style="2"/>
  </cols>
  <sheetData>
    <row r="1" spans="2:6" ht="42.75" customHeight="1" x14ac:dyDescent="0.25"/>
    <row r="2" spans="2:6" ht="29.25" customHeight="1" x14ac:dyDescent="0.25">
      <c r="B2" s="1"/>
      <c r="C2" s="1"/>
      <c r="E2" s="1"/>
      <c r="F2" s="1"/>
    </row>
    <row r="3" spans="2:6" ht="46.5" customHeight="1" x14ac:dyDescent="0.65">
      <c r="B3" s="1"/>
      <c r="C3" s="1"/>
      <c r="D3" s="3"/>
      <c r="E3" s="1"/>
      <c r="F3" s="1"/>
    </row>
    <row r="4" spans="2:6" x14ac:dyDescent="0.25">
      <c r="B4" s="1"/>
      <c r="C4" s="1"/>
      <c r="D4" s="1"/>
      <c r="E4" s="1"/>
      <c r="F4" s="1"/>
    </row>
    <row r="5" spans="2:6" ht="30" customHeight="1" x14ac:dyDescent="0.4">
      <c r="B5" s="1"/>
      <c r="C5" s="1"/>
      <c r="D5" s="4"/>
      <c r="E5" s="27"/>
      <c r="F5" s="1"/>
    </row>
    <row r="6" spans="2:6" x14ac:dyDescent="0.25">
      <c r="B6" s="1"/>
      <c r="C6" s="1"/>
      <c r="D6" s="1"/>
      <c r="E6" s="1"/>
      <c r="F6" s="1"/>
    </row>
    <row r="7" spans="2:6" ht="24" x14ac:dyDescent="0.4">
      <c r="B7" s="1"/>
      <c r="C7" s="1"/>
      <c r="D7" s="4"/>
      <c r="E7" s="1"/>
      <c r="F7" s="1"/>
    </row>
    <row r="8" spans="2:6" x14ac:dyDescent="0.25">
      <c r="B8" s="1"/>
      <c r="C8" s="1"/>
      <c r="D8" s="1"/>
      <c r="E8" s="1"/>
      <c r="F8" s="1"/>
    </row>
    <row r="9" spans="2:6" ht="21" x14ac:dyDescent="0.25">
      <c r="B9" s="1"/>
      <c r="C9" s="1"/>
      <c r="D9" s="23" t="s">
        <v>0</v>
      </c>
      <c r="E9" s="1"/>
      <c r="F9" s="1"/>
    </row>
    <row r="10" spans="2:6" ht="21" x14ac:dyDescent="0.25">
      <c r="B10" s="1"/>
      <c r="C10" s="1"/>
      <c r="D10" s="23"/>
      <c r="E10" s="1"/>
      <c r="F10" s="1"/>
    </row>
    <row r="11" spans="2:6" ht="104.25" customHeight="1" x14ac:dyDescent="0.35">
      <c r="B11" s="5"/>
      <c r="C11" s="30"/>
      <c r="D11" s="32" t="s">
        <v>408</v>
      </c>
      <c r="E11" s="6"/>
      <c r="F11" s="1"/>
    </row>
    <row r="12" spans="2:6" ht="13.5" customHeight="1" x14ac:dyDescent="0.35">
      <c r="B12" s="5"/>
      <c r="C12" s="30"/>
      <c r="D12" s="32"/>
      <c r="E12" s="6"/>
      <c r="F12" s="1"/>
    </row>
    <row r="13" spans="2:6" x14ac:dyDescent="0.25">
      <c r="B13" s="5"/>
      <c r="C13" s="6"/>
      <c r="D13" s="24"/>
      <c r="E13" s="6"/>
      <c r="F13" s="1"/>
    </row>
    <row r="14" spans="2:6" s="26" customFormat="1" ht="18" customHeight="1" x14ac:dyDescent="0.25">
      <c r="B14" s="25"/>
      <c r="C14" s="28"/>
      <c r="D14" s="23" t="s">
        <v>2</v>
      </c>
      <c r="E14" s="28"/>
      <c r="F14" s="1"/>
    </row>
    <row r="15" spans="2:6" s="26" customFormat="1" ht="18" customHeight="1" x14ac:dyDescent="0.25">
      <c r="B15" s="25"/>
      <c r="C15" s="28"/>
      <c r="D15" s="31"/>
      <c r="E15" s="28"/>
      <c r="F15" s="1"/>
    </row>
    <row r="16" spans="2:6" ht="14.45" customHeight="1" x14ac:dyDescent="0.25">
      <c r="B16" s="5"/>
      <c r="C16" s="6"/>
      <c r="D16" s="33" t="s">
        <v>3</v>
      </c>
      <c r="E16" s="6"/>
      <c r="F16" s="1"/>
    </row>
    <row r="17" spans="2:6" ht="14.45" customHeight="1" x14ac:dyDescent="0.25">
      <c r="B17" s="5"/>
      <c r="C17" s="6"/>
      <c r="D17" s="33"/>
      <c r="E17" s="6"/>
      <c r="F17" s="1"/>
    </row>
    <row r="18" spans="2:6" ht="14.45" customHeight="1" x14ac:dyDescent="0.25">
      <c r="B18" s="5"/>
      <c r="C18" s="6"/>
      <c r="D18" s="29"/>
      <c r="E18" s="6"/>
      <c r="F18" s="1"/>
    </row>
    <row r="19" spans="2:6" ht="14.45" customHeight="1" x14ac:dyDescent="0.25">
      <c r="B19" s="5"/>
      <c r="C19" s="6"/>
      <c r="D19" s="29"/>
      <c r="E19" s="6"/>
      <c r="F19" s="1"/>
    </row>
    <row r="20" spans="2:6" ht="14.45" customHeight="1" x14ac:dyDescent="0.25">
      <c r="B20" s="5"/>
      <c r="C20" s="6"/>
      <c r="D20" s="29"/>
      <c r="E20" s="6"/>
      <c r="F20" s="1"/>
    </row>
    <row r="21" spans="2:6" ht="14.45" customHeight="1" x14ac:dyDescent="0.25">
      <c r="B21" s="5"/>
      <c r="C21" s="6"/>
      <c r="D21" s="29"/>
      <c r="E21" s="6"/>
      <c r="F21" s="1"/>
    </row>
    <row r="22" spans="2:6" ht="14.45" customHeight="1" x14ac:dyDescent="0.25">
      <c r="B22" s="7"/>
      <c r="C22" s="6"/>
      <c r="D22" s="29"/>
      <c r="E22" s="6"/>
      <c r="F22" s="1"/>
    </row>
    <row r="23" spans="2:6" ht="14.45" customHeight="1" x14ac:dyDescent="0.25">
      <c r="B23" s="8"/>
      <c r="C23" s="6"/>
      <c r="D23" s="29"/>
      <c r="E23" s="6"/>
      <c r="F23" s="1"/>
    </row>
    <row r="24" spans="2:6" ht="14.45" customHeight="1" x14ac:dyDescent="0.25">
      <c r="B24" s="8"/>
      <c r="C24" s="6"/>
      <c r="D24" s="29"/>
      <c r="E24" s="6"/>
      <c r="F24" s="1"/>
    </row>
    <row r="25" spans="2:6" ht="14.45" customHeight="1" x14ac:dyDescent="0.25">
      <c r="B25" s="8"/>
      <c r="C25" s="6"/>
      <c r="D25" s="29"/>
      <c r="E25" s="6"/>
      <c r="F25" s="1"/>
    </row>
    <row r="26" spans="2:6" ht="14.45" customHeight="1" x14ac:dyDescent="0.25">
      <c r="B26" s="8"/>
      <c r="C26" s="6"/>
      <c r="D26" s="29"/>
      <c r="E26" s="6"/>
      <c r="F26" s="1"/>
    </row>
    <row r="27" spans="2:6" x14ac:dyDescent="0.25">
      <c r="B27" s="8"/>
      <c r="C27" s="6"/>
      <c r="D27" s="6"/>
      <c r="E27" s="6"/>
      <c r="F27" s="1"/>
    </row>
    <row r="28" spans="2:6" x14ac:dyDescent="0.25">
      <c r="B28" s="9"/>
      <c r="C28" s="9"/>
      <c r="D28" s="6"/>
      <c r="E28" s="6"/>
    </row>
    <row r="29" spans="2:6" x14ac:dyDescent="0.25">
      <c r="B29" s="8"/>
      <c r="C29" s="6"/>
      <c r="D29" s="6"/>
      <c r="E29" s="6"/>
    </row>
    <row r="30" spans="2:6" x14ac:dyDescent="0.25">
      <c r="B30" s="10"/>
      <c r="C30" s="1"/>
      <c r="D30" s="1"/>
      <c r="E30" s="1"/>
    </row>
    <row r="31" spans="2:6" x14ac:dyDescent="0.25">
      <c r="B31" s="11"/>
      <c r="C31" s="1"/>
      <c r="D31" s="1"/>
      <c r="E31" s="1"/>
    </row>
    <row r="32" spans="2:6" x14ac:dyDescent="0.25">
      <c r="B32" s="12"/>
      <c r="C32" s="1"/>
      <c r="D32" s="1"/>
      <c r="E32" s="1"/>
    </row>
    <row r="33" spans="2:5" x14ac:dyDescent="0.25">
      <c r="B33" s="1"/>
      <c r="C33" s="1"/>
      <c r="D33" s="1"/>
      <c r="E33" s="1"/>
    </row>
    <row r="34" spans="2:5" x14ac:dyDescent="0.25">
      <c r="B34" s="13"/>
      <c r="C34" s="1"/>
      <c r="D34" s="1"/>
      <c r="E34" s="1"/>
    </row>
    <row r="35" spans="2:5" x14ac:dyDescent="0.25">
      <c r="B35" s="13"/>
      <c r="C35" s="1"/>
      <c r="D35" s="1"/>
      <c r="E35" s="1"/>
    </row>
    <row r="36" spans="2:5" x14ac:dyDescent="0.25">
      <c r="B36" s="13"/>
      <c r="C36" s="1"/>
      <c r="D36" s="1"/>
      <c r="E36" s="1"/>
    </row>
    <row r="37" spans="2:5" x14ac:dyDescent="0.25">
      <c r="B37" s="13"/>
      <c r="C37" s="1"/>
      <c r="D37" s="1"/>
      <c r="E37" s="1"/>
    </row>
    <row r="38" spans="2:5" x14ac:dyDescent="0.25">
      <c r="B38" s="1"/>
      <c r="C38" s="1"/>
      <c r="D38" s="1"/>
      <c r="E38" s="1"/>
    </row>
    <row r="39" spans="2:5" x14ac:dyDescent="0.25">
      <c r="B39" s="1"/>
      <c r="C39" s="1"/>
      <c r="D39" s="1"/>
      <c r="E39" s="1"/>
    </row>
    <row r="40" spans="2:5" x14ac:dyDescent="0.25">
      <c r="B40" s="1"/>
      <c r="C40" s="1"/>
      <c r="D40" s="1"/>
      <c r="E40" s="1"/>
    </row>
    <row r="41" spans="2:5" x14ac:dyDescent="0.25">
      <c r="B41" s="1"/>
      <c r="C41" s="1"/>
      <c r="D41" s="1"/>
      <c r="E41" s="1"/>
    </row>
    <row r="42" spans="2:5" x14ac:dyDescent="0.25">
      <c r="B42" s="1"/>
      <c r="C42" s="1"/>
      <c r="D42" s="1"/>
      <c r="E42" s="1"/>
    </row>
    <row r="43" spans="2:5" x14ac:dyDescent="0.25">
      <c r="B43" s="1"/>
      <c r="C43" s="1"/>
      <c r="D43" s="1"/>
      <c r="E43" s="1"/>
    </row>
    <row r="44" spans="2:5" x14ac:dyDescent="0.25">
      <c r="B44" s="1"/>
      <c r="C44" s="1"/>
      <c r="D44" s="1"/>
      <c r="E44" s="1"/>
    </row>
    <row r="45" spans="2:5" x14ac:dyDescent="0.25">
      <c r="B45" s="1"/>
      <c r="C45" s="1"/>
      <c r="D45" s="1"/>
      <c r="E45" s="1"/>
    </row>
    <row r="46" spans="2:5" x14ac:dyDescent="0.25">
      <c r="B46" s="1"/>
      <c r="C46" s="1"/>
      <c r="D46" s="1"/>
      <c r="E46" s="1"/>
    </row>
    <row r="47" spans="2:5" x14ac:dyDescent="0.25">
      <c r="B47" s="1"/>
      <c r="C47" s="1"/>
      <c r="D47" s="1"/>
      <c r="E47" s="1"/>
    </row>
    <row r="48" spans="2:5" x14ac:dyDescent="0.25">
      <c r="B48" s="1"/>
      <c r="C48" s="1"/>
      <c r="D48" s="1"/>
      <c r="E48" s="1"/>
    </row>
    <row r="49" spans="2:5" x14ac:dyDescent="0.25">
      <c r="B49" s="1"/>
      <c r="C49" s="1"/>
      <c r="D49" s="1"/>
      <c r="E49" s="1"/>
    </row>
    <row r="50" spans="2:5" x14ac:dyDescent="0.25">
      <c r="B50" s="1"/>
      <c r="C50" s="1"/>
      <c r="D50" s="1"/>
      <c r="E50" s="1"/>
    </row>
    <row r="51" spans="2:5" x14ac:dyDescent="0.25">
      <c r="B51" s="1"/>
      <c r="C51" s="1"/>
      <c r="D51" s="1"/>
      <c r="E51" s="1"/>
    </row>
    <row r="52" spans="2:5" x14ac:dyDescent="0.25">
      <c r="B52" s="1"/>
      <c r="C52" s="1"/>
      <c r="D52" s="1"/>
      <c r="E52" s="1"/>
    </row>
    <row r="53" spans="2:5" x14ac:dyDescent="0.25">
      <c r="B53" s="1"/>
      <c r="C53" s="1"/>
      <c r="D53" s="1"/>
      <c r="E53" s="1"/>
    </row>
    <row r="54" spans="2:5" x14ac:dyDescent="0.25">
      <c r="B54" s="1"/>
      <c r="C54" s="1"/>
      <c r="D54" s="1"/>
      <c r="E54" s="1"/>
    </row>
    <row r="55" spans="2:5" x14ac:dyDescent="0.25">
      <c r="B55" s="1"/>
      <c r="C55" s="1"/>
      <c r="D55" s="1"/>
      <c r="E55" s="1"/>
    </row>
    <row r="56" spans="2:5" x14ac:dyDescent="0.25">
      <c r="B56" s="1"/>
      <c r="C56" s="1"/>
      <c r="D56" s="1"/>
      <c r="E56" s="1"/>
    </row>
    <row r="57" spans="2:5" x14ac:dyDescent="0.25">
      <c r="B57" s="1"/>
      <c r="C57" s="1"/>
      <c r="D57" s="1"/>
      <c r="E57" s="1"/>
    </row>
    <row r="58" spans="2:5" x14ac:dyDescent="0.25">
      <c r="B58" s="1"/>
      <c r="C58" s="1"/>
      <c r="D58" s="1"/>
      <c r="E58" s="1"/>
    </row>
    <row r="59" spans="2:5" x14ac:dyDescent="0.25">
      <c r="B59" s="1"/>
      <c r="C59" s="1"/>
      <c r="D59" s="1"/>
      <c r="E59" s="1"/>
    </row>
    <row r="60" spans="2:5" x14ac:dyDescent="0.25">
      <c r="B60" s="1"/>
      <c r="C60" s="1"/>
      <c r="D60" s="1"/>
      <c r="E60" s="1"/>
    </row>
    <row r="61" spans="2:5" x14ac:dyDescent="0.25">
      <c r="B61" s="1"/>
      <c r="C61" s="1"/>
      <c r="D61" s="1"/>
      <c r="E61" s="1"/>
    </row>
    <row r="62" spans="2:5" x14ac:dyDescent="0.25">
      <c r="B62" s="1"/>
      <c r="C62" s="1"/>
      <c r="D62" s="1"/>
      <c r="E62" s="1"/>
    </row>
    <row r="63" spans="2:5" x14ac:dyDescent="0.25">
      <c r="B63" s="1"/>
      <c r="C63" s="1"/>
      <c r="D63" s="1"/>
      <c r="E63" s="1"/>
    </row>
  </sheetData>
  <hyperlinks>
    <hyperlink ref="D16" location="Dashboard!A1" display="Dashboard"/>
  </hyperlinks>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50"/>
  <sheetViews>
    <sheetView topLeftCell="G19" workbookViewId="0">
      <selection activeCell="O47" sqref="O47"/>
    </sheetView>
  </sheetViews>
  <sheetFormatPr defaultRowHeight="15" x14ac:dyDescent="0.25"/>
  <cols>
    <col min="1" max="2" width="5.42578125" customWidth="1"/>
    <col min="3" max="3" width="2.42578125" customWidth="1"/>
    <col min="4" max="4" width="2.5703125" customWidth="1"/>
    <col min="5" max="5" width="32" customWidth="1"/>
    <col min="6" max="6" width="13" customWidth="1"/>
    <col min="7" max="7" width="14.28515625" customWidth="1"/>
    <col min="8" max="8" width="11.28515625" customWidth="1"/>
    <col min="9" max="9" width="13.28515625" customWidth="1"/>
    <col min="10" max="11" width="12.85546875" customWidth="1"/>
    <col min="12" max="12" width="13.5703125" customWidth="1"/>
    <col min="15" max="15" width="24.42578125" customWidth="1"/>
    <col min="17" max="17" width="9.5703125" bestFit="1" customWidth="1"/>
    <col min="18" max="18" width="23.28515625" customWidth="1"/>
  </cols>
  <sheetData>
    <row r="1" spans="1:19" x14ac:dyDescent="0.25">
      <c r="A1" t="s">
        <v>81</v>
      </c>
      <c r="B1" t="s">
        <v>333</v>
      </c>
    </row>
    <row r="2" spans="1:19" x14ac:dyDescent="0.25">
      <c r="A2" t="s">
        <v>82</v>
      </c>
      <c r="B2" t="s">
        <v>334</v>
      </c>
    </row>
    <row r="3" spans="1:19" x14ac:dyDescent="0.25">
      <c r="A3" t="s">
        <v>91</v>
      </c>
      <c r="B3" t="s">
        <v>335</v>
      </c>
    </row>
    <row r="4" spans="1:19" x14ac:dyDescent="0.25">
      <c r="B4" t="s">
        <v>91</v>
      </c>
    </row>
    <row r="5" spans="1:19" ht="15.75" thickBot="1" x14ac:dyDescent="0.3"/>
    <row r="6" spans="1:19" ht="38.25" thickBot="1" x14ac:dyDescent="0.3">
      <c r="E6" s="107" t="s">
        <v>185</v>
      </c>
      <c r="F6" s="81" t="s">
        <v>89</v>
      </c>
      <c r="G6" s="112" t="s">
        <v>92</v>
      </c>
      <c r="H6" s="125" t="s">
        <v>84</v>
      </c>
      <c r="I6" s="81"/>
      <c r="J6" s="111" t="s">
        <v>373</v>
      </c>
      <c r="K6" s="111" t="s">
        <v>374</v>
      </c>
      <c r="L6" s="110" t="s">
        <v>372</v>
      </c>
      <c r="O6" s="107" t="s">
        <v>361</v>
      </c>
      <c r="P6" s="125"/>
      <c r="R6" s="107" t="s">
        <v>386</v>
      </c>
      <c r="S6" s="125"/>
    </row>
    <row r="7" spans="1:19" x14ac:dyDescent="0.25">
      <c r="E7" s="75" t="s">
        <v>155</v>
      </c>
      <c r="F7" s="108">
        <f>SUM(Questionnaire!M8:M19)</f>
        <v>25</v>
      </c>
      <c r="G7" s="122">
        <f>SUM(Questionnaire!N8:N19)</f>
        <v>0</v>
      </c>
      <c r="H7" s="126">
        <f>1-(G7/F7)</f>
        <v>1</v>
      </c>
      <c r="I7" s="129"/>
      <c r="J7" s="141">
        <f>COUNTIFS(Questionnaire!N8:N19,"&gt;0",Questionnaire!R8:R19,"Low")</f>
        <v>0</v>
      </c>
      <c r="K7" s="141">
        <f>COUNTIFS(Questionnaire!N8:N19,"&gt;0",Questionnaire!R8:R19,"Mid")</f>
        <v>0</v>
      </c>
      <c r="L7" s="113">
        <f>COUNTIFS(Questionnaire!N8:N19,"&gt;0",Questionnaire!R8:R19,"High")</f>
        <v>0</v>
      </c>
      <c r="O7" s="75" t="s">
        <v>439</v>
      </c>
      <c r="P7" s="135">
        <f>COUNTIF('SERP Scrape'!B2:B50000,"*")</f>
        <v>0</v>
      </c>
      <c r="R7" s="75" t="s">
        <v>362</v>
      </c>
      <c r="S7" s="135">
        <f>COUNTIF(Crawl!E2:E50000,"*")</f>
        <v>0</v>
      </c>
    </row>
    <row r="8" spans="1:19" x14ac:dyDescent="0.25">
      <c r="E8" s="76" t="s">
        <v>343</v>
      </c>
      <c r="F8" s="70">
        <f>SUM(Questionnaire!M22:M37)</f>
        <v>43</v>
      </c>
      <c r="G8" s="123">
        <f>SUM(Questionnaire!N22:N37)</f>
        <v>0</v>
      </c>
      <c r="H8" s="127">
        <f>1-(G8/F8)</f>
        <v>1</v>
      </c>
      <c r="I8" s="130"/>
      <c r="J8" s="142">
        <f>COUNTIFS(Questionnaire!N22:N37,"&gt;0",Questionnaire!R22:R37,"Low")</f>
        <v>0</v>
      </c>
      <c r="K8" s="142">
        <f>COUNTIFS(Questionnaire!N22:N37,"&gt;0",Questionnaire!R22:R37,"Mid")</f>
        <v>0</v>
      </c>
      <c r="L8" s="114">
        <f>COUNTIFS(Questionnaire!N22:N37,"&gt;0",Questionnaire!R22:R37,"High")</f>
        <v>0</v>
      </c>
      <c r="O8" s="76" t="s">
        <v>363</v>
      </c>
      <c r="P8" s="136">
        <f>COUNTIF('SERP Crawl'!C4:C50000,"200")</f>
        <v>0</v>
      </c>
      <c r="R8" s="76" t="s">
        <v>363</v>
      </c>
      <c r="S8" s="136">
        <f>COUNTIF(Crawl!C4:C50000,"200")</f>
        <v>0</v>
      </c>
    </row>
    <row r="9" spans="1:19" x14ac:dyDescent="0.25">
      <c r="E9" s="76" t="s">
        <v>154</v>
      </c>
      <c r="F9" s="70">
        <f>SUM(Questionnaire!M40:M53)</f>
        <v>42</v>
      </c>
      <c r="G9" s="123">
        <f>SUM(Questionnaire!N40:N53)</f>
        <v>0</v>
      </c>
      <c r="H9" s="127">
        <f>1-(G9/F9)</f>
        <v>1</v>
      </c>
      <c r="I9" s="130"/>
      <c r="J9" s="142">
        <f>COUNTIFS(Questionnaire!N40:N53,"&gt;0",Questionnaire!R40:R53,"Low")</f>
        <v>0</v>
      </c>
      <c r="K9" s="142">
        <f>COUNTIFS(Questionnaire!N40:N53,"&gt;0",Questionnaire!R40:R53,"Mid")</f>
        <v>0</v>
      </c>
      <c r="L9" s="114">
        <f>COUNTIFS(Questionnaire!N40:N53,"&gt;0",Questionnaire!R40:R53,"High")</f>
        <v>0</v>
      </c>
      <c r="O9" s="76" t="s">
        <v>364</v>
      </c>
      <c r="P9" s="136">
        <f>COUNTIF('SERP Crawl'!C4:C50000,"301")</f>
        <v>0</v>
      </c>
      <c r="R9" s="76" t="s">
        <v>364</v>
      </c>
      <c r="S9" s="136">
        <f>COUNTIF(Crawl!C4:C50000,"301")</f>
        <v>0</v>
      </c>
    </row>
    <row r="10" spans="1:19" x14ac:dyDescent="0.25">
      <c r="E10" s="76" t="s">
        <v>153</v>
      </c>
      <c r="F10" s="70">
        <f>SUM(Questionnaire!M56:M68)</f>
        <v>34</v>
      </c>
      <c r="G10" s="123">
        <f>SUM(Questionnaire!N56:N68)</f>
        <v>0</v>
      </c>
      <c r="H10" s="127">
        <f>1-(G10/F10)</f>
        <v>1</v>
      </c>
      <c r="I10" s="130"/>
      <c r="J10" s="142">
        <f>COUNTIFS(Questionnaire!N56:N68,"&gt;0",Questionnaire!R56:R68,"Low")</f>
        <v>0</v>
      </c>
      <c r="K10" s="142">
        <f>COUNTIFS(Questionnaire!N56:N68,"&gt;0",Questionnaire!R56:R68,"Mid")</f>
        <v>0</v>
      </c>
      <c r="L10" s="114">
        <f>COUNTIFS(Questionnaire!N56:N68,"&gt;0",Questionnaire!R56:R68,"High")</f>
        <v>0</v>
      </c>
      <c r="O10" s="76" t="s">
        <v>365</v>
      </c>
      <c r="P10" s="136">
        <f>COUNTIF('SERP Crawl'!C4:C50000,"302")</f>
        <v>0</v>
      </c>
      <c r="R10" s="76" t="s">
        <v>365</v>
      </c>
      <c r="S10" s="136">
        <f>COUNTIF(Crawl!C4:C50000,"302")</f>
        <v>0</v>
      </c>
    </row>
    <row r="11" spans="1:19" x14ac:dyDescent="0.25">
      <c r="E11" s="76" t="s">
        <v>60</v>
      </c>
      <c r="F11" s="70">
        <f>SUM(Questionnaire!M71:M92)</f>
        <v>55</v>
      </c>
      <c r="G11" s="123">
        <f>SUM(Questionnaire!N71:N92)</f>
        <v>0</v>
      </c>
      <c r="H11" s="127">
        <f>1-(G11/F11)</f>
        <v>1</v>
      </c>
      <c r="I11" s="130"/>
      <c r="J11" s="142">
        <f>COUNTIFS(Questionnaire!N71:N92,"&gt;0",Questionnaire!R71:R92,"Low")</f>
        <v>0</v>
      </c>
      <c r="K11" s="142">
        <f>COUNTIFS(Questionnaire!N71:N92,"&gt;0",Questionnaire!R71:R92,"Mid")</f>
        <v>0</v>
      </c>
      <c r="L11" s="114">
        <f>COUNTIFS(Questionnaire!N71:N92,"&gt;0",Questionnaire!R71:R92,"High")</f>
        <v>0</v>
      </c>
      <c r="O11" s="76" t="s">
        <v>366</v>
      </c>
      <c r="P11" s="136">
        <f>COUNTIF('SERP Crawl'!C4:C50000,"400")</f>
        <v>0</v>
      </c>
      <c r="R11" s="76" t="s">
        <v>366</v>
      </c>
      <c r="S11" s="136">
        <f>COUNTIF(Crawl!C4:C50000,"400")</f>
        <v>0</v>
      </c>
    </row>
    <row r="12" spans="1:19" x14ac:dyDescent="0.25">
      <c r="E12" s="76" t="s">
        <v>150</v>
      </c>
      <c r="F12" s="70">
        <f>SUM(Questionnaire!M103:M111)</f>
        <v>24</v>
      </c>
      <c r="G12" s="123">
        <f>SUM(Questionnaire!N103:N111)</f>
        <v>0</v>
      </c>
      <c r="H12" s="127">
        <f t="shared" ref="H12:H16" si="0">1-(G12/F12)</f>
        <v>1</v>
      </c>
      <c r="I12" s="130"/>
      <c r="J12" s="142">
        <f>COUNTIFS(Questionnaire!N95:N100,"&gt;0",Questionnaire!R95:R100,"Low")</f>
        <v>0</v>
      </c>
      <c r="K12" s="142">
        <f>COUNTIFS(Questionnaire!N95:N100,"&gt;0",Questionnaire!R95:R100,"Mid")</f>
        <v>0</v>
      </c>
      <c r="L12" s="114">
        <f>COUNTIFS(Questionnaire!N95:N100,"&gt;0",Questionnaire!R95:R100,"High")</f>
        <v>0</v>
      </c>
      <c r="O12" s="76" t="s">
        <v>367</v>
      </c>
      <c r="P12" s="136">
        <f>COUNTIF('SERP Crawl'!C4:C50000,"403")</f>
        <v>0</v>
      </c>
      <c r="R12" s="76" t="s">
        <v>367</v>
      </c>
      <c r="S12" s="136">
        <f>COUNTIF(Crawl!C4:C50000,"403")</f>
        <v>0</v>
      </c>
    </row>
    <row r="13" spans="1:19" x14ac:dyDescent="0.25">
      <c r="E13" s="76" t="s">
        <v>151</v>
      </c>
      <c r="F13" s="70">
        <f>SUM(Questionnaire!M103:M111)</f>
        <v>24</v>
      </c>
      <c r="G13" s="123">
        <f>SUM(Questionnaire!N103:N111)</f>
        <v>0</v>
      </c>
      <c r="H13" s="127">
        <f t="shared" si="0"/>
        <v>1</v>
      </c>
      <c r="I13" s="130"/>
      <c r="J13" s="142">
        <f>COUNTIFS(Questionnaire!N103:N111,"&gt;0",Questionnaire!R103:R111,"Low")</f>
        <v>0</v>
      </c>
      <c r="K13" s="142">
        <f>COUNTIFS(Questionnaire!N103:N111,"&gt;0",Questionnaire!R103:R111,"Mid")</f>
        <v>0</v>
      </c>
      <c r="L13" s="114">
        <f>COUNTIFS(Questionnaire!N103:N111,"&gt;0",Questionnaire!R103:R111,"High")</f>
        <v>0</v>
      </c>
      <c r="O13" s="76" t="s">
        <v>368</v>
      </c>
      <c r="P13" s="136">
        <f>COUNTIF('SERP Crawl'!C4:C50000,"404")</f>
        <v>0</v>
      </c>
      <c r="R13" s="76" t="s">
        <v>368</v>
      </c>
      <c r="S13" s="136">
        <f>COUNTIF(Crawl!C4:C50000,"404")</f>
        <v>0</v>
      </c>
    </row>
    <row r="14" spans="1:19" x14ac:dyDescent="0.25">
      <c r="E14" s="76" t="s">
        <v>152</v>
      </c>
      <c r="F14" s="70">
        <f>SUM(Questionnaire!M114:M121)</f>
        <v>19</v>
      </c>
      <c r="G14" s="123">
        <f>SUM(Questionnaire!N114:N121)</f>
        <v>0</v>
      </c>
      <c r="H14" s="127">
        <f t="shared" si="0"/>
        <v>1</v>
      </c>
      <c r="I14" s="130"/>
      <c r="J14" s="142">
        <f>COUNTIFS(Questionnaire!N114:N121,"&gt;0",Questionnaire!R114:R121,"Low")</f>
        <v>0</v>
      </c>
      <c r="K14" s="142">
        <f>COUNTIFS(Questionnaire!N114:N121,"&gt;0",Questionnaire!R114:R121,"Mid")</f>
        <v>0</v>
      </c>
      <c r="L14" s="114">
        <f>COUNTIFS(Questionnaire!N114:N121,"&gt;0",Questionnaire!R114:R121,"High")</f>
        <v>0</v>
      </c>
      <c r="O14" s="76" t="s">
        <v>369</v>
      </c>
      <c r="P14" s="136">
        <f>COUNTIF('SERP Crawl'!C4:C50000,"429")</f>
        <v>0</v>
      </c>
      <c r="R14" s="76" t="s">
        <v>369</v>
      </c>
      <c r="S14" s="136">
        <f>COUNTIF(Crawl!C4:C50000,"429")</f>
        <v>0</v>
      </c>
    </row>
    <row r="15" spans="1:19" x14ac:dyDescent="0.25">
      <c r="E15" s="76" t="s">
        <v>156</v>
      </c>
      <c r="F15" s="70">
        <f>SUM(Questionnaire!M124:M149)</f>
        <v>63</v>
      </c>
      <c r="G15" s="123">
        <f>SUM(Questionnaire!N124:N149)</f>
        <v>0</v>
      </c>
      <c r="H15" s="127">
        <f t="shared" si="0"/>
        <v>1</v>
      </c>
      <c r="I15" s="130"/>
      <c r="J15" s="142">
        <f>COUNTIFS(Questionnaire!N124:N149,"&gt;0",Questionnaire!R124:R149,"Low")</f>
        <v>0</v>
      </c>
      <c r="K15" s="142">
        <f>COUNTIFS(Questionnaire!N124:N149,"&gt;0",Questionnaire!R124:R149,"Mid")</f>
        <v>0</v>
      </c>
      <c r="L15" s="114">
        <f>COUNTIFS(Questionnaire!N124:N149,"&gt;0",Questionnaire!R124:R149,"High")</f>
        <v>0</v>
      </c>
      <c r="O15" s="76" t="s">
        <v>370</v>
      </c>
      <c r="P15" s="136">
        <f>COUNTIF('SERP Crawl'!C4:C50000,"500")</f>
        <v>0</v>
      </c>
      <c r="R15" s="76" t="s">
        <v>370</v>
      </c>
      <c r="S15" s="136">
        <f>COUNTIF(Crawl!C4:C50000,"500")</f>
        <v>0</v>
      </c>
    </row>
    <row r="16" spans="1:19" ht="15.75" thickBot="1" x14ac:dyDescent="0.3">
      <c r="E16" s="76" t="s">
        <v>207</v>
      </c>
      <c r="F16" s="70">
        <f>SUM(Questionnaire!M162:M171)</f>
        <v>29</v>
      </c>
      <c r="G16" s="123">
        <f>SUM(Questionnaire!N162:N171)</f>
        <v>0</v>
      </c>
      <c r="H16" s="127">
        <f t="shared" si="0"/>
        <v>1</v>
      </c>
      <c r="I16" s="130"/>
      <c r="J16" s="142">
        <f>COUNTIFS(Questionnaire!N162:N171,"&gt;0",Questionnaire!R162:R171,"Low")</f>
        <v>0</v>
      </c>
      <c r="K16" s="142">
        <f>COUNTIFS(Questionnaire!N162:N171,"&gt;0",Questionnaire!R162:R171,"Mid")</f>
        <v>0</v>
      </c>
      <c r="L16" s="114">
        <f>COUNTIFS(Questionnaire!N162:N171,"&gt;0",Questionnaire!R162:R171,"High")</f>
        <v>0</v>
      </c>
      <c r="O16" s="77" t="s">
        <v>371</v>
      </c>
      <c r="P16" s="137">
        <f>COUNTIF('SERP Crawl'!C4:C50000,"503")</f>
        <v>0</v>
      </c>
      <c r="R16" s="77" t="s">
        <v>371</v>
      </c>
      <c r="S16" s="137">
        <f>COUNTIF(Crawl!C4:C50000,"503")</f>
        <v>0</v>
      </c>
    </row>
    <row r="17" spans="5:21" ht="15.75" thickBot="1" x14ac:dyDescent="0.3">
      <c r="E17" s="77" t="s">
        <v>157</v>
      </c>
      <c r="F17" s="74">
        <f>IF(Questionnaire!D152="No","0",SUM(Questionnaire!M153:M158))</f>
        <v>16</v>
      </c>
      <c r="G17" s="124">
        <f>SUM(Questionnaire!N153:N158)</f>
        <v>0</v>
      </c>
      <c r="H17" s="128">
        <f>IFERROR(1-(G17/F17),"N/A")</f>
        <v>1</v>
      </c>
      <c r="I17" s="131"/>
      <c r="J17" s="143">
        <f>COUNTIFS(Questionnaire!N151:N159,"&gt;0",Questionnaire!R151:R159,"Low")</f>
        <v>0</v>
      </c>
      <c r="K17" s="143">
        <f>COUNTIFS(Questionnaire!N151:N159,"&gt;0",Questionnaire!R151:R159,"Mid")</f>
        <v>0</v>
      </c>
      <c r="L17" s="115">
        <f>COUNTIFS(Questionnaire!N151:N159,"&gt;0",Questionnaire!R151:R159,"High")</f>
        <v>0</v>
      </c>
    </row>
    <row r="18" spans="5:21" x14ac:dyDescent="0.25">
      <c r="F18" s="60"/>
      <c r="G18" s="60"/>
      <c r="H18" s="61"/>
      <c r="I18" s="61"/>
    </row>
    <row r="19" spans="5:21" ht="15.75" thickBot="1" x14ac:dyDescent="0.3">
      <c r="F19" s="60"/>
      <c r="G19" s="60"/>
      <c r="H19" s="60"/>
      <c r="I19" s="60"/>
    </row>
    <row r="20" spans="5:21" ht="42.75" thickBot="1" x14ac:dyDescent="0.3">
      <c r="E20" s="82" t="s">
        <v>187</v>
      </c>
      <c r="F20" s="83" t="s">
        <v>188</v>
      </c>
      <c r="G20" s="84" t="s">
        <v>417</v>
      </c>
      <c r="H20" s="85" t="s">
        <v>191</v>
      </c>
      <c r="I20" s="83" t="s">
        <v>359</v>
      </c>
      <c r="J20" s="116" t="s">
        <v>373</v>
      </c>
      <c r="K20" s="116" t="s">
        <v>374</v>
      </c>
      <c r="L20" s="172" t="s">
        <v>372</v>
      </c>
      <c r="O20" s="170" t="s">
        <v>396</v>
      </c>
      <c r="P20" s="176"/>
      <c r="Q20" s="177"/>
    </row>
    <row r="21" spans="5:21" x14ac:dyDescent="0.25">
      <c r="E21" s="78" t="s">
        <v>184</v>
      </c>
      <c r="F21" s="72">
        <f>F7+F8+F9+F10</f>
        <v>144</v>
      </c>
      <c r="G21" s="72">
        <f>G7+G8+G9+G10</f>
        <v>0</v>
      </c>
      <c r="H21" s="73">
        <f>1-G21/F21</f>
        <v>1</v>
      </c>
      <c r="I21" s="132">
        <f>COUNTIF(Questionnaire!D8:D68,"Yes")</f>
        <v>0</v>
      </c>
      <c r="J21" s="72">
        <f t="shared" ref="J21:K21" si="1">J7+J8+J9+J10</f>
        <v>0</v>
      </c>
      <c r="K21" s="72">
        <f t="shared" si="1"/>
        <v>0</v>
      </c>
      <c r="L21" s="117">
        <f>L7+L8+L9+L10</f>
        <v>0</v>
      </c>
      <c r="O21" s="173" t="s">
        <v>184</v>
      </c>
      <c r="P21" s="186">
        <f>H21*100</f>
        <v>100</v>
      </c>
      <c r="Q21" s="198">
        <f>100-P21</f>
        <v>0</v>
      </c>
    </row>
    <row r="22" spans="5:21" x14ac:dyDescent="0.25">
      <c r="E22" s="79" t="s">
        <v>5</v>
      </c>
      <c r="F22" s="62">
        <f>F11+F12+F13</f>
        <v>103</v>
      </c>
      <c r="G22" s="62">
        <f>G11+G12+G13</f>
        <v>0</v>
      </c>
      <c r="H22" s="109">
        <f t="shared" ref="H22:H26" si="2">1-G22/F22</f>
        <v>1</v>
      </c>
      <c r="I22" s="133">
        <f>COUNTIF(Questionnaire!D71:D111,"Yes")</f>
        <v>0</v>
      </c>
      <c r="J22" s="62">
        <f t="shared" ref="J22:K22" si="3">J11+J12+J13</f>
        <v>0</v>
      </c>
      <c r="K22" s="62">
        <f t="shared" si="3"/>
        <v>0</v>
      </c>
      <c r="L22" s="118">
        <f>L11+L12+L13</f>
        <v>0</v>
      </c>
      <c r="O22" s="174" t="s">
        <v>5</v>
      </c>
      <c r="P22" s="187">
        <f>H22*100</f>
        <v>100</v>
      </c>
      <c r="Q22" s="199">
        <f t="shared" ref="Q22:Q24" si="4">100-P22</f>
        <v>0</v>
      </c>
    </row>
    <row r="23" spans="5:21" x14ac:dyDescent="0.25">
      <c r="E23" s="79" t="s">
        <v>189</v>
      </c>
      <c r="F23" s="62">
        <f>F14+F15</f>
        <v>82</v>
      </c>
      <c r="G23" s="62">
        <f>G14+G15</f>
        <v>0</v>
      </c>
      <c r="H23" s="109">
        <f t="shared" si="2"/>
        <v>1</v>
      </c>
      <c r="I23" s="133">
        <f>COUNTIF(Questionnaire!D114:D149,"Yes")</f>
        <v>0</v>
      </c>
      <c r="J23" s="62">
        <f t="shared" ref="J23:K23" si="5">J14+J15</f>
        <v>0</v>
      </c>
      <c r="K23" s="62">
        <f t="shared" si="5"/>
        <v>0</v>
      </c>
      <c r="L23" s="118">
        <f>L14+L15</f>
        <v>0</v>
      </c>
      <c r="O23" s="174" t="s">
        <v>189</v>
      </c>
      <c r="P23" s="187">
        <f>H23*100</f>
        <v>100</v>
      </c>
      <c r="Q23" s="199">
        <f t="shared" si="4"/>
        <v>0</v>
      </c>
    </row>
    <row r="24" spans="5:21" ht="15.75" thickBot="1" x14ac:dyDescent="0.3">
      <c r="E24" s="80" t="s">
        <v>190</v>
      </c>
      <c r="F24" s="71">
        <f>F16</f>
        <v>29</v>
      </c>
      <c r="G24" s="71">
        <f>G16</f>
        <v>0</v>
      </c>
      <c r="H24" s="138">
        <f t="shared" si="2"/>
        <v>1</v>
      </c>
      <c r="I24" s="134">
        <f>COUNTIF(Questionnaire!D162:D171,"Yes")</f>
        <v>0</v>
      </c>
      <c r="J24" s="71">
        <f t="shared" ref="J24:K24" si="6">J16</f>
        <v>0</v>
      </c>
      <c r="K24" s="71">
        <f t="shared" si="6"/>
        <v>0</v>
      </c>
      <c r="L24" s="119">
        <f>L16</f>
        <v>0</v>
      </c>
      <c r="O24" s="175" t="s">
        <v>190</v>
      </c>
      <c r="P24" s="188">
        <f>H24*100</f>
        <v>100</v>
      </c>
      <c r="Q24" s="200">
        <f t="shared" si="4"/>
        <v>0</v>
      </c>
    </row>
    <row r="25" spans="5:21" ht="15.75" thickBot="1" x14ac:dyDescent="0.3">
      <c r="F25" s="60"/>
      <c r="G25" s="60"/>
    </row>
    <row r="26" spans="5:21" ht="15.75" thickBot="1" x14ac:dyDescent="0.3">
      <c r="E26" s="94" t="s">
        <v>336</v>
      </c>
      <c r="F26" s="95">
        <f>SUM(F21:F24)+F17</f>
        <v>374</v>
      </c>
      <c r="G26" s="95">
        <f>SUM(G21:G24)+G17</f>
        <v>0</v>
      </c>
      <c r="H26" s="96">
        <f t="shared" si="2"/>
        <v>1</v>
      </c>
      <c r="I26" s="120"/>
    </row>
    <row r="27" spans="5:21" ht="15.75" thickBot="1" x14ac:dyDescent="0.3">
      <c r="F27" s="60"/>
      <c r="G27" s="60"/>
      <c r="H27" s="60"/>
      <c r="I27" s="60"/>
      <c r="O27" s="249" t="s">
        <v>397</v>
      </c>
      <c r="P27" s="249"/>
      <c r="Q27" s="249"/>
      <c r="R27" s="249"/>
      <c r="S27" s="249"/>
      <c r="T27" s="249"/>
      <c r="U27" s="249"/>
    </row>
    <row r="28" spans="5:21" ht="15.75" thickBot="1" x14ac:dyDescent="0.3">
      <c r="E28" s="94" t="s">
        <v>337</v>
      </c>
      <c r="F28" s="95">
        <v>100</v>
      </c>
      <c r="G28" s="98">
        <f>H26*100</f>
        <v>100</v>
      </c>
      <c r="H28" s="97"/>
      <c r="I28" s="121"/>
      <c r="O28" s="249" t="s">
        <v>398</v>
      </c>
      <c r="P28" s="249"/>
      <c r="Q28" s="249"/>
      <c r="R28" s="249"/>
      <c r="S28" s="249"/>
      <c r="T28" s="249"/>
      <c r="U28" s="249"/>
    </row>
    <row r="29" spans="5:21" x14ac:dyDescent="0.25">
      <c r="F29" s="60"/>
      <c r="G29" s="60"/>
      <c r="H29" s="60"/>
      <c r="I29" s="60"/>
    </row>
    <row r="30" spans="5:21" x14ac:dyDescent="0.25">
      <c r="F30" s="60"/>
      <c r="G30" s="60"/>
      <c r="H30" s="61"/>
      <c r="I30" s="61"/>
    </row>
    <row r="31" spans="5:21" x14ac:dyDescent="0.25">
      <c r="F31" s="60"/>
      <c r="G31" s="60"/>
      <c r="H31" s="60"/>
      <c r="I31" s="60"/>
    </row>
    <row r="32" spans="5:21" x14ac:dyDescent="0.25">
      <c r="F32" s="59"/>
      <c r="G32" s="59"/>
      <c r="H32" s="59"/>
      <c r="I32" s="59"/>
    </row>
    <row r="33" spans="6:9" x14ac:dyDescent="0.25">
      <c r="F33" s="60"/>
      <c r="G33" s="60"/>
      <c r="H33" s="60"/>
      <c r="I33" s="60"/>
    </row>
    <row r="34" spans="6:9" x14ac:dyDescent="0.25">
      <c r="F34" s="60"/>
      <c r="G34" s="60"/>
      <c r="H34" s="61"/>
      <c r="I34" s="61"/>
    </row>
    <row r="35" spans="6:9" x14ac:dyDescent="0.25">
      <c r="F35" s="60"/>
      <c r="G35" s="60"/>
      <c r="H35" s="60"/>
      <c r="I35" s="60"/>
    </row>
    <row r="36" spans="6:9" x14ac:dyDescent="0.25">
      <c r="F36" s="59"/>
      <c r="G36" s="59"/>
      <c r="H36" s="59"/>
      <c r="I36" s="59"/>
    </row>
    <row r="37" spans="6:9" x14ac:dyDescent="0.25">
      <c r="F37" s="60"/>
      <c r="G37" s="60"/>
      <c r="H37" s="60"/>
      <c r="I37" s="60"/>
    </row>
    <row r="38" spans="6:9" x14ac:dyDescent="0.25">
      <c r="F38" s="60"/>
      <c r="G38" s="60"/>
      <c r="H38" s="61"/>
      <c r="I38" s="61"/>
    </row>
    <row r="39" spans="6:9" x14ac:dyDescent="0.25">
      <c r="F39" s="60"/>
      <c r="G39" s="60"/>
      <c r="H39" s="60"/>
      <c r="I39" s="60"/>
    </row>
    <row r="40" spans="6:9" x14ac:dyDescent="0.25">
      <c r="F40" s="59"/>
      <c r="G40" s="59"/>
      <c r="H40" s="59"/>
      <c r="I40" s="59"/>
    </row>
    <row r="41" spans="6:9" x14ac:dyDescent="0.25">
      <c r="F41" s="60"/>
      <c r="G41" s="60"/>
      <c r="H41" s="60"/>
      <c r="I41" s="60"/>
    </row>
    <row r="42" spans="6:9" x14ac:dyDescent="0.25">
      <c r="F42" s="60"/>
      <c r="G42" s="60"/>
      <c r="H42" s="61"/>
      <c r="I42" s="61"/>
    </row>
    <row r="43" spans="6:9" x14ac:dyDescent="0.25">
      <c r="F43" s="60"/>
      <c r="G43" s="60"/>
      <c r="H43" s="60"/>
      <c r="I43" s="60"/>
    </row>
    <row r="44" spans="6:9" x14ac:dyDescent="0.25">
      <c r="F44" s="59"/>
      <c r="G44" s="59"/>
      <c r="H44" s="59"/>
      <c r="I44" s="59"/>
    </row>
    <row r="45" spans="6:9" x14ac:dyDescent="0.25">
      <c r="F45" s="60"/>
      <c r="G45" s="60"/>
      <c r="H45" s="60"/>
      <c r="I45" s="60"/>
    </row>
    <row r="46" spans="6:9" x14ac:dyDescent="0.25">
      <c r="F46" s="60"/>
      <c r="G46" s="60"/>
      <c r="H46" s="61"/>
      <c r="I46" s="61"/>
    </row>
    <row r="47" spans="6:9" x14ac:dyDescent="0.25">
      <c r="F47" s="60"/>
      <c r="G47" s="60"/>
      <c r="H47" s="60"/>
      <c r="I47" s="60"/>
    </row>
    <row r="48" spans="6:9" x14ac:dyDescent="0.25">
      <c r="F48" s="59"/>
      <c r="G48" s="59"/>
      <c r="H48" s="59"/>
      <c r="I48" s="59"/>
    </row>
    <row r="49" spans="6:9" x14ac:dyDescent="0.25">
      <c r="F49" s="60"/>
      <c r="G49" s="60"/>
      <c r="H49" s="60"/>
      <c r="I49" s="60"/>
    </row>
    <row r="50" spans="6:9" x14ac:dyDescent="0.25">
      <c r="F50" s="60"/>
      <c r="G50" s="60"/>
      <c r="H50" s="61"/>
      <c r="I50" s="61"/>
    </row>
  </sheetData>
  <mergeCells count="2">
    <mergeCell ref="O28:U28"/>
    <mergeCell ref="O27:U27"/>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4"/>
  <sheetViews>
    <sheetView topLeftCell="A47" zoomScaleNormal="100" workbookViewId="0">
      <selection activeCell="S98" sqref="S98"/>
    </sheetView>
  </sheetViews>
  <sheetFormatPr defaultRowHeight="15" x14ac:dyDescent="0.25"/>
  <cols>
    <col min="1" max="1" width="4.85546875" customWidth="1"/>
    <col min="16" max="16" width="5.5703125" customWidth="1"/>
  </cols>
  <sheetData>
    <row r="1" spans="1:35" x14ac:dyDescent="0.25">
      <c r="A1" s="171"/>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row>
    <row r="2" spans="1:35" x14ac:dyDescent="0.25">
      <c r="A2" s="171"/>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row>
    <row r="3" spans="1:35" x14ac:dyDescent="0.25">
      <c r="A3" s="171"/>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row>
    <row r="4" spans="1:35" x14ac:dyDescent="0.25">
      <c r="A4" s="171"/>
      <c r="B4" s="171"/>
      <c r="C4" s="171"/>
      <c r="D4" s="171"/>
      <c r="E4" s="171"/>
      <c r="F4" s="171"/>
      <c r="G4" s="171"/>
      <c r="H4" s="171"/>
      <c r="I4" s="171"/>
      <c r="J4" s="171"/>
      <c r="K4" s="171"/>
      <c r="L4" s="171"/>
      <c r="M4" s="171"/>
      <c r="N4" s="171"/>
      <c r="O4" s="171"/>
      <c r="P4" s="171"/>
      <c r="Q4" s="171"/>
      <c r="R4" s="171"/>
      <c r="S4" s="171"/>
      <c r="T4" s="171"/>
      <c r="U4" s="171"/>
      <c r="V4" s="171"/>
      <c r="W4" s="171"/>
      <c r="X4" s="171"/>
      <c r="Y4" s="171"/>
      <c r="Z4" s="171"/>
      <c r="AA4" s="171"/>
      <c r="AB4" s="171"/>
      <c r="AC4" s="171"/>
      <c r="AD4" s="171"/>
      <c r="AE4" s="171"/>
      <c r="AF4" s="171"/>
      <c r="AG4" s="171"/>
      <c r="AH4" s="171"/>
      <c r="AI4" s="171"/>
    </row>
    <row r="5" spans="1:35" x14ac:dyDescent="0.25">
      <c r="A5" s="171"/>
      <c r="B5" s="171"/>
      <c r="C5" s="171"/>
      <c r="D5" s="171"/>
      <c r="E5" s="171"/>
      <c r="F5" s="171"/>
      <c r="G5" s="171"/>
      <c r="H5" s="171"/>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1"/>
      <c r="AH5" s="171"/>
      <c r="AI5" s="171"/>
    </row>
    <row r="6" spans="1:35" x14ac:dyDescent="0.25">
      <c r="A6" s="171"/>
      <c r="B6" s="171"/>
      <c r="C6" s="171"/>
      <c r="D6" s="171"/>
      <c r="E6" s="171"/>
      <c r="F6" s="171"/>
      <c r="G6" s="171"/>
      <c r="H6" s="171"/>
      <c r="I6" s="171"/>
      <c r="J6" s="171"/>
      <c r="K6" s="171"/>
      <c r="L6" s="171"/>
      <c r="M6" s="171"/>
      <c r="N6" s="171"/>
      <c r="O6" s="171"/>
      <c r="P6" s="171"/>
      <c r="Q6" s="171"/>
      <c r="R6" s="171"/>
      <c r="S6" s="171"/>
      <c r="T6" s="171"/>
      <c r="U6" s="171"/>
      <c r="V6" s="171"/>
      <c r="W6" s="171"/>
      <c r="X6" s="171"/>
      <c r="Y6" s="171"/>
      <c r="Z6" s="171"/>
      <c r="AA6" s="171"/>
      <c r="AB6" s="171"/>
      <c r="AC6" s="171"/>
      <c r="AD6" s="171"/>
      <c r="AE6" s="171"/>
      <c r="AF6" s="171"/>
      <c r="AG6" s="171"/>
      <c r="AH6" s="171"/>
      <c r="AI6" s="171"/>
    </row>
    <row r="7" spans="1:35" x14ac:dyDescent="0.25">
      <c r="A7" s="171"/>
      <c r="B7" s="171"/>
      <c r="C7" s="171"/>
      <c r="D7" s="171"/>
      <c r="E7" s="171"/>
      <c r="F7" s="171"/>
      <c r="G7" s="171"/>
      <c r="H7" s="171"/>
      <c r="I7" s="171"/>
      <c r="J7" s="171"/>
      <c r="K7" s="171"/>
      <c r="L7" s="171"/>
      <c r="M7" s="171"/>
      <c r="N7" s="171"/>
      <c r="O7" s="171"/>
      <c r="P7" s="171"/>
      <c r="Q7" s="171"/>
      <c r="R7" s="171"/>
      <c r="S7" s="171"/>
      <c r="T7" s="171"/>
      <c r="U7" s="171"/>
      <c r="V7" s="171"/>
      <c r="W7" s="171"/>
      <c r="X7" s="171"/>
      <c r="Y7" s="171"/>
      <c r="Z7" s="171"/>
      <c r="AA7" s="171"/>
      <c r="AB7" s="171"/>
      <c r="AC7" s="171"/>
      <c r="AD7" s="171"/>
      <c r="AE7" s="171"/>
      <c r="AF7" s="171"/>
      <c r="AG7" s="171"/>
      <c r="AH7" s="171"/>
      <c r="AI7" s="171"/>
    </row>
    <row r="8" spans="1:35" x14ac:dyDescent="0.25">
      <c r="A8" s="171"/>
      <c r="B8" s="171"/>
      <c r="C8" s="171"/>
      <c r="D8" s="171"/>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c r="AE8" s="171"/>
      <c r="AF8" s="171"/>
      <c r="AG8" s="171"/>
      <c r="AH8" s="171"/>
      <c r="AI8" s="171"/>
    </row>
    <row r="9" spans="1:35" x14ac:dyDescent="0.25">
      <c r="A9" s="171"/>
      <c r="B9" s="171"/>
      <c r="C9" s="171"/>
      <c r="D9" s="171"/>
      <c r="E9" s="171"/>
      <c r="F9" s="171"/>
      <c r="G9" s="171"/>
      <c r="H9" s="171"/>
      <c r="I9" s="171"/>
      <c r="J9" s="171"/>
      <c r="K9" s="171"/>
      <c r="L9" s="171"/>
      <c r="M9" s="171"/>
      <c r="N9" s="171"/>
      <c r="O9" s="171"/>
      <c r="P9" s="171"/>
      <c r="Q9" s="171"/>
      <c r="R9" s="171"/>
      <c r="S9" s="171"/>
      <c r="T9" s="171"/>
      <c r="U9" s="171"/>
      <c r="V9" s="171"/>
      <c r="W9" s="171"/>
      <c r="X9" s="171"/>
      <c r="Y9" s="171"/>
      <c r="Z9" s="171"/>
      <c r="AA9" s="171"/>
      <c r="AB9" s="171"/>
      <c r="AC9" s="171"/>
      <c r="AD9" s="171"/>
      <c r="AE9" s="171"/>
      <c r="AF9" s="171"/>
      <c r="AG9" s="171"/>
      <c r="AH9" s="171"/>
      <c r="AI9" s="171"/>
    </row>
    <row r="10" spans="1:35" x14ac:dyDescent="0.25">
      <c r="A10" s="171"/>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row>
    <row r="11" spans="1:35" x14ac:dyDescent="0.25">
      <c r="A11" s="171"/>
      <c r="B11" s="171"/>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1"/>
      <c r="AB11" s="171"/>
      <c r="AC11" s="171"/>
      <c r="AD11" s="171"/>
      <c r="AE11" s="171"/>
      <c r="AF11" s="171"/>
      <c r="AG11" s="171"/>
      <c r="AH11" s="171"/>
      <c r="AI11" s="171"/>
    </row>
    <row r="12" spans="1:35" x14ac:dyDescent="0.25">
      <c r="A12" s="171"/>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1"/>
      <c r="AB12" s="171"/>
      <c r="AC12" s="171"/>
      <c r="AD12" s="171"/>
      <c r="AE12" s="171"/>
      <c r="AF12" s="171"/>
      <c r="AG12" s="171"/>
      <c r="AH12" s="171"/>
      <c r="AI12" s="171"/>
    </row>
    <row r="13" spans="1:35" x14ac:dyDescent="0.25">
      <c r="A13" s="171"/>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row>
    <row r="14" spans="1:35" x14ac:dyDescent="0.25">
      <c r="A14" s="171"/>
      <c r="B14" s="171"/>
      <c r="C14" s="171"/>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1"/>
      <c r="AB14" s="171"/>
      <c r="AC14" s="171"/>
      <c r="AD14" s="171"/>
      <c r="AE14" s="171"/>
      <c r="AF14" s="171"/>
      <c r="AG14" s="171"/>
      <c r="AH14" s="171"/>
      <c r="AI14" s="171"/>
    </row>
    <row r="15" spans="1:35" x14ac:dyDescent="0.25">
      <c r="A15" s="171"/>
      <c r="B15" s="171"/>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row>
    <row r="16" spans="1:35" x14ac:dyDescent="0.25">
      <c r="A16" s="171"/>
      <c r="B16" s="171"/>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row>
    <row r="17" spans="1:35" x14ac:dyDescent="0.25">
      <c r="A17" s="171"/>
      <c r="B17" s="171"/>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row>
    <row r="18" spans="1:35" x14ac:dyDescent="0.25">
      <c r="A18" s="171"/>
      <c r="B18" s="171"/>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row>
    <row r="19" spans="1:35" x14ac:dyDescent="0.25">
      <c r="A19" s="171"/>
      <c r="B19" s="171"/>
      <c r="C19" s="171"/>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171"/>
      <c r="AB19" s="171"/>
      <c r="AC19" s="171"/>
      <c r="AD19" s="171"/>
      <c r="AE19" s="171"/>
      <c r="AF19" s="171"/>
      <c r="AG19" s="171"/>
      <c r="AH19" s="171"/>
      <c r="AI19" s="171"/>
    </row>
    <row r="20" spans="1:35" x14ac:dyDescent="0.25">
      <c r="A20" s="171"/>
      <c r="B20" s="171"/>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1"/>
      <c r="AA20" s="171"/>
      <c r="AB20" s="171"/>
      <c r="AC20" s="171"/>
      <c r="AD20" s="171"/>
      <c r="AE20" s="171"/>
      <c r="AF20" s="171"/>
      <c r="AG20" s="171"/>
      <c r="AH20" s="171"/>
      <c r="AI20" s="171"/>
    </row>
    <row r="21" spans="1:35" x14ac:dyDescent="0.25">
      <c r="A21" s="171"/>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1"/>
      <c r="AB21" s="171"/>
      <c r="AC21" s="171"/>
      <c r="AD21" s="171"/>
      <c r="AE21" s="171"/>
      <c r="AF21" s="171"/>
      <c r="AG21" s="171"/>
      <c r="AH21" s="171"/>
      <c r="AI21" s="171"/>
    </row>
    <row r="22" spans="1:35" x14ac:dyDescent="0.25">
      <c r="A22" s="171"/>
      <c r="B22" s="171"/>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row>
    <row r="23" spans="1:35" x14ac:dyDescent="0.25">
      <c r="A23" s="171"/>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row>
    <row r="24" spans="1:35" x14ac:dyDescent="0.25">
      <c r="A24" s="171"/>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1"/>
      <c r="AB24" s="171"/>
      <c r="AC24" s="171"/>
      <c r="AD24" s="171"/>
      <c r="AE24" s="171"/>
      <c r="AF24" s="171"/>
      <c r="AG24" s="171"/>
      <c r="AH24" s="171"/>
      <c r="AI24" s="171"/>
    </row>
    <row r="25" spans="1:35" x14ac:dyDescent="0.25">
      <c r="A25" s="171"/>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row>
    <row r="26" spans="1:35" x14ac:dyDescent="0.25">
      <c r="A26" s="171"/>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1"/>
      <c r="AB26" s="171"/>
      <c r="AC26" s="171"/>
      <c r="AD26" s="171"/>
      <c r="AE26" s="171"/>
      <c r="AF26" s="171"/>
      <c r="AG26" s="171"/>
      <c r="AH26" s="171"/>
      <c r="AI26" s="171"/>
    </row>
    <row r="27" spans="1:35" x14ac:dyDescent="0.25">
      <c r="A27" s="171"/>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171"/>
      <c r="AB27" s="171"/>
      <c r="AC27" s="171"/>
      <c r="AD27" s="171"/>
      <c r="AE27" s="171"/>
      <c r="AF27" s="171"/>
      <c r="AG27" s="171"/>
      <c r="AH27" s="171"/>
      <c r="AI27" s="171"/>
    </row>
    <row r="28" spans="1:35" x14ac:dyDescent="0.25">
      <c r="A28" s="171"/>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c r="Z28" s="171"/>
      <c r="AA28" s="171"/>
      <c r="AB28" s="171"/>
      <c r="AC28" s="171"/>
      <c r="AD28" s="171"/>
      <c r="AE28" s="171"/>
      <c r="AF28" s="171"/>
      <c r="AG28" s="171"/>
      <c r="AH28" s="171"/>
      <c r="AI28" s="171"/>
    </row>
    <row r="29" spans="1:35" x14ac:dyDescent="0.25">
      <c r="A29" s="171"/>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1"/>
      <c r="AB29" s="171"/>
      <c r="AC29" s="171"/>
      <c r="AD29" s="171"/>
      <c r="AE29" s="171"/>
      <c r="AF29" s="171"/>
      <c r="AG29" s="171"/>
      <c r="AH29" s="171"/>
      <c r="AI29" s="171"/>
    </row>
    <row r="30" spans="1:35" x14ac:dyDescent="0.25">
      <c r="A30" s="171"/>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1"/>
      <c r="AB30" s="171"/>
      <c r="AC30" s="171"/>
      <c r="AD30" s="171"/>
      <c r="AE30" s="171"/>
      <c r="AF30" s="171"/>
      <c r="AG30" s="171"/>
      <c r="AH30" s="171"/>
      <c r="AI30" s="171"/>
    </row>
    <row r="31" spans="1:35" x14ac:dyDescent="0.25">
      <c r="A31" s="171"/>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c r="AB31" s="171"/>
      <c r="AC31" s="171"/>
      <c r="AD31" s="171"/>
      <c r="AE31" s="171"/>
      <c r="AF31" s="171"/>
      <c r="AG31" s="171"/>
      <c r="AH31" s="171"/>
      <c r="AI31" s="171"/>
    </row>
    <row r="32" spans="1:35" x14ac:dyDescent="0.25">
      <c r="A32" s="171"/>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171"/>
      <c r="AA32" s="171"/>
      <c r="AB32" s="171"/>
      <c r="AC32" s="171"/>
      <c r="AD32" s="171"/>
      <c r="AE32" s="171"/>
      <c r="AF32" s="171"/>
      <c r="AG32" s="171"/>
      <c r="AH32" s="171"/>
      <c r="AI32" s="171"/>
    </row>
    <row r="33" spans="1:35" x14ac:dyDescent="0.25">
      <c r="A33" s="171"/>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1"/>
      <c r="AB33" s="171"/>
      <c r="AC33" s="171"/>
      <c r="AD33" s="171"/>
      <c r="AE33" s="171"/>
      <c r="AF33" s="171"/>
      <c r="AG33" s="171"/>
      <c r="AH33" s="171"/>
      <c r="AI33" s="171"/>
    </row>
    <row r="34" spans="1:35" x14ac:dyDescent="0.25">
      <c r="A34" s="171"/>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row>
    <row r="35" spans="1:35" x14ac:dyDescent="0.25">
      <c r="A35" s="171"/>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171"/>
      <c r="AA35" s="171"/>
      <c r="AB35" s="171"/>
      <c r="AC35" s="171"/>
      <c r="AD35" s="171"/>
      <c r="AE35" s="171"/>
      <c r="AF35" s="171"/>
      <c r="AG35" s="171"/>
      <c r="AH35" s="171"/>
      <c r="AI35" s="171"/>
    </row>
    <row r="36" spans="1:35" x14ac:dyDescent="0.25">
      <c r="A36" s="171"/>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row>
    <row r="37" spans="1:35" x14ac:dyDescent="0.25">
      <c r="A37" s="171"/>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c r="AE37" s="171"/>
      <c r="AF37" s="171"/>
      <c r="AG37" s="171"/>
      <c r="AH37" s="171"/>
      <c r="AI37" s="171"/>
    </row>
    <row r="38" spans="1:35" x14ac:dyDescent="0.25">
      <c r="A38" s="171"/>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c r="AB38" s="171"/>
      <c r="AC38" s="171"/>
      <c r="AD38" s="171"/>
      <c r="AE38" s="171"/>
      <c r="AF38" s="171"/>
      <c r="AG38" s="171"/>
      <c r="AH38" s="171"/>
      <c r="AI38" s="171"/>
    </row>
    <row r="39" spans="1:35" x14ac:dyDescent="0.25">
      <c r="A39" s="171"/>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71"/>
    </row>
    <row r="40" spans="1:35" x14ac:dyDescent="0.25">
      <c r="A40" s="171"/>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c r="AH40" s="171"/>
      <c r="AI40" s="171"/>
    </row>
    <row r="41" spans="1:35" x14ac:dyDescent="0.25">
      <c r="A41" s="171"/>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1"/>
      <c r="AB41" s="171"/>
      <c r="AC41" s="171"/>
      <c r="AD41" s="171"/>
      <c r="AE41" s="171"/>
      <c r="AF41" s="171"/>
      <c r="AG41" s="171"/>
      <c r="AH41" s="171"/>
      <c r="AI41" s="171"/>
    </row>
    <row r="42" spans="1:35" x14ac:dyDescent="0.25">
      <c r="A42" s="171"/>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row>
    <row r="43" spans="1:35" x14ac:dyDescent="0.25">
      <c r="A43" s="171"/>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c r="AA43" s="171"/>
      <c r="AB43" s="171"/>
      <c r="AC43" s="171"/>
      <c r="AD43" s="171"/>
      <c r="AE43" s="171"/>
      <c r="AF43" s="171"/>
      <c r="AG43" s="171"/>
      <c r="AH43" s="171"/>
      <c r="AI43" s="171"/>
    </row>
    <row r="44" spans="1:35" x14ac:dyDescent="0.25">
      <c r="A44" s="171"/>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row>
    <row r="45" spans="1:35" x14ac:dyDescent="0.25">
      <c r="A45" s="171"/>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1"/>
      <c r="AB45" s="171"/>
      <c r="AC45" s="171"/>
      <c r="AD45" s="171"/>
      <c r="AE45" s="171"/>
      <c r="AF45" s="171"/>
      <c r="AG45" s="171"/>
      <c r="AH45" s="171"/>
      <c r="AI45" s="171"/>
    </row>
    <row r="46" spans="1:35" x14ac:dyDescent="0.25">
      <c r="A46" s="171"/>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row>
    <row r="47" spans="1:35" x14ac:dyDescent="0.25">
      <c r="A47" s="171"/>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row>
    <row r="48" spans="1:35" x14ac:dyDescent="0.25">
      <c r="A48" s="171"/>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row>
    <row r="49" spans="1:35" x14ac:dyDescent="0.25">
      <c r="A49" s="171"/>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row>
    <row r="50" spans="1:35" x14ac:dyDescent="0.25">
      <c r="A50" s="171"/>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row>
    <row r="51" spans="1:35" x14ac:dyDescent="0.25">
      <c r="A51" s="171"/>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row>
    <row r="52" spans="1:35" x14ac:dyDescent="0.25">
      <c r="A52" s="171"/>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row>
    <row r="53" spans="1:35" x14ac:dyDescent="0.25">
      <c r="A53" s="171"/>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row>
    <row r="54" spans="1:35" x14ac:dyDescent="0.25">
      <c r="A54" s="171"/>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row>
    <row r="55" spans="1:35" x14ac:dyDescent="0.25">
      <c r="A55" s="171"/>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row>
    <row r="56" spans="1:35" x14ac:dyDescent="0.25">
      <c r="A56" s="171"/>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row>
    <row r="57" spans="1:35" x14ac:dyDescent="0.25">
      <c r="A57" s="171"/>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row>
    <row r="58" spans="1:35" x14ac:dyDescent="0.25">
      <c r="A58" s="171"/>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row>
    <row r="59" spans="1:35" x14ac:dyDescent="0.25">
      <c r="A59" s="171"/>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c r="AA59" s="171"/>
      <c r="AB59" s="171"/>
      <c r="AC59" s="171"/>
      <c r="AD59" s="171"/>
      <c r="AE59" s="171"/>
      <c r="AF59" s="171"/>
      <c r="AG59" s="171"/>
      <c r="AH59" s="171"/>
      <c r="AI59" s="171"/>
    </row>
    <row r="60" spans="1:35" x14ac:dyDescent="0.25">
      <c r="A60" s="171"/>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row>
    <row r="61" spans="1:35" x14ac:dyDescent="0.25">
      <c r="A61" s="171"/>
      <c r="B61" s="171"/>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row>
    <row r="62" spans="1:35" x14ac:dyDescent="0.25">
      <c r="A62" s="171"/>
      <c r="B62" s="171"/>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71"/>
      <c r="AG62" s="171"/>
      <c r="AH62" s="171"/>
      <c r="AI62" s="171"/>
    </row>
    <row r="63" spans="1:35" x14ac:dyDescent="0.25">
      <c r="A63" s="171"/>
      <c r="B63" s="171"/>
      <c r="C63" s="171"/>
      <c r="D63" s="171"/>
      <c r="E63" s="171"/>
      <c r="F63" s="171"/>
      <c r="G63" s="171"/>
      <c r="H63" s="171"/>
      <c r="I63" s="171"/>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row>
    <row r="64" spans="1:35" x14ac:dyDescent="0.25">
      <c r="A64" s="171"/>
      <c r="B64" s="171"/>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row>
    <row r="65" spans="1:35" x14ac:dyDescent="0.25">
      <c r="A65" s="171"/>
      <c r="B65" s="171"/>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row>
    <row r="66" spans="1:35" x14ac:dyDescent="0.25">
      <c r="A66" s="171"/>
      <c r="B66" s="171"/>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row>
    <row r="67" spans="1:35" x14ac:dyDescent="0.25">
      <c r="A67" s="171"/>
      <c r="B67" s="171"/>
      <c r="C67" s="171"/>
      <c r="D67" s="171"/>
      <c r="E67" s="171"/>
      <c r="F67" s="171"/>
      <c r="G67" s="171"/>
      <c r="H67" s="171"/>
      <c r="I67" s="171"/>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row>
    <row r="68" spans="1:35" x14ac:dyDescent="0.25">
      <c r="A68" s="171"/>
      <c r="B68" s="171"/>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row>
    <row r="69" spans="1:35" x14ac:dyDescent="0.25">
      <c r="A69" s="171"/>
      <c r="B69" s="171"/>
      <c r="C69" s="171"/>
      <c r="D69" s="171"/>
      <c r="E69" s="171"/>
      <c r="F69" s="171"/>
      <c r="G69" s="171"/>
      <c r="H69" s="171"/>
      <c r="I69" s="171"/>
      <c r="J69" s="171"/>
      <c r="K69" s="171"/>
      <c r="L69" s="171"/>
      <c r="M69" s="171"/>
      <c r="N69" s="171"/>
      <c r="O69" s="171"/>
      <c r="P69" s="171"/>
      <c r="Q69" s="171"/>
      <c r="R69" s="171"/>
      <c r="S69" s="171"/>
      <c r="T69" s="171"/>
      <c r="U69" s="171"/>
      <c r="V69" s="171"/>
      <c r="W69" s="171"/>
      <c r="X69" s="171"/>
      <c r="Y69" s="171"/>
      <c r="Z69" s="171"/>
      <c r="AA69" s="171"/>
      <c r="AB69" s="171"/>
      <c r="AC69" s="171"/>
      <c r="AD69" s="171"/>
      <c r="AE69" s="171"/>
      <c r="AF69" s="171"/>
      <c r="AG69" s="171"/>
      <c r="AH69" s="171"/>
      <c r="AI69" s="171"/>
    </row>
    <row r="70" spans="1:35" x14ac:dyDescent="0.25">
      <c r="A70" s="171"/>
      <c r="B70" s="171"/>
      <c r="C70" s="171"/>
      <c r="D70" s="171"/>
      <c r="E70" s="171"/>
      <c r="F70" s="171"/>
      <c r="G70" s="171"/>
      <c r="H70" s="171"/>
      <c r="I70" s="171"/>
      <c r="J70" s="171"/>
      <c r="K70" s="171"/>
      <c r="L70" s="171"/>
      <c r="M70" s="171"/>
      <c r="N70" s="171"/>
      <c r="O70" s="171"/>
      <c r="P70" s="171"/>
      <c r="Q70" s="171"/>
      <c r="R70" s="171"/>
      <c r="S70" s="171"/>
      <c r="T70" s="171"/>
      <c r="U70" s="171"/>
      <c r="V70" s="171"/>
      <c r="W70" s="171"/>
      <c r="X70" s="171"/>
      <c r="Y70" s="171"/>
      <c r="Z70" s="171"/>
      <c r="AA70" s="171"/>
      <c r="AB70" s="171"/>
      <c r="AC70" s="171"/>
      <c r="AD70" s="171"/>
      <c r="AE70" s="171"/>
      <c r="AF70" s="171"/>
      <c r="AG70" s="171"/>
      <c r="AH70" s="171"/>
      <c r="AI70" s="171"/>
    </row>
    <row r="71" spans="1:35" x14ac:dyDescent="0.25">
      <c r="A71" s="171"/>
      <c r="B71" s="171"/>
      <c r="C71" s="171"/>
      <c r="D71" s="171"/>
      <c r="E71" s="171"/>
      <c r="F71" s="171"/>
      <c r="G71" s="171"/>
      <c r="H71" s="171"/>
      <c r="I71" s="171"/>
      <c r="J71" s="171"/>
      <c r="K71" s="171"/>
      <c r="L71" s="171"/>
      <c r="M71" s="171"/>
      <c r="N71" s="171"/>
      <c r="O71" s="171"/>
      <c r="P71" s="171"/>
      <c r="Q71" s="171"/>
      <c r="R71" s="171"/>
      <c r="S71" s="171"/>
      <c r="T71" s="171"/>
      <c r="U71" s="171"/>
      <c r="V71" s="171"/>
      <c r="W71" s="171"/>
      <c r="X71" s="171"/>
      <c r="Y71" s="171"/>
      <c r="Z71" s="171"/>
      <c r="AA71" s="171"/>
      <c r="AB71" s="171"/>
      <c r="AC71" s="171"/>
      <c r="AD71" s="171"/>
      <c r="AE71" s="171"/>
      <c r="AF71" s="171"/>
      <c r="AG71" s="171"/>
      <c r="AH71" s="171"/>
      <c r="AI71" s="171"/>
    </row>
    <row r="72" spans="1:35" x14ac:dyDescent="0.25">
      <c r="A72" s="171"/>
      <c r="B72" s="171"/>
      <c r="C72" s="171"/>
      <c r="D72" s="171"/>
      <c r="E72" s="171"/>
      <c r="F72" s="171"/>
      <c r="G72" s="171"/>
      <c r="H72" s="171"/>
      <c r="I72" s="171"/>
      <c r="J72" s="171"/>
      <c r="K72" s="171"/>
      <c r="L72" s="171"/>
      <c r="M72" s="171"/>
      <c r="N72" s="171"/>
      <c r="O72" s="171"/>
      <c r="P72" s="171"/>
      <c r="Q72" s="171"/>
      <c r="R72" s="171"/>
      <c r="S72" s="171"/>
      <c r="T72" s="171"/>
      <c r="U72" s="171"/>
      <c r="V72" s="171"/>
      <c r="W72" s="171"/>
      <c r="X72" s="171"/>
      <c r="Y72" s="171"/>
      <c r="Z72" s="171"/>
      <c r="AA72" s="171"/>
      <c r="AB72" s="171"/>
      <c r="AC72" s="171"/>
      <c r="AD72" s="171"/>
      <c r="AE72" s="171"/>
      <c r="AF72" s="171"/>
      <c r="AG72" s="171"/>
      <c r="AH72" s="171"/>
      <c r="AI72" s="171"/>
    </row>
    <row r="73" spans="1:35" x14ac:dyDescent="0.25">
      <c r="A73" s="171"/>
      <c r="B73" s="171"/>
      <c r="C73" s="171"/>
      <c r="D73" s="171"/>
      <c r="E73" s="171"/>
      <c r="F73" s="171"/>
      <c r="G73" s="171"/>
      <c r="H73" s="171"/>
      <c r="I73" s="171"/>
      <c r="J73" s="171"/>
      <c r="K73" s="171"/>
      <c r="L73" s="171"/>
      <c r="M73" s="171"/>
      <c r="N73" s="171"/>
      <c r="O73" s="171"/>
      <c r="P73" s="171"/>
      <c r="Q73" s="171"/>
      <c r="R73" s="171"/>
      <c r="S73" s="171"/>
      <c r="T73" s="171"/>
      <c r="U73" s="171"/>
      <c r="V73" s="171"/>
      <c r="W73" s="171"/>
      <c r="X73" s="171"/>
      <c r="Y73" s="171"/>
      <c r="Z73" s="171"/>
      <c r="AA73" s="171"/>
      <c r="AB73" s="171"/>
      <c r="AC73" s="171"/>
      <c r="AD73" s="171"/>
      <c r="AE73" s="171"/>
      <c r="AF73" s="171"/>
      <c r="AG73" s="171"/>
      <c r="AH73" s="171"/>
      <c r="AI73" s="171"/>
    </row>
    <row r="74" spans="1:35" x14ac:dyDescent="0.25">
      <c r="A74" s="171"/>
      <c r="B74" s="171"/>
      <c r="C74" s="171"/>
      <c r="D74" s="171"/>
      <c r="E74" s="171"/>
      <c r="F74" s="171"/>
      <c r="G74" s="171"/>
      <c r="H74" s="171"/>
      <c r="I74" s="171"/>
      <c r="J74" s="171"/>
      <c r="K74" s="171"/>
      <c r="L74" s="171"/>
      <c r="M74" s="171"/>
      <c r="N74" s="171"/>
      <c r="O74" s="171"/>
      <c r="P74" s="171"/>
      <c r="Q74" s="171"/>
      <c r="R74" s="171"/>
      <c r="S74" s="171"/>
      <c r="T74" s="171"/>
      <c r="U74" s="171"/>
      <c r="V74" s="171"/>
      <c r="W74" s="171"/>
      <c r="X74" s="171"/>
      <c r="Y74" s="171"/>
      <c r="Z74" s="171"/>
      <c r="AA74" s="171"/>
      <c r="AB74" s="171"/>
      <c r="AC74" s="171"/>
      <c r="AD74" s="171"/>
      <c r="AE74" s="171"/>
      <c r="AF74" s="171"/>
      <c r="AG74" s="171"/>
      <c r="AH74" s="171"/>
      <c r="AI74" s="171"/>
    </row>
    <row r="75" spans="1:35" x14ac:dyDescent="0.25">
      <c r="A75" s="171"/>
      <c r="B75" s="171"/>
      <c r="C75" s="171"/>
      <c r="D75" s="171"/>
      <c r="E75" s="171"/>
      <c r="F75" s="171"/>
      <c r="G75" s="171"/>
      <c r="H75" s="171"/>
      <c r="I75" s="171"/>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row>
    <row r="76" spans="1:35" x14ac:dyDescent="0.25">
      <c r="A76" s="171"/>
      <c r="B76" s="171"/>
      <c r="C76" s="171"/>
      <c r="D76" s="171"/>
      <c r="E76" s="171"/>
      <c r="F76" s="171"/>
      <c r="G76" s="171"/>
      <c r="H76" s="171"/>
      <c r="I76" s="171"/>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c r="AH76" s="171"/>
      <c r="AI76" s="171"/>
    </row>
    <row r="77" spans="1:35" x14ac:dyDescent="0.25">
      <c r="A77" s="171"/>
      <c r="B77" s="171"/>
      <c r="C77" s="171"/>
      <c r="D77" s="171"/>
      <c r="E77" s="171"/>
      <c r="F77" s="171"/>
      <c r="G77" s="171"/>
      <c r="H77" s="171"/>
      <c r="I77" s="171"/>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row>
    <row r="78" spans="1:35" x14ac:dyDescent="0.25">
      <c r="A78" s="171"/>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171"/>
    </row>
    <row r="79" spans="1:35" x14ac:dyDescent="0.25">
      <c r="A79" s="171"/>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row>
    <row r="80" spans="1:35" x14ac:dyDescent="0.25">
      <c r="A80" s="171"/>
      <c r="B80" s="171"/>
      <c r="C80" s="171"/>
      <c r="D80" s="171"/>
      <c r="E80" s="171"/>
      <c r="F80" s="171"/>
      <c r="G80" s="171"/>
      <c r="H80" s="171"/>
      <c r="I80" s="171"/>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row>
    <row r="81" spans="1:35" x14ac:dyDescent="0.25">
      <c r="A81" s="171"/>
      <c r="B81" s="171"/>
      <c r="C81" s="171"/>
      <c r="D81" s="171"/>
      <c r="E81" s="171"/>
      <c r="F81" s="171"/>
      <c r="G81" s="171"/>
      <c r="H81" s="171"/>
      <c r="I81" s="171"/>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row>
    <row r="82" spans="1:35" x14ac:dyDescent="0.25">
      <c r="A82" s="171"/>
      <c r="B82" s="171"/>
      <c r="C82" s="171"/>
      <c r="D82" s="171"/>
      <c r="E82" s="171"/>
      <c r="F82" s="171"/>
      <c r="G82" s="171"/>
      <c r="H82" s="171"/>
      <c r="I82" s="171"/>
      <c r="J82" s="171"/>
      <c r="K82" s="171"/>
      <c r="L82" s="171"/>
      <c r="M82" s="171"/>
      <c r="N82" s="171"/>
      <c r="O82" s="171"/>
      <c r="P82" s="171"/>
      <c r="Q82" s="171"/>
      <c r="R82" s="171"/>
      <c r="S82" s="171"/>
      <c r="T82" s="171"/>
      <c r="U82" s="171"/>
      <c r="V82" s="171"/>
      <c r="W82" s="171"/>
      <c r="X82" s="171"/>
      <c r="Y82" s="171"/>
      <c r="Z82" s="171"/>
      <c r="AA82" s="171"/>
      <c r="AB82" s="171"/>
      <c r="AC82" s="171"/>
      <c r="AD82" s="171"/>
      <c r="AE82" s="171"/>
      <c r="AF82" s="171"/>
      <c r="AG82" s="171"/>
      <c r="AH82" s="171"/>
      <c r="AI82" s="171"/>
    </row>
    <row r="83" spans="1:35" x14ac:dyDescent="0.25">
      <c r="A83" s="171"/>
      <c r="B83" s="171"/>
      <c r="C83" s="171"/>
      <c r="D83" s="171"/>
      <c r="E83" s="171"/>
      <c r="F83" s="171"/>
      <c r="G83" s="171"/>
      <c r="H83" s="171"/>
      <c r="I83" s="171"/>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row>
    <row r="84" spans="1:35" x14ac:dyDescent="0.25">
      <c r="A84" s="171"/>
      <c r="B84" s="171"/>
      <c r="C84" s="171"/>
      <c r="D84" s="171"/>
      <c r="E84" s="171"/>
      <c r="F84" s="171"/>
      <c r="G84" s="171"/>
      <c r="H84" s="171"/>
      <c r="I84" s="171"/>
      <c r="J84" s="171"/>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row>
    <row r="85" spans="1:35" x14ac:dyDescent="0.25">
      <c r="A85" s="171"/>
      <c r="B85" s="171"/>
      <c r="C85" s="171"/>
      <c r="D85" s="171"/>
      <c r="E85" s="171"/>
      <c r="F85" s="171"/>
      <c r="G85" s="171"/>
      <c r="H85" s="171"/>
      <c r="I85" s="171"/>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row>
    <row r="86" spans="1:35" x14ac:dyDescent="0.25">
      <c r="A86" s="171"/>
      <c r="B86" s="171"/>
      <c r="C86" s="171"/>
      <c r="D86" s="171"/>
      <c r="E86" s="171"/>
      <c r="F86" s="171"/>
      <c r="G86" s="171"/>
      <c r="H86" s="171"/>
      <c r="I86" s="171"/>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c r="AH86" s="171"/>
      <c r="AI86" s="171"/>
    </row>
    <row r="87" spans="1:35" x14ac:dyDescent="0.25">
      <c r="A87" s="171"/>
      <c r="B87" s="171"/>
      <c r="C87" s="171"/>
      <c r="D87" s="171"/>
      <c r="E87" s="171"/>
      <c r="F87" s="171"/>
      <c r="G87" s="171"/>
      <c r="H87" s="171"/>
      <c r="I87" s="171"/>
      <c r="J87" s="171"/>
      <c r="K87" s="171"/>
      <c r="L87" s="171"/>
      <c r="M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row>
    <row r="88" spans="1:35" x14ac:dyDescent="0.25">
      <c r="A88" s="171"/>
      <c r="B88" s="171"/>
      <c r="C88" s="171"/>
      <c r="D88" s="171"/>
      <c r="E88" s="171"/>
      <c r="F88" s="171"/>
      <c r="G88" s="171"/>
      <c r="H88" s="171"/>
      <c r="I88" s="171"/>
      <c r="J88" s="171"/>
      <c r="K88" s="171"/>
      <c r="L88" s="171"/>
      <c r="M88" s="171"/>
      <c r="N88" s="171"/>
      <c r="O88" s="171"/>
      <c r="P88" s="171"/>
      <c r="Q88" s="171"/>
      <c r="R88" s="171"/>
      <c r="S88" s="171"/>
      <c r="T88" s="171"/>
      <c r="U88" s="171"/>
      <c r="V88" s="171"/>
      <c r="W88" s="171"/>
      <c r="X88" s="171"/>
      <c r="Y88" s="171"/>
      <c r="Z88" s="171"/>
      <c r="AA88" s="171"/>
      <c r="AB88" s="171"/>
      <c r="AC88" s="171"/>
      <c r="AD88" s="171"/>
      <c r="AE88" s="171"/>
      <c r="AF88" s="171"/>
      <c r="AG88" s="171"/>
      <c r="AH88" s="171"/>
      <c r="AI88" s="171"/>
    </row>
    <row r="89" spans="1:35" x14ac:dyDescent="0.25">
      <c r="A89" s="171"/>
      <c r="B89" s="171"/>
      <c r="C89" s="171"/>
      <c r="D89" s="171"/>
      <c r="E89" s="171"/>
      <c r="F89" s="171"/>
      <c r="G89" s="171"/>
      <c r="H89" s="171"/>
      <c r="I89" s="171"/>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row>
    <row r="90" spans="1:35" x14ac:dyDescent="0.25">
      <c r="A90" s="171"/>
      <c r="B90" s="171"/>
      <c r="C90" s="171"/>
      <c r="D90" s="171"/>
      <c r="E90" s="171"/>
      <c r="F90" s="171"/>
      <c r="G90" s="171"/>
      <c r="H90" s="171"/>
      <c r="I90" s="171"/>
      <c r="J90" s="171"/>
      <c r="K90" s="171"/>
      <c r="L90" s="171"/>
      <c r="M90" s="171"/>
      <c r="N90" s="171"/>
      <c r="O90" s="171"/>
      <c r="P90" s="171"/>
      <c r="Q90" s="171"/>
      <c r="R90" s="171"/>
      <c r="S90" s="171"/>
      <c r="T90" s="171"/>
      <c r="U90" s="171"/>
      <c r="V90" s="171"/>
      <c r="W90" s="171"/>
      <c r="X90" s="171"/>
      <c r="Y90" s="171"/>
      <c r="Z90" s="171"/>
      <c r="AA90" s="171"/>
      <c r="AB90" s="171"/>
      <c r="AC90" s="171"/>
      <c r="AD90" s="171"/>
      <c r="AE90" s="171"/>
      <c r="AF90" s="171"/>
      <c r="AG90" s="171"/>
      <c r="AH90" s="171"/>
      <c r="AI90" s="171"/>
    </row>
    <row r="91" spans="1:35" x14ac:dyDescent="0.25">
      <c r="A91" s="171"/>
      <c r="B91" s="171"/>
      <c r="C91" s="171"/>
      <c r="D91" s="171"/>
      <c r="E91" s="171"/>
      <c r="F91" s="171"/>
      <c r="G91" s="171"/>
      <c r="H91" s="171"/>
      <c r="I91" s="171"/>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row>
    <row r="92" spans="1:35" x14ac:dyDescent="0.25">
      <c r="A92" s="171"/>
      <c r="B92" s="171"/>
      <c r="C92" s="171"/>
      <c r="D92" s="171"/>
      <c r="E92" s="171"/>
      <c r="F92" s="171"/>
      <c r="G92" s="171"/>
      <c r="H92" s="171"/>
      <c r="I92" s="171"/>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row>
    <row r="93" spans="1:35" x14ac:dyDescent="0.25">
      <c r="A93" s="171"/>
      <c r="B93" s="171"/>
      <c r="C93" s="171"/>
      <c r="D93" s="171"/>
      <c r="E93" s="171"/>
      <c r="F93" s="171"/>
      <c r="G93" s="171"/>
      <c r="H93" s="171"/>
      <c r="I93" s="171"/>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row>
    <row r="94" spans="1:35" x14ac:dyDescent="0.25">
      <c r="A94" s="171"/>
      <c r="B94" s="171"/>
      <c r="C94" s="171"/>
      <c r="D94" s="171"/>
      <c r="E94" s="171"/>
      <c r="F94" s="171"/>
      <c r="G94" s="171"/>
      <c r="H94" s="171"/>
      <c r="I94" s="171"/>
      <c r="J94" s="171"/>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71"/>
      <c r="AI94" s="171"/>
    </row>
    <row r="95" spans="1:35" x14ac:dyDescent="0.25">
      <c r="A95" s="171"/>
      <c r="B95" s="171"/>
      <c r="C95" s="171"/>
      <c r="D95" s="171"/>
      <c r="E95" s="171"/>
      <c r="F95" s="171"/>
      <c r="G95" s="171"/>
      <c r="H95" s="171"/>
      <c r="I95" s="171"/>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row>
    <row r="96" spans="1:35" x14ac:dyDescent="0.25">
      <c r="A96" s="171"/>
      <c r="B96" s="171"/>
      <c r="C96" s="171"/>
      <c r="D96" s="171"/>
      <c r="E96" s="171"/>
      <c r="F96" s="171"/>
      <c r="G96" s="171"/>
      <c r="H96" s="171"/>
      <c r="I96" s="171"/>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row>
    <row r="97" spans="1:35" x14ac:dyDescent="0.25">
      <c r="A97" s="171"/>
      <c r="B97" s="171"/>
      <c r="C97" s="171"/>
      <c r="D97" s="171"/>
      <c r="E97" s="171"/>
      <c r="F97" s="171"/>
      <c r="G97" s="171"/>
      <c r="H97" s="171"/>
      <c r="I97" s="171"/>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row>
    <row r="98" spans="1:35" x14ac:dyDescent="0.25">
      <c r="A98" s="171"/>
      <c r="B98" s="171"/>
      <c r="C98" s="171"/>
      <c r="D98" s="171"/>
      <c r="E98" s="171"/>
      <c r="F98" s="171"/>
      <c r="G98" s="171"/>
      <c r="H98" s="171"/>
      <c r="I98" s="171"/>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row>
    <row r="99" spans="1:35" x14ac:dyDescent="0.25">
      <c r="A99" s="171"/>
      <c r="B99" s="171"/>
      <c r="C99" s="171"/>
      <c r="D99" s="171"/>
      <c r="E99" s="171"/>
      <c r="F99" s="171"/>
      <c r="G99" s="171"/>
      <c r="H99" s="171"/>
      <c r="I99" s="171"/>
      <c r="J99" s="171"/>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row>
    <row r="100" spans="1:35" x14ac:dyDescent="0.25">
      <c r="A100" s="171"/>
      <c r="B100" s="171"/>
      <c r="C100" s="171"/>
      <c r="D100" s="171"/>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row>
    <row r="101" spans="1:35" x14ac:dyDescent="0.25">
      <c r="A101" s="171"/>
      <c r="B101" s="171"/>
      <c r="C101" s="171"/>
      <c r="D101" s="171"/>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row>
    <row r="102" spans="1:35" x14ac:dyDescent="0.25">
      <c r="A102" s="171"/>
      <c r="B102" s="171"/>
      <c r="C102" s="171"/>
      <c r="D102" s="171"/>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row>
    <row r="103" spans="1:35" x14ac:dyDescent="0.25">
      <c r="A103" s="171"/>
      <c r="B103" s="171"/>
      <c r="C103" s="171"/>
      <c r="D103" s="171"/>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row>
    <row r="104" spans="1:35" x14ac:dyDescent="0.25">
      <c r="A104" s="171"/>
      <c r="B104" s="171"/>
      <c r="C104" s="171"/>
      <c r="D104" s="171"/>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row>
    <row r="105" spans="1:35" x14ac:dyDescent="0.25">
      <c r="A105" s="171"/>
      <c r="B105" s="171"/>
      <c r="C105" s="171"/>
      <c r="D105" s="171"/>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row>
    <row r="106" spans="1:35" x14ac:dyDescent="0.25">
      <c r="A106" s="171"/>
      <c r="B106" s="171"/>
      <c r="C106" s="171"/>
      <c r="D106" s="171"/>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row>
    <row r="107" spans="1:35" x14ac:dyDescent="0.25">
      <c r="A107" s="171"/>
      <c r="B107" s="171"/>
      <c r="C107" s="171"/>
      <c r="D107" s="171"/>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row>
    <row r="108" spans="1:35" x14ac:dyDescent="0.25">
      <c r="A108" s="171"/>
      <c r="B108" s="171"/>
      <c r="C108" s="171"/>
      <c r="D108" s="171"/>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row>
    <row r="109" spans="1:35" x14ac:dyDescent="0.25">
      <c r="A109" s="171"/>
      <c r="B109" s="171"/>
      <c r="C109" s="171"/>
      <c r="D109" s="171"/>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row>
    <row r="110" spans="1:35" x14ac:dyDescent="0.25">
      <c r="A110" s="171"/>
      <c r="B110" s="171"/>
      <c r="C110" s="171"/>
      <c r="D110" s="171"/>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c r="AF110" s="171"/>
      <c r="AG110" s="171"/>
      <c r="AH110" s="171"/>
      <c r="AI110" s="171"/>
    </row>
    <row r="111" spans="1:35" x14ac:dyDescent="0.25">
      <c r="A111" s="171"/>
      <c r="B111" s="171"/>
      <c r="C111" s="171"/>
      <c r="D111" s="171"/>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row>
    <row r="112" spans="1:35" x14ac:dyDescent="0.25">
      <c r="A112" s="171"/>
      <c r="B112" s="171"/>
      <c r="C112" s="171"/>
      <c r="D112" s="171"/>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c r="AF112" s="171"/>
      <c r="AG112" s="171"/>
      <c r="AH112" s="171"/>
      <c r="AI112" s="171"/>
    </row>
    <row r="113" spans="1:35" x14ac:dyDescent="0.25">
      <c r="A113" s="171"/>
      <c r="B113" s="171"/>
      <c r="C113" s="171"/>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row>
    <row r="114" spans="1:35" x14ac:dyDescent="0.25">
      <c r="A114" s="171"/>
      <c r="B114" s="171"/>
      <c r="C114" s="171"/>
      <c r="D114" s="171"/>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171"/>
      <c r="AG114" s="171"/>
      <c r="AH114" s="171"/>
      <c r="AI114" s="171"/>
    </row>
  </sheetData>
  <pageMargins left="0.7" right="0.7" top="0.75" bottom="0.75" header="0.3" footer="0.3"/>
  <pageSetup scale="65"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Y100"/>
  <sheetViews>
    <sheetView workbookViewId="0">
      <selection activeCell="B7" sqref="B7"/>
    </sheetView>
  </sheetViews>
  <sheetFormatPr defaultRowHeight="15" x14ac:dyDescent="0.25"/>
  <cols>
    <col min="1" max="1" width="3.28515625" customWidth="1"/>
    <col min="2" max="2" width="50.140625" customWidth="1"/>
    <col min="3" max="3" width="24.140625" customWidth="1"/>
    <col min="4" max="4" width="18.5703125" customWidth="1"/>
    <col min="5" max="5" width="57.28515625" customWidth="1"/>
  </cols>
  <sheetData>
    <row r="1" spans="1:25" ht="15.75" thickBot="1" x14ac:dyDescent="0.3">
      <c r="A1" s="2"/>
      <c r="B1" s="2"/>
      <c r="C1" s="2"/>
      <c r="D1" s="2"/>
      <c r="E1" s="2"/>
      <c r="F1" s="2"/>
      <c r="G1" s="2"/>
      <c r="H1" s="2"/>
      <c r="I1" s="2"/>
      <c r="J1" s="2"/>
      <c r="K1" s="2"/>
      <c r="L1" s="2"/>
      <c r="M1" s="2"/>
      <c r="N1" s="2"/>
      <c r="O1" s="2"/>
      <c r="P1" s="2"/>
      <c r="Q1" s="2"/>
      <c r="R1" s="2"/>
      <c r="S1" s="2"/>
      <c r="T1" s="2"/>
      <c r="U1" s="2"/>
      <c r="V1" s="2"/>
      <c r="W1" s="2"/>
      <c r="X1" s="2"/>
      <c r="Y1" s="2"/>
    </row>
    <row r="2" spans="1:25" ht="42" customHeight="1" thickBot="1" x14ac:dyDescent="0.3">
      <c r="A2" s="2"/>
      <c r="B2" s="250" t="s">
        <v>381</v>
      </c>
      <c r="C2" s="251"/>
      <c r="D2" s="251"/>
      <c r="E2" s="252"/>
      <c r="F2" s="2"/>
      <c r="G2" s="2"/>
      <c r="H2" s="2"/>
      <c r="I2" s="2"/>
      <c r="J2" s="2"/>
      <c r="K2" s="2"/>
      <c r="L2" s="2"/>
      <c r="M2" s="2"/>
      <c r="N2" s="2"/>
      <c r="O2" s="2"/>
      <c r="P2" s="2"/>
      <c r="Q2" s="2"/>
      <c r="R2" s="2"/>
      <c r="S2" s="2"/>
      <c r="T2" s="2"/>
      <c r="U2" s="2"/>
      <c r="V2" s="2"/>
      <c r="W2" s="2"/>
      <c r="X2" s="2"/>
      <c r="Y2" s="2"/>
    </row>
    <row r="3" spans="1:25" x14ac:dyDescent="0.25">
      <c r="A3" s="2"/>
      <c r="B3" s="18"/>
      <c r="C3" s="18"/>
      <c r="D3" s="18"/>
      <c r="E3" s="19"/>
      <c r="F3" s="2"/>
      <c r="G3" s="2"/>
      <c r="H3" s="2"/>
      <c r="I3" s="2"/>
      <c r="J3" s="2"/>
      <c r="K3" s="2"/>
      <c r="L3" s="2"/>
      <c r="M3" s="2"/>
      <c r="N3" s="2"/>
      <c r="O3" s="2"/>
      <c r="P3" s="2"/>
      <c r="Q3" s="2"/>
      <c r="R3" s="2"/>
      <c r="S3" s="2"/>
      <c r="T3" s="2"/>
      <c r="U3" s="2"/>
      <c r="V3" s="2"/>
      <c r="W3" s="2"/>
      <c r="X3" s="2"/>
      <c r="Y3" s="2"/>
    </row>
    <row r="4" spans="1:25" ht="15.75" x14ac:dyDescent="0.25">
      <c r="A4" s="2"/>
      <c r="B4" s="16" t="s">
        <v>379</v>
      </c>
      <c r="C4" s="16" t="s">
        <v>192</v>
      </c>
      <c r="D4" s="16" t="s">
        <v>380</v>
      </c>
      <c r="E4" s="17" t="s">
        <v>1</v>
      </c>
      <c r="F4" s="2"/>
      <c r="G4" s="2"/>
      <c r="H4" s="2"/>
      <c r="I4" s="2"/>
      <c r="J4" s="2"/>
      <c r="K4" s="2"/>
      <c r="L4" s="2"/>
      <c r="M4" s="2"/>
      <c r="N4" s="2"/>
      <c r="O4" s="2"/>
      <c r="P4" s="2"/>
      <c r="Q4" s="2"/>
      <c r="R4" s="2"/>
      <c r="S4" s="2"/>
      <c r="T4" s="2"/>
      <c r="U4" s="2"/>
      <c r="V4" s="2"/>
      <c r="W4" s="2"/>
      <c r="X4" s="2"/>
      <c r="Y4" s="2"/>
    </row>
    <row r="5" spans="1:25" s="14" customFormat="1" ht="12.75" x14ac:dyDescent="0.2">
      <c r="A5" s="15"/>
      <c r="B5" s="161"/>
      <c r="C5" s="159"/>
      <c r="D5" s="20"/>
      <c r="E5" s="21"/>
      <c r="F5" s="15"/>
      <c r="G5" s="15"/>
      <c r="H5" s="15"/>
      <c r="I5" s="15"/>
      <c r="J5" s="15"/>
      <c r="K5" s="15"/>
      <c r="L5" s="15"/>
      <c r="M5" s="15"/>
      <c r="N5" s="15"/>
      <c r="O5" s="15"/>
      <c r="P5" s="15"/>
      <c r="Q5" s="15"/>
      <c r="R5" s="15"/>
      <c r="S5" s="15"/>
      <c r="T5" s="15"/>
      <c r="U5" s="15"/>
      <c r="V5" s="15"/>
      <c r="W5" s="15"/>
      <c r="X5" s="15"/>
      <c r="Y5" s="15"/>
    </row>
    <row r="6" spans="1:25" s="14" customFormat="1" ht="12.75" x14ac:dyDescent="0.2">
      <c r="A6" s="15"/>
      <c r="B6" s="162"/>
      <c r="C6" s="160"/>
      <c r="D6" s="22"/>
      <c r="E6" s="22"/>
      <c r="F6" s="15"/>
      <c r="G6" s="15"/>
      <c r="H6" s="15"/>
      <c r="I6" s="15"/>
      <c r="J6" s="15"/>
      <c r="K6" s="15"/>
      <c r="L6" s="15"/>
      <c r="M6" s="15"/>
      <c r="N6" s="15"/>
      <c r="O6" s="15"/>
      <c r="P6" s="15"/>
      <c r="Q6" s="15"/>
      <c r="R6" s="15"/>
      <c r="S6" s="15"/>
      <c r="T6" s="15"/>
      <c r="U6" s="15"/>
      <c r="V6" s="15"/>
      <c r="W6" s="15"/>
      <c r="X6" s="15"/>
      <c r="Y6" s="15"/>
    </row>
    <row r="7" spans="1:25" s="14" customFormat="1" ht="12.75" x14ac:dyDescent="0.2">
      <c r="A7" s="15"/>
      <c r="B7" s="162"/>
      <c r="C7" s="160"/>
      <c r="D7" s="22"/>
      <c r="E7" s="22"/>
      <c r="F7" s="15"/>
      <c r="G7" s="15"/>
      <c r="H7" s="15"/>
      <c r="I7" s="15"/>
      <c r="J7" s="15"/>
      <c r="K7" s="15"/>
      <c r="L7" s="15"/>
      <c r="M7" s="15"/>
      <c r="N7" s="15"/>
      <c r="O7" s="15"/>
      <c r="P7" s="15"/>
      <c r="Q7" s="15"/>
      <c r="R7" s="15"/>
      <c r="S7" s="15"/>
      <c r="T7" s="15"/>
      <c r="U7" s="15"/>
      <c r="V7" s="15"/>
      <c r="W7" s="15"/>
      <c r="X7" s="15"/>
      <c r="Y7" s="15"/>
    </row>
    <row r="8" spans="1:25" s="14" customFormat="1" ht="12.75" x14ac:dyDescent="0.2">
      <c r="A8" s="15"/>
      <c r="B8" s="162"/>
      <c r="C8" s="160"/>
      <c r="D8" s="22"/>
      <c r="E8" s="22"/>
      <c r="F8" s="15"/>
      <c r="G8" s="15"/>
      <c r="H8" s="15"/>
      <c r="I8" s="15"/>
      <c r="J8" s="15"/>
      <c r="K8" s="15"/>
      <c r="L8" s="15"/>
      <c r="M8" s="15"/>
      <c r="N8" s="15"/>
      <c r="O8" s="15"/>
      <c r="P8" s="15"/>
      <c r="Q8" s="15"/>
      <c r="R8" s="15"/>
      <c r="S8" s="15"/>
      <c r="T8" s="15"/>
      <c r="U8" s="15"/>
      <c r="V8" s="15"/>
      <c r="W8" s="15"/>
      <c r="X8" s="15"/>
      <c r="Y8" s="15"/>
    </row>
    <row r="9" spans="1:25" s="14" customFormat="1" ht="12.75" x14ac:dyDescent="0.2">
      <c r="A9" s="15"/>
      <c r="B9" s="162"/>
      <c r="C9" s="160"/>
      <c r="D9" s="22"/>
      <c r="E9" s="22"/>
      <c r="F9" s="15"/>
      <c r="G9" s="15"/>
      <c r="H9" s="15"/>
      <c r="I9" s="15"/>
      <c r="J9" s="15"/>
      <c r="K9" s="15"/>
      <c r="L9" s="15"/>
      <c r="M9" s="15"/>
      <c r="N9" s="15"/>
      <c r="O9" s="15"/>
      <c r="P9" s="15"/>
      <c r="Q9" s="15"/>
      <c r="R9" s="15"/>
      <c r="S9" s="15"/>
      <c r="T9" s="15"/>
      <c r="U9" s="15"/>
      <c r="V9" s="15"/>
      <c r="W9" s="15"/>
      <c r="X9" s="15"/>
      <c r="Y9" s="15"/>
    </row>
    <row r="10" spans="1:25" s="14" customFormat="1" ht="12.75" x14ac:dyDescent="0.2">
      <c r="A10" s="15"/>
      <c r="B10" s="162"/>
      <c r="C10" s="160"/>
      <c r="D10" s="22"/>
      <c r="E10" s="22"/>
      <c r="F10" s="15"/>
      <c r="G10" s="15"/>
      <c r="H10" s="15"/>
      <c r="I10" s="15"/>
      <c r="J10" s="15"/>
      <c r="K10" s="15"/>
      <c r="L10" s="15"/>
      <c r="M10" s="15"/>
      <c r="N10" s="15"/>
      <c r="O10" s="15"/>
      <c r="P10" s="15"/>
      <c r="Q10" s="15"/>
      <c r="R10" s="15"/>
      <c r="S10" s="15"/>
      <c r="T10" s="15"/>
      <c r="U10" s="15"/>
      <c r="V10" s="15"/>
      <c r="W10" s="15"/>
      <c r="X10" s="15"/>
      <c r="Y10" s="15"/>
    </row>
    <row r="11" spans="1:25" s="14" customFormat="1" ht="12.75" x14ac:dyDescent="0.2">
      <c r="A11" s="15"/>
      <c r="B11" s="162"/>
      <c r="C11" s="160"/>
      <c r="D11" s="22"/>
      <c r="E11" s="22"/>
      <c r="F11" s="15"/>
      <c r="G11" s="15"/>
      <c r="H11" s="15"/>
      <c r="I11" s="15"/>
      <c r="J11" s="15"/>
      <c r="K11" s="15"/>
      <c r="L11" s="15"/>
      <c r="M11" s="15"/>
      <c r="N11" s="15"/>
      <c r="O11" s="15"/>
      <c r="P11" s="15"/>
      <c r="Q11" s="15"/>
      <c r="R11" s="15"/>
      <c r="S11" s="15"/>
      <c r="T11" s="15"/>
      <c r="U11" s="15"/>
      <c r="V11" s="15"/>
      <c r="W11" s="15"/>
      <c r="X11" s="15"/>
      <c r="Y11" s="15"/>
    </row>
    <row r="12" spans="1:25" s="14" customFormat="1" ht="12.75" x14ac:dyDescent="0.2">
      <c r="A12" s="15"/>
      <c r="B12" s="162"/>
      <c r="C12" s="160"/>
      <c r="D12" s="22"/>
      <c r="E12" s="22"/>
      <c r="F12" s="15"/>
      <c r="G12" s="15"/>
      <c r="H12" s="15"/>
      <c r="I12" s="15"/>
      <c r="J12" s="15"/>
      <c r="K12" s="15"/>
      <c r="L12" s="15"/>
      <c r="M12" s="15"/>
      <c r="N12" s="15"/>
      <c r="O12" s="15"/>
      <c r="P12" s="15"/>
      <c r="Q12" s="15"/>
      <c r="R12" s="15"/>
      <c r="S12" s="15"/>
      <c r="T12" s="15"/>
      <c r="U12" s="15"/>
      <c r="V12" s="15"/>
      <c r="W12" s="15"/>
      <c r="X12" s="15"/>
      <c r="Y12" s="15"/>
    </row>
    <row r="13" spans="1:25" s="14" customFormat="1" ht="12.75" x14ac:dyDescent="0.2">
      <c r="A13" s="15"/>
      <c r="B13" s="162"/>
      <c r="C13" s="160"/>
      <c r="D13" s="22"/>
      <c r="E13" s="22"/>
      <c r="F13" s="15"/>
      <c r="G13" s="15"/>
      <c r="H13" s="15"/>
      <c r="I13" s="15"/>
      <c r="J13" s="15"/>
      <c r="K13" s="15"/>
      <c r="L13" s="15"/>
      <c r="M13" s="15"/>
      <c r="N13" s="15"/>
      <c r="O13" s="15"/>
      <c r="P13" s="15"/>
      <c r="Q13" s="15"/>
      <c r="R13" s="15"/>
      <c r="S13" s="15"/>
      <c r="T13" s="15"/>
      <c r="U13" s="15"/>
      <c r="V13" s="15"/>
      <c r="W13" s="15"/>
      <c r="X13" s="15"/>
      <c r="Y13" s="15"/>
    </row>
    <row r="14" spans="1:25" s="14" customFormat="1" ht="12.75" x14ac:dyDescent="0.2">
      <c r="A14" s="15"/>
      <c r="B14" s="162"/>
      <c r="C14" s="160"/>
      <c r="D14" s="22"/>
      <c r="E14" s="22"/>
      <c r="F14" s="15"/>
      <c r="G14" s="15"/>
      <c r="H14" s="15"/>
      <c r="I14" s="15"/>
      <c r="J14" s="15"/>
      <c r="K14" s="15"/>
      <c r="L14" s="15"/>
      <c r="M14" s="15"/>
      <c r="N14" s="15"/>
      <c r="O14" s="15"/>
      <c r="P14" s="15"/>
      <c r="Q14" s="15"/>
      <c r="R14" s="15"/>
      <c r="S14" s="15"/>
      <c r="T14" s="15"/>
      <c r="U14" s="15"/>
      <c r="V14" s="15"/>
      <c r="W14" s="15"/>
      <c r="X14" s="15"/>
      <c r="Y14" s="15"/>
    </row>
    <row r="15" spans="1:25" s="14" customFormat="1" ht="12.75" x14ac:dyDescent="0.2">
      <c r="A15" s="15"/>
      <c r="B15" s="162"/>
      <c r="C15" s="160"/>
      <c r="D15" s="22"/>
      <c r="E15" s="22"/>
      <c r="F15" s="15"/>
      <c r="G15" s="15"/>
      <c r="H15" s="15"/>
      <c r="I15" s="15"/>
      <c r="J15" s="15"/>
      <c r="K15" s="15"/>
      <c r="L15" s="15"/>
      <c r="M15" s="15"/>
      <c r="N15" s="15"/>
      <c r="O15" s="15"/>
      <c r="P15" s="15"/>
      <c r="Q15" s="15"/>
      <c r="R15" s="15"/>
      <c r="S15" s="15"/>
      <c r="T15" s="15"/>
      <c r="U15" s="15"/>
      <c r="V15" s="15"/>
      <c r="W15" s="15"/>
      <c r="X15" s="15"/>
      <c r="Y15" s="15"/>
    </row>
    <row r="16" spans="1:25" s="14" customFormat="1" ht="12.75" x14ac:dyDescent="0.2">
      <c r="A16" s="15"/>
      <c r="B16" s="162"/>
      <c r="C16" s="160"/>
      <c r="D16" s="22"/>
      <c r="E16" s="22"/>
      <c r="F16" s="15"/>
      <c r="G16" s="15"/>
      <c r="H16" s="15"/>
      <c r="I16" s="15"/>
      <c r="J16" s="15"/>
      <c r="K16" s="15"/>
      <c r="L16" s="15"/>
      <c r="M16" s="15"/>
      <c r="N16" s="15"/>
      <c r="O16" s="15"/>
      <c r="P16" s="15"/>
      <c r="Q16" s="15"/>
      <c r="R16" s="15"/>
      <c r="S16" s="15"/>
      <c r="T16" s="15"/>
      <c r="U16" s="15"/>
      <c r="V16" s="15"/>
      <c r="W16" s="15"/>
      <c r="X16" s="15"/>
      <c r="Y16" s="15"/>
    </row>
    <row r="17" spans="1:25" s="14" customFormat="1" ht="12.75" x14ac:dyDescent="0.2">
      <c r="A17" s="15"/>
      <c r="B17" s="162"/>
      <c r="C17" s="160"/>
      <c r="D17" s="22"/>
      <c r="E17" s="22"/>
      <c r="F17" s="15"/>
      <c r="G17" s="15"/>
      <c r="H17" s="15"/>
      <c r="I17" s="15"/>
      <c r="J17" s="15"/>
      <c r="K17" s="15"/>
      <c r="L17" s="15"/>
      <c r="M17" s="15"/>
      <c r="N17" s="15"/>
      <c r="O17" s="15"/>
      <c r="P17" s="15"/>
      <c r="Q17" s="15"/>
      <c r="R17" s="15"/>
      <c r="S17" s="15"/>
      <c r="T17" s="15"/>
      <c r="U17" s="15"/>
      <c r="V17" s="15"/>
      <c r="W17" s="15"/>
      <c r="X17" s="15"/>
      <c r="Y17" s="15"/>
    </row>
    <row r="18" spans="1:25" s="14" customFormat="1" ht="12.75" x14ac:dyDescent="0.2">
      <c r="A18" s="15"/>
      <c r="B18" s="162"/>
      <c r="C18" s="160"/>
      <c r="D18" s="22"/>
      <c r="E18" s="22"/>
      <c r="F18" s="15"/>
      <c r="G18" s="15"/>
      <c r="H18" s="15"/>
      <c r="I18" s="15"/>
      <c r="J18" s="15"/>
      <c r="K18" s="15"/>
      <c r="L18" s="15"/>
      <c r="M18" s="15"/>
      <c r="N18" s="15"/>
      <c r="O18" s="15"/>
      <c r="P18" s="15"/>
      <c r="Q18" s="15"/>
      <c r="R18" s="15"/>
      <c r="S18" s="15"/>
      <c r="T18" s="15"/>
      <c r="U18" s="15"/>
      <c r="V18" s="15"/>
      <c r="W18" s="15"/>
      <c r="X18" s="15"/>
      <c r="Y18" s="15"/>
    </row>
    <row r="19" spans="1:25" s="14" customFormat="1" ht="12.75" x14ac:dyDescent="0.2">
      <c r="A19" s="15"/>
      <c r="B19" s="162"/>
      <c r="C19" s="160"/>
      <c r="D19" s="22"/>
      <c r="E19" s="22"/>
      <c r="F19" s="15"/>
      <c r="G19" s="15"/>
      <c r="H19" s="15"/>
      <c r="I19" s="15"/>
      <c r="J19" s="15"/>
      <c r="K19" s="15"/>
      <c r="L19" s="15"/>
      <c r="M19" s="15"/>
      <c r="N19" s="15"/>
      <c r="O19" s="15"/>
      <c r="P19" s="15"/>
      <c r="Q19" s="15"/>
      <c r="R19" s="15"/>
      <c r="S19" s="15"/>
      <c r="T19" s="15"/>
      <c r="U19" s="15"/>
      <c r="V19" s="15"/>
      <c r="W19" s="15"/>
      <c r="X19" s="15"/>
      <c r="Y19" s="15"/>
    </row>
    <row r="20" spans="1:25" s="14" customFormat="1" ht="12.75" x14ac:dyDescent="0.2">
      <c r="A20" s="15"/>
      <c r="B20" s="162"/>
      <c r="C20" s="160"/>
      <c r="D20" s="22"/>
      <c r="E20" s="22"/>
      <c r="F20" s="15"/>
      <c r="G20" s="15"/>
      <c r="H20" s="15"/>
      <c r="I20" s="15"/>
      <c r="J20" s="15"/>
      <c r="K20" s="15"/>
      <c r="L20" s="15"/>
      <c r="M20" s="15"/>
      <c r="N20" s="15"/>
      <c r="O20" s="15"/>
      <c r="P20" s="15"/>
      <c r="Q20" s="15"/>
      <c r="R20" s="15"/>
      <c r="S20" s="15"/>
      <c r="T20" s="15"/>
      <c r="U20" s="15"/>
      <c r="V20" s="15"/>
      <c r="W20" s="15"/>
      <c r="X20" s="15"/>
      <c r="Y20" s="15"/>
    </row>
    <row r="21" spans="1:25" s="14" customFormat="1" ht="12.75" x14ac:dyDescent="0.2">
      <c r="A21" s="15"/>
      <c r="B21" s="162"/>
      <c r="C21" s="160"/>
      <c r="D21" s="22"/>
      <c r="E21" s="22"/>
      <c r="F21" s="15"/>
      <c r="G21" s="15"/>
      <c r="H21" s="15"/>
      <c r="I21" s="15"/>
      <c r="J21" s="15"/>
      <c r="K21" s="15"/>
      <c r="L21" s="15"/>
      <c r="M21" s="15"/>
      <c r="N21" s="15"/>
      <c r="O21" s="15"/>
      <c r="P21" s="15"/>
      <c r="Q21" s="15"/>
      <c r="R21" s="15"/>
      <c r="S21" s="15"/>
      <c r="T21" s="15"/>
      <c r="U21" s="15"/>
      <c r="V21" s="15"/>
      <c r="W21" s="15"/>
      <c r="X21" s="15"/>
      <c r="Y21" s="15"/>
    </row>
    <row r="22" spans="1:25" s="14" customFormat="1" ht="12.75" x14ac:dyDescent="0.2">
      <c r="A22" s="15"/>
      <c r="B22" s="162"/>
      <c r="C22" s="160"/>
      <c r="D22" s="22"/>
      <c r="E22" s="22"/>
      <c r="F22" s="15"/>
      <c r="G22" s="15"/>
      <c r="H22" s="15"/>
      <c r="I22" s="15"/>
      <c r="J22" s="15"/>
      <c r="K22" s="15"/>
      <c r="L22" s="15"/>
      <c r="M22" s="15"/>
      <c r="N22" s="15"/>
      <c r="O22" s="15"/>
      <c r="P22" s="15"/>
      <c r="Q22" s="15"/>
      <c r="R22" s="15"/>
      <c r="S22" s="15"/>
      <c r="T22" s="15"/>
      <c r="U22" s="15"/>
      <c r="V22" s="15"/>
      <c r="W22" s="15"/>
      <c r="X22" s="15"/>
      <c r="Y22" s="15"/>
    </row>
    <row r="23" spans="1:25" s="14" customFormat="1" ht="12.75" x14ac:dyDescent="0.2">
      <c r="A23" s="15"/>
      <c r="B23" s="162"/>
      <c r="C23" s="160"/>
      <c r="D23" s="22"/>
      <c r="E23" s="22"/>
      <c r="F23" s="15"/>
      <c r="G23" s="15"/>
      <c r="H23" s="15"/>
      <c r="I23" s="15"/>
      <c r="J23" s="15"/>
      <c r="K23" s="15"/>
      <c r="L23" s="15"/>
      <c r="M23" s="15"/>
      <c r="N23" s="15"/>
      <c r="O23" s="15"/>
      <c r="P23" s="15"/>
      <c r="Q23" s="15"/>
      <c r="R23" s="15"/>
      <c r="S23" s="15"/>
      <c r="T23" s="15"/>
      <c r="U23" s="15"/>
      <c r="V23" s="15"/>
      <c r="W23" s="15"/>
      <c r="X23" s="15"/>
      <c r="Y23" s="15"/>
    </row>
    <row r="24" spans="1:25" s="14" customFormat="1" ht="12.75" x14ac:dyDescent="0.2">
      <c r="A24" s="15"/>
      <c r="B24" s="162"/>
      <c r="C24" s="160"/>
      <c r="D24" s="22"/>
      <c r="E24" s="22"/>
      <c r="F24" s="15"/>
      <c r="G24" s="15"/>
      <c r="H24" s="15"/>
      <c r="I24" s="15"/>
      <c r="J24" s="15"/>
      <c r="K24" s="15"/>
      <c r="L24" s="15"/>
      <c r="M24" s="15"/>
      <c r="N24" s="15"/>
      <c r="O24" s="15"/>
      <c r="P24" s="15"/>
      <c r="Q24" s="15"/>
      <c r="R24" s="15"/>
      <c r="S24" s="15"/>
      <c r="T24" s="15"/>
      <c r="U24" s="15"/>
      <c r="V24" s="15"/>
      <c r="W24" s="15"/>
      <c r="X24" s="15"/>
      <c r="Y24" s="15"/>
    </row>
    <row r="25" spans="1:25" s="14" customFormat="1" ht="12.75" x14ac:dyDescent="0.2">
      <c r="A25" s="15"/>
      <c r="B25" s="162"/>
      <c r="C25" s="160"/>
      <c r="D25" s="22"/>
      <c r="E25" s="22"/>
      <c r="F25" s="15"/>
      <c r="G25" s="15"/>
      <c r="H25" s="15"/>
      <c r="I25" s="15"/>
      <c r="J25" s="15"/>
      <c r="K25" s="15"/>
      <c r="L25" s="15"/>
      <c r="M25" s="15"/>
      <c r="N25" s="15"/>
      <c r="O25" s="15"/>
      <c r="P25" s="15"/>
      <c r="Q25" s="15"/>
      <c r="R25" s="15"/>
      <c r="S25" s="15"/>
      <c r="T25" s="15"/>
      <c r="U25" s="15"/>
      <c r="V25" s="15"/>
      <c r="W25" s="15"/>
      <c r="X25" s="15"/>
      <c r="Y25" s="15"/>
    </row>
    <row r="26" spans="1:25" s="14" customFormat="1" ht="12.75" x14ac:dyDescent="0.2">
      <c r="A26" s="15"/>
      <c r="B26" s="162"/>
      <c r="C26" s="160"/>
      <c r="D26" s="22"/>
      <c r="E26" s="22"/>
      <c r="F26" s="15"/>
      <c r="G26" s="15"/>
      <c r="H26" s="15"/>
      <c r="I26" s="15"/>
      <c r="J26" s="15"/>
      <c r="K26" s="15"/>
      <c r="L26" s="15"/>
      <c r="M26" s="15"/>
      <c r="N26" s="15"/>
      <c r="O26" s="15"/>
      <c r="P26" s="15"/>
      <c r="Q26" s="15"/>
      <c r="R26" s="15"/>
      <c r="S26" s="15"/>
      <c r="T26" s="15"/>
      <c r="U26" s="15"/>
      <c r="V26" s="15"/>
      <c r="W26" s="15"/>
      <c r="X26" s="15"/>
      <c r="Y26" s="15"/>
    </row>
    <row r="27" spans="1:25" s="14" customFormat="1" ht="12.75" x14ac:dyDescent="0.2">
      <c r="A27" s="15"/>
      <c r="B27" s="162"/>
      <c r="C27" s="160"/>
      <c r="D27" s="22"/>
      <c r="E27" s="22"/>
      <c r="F27" s="15"/>
      <c r="G27" s="15"/>
      <c r="H27" s="15"/>
      <c r="I27" s="15"/>
      <c r="J27" s="15"/>
      <c r="K27" s="15"/>
      <c r="L27" s="15"/>
      <c r="M27" s="15"/>
      <c r="N27" s="15"/>
      <c r="O27" s="15"/>
      <c r="P27" s="15"/>
      <c r="Q27" s="15"/>
      <c r="R27" s="15"/>
      <c r="S27" s="15"/>
      <c r="T27" s="15"/>
      <c r="U27" s="15"/>
      <c r="V27" s="15"/>
      <c r="W27" s="15"/>
      <c r="X27" s="15"/>
      <c r="Y27" s="15"/>
    </row>
    <row r="28" spans="1:25" s="14" customFormat="1" ht="12.75" x14ac:dyDescent="0.2">
      <c r="A28" s="15"/>
      <c r="B28" s="162"/>
      <c r="C28" s="160"/>
      <c r="D28" s="22"/>
      <c r="E28" s="22"/>
      <c r="F28" s="15"/>
      <c r="G28" s="15"/>
      <c r="H28" s="15"/>
      <c r="I28" s="15"/>
      <c r="J28" s="15"/>
      <c r="K28" s="15"/>
      <c r="L28" s="15"/>
      <c r="M28" s="15"/>
      <c r="N28" s="15"/>
      <c r="O28" s="15"/>
      <c r="P28" s="15"/>
      <c r="Q28" s="15"/>
      <c r="R28" s="15"/>
      <c r="S28" s="15"/>
      <c r="T28" s="15"/>
      <c r="U28" s="15"/>
      <c r="V28" s="15"/>
      <c r="W28" s="15"/>
      <c r="X28" s="15"/>
      <c r="Y28" s="15"/>
    </row>
    <row r="29" spans="1:25" s="14" customFormat="1" ht="12.75" x14ac:dyDescent="0.2">
      <c r="A29" s="15"/>
      <c r="B29" s="162"/>
      <c r="C29" s="160"/>
      <c r="D29" s="22"/>
      <c r="E29" s="22"/>
      <c r="F29" s="15"/>
      <c r="G29" s="15"/>
      <c r="H29" s="15"/>
      <c r="I29" s="15"/>
      <c r="J29" s="15"/>
      <c r="K29" s="15"/>
      <c r="L29" s="15"/>
      <c r="M29" s="15"/>
      <c r="N29" s="15"/>
      <c r="O29" s="15"/>
      <c r="P29" s="15"/>
      <c r="Q29" s="15"/>
      <c r="R29" s="15"/>
      <c r="S29" s="15"/>
      <c r="T29" s="15"/>
      <c r="U29" s="15"/>
      <c r="V29" s="15"/>
      <c r="W29" s="15"/>
      <c r="X29" s="15"/>
      <c r="Y29" s="15"/>
    </row>
    <row r="30" spans="1:25" s="14" customFormat="1" ht="12.75" x14ac:dyDescent="0.2">
      <c r="A30" s="15"/>
      <c r="B30" s="162"/>
      <c r="C30" s="160"/>
      <c r="D30" s="22"/>
      <c r="E30" s="22"/>
      <c r="F30" s="15"/>
      <c r="G30" s="15"/>
      <c r="H30" s="15"/>
      <c r="I30" s="15"/>
      <c r="J30" s="15"/>
      <c r="K30" s="15"/>
      <c r="L30" s="15"/>
      <c r="M30" s="15"/>
      <c r="N30" s="15"/>
      <c r="O30" s="15"/>
      <c r="P30" s="15"/>
      <c r="Q30" s="15"/>
      <c r="R30" s="15"/>
      <c r="S30" s="15"/>
      <c r="T30" s="15"/>
      <c r="U30" s="15"/>
      <c r="V30" s="15"/>
      <c r="W30" s="15"/>
      <c r="X30" s="15"/>
      <c r="Y30" s="15"/>
    </row>
    <row r="31" spans="1:25" s="14" customFormat="1" ht="12.75" x14ac:dyDescent="0.2">
      <c r="A31" s="15"/>
      <c r="B31" s="162"/>
      <c r="C31" s="160"/>
      <c r="D31" s="22"/>
      <c r="E31" s="22"/>
      <c r="F31" s="15"/>
      <c r="G31" s="15"/>
      <c r="H31" s="15"/>
      <c r="I31" s="15"/>
      <c r="J31" s="15"/>
      <c r="K31" s="15"/>
      <c r="L31" s="15"/>
      <c r="M31" s="15"/>
      <c r="N31" s="15"/>
      <c r="O31" s="15"/>
      <c r="P31" s="15"/>
      <c r="Q31" s="15"/>
      <c r="R31" s="15"/>
      <c r="S31" s="15"/>
      <c r="T31" s="15"/>
      <c r="U31" s="15"/>
      <c r="V31" s="15"/>
      <c r="W31" s="15"/>
      <c r="X31" s="15"/>
      <c r="Y31" s="15"/>
    </row>
    <row r="32" spans="1:25" s="14" customFormat="1" ht="12.75" x14ac:dyDescent="0.2">
      <c r="A32" s="15"/>
      <c r="B32" s="162"/>
      <c r="C32" s="160"/>
      <c r="D32" s="22"/>
      <c r="E32" s="22"/>
      <c r="F32" s="15"/>
      <c r="G32" s="15"/>
      <c r="H32" s="15"/>
      <c r="I32" s="15"/>
      <c r="J32" s="15"/>
      <c r="K32" s="15"/>
      <c r="L32" s="15"/>
      <c r="M32" s="15"/>
      <c r="N32" s="15"/>
      <c r="O32" s="15"/>
      <c r="P32" s="15"/>
      <c r="Q32" s="15"/>
      <c r="R32" s="15"/>
      <c r="S32" s="15"/>
      <c r="T32" s="15"/>
      <c r="U32" s="15"/>
      <c r="V32" s="15"/>
      <c r="W32" s="15"/>
      <c r="X32" s="15"/>
      <c r="Y32" s="15"/>
    </row>
    <row r="33" spans="1:25" s="14" customFormat="1" ht="12.75" x14ac:dyDescent="0.2">
      <c r="A33" s="15"/>
      <c r="B33" s="162"/>
      <c r="C33" s="160"/>
      <c r="D33" s="22"/>
      <c r="E33" s="22"/>
      <c r="F33" s="15"/>
      <c r="G33" s="15"/>
      <c r="H33" s="15"/>
      <c r="I33" s="15"/>
      <c r="J33" s="15"/>
      <c r="K33" s="15"/>
      <c r="L33" s="15"/>
      <c r="M33" s="15"/>
      <c r="N33" s="15"/>
      <c r="O33" s="15"/>
      <c r="P33" s="15"/>
      <c r="Q33" s="15"/>
      <c r="R33" s="15"/>
      <c r="S33" s="15"/>
      <c r="T33" s="15"/>
      <c r="U33" s="15"/>
      <c r="V33" s="15"/>
      <c r="W33" s="15"/>
      <c r="X33" s="15"/>
      <c r="Y33" s="15"/>
    </row>
    <row r="34" spans="1:25" s="14" customFormat="1" ht="12.75" x14ac:dyDescent="0.2">
      <c r="A34" s="15"/>
      <c r="B34" s="162"/>
      <c r="C34" s="160"/>
      <c r="D34" s="22"/>
      <c r="E34" s="22"/>
      <c r="F34" s="15"/>
      <c r="G34" s="15"/>
      <c r="H34" s="15"/>
      <c r="I34" s="15"/>
      <c r="J34" s="15"/>
      <c r="K34" s="15"/>
      <c r="L34" s="15"/>
      <c r="M34" s="15"/>
      <c r="N34" s="15"/>
      <c r="O34" s="15"/>
      <c r="P34" s="15"/>
      <c r="Q34" s="15"/>
      <c r="R34" s="15"/>
      <c r="S34" s="15"/>
      <c r="T34" s="15"/>
      <c r="U34" s="15"/>
      <c r="V34" s="15"/>
      <c r="W34" s="15"/>
      <c r="X34" s="15"/>
      <c r="Y34" s="15"/>
    </row>
    <row r="35" spans="1:25" s="14" customFormat="1" ht="12.75" x14ac:dyDescent="0.2">
      <c r="A35" s="15"/>
      <c r="B35" s="162"/>
      <c r="C35" s="160"/>
      <c r="D35" s="22"/>
      <c r="E35" s="22"/>
      <c r="F35" s="15"/>
      <c r="G35" s="15"/>
      <c r="H35" s="15"/>
      <c r="I35" s="15"/>
      <c r="J35" s="15"/>
      <c r="K35" s="15"/>
      <c r="L35" s="15"/>
      <c r="M35" s="15"/>
      <c r="N35" s="15"/>
      <c r="O35" s="15"/>
      <c r="P35" s="15"/>
      <c r="Q35" s="15"/>
      <c r="R35" s="15"/>
      <c r="S35" s="15"/>
      <c r="T35" s="15"/>
      <c r="U35" s="15"/>
      <c r="V35" s="15"/>
      <c r="W35" s="15"/>
      <c r="X35" s="15"/>
      <c r="Y35" s="15"/>
    </row>
    <row r="36" spans="1:25" s="14" customFormat="1" ht="12.75" x14ac:dyDescent="0.2">
      <c r="A36" s="15"/>
      <c r="B36" s="162"/>
      <c r="C36" s="160"/>
      <c r="D36" s="22"/>
      <c r="E36" s="22"/>
      <c r="F36" s="15"/>
      <c r="G36" s="15"/>
      <c r="H36" s="15"/>
      <c r="I36" s="15"/>
      <c r="J36" s="15"/>
      <c r="K36" s="15"/>
      <c r="L36" s="15"/>
      <c r="M36" s="15"/>
      <c r="N36" s="15"/>
      <c r="O36" s="15"/>
      <c r="P36" s="15"/>
      <c r="Q36" s="15"/>
      <c r="R36" s="15"/>
      <c r="S36" s="15"/>
      <c r="T36" s="15"/>
      <c r="U36" s="15"/>
      <c r="V36" s="15"/>
      <c r="W36" s="15"/>
      <c r="X36" s="15"/>
      <c r="Y36" s="15"/>
    </row>
    <row r="37" spans="1:25" s="14" customFormat="1" ht="12.75" x14ac:dyDescent="0.2">
      <c r="A37" s="15"/>
      <c r="B37" s="162"/>
      <c r="C37" s="160"/>
      <c r="D37" s="22"/>
      <c r="E37" s="22"/>
      <c r="F37" s="15"/>
      <c r="G37" s="15"/>
      <c r="H37" s="15"/>
      <c r="I37" s="15"/>
      <c r="J37" s="15"/>
      <c r="K37" s="15"/>
      <c r="L37" s="15"/>
      <c r="M37" s="15"/>
      <c r="N37" s="15"/>
      <c r="O37" s="15"/>
      <c r="P37" s="15"/>
      <c r="Q37" s="15"/>
      <c r="R37" s="15"/>
      <c r="S37" s="15"/>
      <c r="T37" s="15"/>
      <c r="U37" s="15"/>
      <c r="V37" s="15"/>
      <c r="W37" s="15"/>
      <c r="X37" s="15"/>
      <c r="Y37" s="15"/>
    </row>
    <row r="38" spans="1:25" s="14" customFormat="1" ht="12.75" x14ac:dyDescent="0.2">
      <c r="A38" s="15"/>
      <c r="B38" s="162"/>
      <c r="C38" s="160"/>
      <c r="D38" s="22"/>
      <c r="E38" s="22"/>
      <c r="F38" s="15"/>
      <c r="G38" s="15"/>
      <c r="H38" s="15"/>
      <c r="I38" s="15"/>
      <c r="J38" s="15"/>
      <c r="K38" s="15"/>
      <c r="L38" s="15"/>
      <c r="M38" s="15"/>
      <c r="N38" s="15"/>
      <c r="O38" s="15"/>
      <c r="P38" s="15"/>
      <c r="Q38" s="15"/>
      <c r="R38" s="15"/>
      <c r="S38" s="15"/>
      <c r="T38" s="15"/>
      <c r="U38" s="15"/>
      <c r="V38" s="15"/>
      <c r="W38" s="15"/>
      <c r="X38" s="15"/>
      <c r="Y38" s="15"/>
    </row>
    <row r="39" spans="1:25" s="14" customFormat="1" ht="12.75" x14ac:dyDescent="0.2">
      <c r="A39" s="15"/>
      <c r="B39" s="162"/>
      <c r="C39" s="160"/>
      <c r="D39" s="22"/>
      <c r="E39" s="22"/>
      <c r="F39" s="15"/>
      <c r="G39" s="15"/>
      <c r="H39" s="15"/>
      <c r="I39" s="15"/>
      <c r="J39" s="15"/>
      <c r="K39" s="15"/>
      <c r="L39" s="15"/>
      <c r="M39" s="15"/>
      <c r="N39" s="15"/>
      <c r="O39" s="15"/>
      <c r="P39" s="15"/>
      <c r="Q39" s="15"/>
      <c r="R39" s="15"/>
      <c r="S39" s="15"/>
      <c r="T39" s="15"/>
      <c r="U39" s="15"/>
      <c r="V39" s="15"/>
      <c r="W39" s="15"/>
      <c r="X39" s="15"/>
      <c r="Y39" s="15"/>
    </row>
    <row r="40" spans="1:25" s="14" customFormat="1" ht="12.75" x14ac:dyDescent="0.2">
      <c r="A40" s="15"/>
      <c r="B40" s="162"/>
      <c r="C40" s="160"/>
      <c r="D40" s="22"/>
      <c r="E40" s="22"/>
      <c r="F40" s="15"/>
      <c r="G40" s="15"/>
      <c r="H40" s="15"/>
      <c r="I40" s="15"/>
      <c r="J40" s="15"/>
      <c r="K40" s="15"/>
      <c r="L40" s="15"/>
      <c r="M40" s="15"/>
      <c r="N40" s="15"/>
      <c r="O40" s="15"/>
      <c r="P40" s="15"/>
      <c r="Q40" s="15"/>
      <c r="R40" s="15"/>
      <c r="S40" s="15"/>
      <c r="T40" s="15"/>
      <c r="U40" s="15"/>
      <c r="V40" s="15"/>
      <c r="W40" s="15"/>
      <c r="X40" s="15"/>
      <c r="Y40" s="15"/>
    </row>
    <row r="41" spans="1:25" s="14" customFormat="1" ht="12.75" x14ac:dyDescent="0.2">
      <c r="A41" s="15"/>
      <c r="B41" s="162"/>
      <c r="C41" s="160"/>
      <c r="D41" s="22"/>
      <c r="E41" s="22"/>
      <c r="F41" s="15"/>
      <c r="G41" s="15"/>
      <c r="H41" s="15"/>
      <c r="I41" s="15"/>
      <c r="J41" s="15"/>
      <c r="K41" s="15"/>
      <c r="L41" s="15"/>
      <c r="M41" s="15"/>
      <c r="N41" s="15"/>
      <c r="O41" s="15"/>
      <c r="P41" s="15"/>
      <c r="Q41" s="15"/>
      <c r="R41" s="15"/>
      <c r="S41" s="15"/>
      <c r="T41" s="15"/>
      <c r="U41" s="15"/>
      <c r="V41" s="15"/>
      <c r="W41" s="15"/>
      <c r="X41" s="15"/>
      <c r="Y41" s="15"/>
    </row>
    <row r="42" spans="1:25" s="14" customFormat="1" ht="12.75" x14ac:dyDescent="0.2">
      <c r="A42" s="15"/>
      <c r="B42" s="162"/>
      <c r="C42" s="160"/>
      <c r="D42" s="22"/>
      <c r="E42" s="22"/>
      <c r="F42" s="15"/>
      <c r="G42" s="15"/>
      <c r="H42" s="15"/>
      <c r="I42" s="15"/>
      <c r="J42" s="15"/>
      <c r="K42" s="15"/>
      <c r="L42" s="15"/>
      <c r="M42" s="15"/>
      <c r="N42" s="15"/>
      <c r="O42" s="15"/>
      <c r="P42" s="15"/>
      <c r="Q42" s="15"/>
      <c r="R42" s="15"/>
      <c r="S42" s="15"/>
      <c r="T42" s="15"/>
      <c r="U42" s="15"/>
      <c r="V42" s="15"/>
      <c r="W42" s="15"/>
      <c r="X42" s="15"/>
      <c r="Y42" s="15"/>
    </row>
    <row r="43" spans="1:25" s="14" customFormat="1" ht="12.75" x14ac:dyDescent="0.2">
      <c r="A43" s="15"/>
      <c r="B43" s="162"/>
      <c r="C43" s="160"/>
      <c r="D43" s="22"/>
      <c r="E43" s="22"/>
      <c r="F43" s="15"/>
      <c r="G43" s="15"/>
      <c r="H43" s="15"/>
      <c r="I43" s="15"/>
      <c r="J43" s="15"/>
      <c r="K43" s="15"/>
      <c r="L43" s="15"/>
      <c r="M43" s="15"/>
      <c r="N43" s="15"/>
      <c r="O43" s="15"/>
      <c r="P43" s="15"/>
      <c r="Q43" s="15"/>
      <c r="R43" s="15"/>
      <c r="S43" s="15"/>
      <c r="T43" s="15"/>
      <c r="U43" s="15"/>
      <c r="V43" s="15"/>
      <c r="W43" s="15"/>
      <c r="X43" s="15"/>
      <c r="Y43" s="15"/>
    </row>
    <row r="44" spans="1:25" s="14" customFormat="1" ht="12.75" x14ac:dyDescent="0.2">
      <c r="A44" s="15"/>
      <c r="B44" s="162"/>
      <c r="C44" s="160"/>
      <c r="D44" s="22"/>
      <c r="E44" s="22"/>
      <c r="F44" s="15"/>
      <c r="G44" s="15"/>
      <c r="H44" s="15"/>
      <c r="I44" s="15"/>
      <c r="J44" s="15"/>
      <c r="K44" s="15"/>
      <c r="L44" s="15"/>
      <c r="M44" s="15"/>
      <c r="N44" s="15"/>
      <c r="O44" s="15"/>
      <c r="P44" s="15"/>
      <c r="Q44" s="15"/>
      <c r="R44" s="15"/>
      <c r="S44" s="15"/>
      <c r="T44" s="15"/>
      <c r="U44" s="15"/>
      <c r="V44" s="15"/>
      <c r="W44" s="15"/>
      <c r="X44" s="15"/>
      <c r="Y44" s="15"/>
    </row>
    <row r="45" spans="1:25" s="14" customFormat="1" ht="12.75" x14ac:dyDescent="0.2">
      <c r="A45" s="15"/>
      <c r="B45" s="162"/>
      <c r="C45" s="160"/>
      <c r="D45" s="22"/>
      <c r="E45" s="22"/>
      <c r="F45" s="15"/>
      <c r="G45" s="15"/>
      <c r="H45" s="15"/>
      <c r="I45" s="15"/>
      <c r="J45" s="15"/>
      <c r="K45" s="15"/>
      <c r="L45" s="15"/>
      <c r="M45" s="15"/>
      <c r="N45" s="15"/>
      <c r="O45" s="15"/>
      <c r="P45" s="15"/>
      <c r="Q45" s="15"/>
      <c r="R45" s="15"/>
      <c r="S45" s="15"/>
      <c r="T45" s="15"/>
      <c r="U45" s="15"/>
      <c r="V45" s="15"/>
      <c r="W45" s="15"/>
      <c r="X45" s="15"/>
      <c r="Y45" s="15"/>
    </row>
    <row r="46" spans="1:25" s="14" customFormat="1" ht="12.75" x14ac:dyDescent="0.2">
      <c r="A46" s="15"/>
      <c r="B46" s="162"/>
      <c r="C46" s="160"/>
      <c r="D46" s="22"/>
      <c r="E46" s="22"/>
      <c r="F46" s="15"/>
      <c r="G46" s="15"/>
      <c r="H46" s="15"/>
      <c r="I46" s="15"/>
      <c r="J46" s="15"/>
      <c r="K46" s="15"/>
      <c r="L46" s="15"/>
      <c r="M46" s="15"/>
      <c r="N46" s="15"/>
      <c r="O46" s="15"/>
      <c r="P46" s="15"/>
      <c r="Q46" s="15"/>
      <c r="R46" s="15"/>
      <c r="S46" s="15"/>
      <c r="T46" s="15"/>
      <c r="U46" s="15"/>
      <c r="V46" s="15"/>
      <c r="W46" s="15"/>
      <c r="X46" s="15"/>
      <c r="Y46" s="15"/>
    </row>
    <row r="47" spans="1:25" s="14" customFormat="1" ht="12.75" x14ac:dyDescent="0.2">
      <c r="A47" s="15"/>
      <c r="B47" s="162"/>
      <c r="C47" s="160"/>
      <c r="D47" s="22"/>
      <c r="E47" s="22"/>
      <c r="F47" s="15"/>
      <c r="G47" s="15"/>
      <c r="H47" s="15"/>
      <c r="I47" s="15"/>
      <c r="J47" s="15"/>
      <c r="K47" s="15"/>
      <c r="L47" s="15"/>
      <c r="M47" s="15"/>
      <c r="N47" s="15"/>
      <c r="O47" s="15"/>
      <c r="P47" s="15"/>
      <c r="Q47" s="15"/>
      <c r="R47" s="15"/>
      <c r="S47" s="15"/>
      <c r="T47" s="15"/>
      <c r="U47" s="15"/>
      <c r="V47" s="15"/>
      <c r="W47" s="15"/>
      <c r="X47" s="15"/>
      <c r="Y47" s="15"/>
    </row>
    <row r="48" spans="1:25" s="14" customFormat="1" ht="12.75" x14ac:dyDescent="0.2">
      <c r="A48" s="15"/>
      <c r="B48" s="162"/>
      <c r="C48" s="160"/>
      <c r="D48" s="22"/>
      <c r="E48" s="22"/>
      <c r="F48" s="15"/>
      <c r="G48" s="15"/>
      <c r="H48" s="15"/>
      <c r="I48" s="15"/>
      <c r="J48" s="15"/>
      <c r="K48" s="15"/>
      <c r="L48" s="15"/>
      <c r="M48" s="15"/>
      <c r="N48" s="15"/>
      <c r="O48" s="15"/>
      <c r="P48" s="15"/>
      <c r="Q48" s="15"/>
      <c r="R48" s="15"/>
      <c r="S48" s="15"/>
      <c r="T48" s="15"/>
      <c r="U48" s="15"/>
      <c r="V48" s="15"/>
      <c r="W48" s="15"/>
      <c r="X48" s="15"/>
      <c r="Y48" s="15"/>
    </row>
    <row r="49" spans="1:25" s="14" customFormat="1" ht="12.75" x14ac:dyDescent="0.2">
      <c r="A49" s="15"/>
      <c r="B49" s="162"/>
      <c r="C49" s="160"/>
      <c r="D49" s="22"/>
      <c r="E49" s="22"/>
      <c r="F49" s="15"/>
      <c r="G49" s="15"/>
      <c r="H49" s="15"/>
      <c r="I49" s="15"/>
      <c r="J49" s="15"/>
      <c r="K49" s="15"/>
      <c r="L49" s="15"/>
      <c r="M49" s="15"/>
      <c r="N49" s="15"/>
      <c r="O49" s="15"/>
      <c r="P49" s="15"/>
      <c r="Q49" s="15"/>
      <c r="R49" s="15"/>
      <c r="S49" s="15"/>
      <c r="T49" s="15"/>
      <c r="U49" s="15"/>
      <c r="V49" s="15"/>
      <c r="W49" s="15"/>
      <c r="X49" s="15"/>
      <c r="Y49" s="15"/>
    </row>
    <row r="50" spans="1:25" s="14" customFormat="1" ht="12.75" x14ac:dyDescent="0.2">
      <c r="A50" s="15"/>
      <c r="B50" s="22"/>
      <c r="C50" s="160"/>
      <c r="D50" s="22"/>
      <c r="E50" s="22"/>
      <c r="F50" s="15"/>
      <c r="G50" s="15"/>
      <c r="H50" s="15"/>
      <c r="I50" s="15"/>
      <c r="J50" s="15"/>
      <c r="K50" s="15"/>
      <c r="L50" s="15"/>
      <c r="M50" s="15"/>
      <c r="N50" s="15"/>
      <c r="O50" s="15"/>
      <c r="P50" s="15"/>
      <c r="Q50" s="15"/>
      <c r="R50" s="15"/>
      <c r="S50" s="15"/>
      <c r="T50" s="15"/>
      <c r="U50" s="15"/>
      <c r="V50" s="15"/>
      <c r="W50" s="15"/>
      <c r="X50" s="15"/>
      <c r="Y50" s="15"/>
    </row>
    <row r="51" spans="1:25" s="14" customFormat="1" ht="12.75" x14ac:dyDescent="0.2">
      <c r="A51" s="15"/>
      <c r="B51" s="22"/>
      <c r="C51" s="160"/>
      <c r="D51" s="22"/>
      <c r="E51" s="22"/>
      <c r="F51" s="15"/>
      <c r="G51" s="15"/>
      <c r="H51" s="15"/>
      <c r="I51" s="15"/>
      <c r="J51" s="15"/>
      <c r="K51" s="15"/>
      <c r="L51" s="15"/>
      <c r="M51" s="15"/>
      <c r="N51" s="15"/>
      <c r="O51" s="15"/>
      <c r="P51" s="15"/>
      <c r="Q51" s="15"/>
      <c r="R51" s="15"/>
      <c r="S51" s="15"/>
      <c r="T51" s="15"/>
      <c r="U51" s="15"/>
      <c r="V51" s="15"/>
      <c r="W51" s="15"/>
      <c r="X51" s="15"/>
      <c r="Y51" s="15"/>
    </row>
    <row r="52" spans="1:25" s="14" customFormat="1" ht="12.75" x14ac:dyDescent="0.2">
      <c r="A52" s="15"/>
      <c r="B52" s="22"/>
      <c r="C52" s="160"/>
      <c r="D52" s="22"/>
      <c r="E52" s="22"/>
      <c r="F52" s="15"/>
      <c r="G52" s="15"/>
      <c r="H52" s="15"/>
      <c r="I52" s="15"/>
      <c r="J52" s="15"/>
      <c r="K52" s="15"/>
      <c r="L52" s="15"/>
      <c r="M52" s="15"/>
      <c r="N52" s="15"/>
      <c r="O52" s="15"/>
      <c r="P52" s="15"/>
      <c r="Q52" s="15"/>
      <c r="R52" s="15"/>
      <c r="S52" s="15"/>
      <c r="T52" s="15"/>
      <c r="U52" s="15"/>
      <c r="V52" s="15"/>
      <c r="W52" s="15"/>
      <c r="X52" s="15"/>
      <c r="Y52" s="15"/>
    </row>
    <row r="53" spans="1:25" s="14" customFormat="1" ht="12.75" x14ac:dyDescent="0.2">
      <c r="A53" s="15"/>
      <c r="B53" s="22"/>
      <c r="C53" s="160"/>
      <c r="D53" s="22"/>
      <c r="E53" s="22"/>
      <c r="F53" s="15"/>
      <c r="G53" s="15"/>
      <c r="H53" s="15"/>
      <c r="I53" s="15"/>
      <c r="J53" s="15"/>
      <c r="K53" s="15"/>
      <c r="L53" s="15"/>
      <c r="M53" s="15"/>
      <c r="N53" s="15"/>
      <c r="O53" s="15"/>
      <c r="P53" s="15"/>
      <c r="Q53" s="15"/>
      <c r="R53" s="15"/>
      <c r="S53" s="15"/>
      <c r="T53" s="15"/>
      <c r="U53" s="15"/>
      <c r="V53" s="15"/>
      <c r="W53" s="15"/>
      <c r="X53" s="15"/>
      <c r="Y53" s="15"/>
    </row>
    <row r="54" spans="1:25" s="14" customFormat="1" ht="12.75" x14ac:dyDescent="0.2">
      <c r="A54" s="15"/>
      <c r="B54" s="22"/>
      <c r="C54" s="160"/>
      <c r="D54" s="22"/>
      <c r="E54" s="22"/>
      <c r="F54" s="15"/>
      <c r="G54" s="15"/>
      <c r="H54" s="15"/>
      <c r="I54" s="15"/>
      <c r="J54" s="15"/>
      <c r="K54" s="15"/>
      <c r="L54" s="15"/>
      <c r="M54" s="15"/>
      <c r="N54" s="15"/>
      <c r="O54" s="15"/>
      <c r="P54" s="15"/>
      <c r="Q54" s="15"/>
      <c r="R54" s="15"/>
      <c r="S54" s="15"/>
      <c r="T54" s="15"/>
      <c r="U54" s="15"/>
      <c r="V54" s="15"/>
      <c r="W54" s="15"/>
      <c r="X54" s="15"/>
      <c r="Y54" s="15"/>
    </row>
    <row r="55" spans="1:25" s="14" customFormat="1" ht="12.75" x14ac:dyDescent="0.2">
      <c r="A55" s="15"/>
      <c r="B55" s="22"/>
      <c r="C55" s="160"/>
      <c r="D55" s="22"/>
      <c r="E55" s="22"/>
      <c r="F55" s="15"/>
      <c r="G55" s="15"/>
      <c r="H55" s="15"/>
      <c r="I55" s="15"/>
      <c r="J55" s="15"/>
      <c r="K55" s="15"/>
      <c r="L55" s="15"/>
      <c r="M55" s="15"/>
      <c r="N55" s="15"/>
      <c r="O55" s="15"/>
      <c r="P55" s="15"/>
      <c r="Q55" s="15"/>
      <c r="R55" s="15"/>
      <c r="S55" s="15"/>
      <c r="T55" s="15"/>
      <c r="U55" s="15"/>
      <c r="V55" s="15"/>
      <c r="W55" s="15"/>
      <c r="X55" s="15"/>
      <c r="Y55" s="15"/>
    </row>
    <row r="56" spans="1:25" s="14" customFormat="1" ht="12.75" x14ac:dyDescent="0.2">
      <c r="A56" s="15"/>
      <c r="B56" s="22"/>
      <c r="C56" s="160"/>
      <c r="D56" s="22"/>
      <c r="E56" s="22"/>
      <c r="F56" s="15"/>
      <c r="G56" s="15"/>
      <c r="H56" s="15"/>
      <c r="I56" s="15"/>
      <c r="J56" s="15"/>
      <c r="K56" s="15"/>
      <c r="L56" s="15"/>
      <c r="M56" s="15"/>
      <c r="N56" s="15"/>
      <c r="O56" s="15"/>
      <c r="P56" s="15"/>
      <c r="Q56" s="15"/>
      <c r="R56" s="15"/>
      <c r="S56" s="15"/>
      <c r="T56" s="15"/>
      <c r="U56" s="15"/>
      <c r="V56" s="15"/>
      <c r="W56" s="15"/>
      <c r="X56" s="15"/>
      <c r="Y56" s="15"/>
    </row>
    <row r="57" spans="1:25" s="14" customFormat="1" ht="12.75" x14ac:dyDescent="0.2">
      <c r="A57" s="15"/>
      <c r="B57" s="22"/>
      <c r="C57" s="160"/>
      <c r="D57" s="22"/>
      <c r="E57" s="22"/>
      <c r="F57" s="15"/>
      <c r="G57" s="15"/>
      <c r="H57" s="15"/>
      <c r="I57" s="15"/>
      <c r="J57" s="15"/>
      <c r="K57" s="15"/>
      <c r="L57" s="15"/>
      <c r="M57" s="15"/>
      <c r="N57" s="15"/>
      <c r="O57" s="15"/>
      <c r="P57" s="15"/>
      <c r="Q57" s="15"/>
      <c r="R57" s="15"/>
      <c r="S57" s="15"/>
      <c r="T57" s="15"/>
      <c r="U57" s="15"/>
      <c r="V57" s="15"/>
      <c r="W57" s="15"/>
      <c r="X57" s="15"/>
      <c r="Y57" s="15"/>
    </row>
    <row r="58" spans="1:25" s="14" customFormat="1" ht="12.75" x14ac:dyDescent="0.2">
      <c r="A58" s="15"/>
      <c r="B58" s="22"/>
      <c r="C58" s="160"/>
      <c r="D58" s="22"/>
      <c r="E58" s="22"/>
      <c r="F58" s="15"/>
      <c r="G58" s="15"/>
      <c r="H58" s="15"/>
      <c r="I58" s="15"/>
      <c r="J58" s="15"/>
      <c r="K58" s="15"/>
      <c r="L58" s="15"/>
      <c r="M58" s="15"/>
      <c r="N58" s="15"/>
      <c r="O58" s="15"/>
      <c r="P58" s="15"/>
      <c r="Q58" s="15"/>
      <c r="R58" s="15"/>
      <c r="S58" s="15"/>
      <c r="T58" s="15"/>
      <c r="U58" s="15"/>
      <c r="V58" s="15"/>
      <c r="W58" s="15"/>
      <c r="X58" s="15"/>
      <c r="Y58" s="15"/>
    </row>
    <row r="59" spans="1:25" s="14" customFormat="1" ht="12.75" x14ac:dyDescent="0.2">
      <c r="A59" s="15"/>
      <c r="B59" s="22"/>
      <c r="C59" s="160"/>
      <c r="D59" s="22"/>
      <c r="E59" s="22"/>
      <c r="F59" s="15"/>
      <c r="G59" s="15"/>
      <c r="H59" s="15"/>
      <c r="I59" s="15"/>
      <c r="J59" s="15"/>
      <c r="K59" s="15"/>
      <c r="L59" s="15"/>
      <c r="M59" s="15"/>
      <c r="N59" s="15"/>
      <c r="O59" s="15"/>
      <c r="P59" s="15"/>
      <c r="Q59" s="15"/>
      <c r="R59" s="15"/>
      <c r="S59" s="15"/>
      <c r="T59" s="15"/>
      <c r="U59" s="15"/>
      <c r="V59" s="15"/>
      <c r="W59" s="15"/>
      <c r="X59" s="15"/>
      <c r="Y59" s="15"/>
    </row>
    <row r="60" spans="1:25" s="14" customFormat="1" ht="12.75" x14ac:dyDescent="0.2">
      <c r="A60" s="15"/>
      <c r="B60" s="22"/>
      <c r="C60" s="160"/>
      <c r="D60" s="22"/>
      <c r="E60" s="22"/>
      <c r="F60" s="15"/>
      <c r="G60" s="15"/>
      <c r="H60" s="15"/>
      <c r="I60" s="15"/>
      <c r="J60" s="15"/>
      <c r="K60" s="15"/>
      <c r="L60" s="15"/>
      <c r="M60" s="15"/>
      <c r="N60" s="15"/>
      <c r="O60" s="15"/>
      <c r="P60" s="15"/>
      <c r="Q60" s="15"/>
      <c r="R60" s="15"/>
      <c r="S60" s="15"/>
      <c r="T60" s="15"/>
      <c r="U60" s="15"/>
      <c r="V60" s="15"/>
      <c r="W60" s="15"/>
      <c r="X60" s="15"/>
      <c r="Y60" s="15"/>
    </row>
    <row r="61" spans="1:25" s="14" customFormat="1" ht="12.75" x14ac:dyDescent="0.2">
      <c r="A61" s="15"/>
      <c r="B61" s="22"/>
      <c r="C61" s="160"/>
      <c r="D61" s="22"/>
      <c r="E61" s="22"/>
      <c r="F61" s="15"/>
      <c r="G61" s="15"/>
      <c r="H61" s="15"/>
      <c r="I61" s="15"/>
      <c r="J61" s="15"/>
      <c r="K61" s="15"/>
      <c r="L61" s="15"/>
      <c r="M61" s="15"/>
      <c r="N61" s="15"/>
      <c r="O61" s="15"/>
      <c r="P61" s="15"/>
      <c r="Q61" s="15"/>
      <c r="R61" s="15"/>
      <c r="S61" s="15"/>
      <c r="T61" s="15"/>
      <c r="U61" s="15"/>
      <c r="V61" s="15"/>
      <c r="W61" s="15"/>
      <c r="X61" s="15"/>
      <c r="Y61" s="15"/>
    </row>
    <row r="62" spans="1:25" s="14" customFormat="1" ht="12.75" x14ac:dyDescent="0.2">
      <c r="A62" s="15"/>
      <c r="B62" s="22"/>
      <c r="C62" s="160"/>
      <c r="D62" s="22"/>
      <c r="E62" s="22"/>
      <c r="F62" s="15"/>
      <c r="G62" s="15"/>
      <c r="H62" s="15"/>
      <c r="I62" s="15"/>
      <c r="J62" s="15"/>
      <c r="K62" s="15"/>
      <c r="L62" s="15"/>
      <c r="M62" s="15"/>
      <c r="N62" s="15"/>
      <c r="O62" s="15"/>
      <c r="P62" s="15"/>
      <c r="Q62" s="15"/>
      <c r="R62" s="15"/>
      <c r="S62" s="15"/>
      <c r="T62" s="15"/>
      <c r="U62" s="15"/>
      <c r="V62" s="15"/>
      <c r="W62" s="15"/>
      <c r="X62" s="15"/>
      <c r="Y62" s="15"/>
    </row>
    <row r="63" spans="1:25" s="14" customFormat="1" ht="12.75" x14ac:dyDescent="0.2">
      <c r="A63" s="15"/>
      <c r="B63" s="22"/>
      <c r="C63" s="160"/>
      <c r="D63" s="22"/>
      <c r="E63" s="22"/>
      <c r="F63" s="15"/>
      <c r="G63" s="15"/>
      <c r="H63" s="15"/>
      <c r="I63" s="15"/>
      <c r="J63" s="15"/>
      <c r="K63" s="15"/>
      <c r="L63" s="15"/>
      <c r="M63" s="15"/>
      <c r="N63" s="15"/>
      <c r="O63" s="15"/>
      <c r="P63" s="15"/>
      <c r="Q63" s="15"/>
      <c r="R63" s="15"/>
      <c r="S63" s="15"/>
      <c r="T63" s="15"/>
      <c r="U63" s="15"/>
      <c r="V63" s="15"/>
      <c r="W63" s="15"/>
      <c r="X63" s="15"/>
      <c r="Y63" s="15"/>
    </row>
    <row r="64" spans="1:25" s="14" customFormat="1" ht="12.75" x14ac:dyDescent="0.2">
      <c r="A64" s="15"/>
      <c r="B64" s="22"/>
      <c r="C64" s="160"/>
      <c r="D64" s="22"/>
      <c r="E64" s="22"/>
      <c r="F64" s="15"/>
      <c r="G64" s="15"/>
      <c r="H64" s="15"/>
      <c r="I64" s="15"/>
      <c r="J64" s="15"/>
      <c r="K64" s="15"/>
      <c r="L64" s="15"/>
      <c r="M64" s="15"/>
      <c r="N64" s="15"/>
      <c r="O64" s="15"/>
      <c r="P64" s="15"/>
      <c r="Q64" s="15"/>
      <c r="R64" s="15"/>
      <c r="S64" s="15"/>
      <c r="T64" s="15"/>
      <c r="U64" s="15"/>
      <c r="V64" s="15"/>
      <c r="W64" s="15"/>
      <c r="X64" s="15"/>
      <c r="Y64" s="15"/>
    </row>
    <row r="65" spans="1:25" s="14" customFormat="1" ht="12.75" x14ac:dyDescent="0.2">
      <c r="A65" s="15"/>
      <c r="B65" s="22"/>
      <c r="C65" s="160"/>
      <c r="D65" s="22"/>
      <c r="E65" s="22"/>
      <c r="F65" s="15"/>
      <c r="G65" s="15"/>
      <c r="H65" s="15"/>
      <c r="I65" s="15"/>
      <c r="J65" s="15"/>
      <c r="K65" s="15"/>
      <c r="L65" s="15"/>
      <c r="M65" s="15"/>
      <c r="N65" s="15"/>
      <c r="O65" s="15"/>
      <c r="P65" s="15"/>
      <c r="Q65" s="15"/>
      <c r="R65" s="15"/>
      <c r="S65" s="15"/>
      <c r="T65" s="15"/>
      <c r="U65" s="15"/>
      <c r="V65" s="15"/>
      <c r="W65" s="15"/>
      <c r="X65" s="15"/>
      <c r="Y65" s="15"/>
    </row>
    <row r="66" spans="1:25" s="14" customFormat="1" ht="12.75" x14ac:dyDescent="0.2">
      <c r="A66" s="15"/>
      <c r="B66" s="22"/>
      <c r="C66" s="160"/>
      <c r="D66" s="22"/>
      <c r="E66" s="22"/>
      <c r="F66" s="15"/>
      <c r="G66" s="15"/>
      <c r="H66" s="15"/>
      <c r="I66" s="15"/>
      <c r="J66" s="15"/>
      <c r="K66" s="15"/>
      <c r="L66" s="15"/>
      <c r="M66" s="15"/>
      <c r="N66" s="15"/>
      <c r="O66" s="15"/>
      <c r="P66" s="15"/>
      <c r="Q66" s="15"/>
      <c r="R66" s="15"/>
      <c r="S66" s="15"/>
      <c r="T66" s="15"/>
      <c r="U66" s="15"/>
      <c r="V66" s="15"/>
      <c r="W66" s="15"/>
      <c r="X66" s="15"/>
      <c r="Y66" s="15"/>
    </row>
    <row r="67" spans="1:25" s="14" customFormat="1" ht="12.75" x14ac:dyDescent="0.2">
      <c r="A67" s="15"/>
      <c r="B67" s="22"/>
      <c r="C67" s="160"/>
      <c r="D67" s="22"/>
      <c r="E67" s="22"/>
      <c r="F67" s="15"/>
      <c r="G67" s="15"/>
      <c r="H67" s="15"/>
      <c r="I67" s="15"/>
      <c r="J67" s="15"/>
      <c r="K67" s="15"/>
      <c r="L67" s="15"/>
      <c r="M67" s="15"/>
      <c r="N67" s="15"/>
      <c r="O67" s="15"/>
      <c r="P67" s="15"/>
      <c r="Q67" s="15"/>
      <c r="R67" s="15"/>
      <c r="S67" s="15"/>
      <c r="T67" s="15"/>
      <c r="U67" s="15"/>
      <c r="V67" s="15"/>
      <c r="W67" s="15"/>
      <c r="X67" s="15"/>
      <c r="Y67" s="15"/>
    </row>
    <row r="68" spans="1:25" s="14" customFormat="1" ht="12.75" x14ac:dyDescent="0.2">
      <c r="A68" s="15"/>
      <c r="B68" s="22"/>
      <c r="C68" s="160"/>
      <c r="D68" s="22"/>
      <c r="E68" s="22"/>
      <c r="F68" s="15"/>
      <c r="G68" s="15"/>
      <c r="H68" s="15"/>
      <c r="I68" s="15"/>
      <c r="J68" s="15"/>
      <c r="K68" s="15"/>
      <c r="L68" s="15"/>
      <c r="M68" s="15"/>
      <c r="N68" s="15"/>
      <c r="O68" s="15"/>
      <c r="P68" s="15"/>
      <c r="Q68" s="15"/>
      <c r="R68" s="15"/>
      <c r="S68" s="15"/>
      <c r="T68" s="15"/>
      <c r="U68" s="15"/>
      <c r="V68" s="15"/>
      <c r="W68" s="15"/>
      <c r="X68" s="15"/>
      <c r="Y68" s="15"/>
    </row>
    <row r="69" spans="1:25" s="14" customFormat="1" ht="12.75" x14ac:dyDescent="0.2">
      <c r="A69" s="15"/>
      <c r="B69" s="22"/>
      <c r="C69" s="160"/>
      <c r="D69" s="22"/>
      <c r="E69" s="22"/>
      <c r="F69" s="15"/>
      <c r="G69" s="15"/>
      <c r="H69" s="15"/>
      <c r="I69" s="15"/>
      <c r="J69" s="15"/>
      <c r="K69" s="15"/>
      <c r="L69" s="15"/>
      <c r="M69" s="15"/>
      <c r="N69" s="15"/>
      <c r="O69" s="15"/>
      <c r="P69" s="15"/>
      <c r="Q69" s="15"/>
      <c r="R69" s="15"/>
      <c r="S69" s="15"/>
      <c r="T69" s="15"/>
      <c r="U69" s="15"/>
      <c r="V69" s="15"/>
      <c r="W69" s="15"/>
      <c r="X69" s="15"/>
      <c r="Y69" s="15"/>
    </row>
    <row r="70" spans="1:25" s="14" customFormat="1" ht="12.75" x14ac:dyDescent="0.2">
      <c r="A70" s="15"/>
      <c r="B70" s="22"/>
      <c r="C70" s="160"/>
      <c r="D70" s="22"/>
      <c r="E70" s="22"/>
      <c r="F70" s="15"/>
      <c r="G70" s="15"/>
      <c r="H70" s="15"/>
      <c r="I70" s="15"/>
      <c r="J70" s="15"/>
      <c r="K70" s="15"/>
      <c r="L70" s="15"/>
      <c r="M70" s="15"/>
      <c r="N70" s="15"/>
      <c r="O70" s="15"/>
      <c r="P70" s="15"/>
      <c r="Q70" s="15"/>
      <c r="R70" s="15"/>
      <c r="S70" s="15"/>
      <c r="T70" s="15"/>
      <c r="U70" s="15"/>
      <c r="V70" s="15"/>
      <c r="W70" s="15"/>
      <c r="X70" s="15"/>
      <c r="Y70" s="15"/>
    </row>
    <row r="71" spans="1:25" s="14" customFormat="1" ht="12.75" x14ac:dyDescent="0.2">
      <c r="A71" s="15"/>
      <c r="B71" s="22"/>
      <c r="C71" s="160"/>
      <c r="D71" s="22"/>
      <c r="E71" s="22"/>
      <c r="F71" s="15"/>
      <c r="G71" s="15"/>
      <c r="H71" s="15"/>
      <c r="I71" s="15"/>
      <c r="J71" s="15"/>
      <c r="K71" s="15"/>
      <c r="L71" s="15"/>
      <c r="M71" s="15"/>
      <c r="N71" s="15"/>
      <c r="O71" s="15"/>
      <c r="P71" s="15"/>
      <c r="Q71" s="15"/>
      <c r="R71" s="15"/>
      <c r="S71" s="15"/>
      <c r="T71" s="15"/>
      <c r="U71" s="15"/>
      <c r="V71" s="15"/>
      <c r="W71" s="15"/>
      <c r="X71" s="15"/>
      <c r="Y71" s="15"/>
    </row>
    <row r="72" spans="1:25" s="14" customFormat="1" ht="12.75" x14ac:dyDescent="0.2">
      <c r="A72" s="15"/>
      <c r="B72" s="22"/>
      <c r="C72" s="160"/>
      <c r="D72" s="22"/>
      <c r="E72" s="22"/>
      <c r="F72" s="15"/>
      <c r="G72" s="15"/>
      <c r="H72" s="15"/>
      <c r="I72" s="15"/>
      <c r="J72" s="15"/>
      <c r="K72" s="15"/>
      <c r="L72" s="15"/>
      <c r="M72" s="15"/>
      <c r="N72" s="15"/>
      <c r="O72" s="15"/>
      <c r="P72" s="15"/>
      <c r="Q72" s="15"/>
      <c r="R72" s="15"/>
      <c r="S72" s="15"/>
      <c r="T72" s="15"/>
      <c r="U72" s="15"/>
      <c r="V72" s="15"/>
      <c r="W72" s="15"/>
      <c r="X72" s="15"/>
      <c r="Y72" s="15"/>
    </row>
    <row r="73" spans="1:25" s="14" customFormat="1" ht="12.75" x14ac:dyDescent="0.2">
      <c r="A73" s="15"/>
      <c r="B73" s="22"/>
      <c r="C73" s="160"/>
      <c r="D73" s="22"/>
      <c r="E73" s="22"/>
      <c r="F73" s="15"/>
      <c r="G73" s="15"/>
      <c r="H73" s="15"/>
      <c r="I73" s="15"/>
      <c r="J73" s="15"/>
      <c r="K73" s="15"/>
      <c r="L73" s="15"/>
      <c r="M73" s="15"/>
      <c r="N73" s="15"/>
      <c r="O73" s="15"/>
      <c r="P73" s="15"/>
      <c r="Q73" s="15"/>
      <c r="R73" s="15"/>
      <c r="S73" s="15"/>
      <c r="T73" s="15"/>
      <c r="U73" s="15"/>
      <c r="V73" s="15"/>
      <c r="W73" s="15"/>
      <c r="X73" s="15"/>
      <c r="Y73" s="15"/>
    </row>
    <row r="74" spans="1:25" s="14" customFormat="1" ht="12.75" x14ac:dyDescent="0.2">
      <c r="A74" s="15"/>
      <c r="B74" s="22"/>
      <c r="C74" s="160"/>
      <c r="D74" s="22"/>
      <c r="E74" s="22"/>
      <c r="F74" s="15"/>
      <c r="G74" s="15"/>
      <c r="H74" s="15"/>
      <c r="I74" s="15"/>
      <c r="J74" s="15"/>
      <c r="K74" s="15"/>
      <c r="L74" s="15"/>
      <c r="M74" s="15"/>
      <c r="N74" s="15"/>
      <c r="O74" s="15"/>
      <c r="P74" s="15"/>
      <c r="Q74" s="15"/>
      <c r="R74" s="15"/>
      <c r="S74" s="15"/>
      <c r="T74" s="15"/>
      <c r="U74" s="15"/>
      <c r="V74" s="15"/>
      <c r="W74" s="15"/>
      <c r="X74" s="15"/>
      <c r="Y74" s="15"/>
    </row>
    <row r="75" spans="1:25" s="14" customFormat="1" ht="12.75" x14ac:dyDescent="0.2">
      <c r="A75" s="15"/>
      <c r="B75" s="22"/>
      <c r="C75" s="22"/>
      <c r="D75" s="22"/>
      <c r="E75" s="22"/>
      <c r="F75" s="15"/>
      <c r="G75" s="15"/>
      <c r="H75" s="15"/>
      <c r="I75" s="15"/>
      <c r="J75" s="15"/>
      <c r="K75" s="15"/>
      <c r="L75" s="15"/>
      <c r="M75" s="15"/>
      <c r="N75" s="15"/>
      <c r="O75" s="15"/>
      <c r="P75" s="15"/>
      <c r="Q75" s="15"/>
      <c r="R75" s="15"/>
      <c r="S75" s="15"/>
      <c r="T75" s="15"/>
      <c r="U75" s="15"/>
      <c r="V75" s="15"/>
      <c r="W75" s="15"/>
      <c r="X75" s="15"/>
      <c r="Y75" s="15"/>
    </row>
    <row r="76" spans="1:25" s="14" customFormat="1" ht="12.75" x14ac:dyDescent="0.2">
      <c r="A76" s="15"/>
      <c r="B76" s="22"/>
      <c r="C76" s="22"/>
      <c r="D76" s="22"/>
      <c r="E76" s="22"/>
      <c r="F76" s="15"/>
      <c r="G76" s="15"/>
      <c r="H76" s="15"/>
      <c r="I76" s="15"/>
      <c r="J76" s="15"/>
      <c r="K76" s="15"/>
      <c r="L76" s="15"/>
      <c r="M76" s="15"/>
      <c r="N76" s="15"/>
      <c r="O76" s="15"/>
      <c r="P76" s="15"/>
      <c r="Q76" s="15"/>
      <c r="R76" s="15"/>
      <c r="S76" s="15"/>
      <c r="T76" s="15"/>
      <c r="U76" s="15"/>
      <c r="V76" s="15"/>
      <c r="W76" s="15"/>
      <c r="X76" s="15"/>
      <c r="Y76" s="15"/>
    </row>
    <row r="77" spans="1:25" s="14" customFormat="1" ht="12.75" x14ac:dyDescent="0.2">
      <c r="A77" s="15"/>
      <c r="B77" s="22"/>
      <c r="C77" s="22"/>
      <c r="D77" s="22"/>
      <c r="E77" s="22"/>
      <c r="F77" s="15"/>
      <c r="G77" s="15"/>
      <c r="H77" s="15"/>
      <c r="I77" s="15"/>
      <c r="J77" s="15"/>
      <c r="K77" s="15"/>
      <c r="L77" s="15"/>
      <c r="M77" s="15"/>
      <c r="N77" s="15"/>
      <c r="O77" s="15"/>
      <c r="P77" s="15"/>
      <c r="Q77" s="15"/>
      <c r="R77" s="15"/>
      <c r="S77" s="15"/>
      <c r="T77" s="15"/>
      <c r="U77" s="15"/>
      <c r="V77" s="15"/>
      <c r="W77" s="15"/>
      <c r="X77" s="15"/>
      <c r="Y77" s="15"/>
    </row>
    <row r="78" spans="1:25" s="14" customFormat="1" ht="12.75" x14ac:dyDescent="0.2">
      <c r="A78" s="15"/>
      <c r="B78" s="22"/>
      <c r="C78" s="22"/>
      <c r="D78" s="22"/>
      <c r="E78" s="22"/>
      <c r="F78" s="15"/>
      <c r="G78" s="15"/>
      <c r="H78" s="15"/>
      <c r="I78" s="15"/>
      <c r="J78" s="15"/>
      <c r="K78" s="15"/>
      <c r="L78" s="15"/>
      <c r="M78" s="15"/>
      <c r="N78" s="15"/>
      <c r="O78" s="15"/>
      <c r="P78" s="15"/>
      <c r="Q78" s="15"/>
      <c r="R78" s="15"/>
      <c r="S78" s="15"/>
      <c r="T78" s="15"/>
      <c r="U78" s="15"/>
      <c r="V78" s="15"/>
      <c r="W78" s="15"/>
      <c r="X78" s="15"/>
      <c r="Y78" s="15"/>
    </row>
    <row r="79" spans="1:25" s="14" customFormat="1" ht="12.75" x14ac:dyDescent="0.2">
      <c r="A79" s="15"/>
      <c r="B79" s="22"/>
      <c r="C79" s="22"/>
      <c r="D79" s="22"/>
      <c r="E79" s="22"/>
      <c r="F79" s="15"/>
      <c r="G79" s="15"/>
      <c r="H79" s="15"/>
      <c r="I79" s="15"/>
      <c r="J79" s="15"/>
      <c r="K79" s="15"/>
      <c r="L79" s="15"/>
      <c r="M79" s="15"/>
      <c r="N79" s="15"/>
      <c r="O79" s="15"/>
      <c r="P79" s="15"/>
      <c r="Q79" s="15"/>
      <c r="R79" s="15"/>
      <c r="S79" s="15"/>
      <c r="T79" s="15"/>
      <c r="U79" s="15"/>
      <c r="V79" s="15"/>
      <c r="W79" s="15"/>
      <c r="X79" s="15"/>
      <c r="Y79" s="15"/>
    </row>
    <row r="80" spans="1:25" s="14" customFormat="1" ht="12.75" x14ac:dyDescent="0.2">
      <c r="A80" s="15"/>
      <c r="B80" s="22"/>
      <c r="C80" s="22"/>
      <c r="D80" s="22"/>
      <c r="E80" s="22"/>
      <c r="F80" s="15"/>
      <c r="G80" s="15"/>
      <c r="H80" s="15"/>
      <c r="I80" s="15"/>
      <c r="J80" s="15"/>
      <c r="K80" s="15"/>
      <c r="L80" s="15"/>
      <c r="M80" s="15"/>
      <c r="N80" s="15"/>
      <c r="O80" s="15"/>
      <c r="P80" s="15"/>
      <c r="Q80" s="15"/>
      <c r="R80" s="15"/>
      <c r="S80" s="15"/>
      <c r="T80" s="15"/>
      <c r="U80" s="15"/>
      <c r="V80" s="15"/>
      <c r="W80" s="15"/>
      <c r="X80" s="15"/>
      <c r="Y80" s="15"/>
    </row>
    <row r="81" spans="1:25" s="14" customFormat="1" ht="12.75" x14ac:dyDescent="0.2">
      <c r="A81" s="15"/>
      <c r="B81" s="22"/>
      <c r="C81" s="22"/>
      <c r="D81" s="22"/>
      <c r="E81" s="22"/>
      <c r="F81" s="15"/>
      <c r="G81" s="15"/>
      <c r="H81" s="15"/>
      <c r="I81" s="15"/>
      <c r="J81" s="15"/>
      <c r="K81" s="15"/>
      <c r="L81" s="15"/>
      <c r="M81" s="15"/>
      <c r="N81" s="15"/>
      <c r="O81" s="15"/>
      <c r="P81" s="15"/>
      <c r="Q81" s="15"/>
      <c r="R81" s="15"/>
      <c r="S81" s="15"/>
      <c r="T81" s="15"/>
      <c r="U81" s="15"/>
      <c r="V81" s="15"/>
      <c r="W81" s="15"/>
      <c r="X81" s="15"/>
      <c r="Y81" s="15"/>
    </row>
    <row r="82" spans="1:25" s="14" customFormat="1" ht="12.75" x14ac:dyDescent="0.2">
      <c r="A82" s="15"/>
      <c r="B82" s="22"/>
      <c r="C82" s="22"/>
      <c r="D82" s="22"/>
      <c r="E82" s="22"/>
      <c r="F82" s="15"/>
      <c r="G82" s="15"/>
      <c r="H82" s="15"/>
      <c r="I82" s="15"/>
      <c r="J82" s="15"/>
      <c r="K82" s="15"/>
      <c r="L82" s="15"/>
      <c r="M82" s="15"/>
      <c r="N82" s="15"/>
      <c r="O82" s="15"/>
      <c r="P82" s="15"/>
      <c r="Q82" s="15"/>
      <c r="R82" s="15"/>
      <c r="S82" s="15"/>
      <c r="T82" s="15"/>
      <c r="U82" s="15"/>
      <c r="V82" s="15"/>
      <c r="W82" s="15"/>
      <c r="X82" s="15"/>
      <c r="Y82" s="15"/>
    </row>
    <row r="83" spans="1:25" s="14" customFormat="1" ht="12.75" x14ac:dyDescent="0.2">
      <c r="A83" s="15"/>
      <c r="B83" s="22"/>
      <c r="C83" s="22"/>
      <c r="D83" s="22"/>
      <c r="E83" s="22"/>
      <c r="F83" s="15"/>
      <c r="G83" s="15"/>
      <c r="H83" s="15"/>
      <c r="I83" s="15"/>
      <c r="J83" s="15"/>
      <c r="K83" s="15"/>
      <c r="L83" s="15"/>
      <c r="M83" s="15"/>
      <c r="N83" s="15"/>
      <c r="O83" s="15"/>
      <c r="P83" s="15"/>
      <c r="Q83" s="15"/>
      <c r="R83" s="15"/>
      <c r="S83" s="15"/>
      <c r="T83" s="15"/>
      <c r="U83" s="15"/>
      <c r="V83" s="15"/>
      <c r="W83" s="15"/>
      <c r="X83" s="15"/>
      <c r="Y83" s="15"/>
    </row>
    <row r="84" spans="1:25" s="14" customFormat="1" ht="12.75" x14ac:dyDescent="0.2">
      <c r="A84" s="15"/>
      <c r="B84" s="22"/>
      <c r="C84" s="22"/>
      <c r="D84" s="22"/>
      <c r="E84" s="22"/>
      <c r="F84" s="15"/>
      <c r="G84" s="15"/>
      <c r="H84" s="15"/>
      <c r="I84" s="15"/>
      <c r="J84" s="15"/>
      <c r="K84" s="15"/>
      <c r="L84" s="15"/>
      <c r="M84" s="15"/>
      <c r="N84" s="15"/>
      <c r="O84" s="15"/>
      <c r="P84" s="15"/>
      <c r="Q84" s="15"/>
      <c r="R84" s="15"/>
      <c r="S84" s="15"/>
      <c r="T84" s="15"/>
      <c r="U84" s="15"/>
      <c r="V84" s="15"/>
      <c r="W84" s="15"/>
      <c r="X84" s="15"/>
      <c r="Y84" s="15"/>
    </row>
    <row r="85" spans="1:25" s="14" customFormat="1" ht="12.75" x14ac:dyDescent="0.2">
      <c r="A85" s="15"/>
      <c r="B85" s="22"/>
      <c r="C85" s="22"/>
      <c r="D85" s="22"/>
      <c r="E85" s="22"/>
      <c r="F85" s="15"/>
      <c r="G85" s="15"/>
      <c r="H85" s="15"/>
      <c r="I85" s="15"/>
      <c r="J85" s="15"/>
      <c r="K85" s="15"/>
      <c r="L85" s="15"/>
      <c r="M85" s="15"/>
      <c r="N85" s="15"/>
      <c r="O85" s="15"/>
      <c r="P85" s="15"/>
      <c r="Q85" s="15"/>
      <c r="R85" s="15"/>
      <c r="S85" s="15"/>
      <c r="T85" s="15"/>
      <c r="U85" s="15"/>
      <c r="V85" s="15"/>
      <c r="W85" s="15"/>
      <c r="X85" s="15"/>
      <c r="Y85" s="15"/>
    </row>
    <row r="86" spans="1:25" s="14" customFormat="1" ht="12.75" x14ac:dyDescent="0.2">
      <c r="A86" s="15"/>
      <c r="B86" s="22"/>
      <c r="C86" s="22"/>
      <c r="D86" s="22"/>
      <c r="E86" s="22"/>
      <c r="F86" s="15"/>
      <c r="G86" s="15"/>
      <c r="H86" s="15"/>
      <c r="I86" s="15"/>
      <c r="J86" s="15"/>
      <c r="K86" s="15"/>
      <c r="L86" s="15"/>
      <c r="M86" s="15"/>
      <c r="N86" s="15"/>
      <c r="O86" s="15"/>
      <c r="P86" s="15"/>
      <c r="Q86" s="15"/>
      <c r="R86" s="15"/>
      <c r="S86" s="15"/>
      <c r="T86" s="15"/>
      <c r="U86" s="15"/>
      <c r="V86" s="15"/>
      <c r="W86" s="15"/>
      <c r="X86" s="15"/>
      <c r="Y86" s="15"/>
    </row>
    <row r="87" spans="1:25" s="14" customFormat="1" ht="12.75" x14ac:dyDescent="0.2">
      <c r="A87" s="15"/>
      <c r="B87" s="22"/>
      <c r="C87" s="22"/>
      <c r="D87" s="22"/>
      <c r="E87" s="22"/>
      <c r="F87" s="15"/>
      <c r="G87" s="15"/>
      <c r="H87" s="15"/>
      <c r="I87" s="15"/>
      <c r="J87" s="15"/>
      <c r="K87" s="15"/>
      <c r="L87" s="15"/>
      <c r="M87" s="15"/>
      <c r="N87" s="15"/>
      <c r="O87" s="15"/>
      <c r="P87" s="15"/>
      <c r="Q87" s="15"/>
      <c r="R87" s="15"/>
      <c r="S87" s="15"/>
      <c r="T87" s="15"/>
      <c r="U87" s="15"/>
      <c r="V87" s="15"/>
      <c r="W87" s="15"/>
      <c r="X87" s="15"/>
      <c r="Y87" s="15"/>
    </row>
    <row r="88" spans="1:25" s="14" customFormat="1" ht="12.75" x14ac:dyDescent="0.2">
      <c r="A88" s="15"/>
      <c r="B88" s="22"/>
      <c r="C88" s="22"/>
      <c r="D88" s="22"/>
      <c r="E88" s="22"/>
      <c r="F88" s="15"/>
      <c r="G88" s="15"/>
      <c r="H88" s="15"/>
      <c r="I88" s="15"/>
      <c r="J88" s="15"/>
      <c r="K88" s="15"/>
      <c r="L88" s="15"/>
      <c r="M88" s="15"/>
      <c r="N88" s="15"/>
      <c r="O88" s="15"/>
      <c r="P88" s="15"/>
      <c r="Q88" s="15"/>
      <c r="R88" s="15"/>
      <c r="S88" s="15"/>
      <c r="T88" s="15"/>
      <c r="U88" s="15"/>
      <c r="V88" s="15"/>
      <c r="W88" s="15"/>
      <c r="X88" s="15"/>
      <c r="Y88" s="15"/>
    </row>
    <row r="89" spans="1:25" s="14" customFormat="1" ht="12.75" x14ac:dyDescent="0.2">
      <c r="A89" s="15"/>
      <c r="B89" s="22"/>
      <c r="C89" s="22"/>
      <c r="D89" s="22"/>
      <c r="E89" s="22"/>
      <c r="F89" s="15"/>
      <c r="G89" s="15"/>
      <c r="H89" s="15"/>
      <c r="I89" s="15"/>
      <c r="J89" s="15"/>
      <c r="K89" s="15"/>
      <c r="L89" s="15"/>
      <c r="M89" s="15"/>
      <c r="N89" s="15"/>
      <c r="O89" s="15"/>
      <c r="P89" s="15"/>
      <c r="Q89" s="15"/>
      <c r="R89" s="15"/>
      <c r="S89" s="15"/>
      <c r="T89" s="15"/>
      <c r="U89" s="15"/>
      <c r="V89" s="15"/>
      <c r="W89" s="15"/>
      <c r="X89" s="15"/>
      <c r="Y89" s="15"/>
    </row>
    <row r="90" spans="1:25" s="14" customFormat="1" ht="12.75" x14ac:dyDescent="0.2">
      <c r="A90" s="15"/>
      <c r="B90" s="22"/>
      <c r="C90" s="22"/>
      <c r="D90" s="22"/>
      <c r="E90" s="22"/>
      <c r="F90" s="15"/>
      <c r="G90" s="15"/>
      <c r="H90" s="15"/>
      <c r="I90" s="15"/>
      <c r="J90" s="15"/>
      <c r="K90" s="15"/>
      <c r="L90" s="15"/>
      <c r="M90" s="15"/>
      <c r="N90" s="15"/>
      <c r="O90" s="15"/>
      <c r="P90" s="15"/>
      <c r="Q90" s="15"/>
      <c r="R90" s="15"/>
      <c r="S90" s="15"/>
      <c r="T90" s="15"/>
      <c r="U90" s="15"/>
      <c r="V90" s="15"/>
      <c r="W90" s="15"/>
      <c r="X90" s="15"/>
      <c r="Y90" s="15"/>
    </row>
    <row r="91" spans="1:25" s="14" customFormat="1" ht="12.75" x14ac:dyDescent="0.2">
      <c r="A91" s="15"/>
      <c r="B91" s="22"/>
      <c r="C91" s="22"/>
      <c r="D91" s="22"/>
      <c r="E91" s="22"/>
      <c r="F91" s="15"/>
      <c r="G91" s="15"/>
      <c r="H91" s="15"/>
      <c r="I91" s="15"/>
      <c r="J91" s="15"/>
      <c r="K91" s="15"/>
      <c r="L91" s="15"/>
      <c r="M91" s="15"/>
      <c r="N91" s="15"/>
      <c r="O91" s="15"/>
      <c r="P91" s="15"/>
      <c r="Q91" s="15"/>
      <c r="R91" s="15"/>
      <c r="S91" s="15"/>
      <c r="T91" s="15"/>
      <c r="U91" s="15"/>
      <c r="V91" s="15"/>
      <c r="W91" s="15"/>
      <c r="X91" s="15"/>
      <c r="Y91" s="15"/>
    </row>
    <row r="92" spans="1:25" s="14" customFormat="1" ht="12.75" x14ac:dyDescent="0.2">
      <c r="A92" s="15"/>
      <c r="B92" s="22"/>
      <c r="C92" s="22"/>
      <c r="D92" s="22"/>
      <c r="E92" s="22"/>
      <c r="F92" s="15"/>
      <c r="G92" s="15"/>
      <c r="H92" s="15"/>
      <c r="I92" s="15"/>
      <c r="J92" s="15"/>
      <c r="K92" s="15"/>
      <c r="L92" s="15"/>
      <c r="M92" s="15"/>
      <c r="N92" s="15"/>
      <c r="O92" s="15"/>
      <c r="P92" s="15"/>
      <c r="Q92" s="15"/>
      <c r="R92" s="15"/>
      <c r="S92" s="15"/>
      <c r="T92" s="15"/>
      <c r="U92" s="15"/>
      <c r="V92" s="15"/>
      <c r="W92" s="15"/>
      <c r="X92" s="15"/>
      <c r="Y92" s="15"/>
    </row>
    <row r="93" spans="1:25" s="14" customFormat="1" ht="12.75" x14ac:dyDescent="0.2">
      <c r="A93" s="15"/>
      <c r="B93" s="22"/>
      <c r="C93" s="22"/>
      <c r="D93" s="22"/>
      <c r="E93" s="22"/>
      <c r="F93" s="15"/>
      <c r="G93" s="15"/>
      <c r="H93" s="15"/>
      <c r="I93" s="15"/>
      <c r="J93" s="15"/>
      <c r="K93" s="15"/>
      <c r="L93" s="15"/>
      <c r="M93" s="15"/>
      <c r="N93" s="15"/>
      <c r="O93" s="15"/>
      <c r="P93" s="15"/>
      <c r="Q93" s="15"/>
      <c r="R93" s="15"/>
      <c r="S93" s="15"/>
      <c r="T93" s="15"/>
      <c r="U93" s="15"/>
      <c r="V93" s="15"/>
      <c r="W93" s="15"/>
      <c r="X93" s="15"/>
      <c r="Y93" s="15"/>
    </row>
    <row r="94" spans="1:25" s="14" customFormat="1" ht="12.75" x14ac:dyDescent="0.2">
      <c r="A94" s="15"/>
      <c r="B94" s="22"/>
      <c r="C94" s="22"/>
      <c r="D94" s="22"/>
      <c r="E94" s="22"/>
      <c r="F94" s="15"/>
      <c r="G94" s="15"/>
      <c r="H94" s="15"/>
      <c r="I94" s="15"/>
      <c r="J94" s="15"/>
      <c r="K94" s="15"/>
      <c r="L94" s="15"/>
      <c r="M94" s="15"/>
      <c r="N94" s="15"/>
      <c r="O94" s="15"/>
      <c r="P94" s="15"/>
      <c r="Q94" s="15"/>
      <c r="R94" s="15"/>
      <c r="S94" s="15"/>
      <c r="T94" s="15"/>
      <c r="U94" s="15"/>
      <c r="V94" s="15"/>
      <c r="W94" s="15"/>
      <c r="X94" s="15"/>
      <c r="Y94" s="15"/>
    </row>
    <row r="95" spans="1:25" s="14" customFormat="1" ht="12.75" x14ac:dyDescent="0.2">
      <c r="A95" s="15"/>
      <c r="B95" s="22"/>
      <c r="C95" s="22"/>
      <c r="D95" s="22"/>
      <c r="E95" s="22"/>
      <c r="F95" s="15"/>
      <c r="G95" s="15"/>
      <c r="H95" s="15"/>
      <c r="I95" s="15"/>
      <c r="J95" s="15"/>
      <c r="K95" s="15"/>
      <c r="L95" s="15"/>
      <c r="M95" s="15"/>
      <c r="N95" s="15"/>
      <c r="O95" s="15"/>
      <c r="P95" s="15"/>
      <c r="Q95" s="15"/>
      <c r="R95" s="15"/>
      <c r="S95" s="15"/>
      <c r="T95" s="15"/>
      <c r="U95" s="15"/>
      <c r="V95" s="15"/>
      <c r="W95" s="15"/>
      <c r="X95" s="15"/>
      <c r="Y95" s="15"/>
    </row>
    <row r="96" spans="1:25" s="14" customFormat="1" ht="12.75" x14ac:dyDescent="0.2">
      <c r="A96" s="15"/>
      <c r="B96" s="22"/>
      <c r="C96" s="22"/>
      <c r="D96" s="22"/>
      <c r="E96" s="22"/>
      <c r="F96" s="15"/>
      <c r="G96" s="15"/>
      <c r="H96" s="15"/>
      <c r="I96" s="15"/>
      <c r="J96" s="15"/>
      <c r="K96" s="15"/>
      <c r="L96" s="15"/>
      <c r="M96" s="15"/>
      <c r="N96" s="15"/>
      <c r="O96" s="15"/>
      <c r="P96" s="15"/>
      <c r="Q96" s="15"/>
      <c r="R96" s="15"/>
      <c r="S96" s="15"/>
      <c r="T96" s="15"/>
      <c r="U96" s="15"/>
      <c r="V96" s="15"/>
      <c r="W96" s="15"/>
      <c r="X96" s="15"/>
      <c r="Y96" s="15"/>
    </row>
    <row r="97" spans="1:25" s="14" customFormat="1" ht="12.75" x14ac:dyDescent="0.2">
      <c r="A97" s="15"/>
      <c r="B97" s="22"/>
      <c r="C97" s="22"/>
      <c r="D97" s="22"/>
      <c r="E97" s="22"/>
      <c r="F97" s="15"/>
      <c r="G97" s="15"/>
      <c r="H97" s="15"/>
      <c r="I97" s="15"/>
      <c r="J97" s="15"/>
      <c r="K97" s="15"/>
      <c r="L97" s="15"/>
      <c r="M97" s="15"/>
      <c r="N97" s="15"/>
      <c r="O97" s="15"/>
      <c r="P97" s="15"/>
      <c r="Q97" s="15"/>
      <c r="R97" s="15"/>
      <c r="S97" s="15"/>
      <c r="T97" s="15"/>
      <c r="U97" s="15"/>
      <c r="V97" s="15"/>
      <c r="W97" s="15"/>
      <c r="X97" s="15"/>
      <c r="Y97" s="15"/>
    </row>
    <row r="98" spans="1:25" s="14" customFormat="1" ht="12.75" x14ac:dyDescent="0.2">
      <c r="A98" s="15"/>
      <c r="B98" s="22"/>
      <c r="C98" s="22"/>
      <c r="D98" s="22"/>
      <c r="E98" s="22"/>
      <c r="F98" s="15"/>
      <c r="G98" s="15"/>
      <c r="H98" s="15"/>
      <c r="I98" s="15"/>
      <c r="J98" s="15"/>
      <c r="K98" s="15"/>
      <c r="L98" s="15"/>
      <c r="M98" s="15"/>
      <c r="N98" s="15"/>
      <c r="O98" s="15"/>
      <c r="P98" s="15"/>
      <c r="Q98" s="15"/>
      <c r="R98" s="15"/>
      <c r="S98" s="15"/>
      <c r="T98" s="15"/>
      <c r="U98" s="15"/>
      <c r="V98" s="15"/>
      <c r="W98" s="15"/>
      <c r="X98" s="15"/>
      <c r="Y98" s="15"/>
    </row>
    <row r="99" spans="1:25" s="14" customFormat="1" ht="12.75" x14ac:dyDescent="0.2">
      <c r="A99" s="15"/>
      <c r="B99" s="22"/>
      <c r="C99" s="22"/>
      <c r="D99" s="22"/>
      <c r="E99" s="22"/>
      <c r="F99" s="15"/>
      <c r="G99" s="15"/>
      <c r="H99" s="15"/>
      <c r="I99" s="15"/>
      <c r="J99" s="15"/>
      <c r="K99" s="15"/>
      <c r="L99" s="15"/>
      <c r="M99" s="15"/>
      <c r="N99" s="15"/>
      <c r="O99" s="15"/>
      <c r="P99" s="15"/>
      <c r="Q99" s="15"/>
      <c r="R99" s="15"/>
      <c r="S99" s="15"/>
      <c r="T99" s="15"/>
      <c r="U99" s="15"/>
      <c r="V99" s="15"/>
      <c r="W99" s="15"/>
      <c r="X99" s="15"/>
      <c r="Y99" s="15"/>
    </row>
    <row r="100" spans="1:25" s="14" customFormat="1" ht="12.75" x14ac:dyDescent="0.2">
      <c r="A100" s="15"/>
      <c r="B100" s="22"/>
      <c r="C100" s="22"/>
      <c r="D100" s="22"/>
      <c r="E100" s="22"/>
      <c r="F100" s="15"/>
      <c r="G100" s="15"/>
      <c r="H100" s="15"/>
      <c r="I100" s="15"/>
      <c r="J100" s="15"/>
      <c r="K100" s="15"/>
      <c r="L100" s="15"/>
      <c r="M100" s="15"/>
      <c r="N100" s="15"/>
      <c r="O100" s="15"/>
      <c r="P100" s="15"/>
      <c r="Q100" s="15"/>
      <c r="R100" s="15"/>
      <c r="S100" s="15"/>
      <c r="T100" s="15"/>
      <c r="U100" s="15"/>
      <c r="V100" s="15"/>
      <c r="W100" s="15"/>
      <c r="X100" s="15"/>
      <c r="Y100" s="15"/>
    </row>
  </sheetData>
  <mergeCells count="1">
    <mergeCell ref="B2:E2"/>
  </mergeCells>
  <pageMargins left="0.7" right="0.7" top="0.75" bottom="0.75" header="0.3" footer="0.3"/>
  <pageSetup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
  <sheetViews>
    <sheetView workbookViewId="0"/>
  </sheetViews>
  <sheetFormatPr defaultRowHeight="15" x14ac:dyDescent="0.25"/>
  <cols>
    <col min="1" max="1" width="3.28515625" customWidth="1"/>
    <col min="2" max="2" width="144.85546875" customWidth="1"/>
    <col min="3" max="3" width="57.28515625" customWidth="1"/>
  </cols>
  <sheetData>
    <row r="1" spans="1:23" ht="15.75" thickBot="1" x14ac:dyDescent="0.3">
      <c r="A1" s="2"/>
      <c r="B1" s="2"/>
      <c r="C1" s="2"/>
      <c r="D1" s="2"/>
      <c r="E1" s="2"/>
      <c r="F1" s="2"/>
      <c r="G1" s="2"/>
      <c r="H1" s="2"/>
      <c r="I1" s="2"/>
      <c r="J1" s="2"/>
      <c r="K1" s="2"/>
      <c r="L1" s="2"/>
      <c r="M1" s="2"/>
      <c r="N1" s="2"/>
      <c r="O1" s="2"/>
      <c r="P1" s="2"/>
      <c r="Q1" s="2"/>
      <c r="R1" s="2"/>
      <c r="S1" s="2"/>
      <c r="T1" s="2"/>
      <c r="U1" s="2"/>
      <c r="V1" s="2"/>
      <c r="W1" s="2"/>
    </row>
    <row r="2" spans="1:23" ht="42" customHeight="1" thickBot="1" x14ac:dyDescent="0.3">
      <c r="A2" s="2"/>
      <c r="B2" s="250" t="s">
        <v>383</v>
      </c>
      <c r="C2" s="252"/>
      <c r="D2" s="2"/>
      <c r="E2" s="2"/>
      <c r="F2" s="2"/>
      <c r="G2" s="2"/>
      <c r="H2" s="2"/>
      <c r="I2" s="2"/>
      <c r="J2" s="2"/>
      <c r="K2" s="2"/>
      <c r="L2" s="2"/>
      <c r="M2" s="2"/>
      <c r="N2" s="2"/>
      <c r="O2" s="2"/>
      <c r="P2" s="2"/>
      <c r="Q2" s="2"/>
      <c r="R2" s="2"/>
      <c r="S2" s="2"/>
      <c r="T2" s="2"/>
      <c r="U2" s="2"/>
      <c r="V2" s="2"/>
      <c r="W2" s="2"/>
    </row>
    <row r="3" spans="1:23" x14ac:dyDescent="0.25">
      <c r="A3" s="2"/>
      <c r="B3" s="165"/>
      <c r="C3" s="166"/>
      <c r="D3" s="2"/>
      <c r="E3" s="2"/>
      <c r="F3" s="2"/>
      <c r="G3" s="2"/>
      <c r="H3" s="2"/>
      <c r="I3" s="2"/>
      <c r="J3" s="2"/>
      <c r="K3" s="2"/>
      <c r="L3" s="2"/>
      <c r="M3" s="2"/>
      <c r="N3" s="2"/>
      <c r="O3" s="2"/>
      <c r="P3" s="2"/>
      <c r="Q3" s="2"/>
      <c r="R3" s="2"/>
      <c r="S3" s="2"/>
      <c r="T3" s="2"/>
      <c r="U3" s="2"/>
      <c r="V3" s="2"/>
      <c r="W3" s="2"/>
    </row>
    <row r="4" spans="1:23" ht="16.5" thickBot="1" x14ac:dyDescent="0.3">
      <c r="A4" s="2"/>
      <c r="B4" s="167" t="s">
        <v>382</v>
      </c>
      <c r="C4" s="168" t="s">
        <v>1</v>
      </c>
      <c r="D4" s="2"/>
      <c r="E4" s="2"/>
      <c r="F4" s="2"/>
      <c r="G4" s="2"/>
      <c r="H4" s="2"/>
      <c r="I4" s="2"/>
      <c r="J4" s="2"/>
      <c r="K4" s="2"/>
      <c r="L4" s="2"/>
      <c r="M4" s="2"/>
      <c r="N4" s="2"/>
      <c r="O4" s="2"/>
      <c r="P4" s="2"/>
      <c r="Q4" s="2"/>
      <c r="R4" s="2"/>
      <c r="S4" s="2"/>
      <c r="T4" s="2"/>
      <c r="U4" s="2"/>
      <c r="V4" s="2"/>
      <c r="W4" s="2"/>
    </row>
    <row r="5" spans="1:23" s="14" customFormat="1" ht="12.75" x14ac:dyDescent="0.2">
      <c r="A5" s="15"/>
      <c r="B5" s="163"/>
      <c r="C5" s="164"/>
      <c r="D5" s="15"/>
      <c r="E5" s="15"/>
      <c r="F5" s="15"/>
      <c r="G5" s="15"/>
      <c r="H5" s="15"/>
      <c r="I5" s="15"/>
      <c r="J5" s="15"/>
      <c r="K5" s="15"/>
      <c r="L5" s="15"/>
      <c r="M5" s="15"/>
      <c r="N5" s="15"/>
      <c r="O5" s="15"/>
      <c r="P5" s="15"/>
      <c r="Q5" s="15"/>
      <c r="R5" s="15"/>
      <c r="S5" s="15"/>
      <c r="T5" s="15"/>
      <c r="U5" s="15"/>
      <c r="V5" s="15"/>
      <c r="W5" s="15"/>
    </row>
    <row r="6" spans="1:23" s="14" customFormat="1" ht="12.75" x14ac:dyDescent="0.2">
      <c r="A6" s="15"/>
      <c r="B6" s="162"/>
      <c r="C6" s="22"/>
      <c r="D6" s="15"/>
      <c r="E6" s="15"/>
      <c r="F6" s="15"/>
      <c r="G6" s="15"/>
      <c r="H6" s="15"/>
      <c r="I6" s="15"/>
      <c r="J6" s="15"/>
      <c r="K6" s="15"/>
      <c r="L6" s="15"/>
      <c r="M6" s="15"/>
      <c r="N6" s="15"/>
      <c r="O6" s="15"/>
      <c r="P6" s="15"/>
      <c r="Q6" s="15"/>
      <c r="R6" s="15"/>
      <c r="S6" s="15"/>
      <c r="T6" s="15"/>
      <c r="U6" s="15"/>
      <c r="V6" s="15"/>
      <c r="W6" s="15"/>
    </row>
    <row r="7" spans="1:23" s="14" customFormat="1" ht="12.75" x14ac:dyDescent="0.2">
      <c r="A7" s="15"/>
      <c r="B7" s="162"/>
      <c r="C7" s="22"/>
      <c r="D7" s="15"/>
      <c r="E7" s="15"/>
      <c r="F7" s="15"/>
      <c r="G7" s="15"/>
      <c r="H7" s="15"/>
      <c r="I7" s="15"/>
      <c r="J7" s="15"/>
      <c r="K7" s="15"/>
      <c r="L7" s="15"/>
      <c r="M7" s="15"/>
      <c r="N7" s="15"/>
      <c r="O7" s="15"/>
      <c r="P7" s="15"/>
      <c r="Q7" s="15"/>
      <c r="R7" s="15"/>
      <c r="S7" s="15"/>
      <c r="T7" s="15"/>
      <c r="U7" s="15"/>
      <c r="V7" s="15"/>
      <c r="W7" s="15"/>
    </row>
    <row r="8" spans="1:23" s="14" customFormat="1" ht="12.75" x14ac:dyDescent="0.2">
      <c r="A8" s="15"/>
      <c r="B8" s="162"/>
      <c r="C8" s="22"/>
      <c r="D8" s="15"/>
      <c r="E8" s="15"/>
      <c r="F8" s="15"/>
      <c r="G8" s="15"/>
      <c r="H8" s="15"/>
      <c r="I8" s="15"/>
      <c r="J8" s="15"/>
      <c r="K8" s="15"/>
      <c r="L8" s="15"/>
      <c r="M8" s="15"/>
      <c r="N8" s="15"/>
      <c r="O8" s="15"/>
      <c r="P8" s="15"/>
      <c r="Q8" s="15"/>
      <c r="R8" s="15"/>
      <c r="S8" s="15"/>
      <c r="T8" s="15"/>
      <c r="U8" s="15"/>
      <c r="V8" s="15"/>
      <c r="W8" s="15"/>
    </row>
    <row r="9" spans="1:23" s="14" customFormat="1" ht="12.75" x14ac:dyDescent="0.2">
      <c r="A9" s="15"/>
      <c r="B9" s="162"/>
      <c r="C9" s="22"/>
      <c r="D9" s="15"/>
      <c r="E9" s="15"/>
      <c r="F9" s="15"/>
      <c r="G9" s="15"/>
      <c r="H9" s="15"/>
      <c r="I9" s="15"/>
      <c r="J9" s="15"/>
      <c r="K9" s="15"/>
      <c r="L9" s="15"/>
      <c r="M9" s="15"/>
      <c r="N9" s="15"/>
      <c r="O9" s="15"/>
      <c r="P9" s="15"/>
      <c r="Q9" s="15"/>
      <c r="R9" s="15"/>
      <c r="S9" s="15"/>
      <c r="T9" s="15"/>
      <c r="U9" s="15"/>
      <c r="V9" s="15"/>
      <c r="W9" s="15"/>
    </row>
    <row r="10" spans="1:23" s="14" customFormat="1" ht="12.75" x14ac:dyDescent="0.2">
      <c r="A10" s="15"/>
      <c r="B10" s="162"/>
      <c r="C10" s="22"/>
      <c r="D10" s="15"/>
      <c r="E10" s="15"/>
      <c r="F10" s="15"/>
      <c r="G10" s="15"/>
      <c r="H10" s="15"/>
      <c r="I10" s="15"/>
      <c r="J10" s="15"/>
      <c r="K10" s="15"/>
      <c r="L10" s="15"/>
      <c r="M10" s="15"/>
      <c r="N10" s="15"/>
      <c r="O10" s="15"/>
      <c r="P10" s="15"/>
      <c r="Q10" s="15"/>
      <c r="R10" s="15"/>
      <c r="S10" s="15"/>
      <c r="T10" s="15"/>
      <c r="U10" s="15"/>
      <c r="V10" s="15"/>
      <c r="W10" s="15"/>
    </row>
    <row r="11" spans="1:23" s="14" customFormat="1" ht="12.75" x14ac:dyDescent="0.2">
      <c r="A11" s="15"/>
      <c r="B11" s="162"/>
      <c r="C11" s="22"/>
      <c r="D11" s="15"/>
      <c r="E11" s="15"/>
      <c r="F11" s="15"/>
      <c r="G11" s="15"/>
      <c r="H11" s="15"/>
      <c r="I11" s="15"/>
      <c r="J11" s="15"/>
      <c r="K11" s="15"/>
      <c r="L11" s="15"/>
      <c r="M11" s="15"/>
      <c r="N11" s="15"/>
      <c r="O11" s="15"/>
      <c r="P11" s="15"/>
      <c r="Q11" s="15"/>
      <c r="R11" s="15"/>
      <c r="S11" s="15"/>
      <c r="T11" s="15"/>
      <c r="U11" s="15"/>
      <c r="V11" s="15"/>
      <c r="W11" s="15"/>
    </row>
    <row r="12" spans="1:23" s="14" customFormat="1" ht="12.75" x14ac:dyDescent="0.2">
      <c r="A12" s="15"/>
      <c r="B12" s="162"/>
      <c r="C12" s="22"/>
      <c r="D12" s="15"/>
      <c r="E12" s="15"/>
      <c r="F12" s="15"/>
      <c r="G12" s="15"/>
      <c r="H12" s="15"/>
      <c r="I12" s="15"/>
      <c r="J12" s="15"/>
      <c r="K12" s="15"/>
      <c r="L12" s="15"/>
      <c r="M12" s="15"/>
      <c r="N12" s="15"/>
      <c r="O12" s="15"/>
      <c r="P12" s="15"/>
      <c r="Q12" s="15"/>
      <c r="R12" s="15"/>
      <c r="S12" s="15"/>
      <c r="T12" s="15"/>
      <c r="U12" s="15"/>
      <c r="V12" s="15"/>
      <c r="W12" s="15"/>
    </row>
    <row r="13" spans="1:23" s="14" customFormat="1" ht="12.75" x14ac:dyDescent="0.2">
      <c r="A13" s="15"/>
      <c r="B13" s="162"/>
      <c r="C13" s="22"/>
      <c r="D13" s="15"/>
      <c r="E13" s="15"/>
      <c r="F13" s="15"/>
      <c r="G13" s="15"/>
      <c r="H13" s="15"/>
      <c r="I13" s="15"/>
      <c r="J13" s="15"/>
      <c r="K13" s="15"/>
      <c r="L13" s="15"/>
      <c r="M13" s="15"/>
      <c r="N13" s="15"/>
      <c r="O13" s="15"/>
      <c r="P13" s="15"/>
      <c r="Q13" s="15"/>
      <c r="R13" s="15"/>
      <c r="S13" s="15"/>
      <c r="T13" s="15"/>
      <c r="U13" s="15"/>
      <c r="V13" s="15"/>
      <c r="W13" s="15"/>
    </row>
    <row r="14" spans="1:23" s="14" customFormat="1" ht="12.75" x14ac:dyDescent="0.2">
      <c r="A14" s="15"/>
      <c r="B14" s="162"/>
      <c r="C14" s="22"/>
      <c r="D14" s="15"/>
      <c r="E14" s="15"/>
      <c r="F14" s="15"/>
      <c r="G14" s="15"/>
      <c r="H14" s="15"/>
      <c r="I14" s="15"/>
      <c r="J14" s="15"/>
      <c r="K14" s="15"/>
      <c r="L14" s="15"/>
      <c r="M14" s="15"/>
      <c r="N14" s="15"/>
      <c r="O14" s="15"/>
      <c r="P14" s="15"/>
      <c r="Q14" s="15"/>
      <c r="R14" s="15"/>
      <c r="S14" s="15"/>
      <c r="T14" s="15"/>
      <c r="U14" s="15"/>
      <c r="V14" s="15"/>
      <c r="W14" s="15"/>
    </row>
    <row r="15" spans="1:23" s="14" customFormat="1" ht="12.75" x14ac:dyDescent="0.2">
      <c r="A15" s="15"/>
      <c r="B15" s="162"/>
      <c r="C15" s="22"/>
      <c r="D15" s="15"/>
      <c r="E15" s="15"/>
      <c r="F15" s="15"/>
      <c r="G15" s="15"/>
      <c r="H15" s="15"/>
      <c r="I15" s="15"/>
      <c r="J15" s="15"/>
      <c r="K15" s="15"/>
      <c r="L15" s="15"/>
      <c r="M15" s="15"/>
      <c r="N15" s="15"/>
      <c r="O15" s="15"/>
      <c r="P15" s="15"/>
      <c r="Q15" s="15"/>
      <c r="R15" s="15"/>
      <c r="S15" s="15"/>
      <c r="T15" s="15"/>
      <c r="U15" s="15"/>
      <c r="V15" s="15"/>
      <c r="W15" s="15"/>
    </row>
    <row r="16" spans="1:23" s="14" customFormat="1" ht="12.75" x14ac:dyDescent="0.2">
      <c r="A16" s="15"/>
      <c r="B16" s="162"/>
      <c r="C16" s="22"/>
      <c r="D16" s="15"/>
      <c r="E16" s="15"/>
      <c r="F16" s="15"/>
      <c r="G16" s="15"/>
      <c r="H16" s="15"/>
      <c r="I16" s="15"/>
      <c r="J16" s="15"/>
      <c r="K16" s="15"/>
      <c r="L16" s="15"/>
      <c r="M16" s="15"/>
      <c r="N16" s="15"/>
      <c r="O16" s="15"/>
      <c r="P16" s="15"/>
      <c r="Q16" s="15"/>
      <c r="R16" s="15"/>
      <c r="S16" s="15"/>
      <c r="T16" s="15"/>
      <c r="U16" s="15"/>
      <c r="V16" s="15"/>
      <c r="W16" s="15"/>
    </row>
    <row r="17" spans="1:23" s="14" customFormat="1" ht="12.75" x14ac:dyDescent="0.2">
      <c r="A17" s="15"/>
      <c r="B17" s="162"/>
      <c r="C17" s="22"/>
      <c r="D17" s="15"/>
      <c r="E17" s="15"/>
      <c r="F17" s="15"/>
      <c r="G17" s="15"/>
      <c r="H17" s="15"/>
      <c r="I17" s="15"/>
      <c r="J17" s="15"/>
      <c r="K17" s="15"/>
      <c r="L17" s="15"/>
      <c r="M17" s="15"/>
      <c r="N17" s="15"/>
      <c r="O17" s="15"/>
      <c r="P17" s="15"/>
      <c r="Q17" s="15"/>
      <c r="R17" s="15"/>
      <c r="S17" s="15"/>
      <c r="T17" s="15"/>
      <c r="U17" s="15"/>
      <c r="V17" s="15"/>
      <c r="W17" s="15"/>
    </row>
    <row r="18" spans="1:23" s="14" customFormat="1" ht="12.75" x14ac:dyDescent="0.2">
      <c r="A18" s="15"/>
      <c r="B18" s="162"/>
      <c r="C18" s="22"/>
      <c r="D18" s="15"/>
      <c r="E18" s="15"/>
      <c r="F18" s="15"/>
      <c r="G18" s="15"/>
      <c r="H18" s="15"/>
      <c r="I18" s="15"/>
      <c r="J18" s="15"/>
      <c r="K18" s="15"/>
      <c r="L18" s="15"/>
      <c r="M18" s="15"/>
      <c r="N18" s="15"/>
      <c r="O18" s="15"/>
      <c r="P18" s="15"/>
      <c r="Q18" s="15"/>
      <c r="R18" s="15"/>
      <c r="S18" s="15"/>
      <c r="T18" s="15"/>
      <c r="U18" s="15"/>
      <c r="V18" s="15"/>
      <c r="W18" s="15"/>
    </row>
    <row r="19" spans="1:23" s="14" customFormat="1" ht="12.75" x14ac:dyDescent="0.2">
      <c r="A19" s="15"/>
      <c r="B19" s="162"/>
      <c r="C19" s="22"/>
      <c r="D19" s="15"/>
      <c r="E19" s="15"/>
      <c r="F19" s="15"/>
      <c r="G19" s="15"/>
      <c r="H19" s="15"/>
      <c r="I19" s="15"/>
      <c r="J19" s="15"/>
      <c r="K19" s="15"/>
      <c r="L19" s="15"/>
      <c r="M19" s="15"/>
      <c r="N19" s="15"/>
      <c r="O19" s="15"/>
      <c r="P19" s="15"/>
      <c r="Q19" s="15"/>
      <c r="R19" s="15"/>
      <c r="S19" s="15"/>
      <c r="T19" s="15"/>
      <c r="U19" s="15"/>
      <c r="V19" s="15"/>
      <c r="W19" s="15"/>
    </row>
    <row r="20" spans="1:23" s="14" customFormat="1" ht="12.75" x14ac:dyDescent="0.2">
      <c r="A20" s="15"/>
      <c r="B20" s="162"/>
      <c r="C20" s="22"/>
      <c r="D20" s="15"/>
      <c r="E20" s="15"/>
      <c r="F20" s="15"/>
      <c r="G20" s="15"/>
      <c r="H20" s="15"/>
      <c r="I20" s="15"/>
      <c r="J20" s="15"/>
      <c r="K20" s="15"/>
      <c r="L20" s="15"/>
      <c r="M20" s="15"/>
      <c r="N20" s="15"/>
      <c r="O20" s="15"/>
      <c r="P20" s="15"/>
      <c r="Q20" s="15"/>
      <c r="R20" s="15"/>
      <c r="S20" s="15"/>
      <c r="T20" s="15"/>
      <c r="U20" s="15"/>
      <c r="V20" s="15"/>
      <c r="W20" s="15"/>
    </row>
    <row r="21" spans="1:23" s="14" customFormat="1" ht="12.75" x14ac:dyDescent="0.2">
      <c r="A21" s="15"/>
      <c r="B21" s="162"/>
      <c r="C21" s="22"/>
      <c r="D21" s="15"/>
      <c r="E21" s="15"/>
      <c r="F21" s="15"/>
      <c r="G21" s="15"/>
      <c r="H21" s="15"/>
      <c r="I21" s="15"/>
      <c r="J21" s="15"/>
      <c r="K21" s="15"/>
      <c r="L21" s="15"/>
      <c r="M21" s="15"/>
      <c r="N21" s="15"/>
      <c r="O21" s="15"/>
      <c r="P21" s="15"/>
      <c r="Q21" s="15"/>
      <c r="R21" s="15"/>
      <c r="S21" s="15"/>
      <c r="T21" s="15"/>
      <c r="U21" s="15"/>
      <c r="V21" s="15"/>
      <c r="W21" s="15"/>
    </row>
    <row r="22" spans="1:23" s="14" customFormat="1" ht="12.75" x14ac:dyDescent="0.2">
      <c r="A22" s="15"/>
      <c r="B22" s="162"/>
      <c r="C22" s="22"/>
      <c r="D22" s="15"/>
      <c r="E22" s="15"/>
      <c r="F22" s="15"/>
      <c r="G22" s="15"/>
      <c r="H22" s="15"/>
      <c r="I22" s="15"/>
      <c r="J22" s="15"/>
      <c r="K22" s="15"/>
      <c r="L22" s="15"/>
      <c r="M22" s="15"/>
      <c r="N22" s="15"/>
      <c r="O22" s="15"/>
      <c r="P22" s="15"/>
      <c r="Q22" s="15"/>
      <c r="R22" s="15"/>
      <c r="S22" s="15"/>
      <c r="T22" s="15"/>
      <c r="U22" s="15"/>
      <c r="V22" s="15"/>
      <c r="W22" s="15"/>
    </row>
    <row r="23" spans="1:23" s="14" customFormat="1" ht="12.75" x14ac:dyDescent="0.2">
      <c r="A23" s="15"/>
      <c r="B23" s="162"/>
      <c r="C23" s="22"/>
      <c r="D23" s="15"/>
      <c r="E23" s="15"/>
      <c r="F23" s="15"/>
      <c r="G23" s="15"/>
      <c r="H23" s="15"/>
      <c r="I23" s="15"/>
      <c r="J23" s="15"/>
      <c r="K23" s="15"/>
      <c r="L23" s="15"/>
      <c r="M23" s="15"/>
      <c r="N23" s="15"/>
      <c r="O23" s="15"/>
      <c r="P23" s="15"/>
      <c r="Q23" s="15"/>
      <c r="R23" s="15"/>
      <c r="S23" s="15"/>
      <c r="T23" s="15"/>
      <c r="U23" s="15"/>
      <c r="V23" s="15"/>
      <c r="W23" s="15"/>
    </row>
    <row r="24" spans="1:23" s="14" customFormat="1" ht="12.75" x14ac:dyDescent="0.2">
      <c r="A24" s="15"/>
      <c r="B24" s="162"/>
      <c r="C24" s="22"/>
      <c r="D24" s="15"/>
      <c r="E24" s="15"/>
      <c r="F24" s="15"/>
      <c r="G24" s="15"/>
      <c r="H24" s="15"/>
      <c r="I24" s="15"/>
      <c r="J24" s="15"/>
      <c r="K24" s="15"/>
      <c r="L24" s="15"/>
      <c r="M24" s="15"/>
      <c r="N24" s="15"/>
      <c r="O24" s="15"/>
      <c r="P24" s="15"/>
      <c r="Q24" s="15"/>
      <c r="R24" s="15"/>
      <c r="S24" s="15"/>
      <c r="T24" s="15"/>
      <c r="U24" s="15"/>
      <c r="V24" s="15"/>
      <c r="W24" s="15"/>
    </row>
    <row r="25" spans="1:23" s="14" customFormat="1" ht="12.75" x14ac:dyDescent="0.2">
      <c r="A25" s="15"/>
      <c r="B25" s="162"/>
      <c r="C25" s="22"/>
      <c r="D25" s="15"/>
      <c r="E25" s="15"/>
      <c r="F25" s="15"/>
      <c r="G25" s="15"/>
      <c r="H25" s="15"/>
      <c r="I25" s="15"/>
      <c r="J25" s="15"/>
      <c r="K25" s="15"/>
      <c r="L25" s="15"/>
      <c r="M25" s="15"/>
      <c r="N25" s="15"/>
      <c r="O25" s="15"/>
      <c r="P25" s="15"/>
      <c r="Q25" s="15"/>
      <c r="R25" s="15"/>
      <c r="S25" s="15"/>
      <c r="T25" s="15"/>
      <c r="U25" s="15"/>
      <c r="V25" s="15"/>
      <c r="W25" s="15"/>
    </row>
    <row r="26" spans="1:23" s="14" customFormat="1" ht="12.75" x14ac:dyDescent="0.2">
      <c r="A26" s="15"/>
      <c r="B26" s="162"/>
      <c r="C26" s="22"/>
      <c r="D26" s="15"/>
      <c r="E26" s="15"/>
      <c r="F26" s="15"/>
      <c r="G26" s="15"/>
      <c r="H26" s="15"/>
      <c r="I26" s="15"/>
      <c r="J26" s="15"/>
      <c r="K26" s="15"/>
      <c r="L26" s="15"/>
      <c r="M26" s="15"/>
      <c r="N26" s="15"/>
      <c r="O26" s="15"/>
      <c r="P26" s="15"/>
      <c r="Q26" s="15"/>
      <c r="R26" s="15"/>
      <c r="S26" s="15"/>
      <c r="T26" s="15"/>
      <c r="U26" s="15"/>
      <c r="V26" s="15"/>
      <c r="W26" s="15"/>
    </row>
    <row r="27" spans="1:23" s="14" customFormat="1" ht="12.75" x14ac:dyDescent="0.2">
      <c r="A27" s="15"/>
      <c r="B27" s="162"/>
      <c r="C27" s="22"/>
      <c r="D27" s="15"/>
      <c r="E27" s="15"/>
      <c r="F27" s="15"/>
      <c r="G27" s="15"/>
      <c r="H27" s="15"/>
      <c r="I27" s="15"/>
      <c r="J27" s="15"/>
      <c r="K27" s="15"/>
      <c r="L27" s="15"/>
      <c r="M27" s="15"/>
      <c r="N27" s="15"/>
      <c r="O27" s="15"/>
      <c r="P27" s="15"/>
      <c r="Q27" s="15"/>
      <c r="R27" s="15"/>
      <c r="S27" s="15"/>
      <c r="T27" s="15"/>
      <c r="U27" s="15"/>
      <c r="V27" s="15"/>
      <c r="W27" s="15"/>
    </row>
    <row r="28" spans="1:23" s="14" customFormat="1" ht="12.75" x14ac:dyDescent="0.2">
      <c r="A28" s="15"/>
      <c r="B28" s="162"/>
      <c r="C28" s="22"/>
      <c r="D28" s="15"/>
      <c r="E28" s="15"/>
      <c r="F28" s="15"/>
      <c r="G28" s="15"/>
      <c r="H28" s="15"/>
      <c r="I28" s="15"/>
      <c r="J28" s="15"/>
      <c r="K28" s="15"/>
      <c r="L28" s="15"/>
      <c r="M28" s="15"/>
      <c r="N28" s="15"/>
      <c r="O28" s="15"/>
      <c r="P28" s="15"/>
      <c r="Q28" s="15"/>
      <c r="R28" s="15"/>
      <c r="S28" s="15"/>
      <c r="T28" s="15"/>
      <c r="U28" s="15"/>
      <c r="V28" s="15"/>
      <c r="W28" s="15"/>
    </row>
    <row r="29" spans="1:23" s="14" customFormat="1" ht="12.75" x14ac:dyDescent="0.2">
      <c r="A29" s="15"/>
      <c r="B29" s="162"/>
      <c r="C29" s="22"/>
      <c r="D29" s="15"/>
      <c r="E29" s="15"/>
      <c r="F29" s="15"/>
      <c r="G29" s="15"/>
      <c r="H29" s="15"/>
      <c r="I29" s="15"/>
      <c r="J29" s="15"/>
      <c r="K29" s="15"/>
      <c r="L29" s="15"/>
      <c r="M29" s="15"/>
      <c r="N29" s="15"/>
      <c r="O29" s="15"/>
      <c r="P29" s="15"/>
      <c r="Q29" s="15"/>
      <c r="R29" s="15"/>
      <c r="S29" s="15"/>
      <c r="T29" s="15"/>
      <c r="U29" s="15"/>
      <c r="V29" s="15"/>
      <c r="W29" s="15"/>
    </row>
    <row r="30" spans="1:23" s="14" customFormat="1" ht="12.75" x14ac:dyDescent="0.2">
      <c r="A30" s="15"/>
      <c r="B30" s="162"/>
      <c r="C30" s="22"/>
      <c r="D30" s="15"/>
      <c r="E30" s="15"/>
      <c r="F30" s="15"/>
      <c r="G30" s="15"/>
      <c r="H30" s="15"/>
      <c r="I30" s="15"/>
      <c r="J30" s="15"/>
      <c r="K30" s="15"/>
      <c r="L30" s="15"/>
      <c r="M30" s="15"/>
      <c r="N30" s="15"/>
      <c r="O30" s="15"/>
      <c r="P30" s="15"/>
      <c r="Q30" s="15"/>
      <c r="R30" s="15"/>
      <c r="S30" s="15"/>
      <c r="T30" s="15"/>
      <c r="U30" s="15"/>
      <c r="V30" s="15"/>
      <c r="W30" s="15"/>
    </row>
    <row r="31" spans="1:23" s="14" customFormat="1" ht="12.75" x14ac:dyDescent="0.2">
      <c r="A31" s="15"/>
      <c r="B31" s="162"/>
      <c r="C31" s="22"/>
      <c r="D31" s="15"/>
      <c r="E31" s="15"/>
      <c r="F31" s="15"/>
      <c r="G31" s="15"/>
      <c r="H31" s="15"/>
      <c r="I31" s="15"/>
      <c r="J31" s="15"/>
      <c r="K31" s="15"/>
      <c r="L31" s="15"/>
      <c r="M31" s="15"/>
      <c r="N31" s="15"/>
      <c r="O31" s="15"/>
      <c r="P31" s="15"/>
      <c r="Q31" s="15"/>
      <c r="R31" s="15"/>
      <c r="S31" s="15"/>
      <c r="T31" s="15"/>
      <c r="U31" s="15"/>
      <c r="V31" s="15"/>
      <c r="W31" s="15"/>
    </row>
    <row r="32" spans="1:23" s="14" customFormat="1" ht="12.75" x14ac:dyDescent="0.2">
      <c r="A32" s="15"/>
      <c r="B32" s="162"/>
      <c r="C32" s="22"/>
      <c r="D32" s="15"/>
      <c r="E32" s="15"/>
      <c r="F32" s="15"/>
      <c r="G32" s="15"/>
      <c r="H32" s="15"/>
      <c r="I32" s="15"/>
      <c r="J32" s="15"/>
      <c r="K32" s="15"/>
      <c r="L32" s="15"/>
      <c r="M32" s="15"/>
      <c r="N32" s="15"/>
      <c r="O32" s="15"/>
      <c r="P32" s="15"/>
      <c r="Q32" s="15"/>
      <c r="R32" s="15"/>
      <c r="S32" s="15"/>
      <c r="T32" s="15"/>
      <c r="U32" s="15"/>
      <c r="V32" s="15"/>
      <c r="W32" s="15"/>
    </row>
    <row r="33" spans="1:23" s="14" customFormat="1" ht="12.75" x14ac:dyDescent="0.2">
      <c r="A33" s="15"/>
      <c r="B33" s="162"/>
      <c r="C33" s="22"/>
      <c r="D33" s="15"/>
      <c r="E33" s="15"/>
      <c r="F33" s="15"/>
      <c r="G33" s="15"/>
      <c r="H33" s="15"/>
      <c r="I33" s="15"/>
      <c r="J33" s="15"/>
      <c r="K33" s="15"/>
      <c r="L33" s="15"/>
      <c r="M33" s="15"/>
      <c r="N33" s="15"/>
      <c r="O33" s="15"/>
      <c r="P33" s="15"/>
      <c r="Q33" s="15"/>
      <c r="R33" s="15"/>
      <c r="S33" s="15"/>
      <c r="T33" s="15"/>
      <c r="U33" s="15"/>
      <c r="V33" s="15"/>
      <c r="W33" s="15"/>
    </row>
    <row r="34" spans="1:23" s="14" customFormat="1" ht="12.75" x14ac:dyDescent="0.2">
      <c r="A34" s="15"/>
      <c r="B34" s="162"/>
      <c r="C34" s="22"/>
      <c r="D34" s="15"/>
      <c r="E34" s="15"/>
      <c r="F34" s="15"/>
      <c r="G34" s="15"/>
      <c r="H34" s="15"/>
      <c r="I34" s="15"/>
      <c r="J34" s="15"/>
      <c r="K34" s="15"/>
      <c r="L34" s="15"/>
      <c r="M34" s="15"/>
      <c r="N34" s="15"/>
      <c r="O34" s="15"/>
      <c r="P34" s="15"/>
      <c r="Q34" s="15"/>
      <c r="R34" s="15"/>
      <c r="S34" s="15"/>
      <c r="T34" s="15"/>
      <c r="U34" s="15"/>
      <c r="V34" s="15"/>
      <c r="W34" s="15"/>
    </row>
    <row r="35" spans="1:23" s="14" customFormat="1" ht="12.75" x14ac:dyDescent="0.2">
      <c r="A35" s="15"/>
      <c r="B35" s="162"/>
      <c r="C35" s="22"/>
      <c r="D35" s="15"/>
      <c r="E35" s="15"/>
      <c r="F35" s="15"/>
      <c r="G35" s="15"/>
      <c r="H35" s="15"/>
      <c r="I35" s="15"/>
      <c r="J35" s="15"/>
      <c r="K35" s="15"/>
      <c r="L35" s="15"/>
      <c r="M35" s="15"/>
      <c r="N35" s="15"/>
      <c r="O35" s="15"/>
      <c r="P35" s="15"/>
      <c r="Q35" s="15"/>
      <c r="R35" s="15"/>
      <c r="S35" s="15"/>
      <c r="T35" s="15"/>
      <c r="U35" s="15"/>
      <c r="V35" s="15"/>
      <c r="W35" s="15"/>
    </row>
    <row r="36" spans="1:23" s="14" customFormat="1" ht="12.75" x14ac:dyDescent="0.2">
      <c r="A36" s="15"/>
      <c r="B36" s="162"/>
      <c r="C36" s="22"/>
      <c r="D36" s="15"/>
      <c r="E36" s="15"/>
      <c r="F36" s="15"/>
      <c r="G36" s="15"/>
      <c r="H36" s="15"/>
      <c r="I36" s="15"/>
      <c r="J36" s="15"/>
      <c r="K36" s="15"/>
      <c r="L36" s="15"/>
      <c r="M36" s="15"/>
      <c r="N36" s="15"/>
      <c r="O36" s="15"/>
      <c r="P36" s="15"/>
      <c r="Q36" s="15"/>
      <c r="R36" s="15"/>
      <c r="S36" s="15"/>
      <c r="T36" s="15"/>
      <c r="U36" s="15"/>
      <c r="V36" s="15"/>
      <c r="W36" s="15"/>
    </row>
    <row r="37" spans="1:23" s="14" customFormat="1" ht="12.75" x14ac:dyDescent="0.2">
      <c r="A37" s="15"/>
      <c r="B37" s="162"/>
      <c r="C37" s="22"/>
      <c r="D37" s="15"/>
      <c r="E37" s="15"/>
      <c r="F37" s="15"/>
      <c r="G37" s="15"/>
      <c r="H37" s="15"/>
      <c r="I37" s="15"/>
      <c r="J37" s="15"/>
      <c r="K37" s="15"/>
      <c r="L37" s="15"/>
      <c r="M37" s="15"/>
      <c r="N37" s="15"/>
      <c r="O37" s="15"/>
      <c r="P37" s="15"/>
      <c r="Q37" s="15"/>
      <c r="R37" s="15"/>
      <c r="S37" s="15"/>
      <c r="T37" s="15"/>
      <c r="U37" s="15"/>
      <c r="V37" s="15"/>
      <c r="W37" s="15"/>
    </row>
    <row r="38" spans="1:23" s="14" customFormat="1" ht="12.75" x14ac:dyDescent="0.2">
      <c r="A38" s="15"/>
      <c r="B38" s="162"/>
      <c r="C38" s="22"/>
      <c r="D38" s="15"/>
      <c r="E38" s="15"/>
      <c r="F38" s="15"/>
      <c r="G38" s="15"/>
      <c r="H38" s="15"/>
      <c r="I38" s="15"/>
      <c r="J38" s="15"/>
      <c r="K38" s="15"/>
      <c r="L38" s="15"/>
      <c r="M38" s="15"/>
      <c r="N38" s="15"/>
      <c r="O38" s="15"/>
      <c r="P38" s="15"/>
      <c r="Q38" s="15"/>
      <c r="R38" s="15"/>
      <c r="S38" s="15"/>
      <c r="T38" s="15"/>
      <c r="U38" s="15"/>
      <c r="V38" s="15"/>
      <c r="W38" s="15"/>
    </row>
    <row r="39" spans="1:23" s="14" customFormat="1" ht="12.75" x14ac:dyDescent="0.2">
      <c r="A39" s="15"/>
      <c r="B39" s="162"/>
      <c r="C39" s="22"/>
      <c r="D39" s="15"/>
      <c r="E39" s="15"/>
      <c r="F39" s="15"/>
      <c r="G39" s="15"/>
      <c r="H39" s="15"/>
      <c r="I39" s="15"/>
      <c r="J39" s="15"/>
      <c r="K39" s="15"/>
      <c r="L39" s="15"/>
      <c r="M39" s="15"/>
      <c r="N39" s="15"/>
      <c r="O39" s="15"/>
      <c r="P39" s="15"/>
      <c r="Q39" s="15"/>
      <c r="R39" s="15"/>
      <c r="S39" s="15"/>
      <c r="T39" s="15"/>
      <c r="U39" s="15"/>
      <c r="V39" s="15"/>
      <c r="W39" s="15"/>
    </row>
    <row r="40" spans="1:23" s="14" customFormat="1" ht="12.75" x14ac:dyDescent="0.2">
      <c r="A40" s="15"/>
      <c r="B40" s="162"/>
      <c r="C40" s="22"/>
      <c r="D40" s="15"/>
      <c r="E40" s="15"/>
      <c r="F40" s="15"/>
      <c r="G40" s="15"/>
      <c r="H40" s="15"/>
      <c r="I40" s="15"/>
      <c r="J40" s="15"/>
      <c r="K40" s="15"/>
      <c r="L40" s="15"/>
      <c r="M40" s="15"/>
      <c r="N40" s="15"/>
      <c r="O40" s="15"/>
      <c r="P40" s="15"/>
      <c r="Q40" s="15"/>
      <c r="R40" s="15"/>
      <c r="S40" s="15"/>
      <c r="T40" s="15"/>
      <c r="U40" s="15"/>
      <c r="V40" s="15"/>
      <c r="W40" s="15"/>
    </row>
    <row r="41" spans="1:23" s="14" customFormat="1" ht="12.75" x14ac:dyDescent="0.2">
      <c r="A41" s="15"/>
      <c r="B41" s="162"/>
      <c r="C41" s="22"/>
      <c r="D41" s="15"/>
      <c r="E41" s="15"/>
      <c r="F41" s="15"/>
      <c r="G41" s="15"/>
      <c r="H41" s="15"/>
      <c r="I41" s="15"/>
      <c r="J41" s="15"/>
      <c r="K41" s="15"/>
      <c r="L41" s="15"/>
      <c r="M41" s="15"/>
      <c r="N41" s="15"/>
      <c r="O41" s="15"/>
      <c r="P41" s="15"/>
      <c r="Q41" s="15"/>
      <c r="R41" s="15"/>
      <c r="S41" s="15"/>
      <c r="T41" s="15"/>
      <c r="U41" s="15"/>
      <c r="V41" s="15"/>
      <c r="W41" s="15"/>
    </row>
    <row r="42" spans="1:23" s="14" customFormat="1" ht="12.75" x14ac:dyDescent="0.2">
      <c r="A42" s="15"/>
      <c r="B42" s="162"/>
      <c r="C42" s="22"/>
      <c r="D42" s="15"/>
      <c r="E42" s="15"/>
      <c r="F42" s="15"/>
      <c r="G42" s="15"/>
      <c r="H42" s="15"/>
      <c r="I42" s="15"/>
      <c r="J42" s="15"/>
      <c r="K42" s="15"/>
      <c r="L42" s="15"/>
      <c r="M42" s="15"/>
      <c r="N42" s="15"/>
      <c r="O42" s="15"/>
      <c r="P42" s="15"/>
      <c r="Q42" s="15"/>
      <c r="R42" s="15"/>
      <c r="S42" s="15"/>
      <c r="T42" s="15"/>
      <c r="U42" s="15"/>
      <c r="V42" s="15"/>
      <c r="W42" s="15"/>
    </row>
    <row r="43" spans="1:23" s="14" customFormat="1" ht="12.75" x14ac:dyDescent="0.2">
      <c r="A43" s="15"/>
      <c r="B43" s="162"/>
      <c r="C43" s="22"/>
      <c r="D43" s="15"/>
      <c r="E43" s="15"/>
      <c r="F43" s="15"/>
      <c r="G43" s="15"/>
      <c r="H43" s="15"/>
      <c r="I43" s="15"/>
      <c r="J43" s="15"/>
      <c r="K43" s="15"/>
      <c r="L43" s="15"/>
      <c r="M43" s="15"/>
      <c r="N43" s="15"/>
      <c r="O43" s="15"/>
      <c r="P43" s="15"/>
      <c r="Q43" s="15"/>
      <c r="R43" s="15"/>
      <c r="S43" s="15"/>
      <c r="T43" s="15"/>
      <c r="U43" s="15"/>
      <c r="V43" s="15"/>
      <c r="W43" s="15"/>
    </row>
    <row r="44" spans="1:23" s="14" customFormat="1" ht="12.75" x14ac:dyDescent="0.2">
      <c r="A44" s="15"/>
      <c r="B44" s="162"/>
      <c r="C44" s="22"/>
      <c r="D44" s="15"/>
      <c r="E44" s="15"/>
      <c r="F44" s="15"/>
      <c r="G44" s="15"/>
      <c r="H44" s="15"/>
      <c r="I44" s="15"/>
      <c r="J44" s="15"/>
      <c r="K44" s="15"/>
      <c r="L44" s="15"/>
      <c r="M44" s="15"/>
      <c r="N44" s="15"/>
      <c r="O44" s="15"/>
      <c r="P44" s="15"/>
      <c r="Q44" s="15"/>
      <c r="R44" s="15"/>
      <c r="S44" s="15"/>
      <c r="T44" s="15"/>
      <c r="U44" s="15"/>
      <c r="V44" s="15"/>
      <c r="W44" s="15"/>
    </row>
    <row r="45" spans="1:23" s="14" customFormat="1" ht="12.75" x14ac:dyDescent="0.2">
      <c r="A45" s="15"/>
      <c r="B45" s="162"/>
      <c r="C45" s="22"/>
      <c r="D45" s="15"/>
      <c r="E45" s="15"/>
      <c r="F45" s="15"/>
      <c r="G45" s="15"/>
      <c r="H45" s="15"/>
      <c r="I45" s="15"/>
      <c r="J45" s="15"/>
      <c r="K45" s="15"/>
      <c r="L45" s="15"/>
      <c r="M45" s="15"/>
      <c r="N45" s="15"/>
      <c r="O45" s="15"/>
      <c r="P45" s="15"/>
      <c r="Q45" s="15"/>
      <c r="R45" s="15"/>
      <c r="S45" s="15"/>
      <c r="T45" s="15"/>
      <c r="U45" s="15"/>
      <c r="V45" s="15"/>
      <c r="W45" s="15"/>
    </row>
    <row r="46" spans="1:23" s="14" customFormat="1" ht="12.75" x14ac:dyDescent="0.2">
      <c r="A46" s="15"/>
      <c r="B46" s="162"/>
      <c r="C46" s="22"/>
      <c r="D46" s="15"/>
      <c r="E46" s="15"/>
      <c r="F46" s="15"/>
      <c r="G46" s="15"/>
      <c r="H46" s="15"/>
      <c r="I46" s="15"/>
      <c r="J46" s="15"/>
      <c r="K46" s="15"/>
      <c r="L46" s="15"/>
      <c r="M46" s="15"/>
      <c r="N46" s="15"/>
      <c r="O46" s="15"/>
      <c r="P46" s="15"/>
      <c r="Q46" s="15"/>
      <c r="R46" s="15"/>
      <c r="S46" s="15"/>
      <c r="T46" s="15"/>
      <c r="U46" s="15"/>
      <c r="V46" s="15"/>
      <c r="W46" s="15"/>
    </row>
    <row r="47" spans="1:23" s="14" customFormat="1" ht="12.75" x14ac:dyDescent="0.2">
      <c r="A47" s="15"/>
      <c r="B47" s="162"/>
      <c r="C47" s="22"/>
      <c r="D47" s="15"/>
      <c r="E47" s="15"/>
      <c r="F47" s="15"/>
      <c r="G47" s="15"/>
      <c r="H47" s="15"/>
      <c r="I47" s="15"/>
      <c r="J47" s="15"/>
      <c r="K47" s="15"/>
      <c r="L47" s="15"/>
      <c r="M47" s="15"/>
      <c r="N47" s="15"/>
      <c r="O47" s="15"/>
      <c r="P47" s="15"/>
      <c r="Q47" s="15"/>
      <c r="R47" s="15"/>
      <c r="S47" s="15"/>
      <c r="T47" s="15"/>
      <c r="U47" s="15"/>
      <c r="V47" s="15"/>
      <c r="W47" s="15"/>
    </row>
    <row r="48" spans="1:23" s="14" customFormat="1" ht="12.75" x14ac:dyDescent="0.2">
      <c r="A48" s="15"/>
      <c r="B48" s="162"/>
      <c r="C48" s="22"/>
      <c r="D48" s="15"/>
      <c r="E48" s="15"/>
      <c r="F48" s="15"/>
      <c r="G48" s="15"/>
      <c r="H48" s="15"/>
      <c r="I48" s="15"/>
      <c r="J48" s="15"/>
      <c r="K48" s="15"/>
      <c r="L48" s="15"/>
      <c r="M48" s="15"/>
      <c r="N48" s="15"/>
      <c r="O48" s="15"/>
      <c r="P48" s="15"/>
      <c r="Q48" s="15"/>
      <c r="R48" s="15"/>
      <c r="S48" s="15"/>
      <c r="T48" s="15"/>
      <c r="U48" s="15"/>
      <c r="V48" s="15"/>
      <c r="W48" s="15"/>
    </row>
    <row r="49" spans="1:23" s="14" customFormat="1" ht="12.75" x14ac:dyDescent="0.2">
      <c r="A49" s="15"/>
      <c r="B49" s="162"/>
      <c r="C49" s="22"/>
      <c r="D49" s="15"/>
      <c r="E49" s="15"/>
      <c r="F49" s="15"/>
      <c r="G49" s="15"/>
      <c r="H49" s="15"/>
      <c r="I49" s="15"/>
      <c r="J49" s="15"/>
      <c r="K49" s="15"/>
      <c r="L49" s="15"/>
      <c r="M49" s="15"/>
      <c r="N49" s="15"/>
      <c r="O49" s="15"/>
      <c r="P49" s="15"/>
      <c r="Q49" s="15"/>
      <c r="R49" s="15"/>
      <c r="S49" s="15"/>
      <c r="T49" s="15"/>
      <c r="U49" s="15"/>
      <c r="V49" s="15"/>
      <c r="W49" s="15"/>
    </row>
    <row r="50" spans="1:23" s="14" customFormat="1" ht="12.75" x14ac:dyDescent="0.2">
      <c r="A50" s="15"/>
      <c r="B50" s="22"/>
      <c r="C50" s="22"/>
      <c r="D50" s="15"/>
      <c r="E50" s="15"/>
      <c r="F50" s="15"/>
      <c r="G50" s="15"/>
      <c r="H50" s="15"/>
      <c r="I50" s="15"/>
      <c r="J50" s="15"/>
      <c r="K50" s="15"/>
      <c r="L50" s="15"/>
      <c r="M50" s="15"/>
      <c r="N50" s="15"/>
      <c r="O50" s="15"/>
      <c r="P50" s="15"/>
      <c r="Q50" s="15"/>
      <c r="R50" s="15"/>
      <c r="S50" s="15"/>
      <c r="T50" s="15"/>
      <c r="U50" s="15"/>
      <c r="V50" s="15"/>
      <c r="W50" s="15"/>
    </row>
    <row r="51" spans="1:23" s="14" customFormat="1" ht="12.75" x14ac:dyDescent="0.2">
      <c r="A51" s="15"/>
      <c r="B51" s="22"/>
      <c r="C51" s="22"/>
      <c r="D51" s="15"/>
      <c r="E51" s="15"/>
      <c r="F51" s="15"/>
      <c r="G51" s="15"/>
      <c r="H51" s="15"/>
      <c r="I51" s="15"/>
      <c r="J51" s="15"/>
      <c r="K51" s="15"/>
      <c r="L51" s="15"/>
      <c r="M51" s="15"/>
      <c r="N51" s="15"/>
      <c r="O51" s="15"/>
      <c r="P51" s="15"/>
      <c r="Q51" s="15"/>
      <c r="R51" s="15"/>
      <c r="S51" s="15"/>
      <c r="T51" s="15"/>
      <c r="U51" s="15"/>
      <c r="V51" s="15"/>
      <c r="W51" s="15"/>
    </row>
    <row r="52" spans="1:23" s="14" customFormat="1" ht="12.75" x14ac:dyDescent="0.2">
      <c r="A52" s="15"/>
      <c r="B52" s="22"/>
      <c r="C52" s="22"/>
      <c r="D52" s="15"/>
      <c r="E52" s="15"/>
      <c r="F52" s="15"/>
      <c r="G52" s="15"/>
      <c r="H52" s="15"/>
      <c r="I52" s="15"/>
      <c r="J52" s="15"/>
      <c r="K52" s="15"/>
      <c r="L52" s="15"/>
      <c r="M52" s="15"/>
      <c r="N52" s="15"/>
      <c r="O52" s="15"/>
      <c r="P52" s="15"/>
      <c r="Q52" s="15"/>
      <c r="R52" s="15"/>
      <c r="S52" s="15"/>
      <c r="T52" s="15"/>
      <c r="U52" s="15"/>
      <c r="V52" s="15"/>
      <c r="W52" s="15"/>
    </row>
    <row r="53" spans="1:23" s="14" customFormat="1" ht="12.75" x14ac:dyDescent="0.2">
      <c r="A53" s="15"/>
      <c r="B53" s="22"/>
      <c r="C53" s="22"/>
      <c r="D53" s="15"/>
      <c r="E53" s="15"/>
      <c r="F53" s="15"/>
      <c r="G53" s="15"/>
      <c r="H53" s="15"/>
      <c r="I53" s="15"/>
      <c r="J53" s="15"/>
      <c r="K53" s="15"/>
      <c r="L53" s="15"/>
      <c r="M53" s="15"/>
      <c r="N53" s="15"/>
      <c r="O53" s="15"/>
      <c r="P53" s="15"/>
      <c r="Q53" s="15"/>
      <c r="R53" s="15"/>
      <c r="S53" s="15"/>
      <c r="T53" s="15"/>
      <c r="U53" s="15"/>
      <c r="V53" s="15"/>
      <c r="W53" s="15"/>
    </row>
    <row r="54" spans="1:23" s="14" customFormat="1" ht="12.75" x14ac:dyDescent="0.2">
      <c r="A54" s="15"/>
      <c r="B54" s="22"/>
      <c r="C54" s="22"/>
      <c r="D54" s="15"/>
      <c r="E54" s="15"/>
      <c r="F54" s="15"/>
      <c r="G54" s="15"/>
      <c r="H54" s="15"/>
      <c r="I54" s="15"/>
      <c r="J54" s="15"/>
      <c r="K54" s="15"/>
      <c r="L54" s="15"/>
      <c r="M54" s="15"/>
      <c r="N54" s="15"/>
      <c r="O54" s="15"/>
      <c r="P54" s="15"/>
      <c r="Q54" s="15"/>
      <c r="R54" s="15"/>
      <c r="S54" s="15"/>
      <c r="T54" s="15"/>
      <c r="U54" s="15"/>
      <c r="V54" s="15"/>
      <c r="W54" s="15"/>
    </row>
    <row r="55" spans="1:23" s="14" customFormat="1" ht="12.75" x14ac:dyDescent="0.2">
      <c r="A55" s="15"/>
      <c r="B55" s="22"/>
      <c r="C55" s="22"/>
      <c r="D55" s="15"/>
      <c r="E55" s="15"/>
      <c r="F55" s="15"/>
      <c r="G55" s="15"/>
      <c r="H55" s="15"/>
      <c r="I55" s="15"/>
      <c r="J55" s="15"/>
      <c r="K55" s="15"/>
      <c r="L55" s="15"/>
      <c r="M55" s="15"/>
      <c r="N55" s="15"/>
      <c r="O55" s="15"/>
      <c r="P55" s="15"/>
      <c r="Q55" s="15"/>
      <c r="R55" s="15"/>
      <c r="S55" s="15"/>
      <c r="T55" s="15"/>
      <c r="U55" s="15"/>
      <c r="V55" s="15"/>
      <c r="W55" s="15"/>
    </row>
    <row r="56" spans="1:23" s="14" customFormat="1" ht="12.75" x14ac:dyDescent="0.2">
      <c r="A56" s="15"/>
      <c r="B56" s="22"/>
      <c r="C56" s="22"/>
      <c r="D56" s="15"/>
      <c r="E56" s="15"/>
      <c r="F56" s="15"/>
      <c r="G56" s="15"/>
      <c r="H56" s="15"/>
      <c r="I56" s="15"/>
      <c r="J56" s="15"/>
      <c r="K56" s="15"/>
      <c r="L56" s="15"/>
      <c r="M56" s="15"/>
      <c r="N56" s="15"/>
      <c r="O56" s="15"/>
      <c r="P56" s="15"/>
      <c r="Q56" s="15"/>
      <c r="R56" s="15"/>
      <c r="S56" s="15"/>
      <c r="T56" s="15"/>
      <c r="U56" s="15"/>
      <c r="V56" s="15"/>
      <c r="W56" s="15"/>
    </row>
    <row r="57" spans="1:23" s="14" customFormat="1" ht="12.75" x14ac:dyDescent="0.2">
      <c r="A57" s="15"/>
      <c r="B57" s="22"/>
      <c r="C57" s="22"/>
      <c r="D57" s="15"/>
      <c r="E57" s="15"/>
      <c r="F57" s="15"/>
      <c r="G57" s="15"/>
      <c r="H57" s="15"/>
      <c r="I57" s="15"/>
      <c r="J57" s="15"/>
      <c r="K57" s="15"/>
      <c r="L57" s="15"/>
      <c r="M57" s="15"/>
      <c r="N57" s="15"/>
      <c r="O57" s="15"/>
      <c r="P57" s="15"/>
      <c r="Q57" s="15"/>
      <c r="R57" s="15"/>
      <c r="S57" s="15"/>
      <c r="T57" s="15"/>
      <c r="U57" s="15"/>
      <c r="V57" s="15"/>
      <c r="W57" s="15"/>
    </row>
    <row r="58" spans="1:23" s="14" customFormat="1" ht="12.75" x14ac:dyDescent="0.2">
      <c r="A58" s="15"/>
      <c r="B58" s="22"/>
      <c r="C58" s="22"/>
      <c r="D58" s="15"/>
      <c r="E58" s="15"/>
      <c r="F58" s="15"/>
      <c r="G58" s="15"/>
      <c r="H58" s="15"/>
      <c r="I58" s="15"/>
      <c r="J58" s="15"/>
      <c r="K58" s="15"/>
      <c r="L58" s="15"/>
      <c r="M58" s="15"/>
      <c r="N58" s="15"/>
      <c r="O58" s="15"/>
      <c r="P58" s="15"/>
      <c r="Q58" s="15"/>
      <c r="R58" s="15"/>
      <c r="S58" s="15"/>
      <c r="T58" s="15"/>
      <c r="U58" s="15"/>
      <c r="V58" s="15"/>
      <c r="W58" s="15"/>
    </row>
    <row r="59" spans="1:23" s="14" customFormat="1" ht="12.75" x14ac:dyDescent="0.2">
      <c r="A59" s="15"/>
      <c r="B59" s="22"/>
      <c r="C59" s="22"/>
      <c r="D59" s="15"/>
      <c r="E59" s="15"/>
      <c r="F59" s="15"/>
      <c r="G59" s="15"/>
      <c r="H59" s="15"/>
      <c r="I59" s="15"/>
      <c r="J59" s="15"/>
      <c r="K59" s="15"/>
      <c r="L59" s="15"/>
      <c r="M59" s="15"/>
      <c r="N59" s="15"/>
      <c r="O59" s="15"/>
      <c r="P59" s="15"/>
      <c r="Q59" s="15"/>
      <c r="R59" s="15"/>
      <c r="S59" s="15"/>
      <c r="T59" s="15"/>
      <c r="U59" s="15"/>
      <c r="V59" s="15"/>
      <c r="W59" s="15"/>
    </row>
    <row r="60" spans="1:23" s="14" customFormat="1" ht="12.75" x14ac:dyDescent="0.2">
      <c r="A60" s="15"/>
      <c r="B60" s="22"/>
      <c r="C60" s="22"/>
      <c r="D60" s="15"/>
      <c r="E60" s="15"/>
      <c r="F60" s="15"/>
      <c r="G60" s="15"/>
      <c r="H60" s="15"/>
      <c r="I60" s="15"/>
      <c r="J60" s="15"/>
      <c r="K60" s="15"/>
      <c r="L60" s="15"/>
      <c r="M60" s="15"/>
      <c r="N60" s="15"/>
      <c r="O60" s="15"/>
      <c r="P60" s="15"/>
      <c r="Q60" s="15"/>
      <c r="R60" s="15"/>
      <c r="S60" s="15"/>
      <c r="T60" s="15"/>
      <c r="U60" s="15"/>
      <c r="V60" s="15"/>
      <c r="W60" s="15"/>
    </row>
    <row r="61" spans="1:23" s="14" customFormat="1" ht="12.75" x14ac:dyDescent="0.2">
      <c r="A61" s="15"/>
      <c r="B61" s="22"/>
      <c r="C61" s="22"/>
      <c r="D61" s="15"/>
      <c r="E61" s="15"/>
      <c r="F61" s="15"/>
      <c r="G61" s="15"/>
      <c r="H61" s="15"/>
      <c r="I61" s="15"/>
      <c r="J61" s="15"/>
      <c r="K61" s="15"/>
      <c r="L61" s="15"/>
      <c r="M61" s="15"/>
      <c r="N61" s="15"/>
      <c r="O61" s="15"/>
      <c r="P61" s="15"/>
      <c r="Q61" s="15"/>
      <c r="R61" s="15"/>
      <c r="S61" s="15"/>
      <c r="T61" s="15"/>
      <c r="U61" s="15"/>
      <c r="V61" s="15"/>
      <c r="W61" s="15"/>
    </row>
    <row r="62" spans="1:23" s="14" customFormat="1" ht="12.75" x14ac:dyDescent="0.2">
      <c r="A62" s="15"/>
      <c r="B62" s="22"/>
      <c r="C62" s="22"/>
      <c r="D62" s="15"/>
      <c r="E62" s="15"/>
      <c r="F62" s="15"/>
      <c r="G62" s="15"/>
      <c r="H62" s="15"/>
      <c r="I62" s="15"/>
      <c r="J62" s="15"/>
      <c r="K62" s="15"/>
      <c r="L62" s="15"/>
      <c r="M62" s="15"/>
      <c r="N62" s="15"/>
      <c r="O62" s="15"/>
      <c r="P62" s="15"/>
      <c r="Q62" s="15"/>
      <c r="R62" s="15"/>
      <c r="S62" s="15"/>
      <c r="T62" s="15"/>
      <c r="U62" s="15"/>
      <c r="V62" s="15"/>
      <c r="W62" s="15"/>
    </row>
    <row r="63" spans="1:23" s="14" customFormat="1" ht="12.75" x14ac:dyDescent="0.2">
      <c r="A63" s="15"/>
      <c r="B63" s="22"/>
      <c r="C63" s="22"/>
      <c r="D63" s="15"/>
      <c r="E63" s="15"/>
      <c r="F63" s="15"/>
      <c r="G63" s="15"/>
      <c r="H63" s="15"/>
      <c r="I63" s="15"/>
      <c r="J63" s="15"/>
      <c r="K63" s="15"/>
      <c r="L63" s="15"/>
      <c r="M63" s="15"/>
      <c r="N63" s="15"/>
      <c r="O63" s="15"/>
      <c r="P63" s="15"/>
      <c r="Q63" s="15"/>
      <c r="R63" s="15"/>
      <c r="S63" s="15"/>
      <c r="T63" s="15"/>
      <c r="U63" s="15"/>
      <c r="V63" s="15"/>
      <c r="W63" s="15"/>
    </row>
    <row r="64" spans="1:23" s="14" customFormat="1" ht="12.75" x14ac:dyDescent="0.2">
      <c r="A64" s="15"/>
      <c r="B64" s="22"/>
      <c r="C64" s="22"/>
      <c r="D64" s="15"/>
      <c r="E64" s="15"/>
      <c r="F64" s="15"/>
      <c r="G64" s="15"/>
      <c r="H64" s="15"/>
      <c r="I64" s="15"/>
      <c r="J64" s="15"/>
      <c r="K64" s="15"/>
      <c r="L64" s="15"/>
      <c r="M64" s="15"/>
      <c r="N64" s="15"/>
      <c r="O64" s="15"/>
      <c r="P64" s="15"/>
      <c r="Q64" s="15"/>
      <c r="R64" s="15"/>
      <c r="S64" s="15"/>
      <c r="T64" s="15"/>
      <c r="U64" s="15"/>
      <c r="V64" s="15"/>
      <c r="W64" s="15"/>
    </row>
    <row r="65" spans="1:23" s="14" customFormat="1" ht="12.75" x14ac:dyDescent="0.2">
      <c r="A65" s="15"/>
      <c r="B65" s="22"/>
      <c r="C65" s="22"/>
      <c r="D65" s="15"/>
      <c r="E65" s="15"/>
      <c r="F65" s="15"/>
      <c r="G65" s="15"/>
      <c r="H65" s="15"/>
      <c r="I65" s="15"/>
      <c r="J65" s="15"/>
      <c r="K65" s="15"/>
      <c r="L65" s="15"/>
      <c r="M65" s="15"/>
      <c r="N65" s="15"/>
      <c r="O65" s="15"/>
      <c r="P65" s="15"/>
      <c r="Q65" s="15"/>
      <c r="R65" s="15"/>
      <c r="S65" s="15"/>
      <c r="T65" s="15"/>
      <c r="U65" s="15"/>
      <c r="V65" s="15"/>
      <c r="W65" s="15"/>
    </row>
    <row r="66" spans="1:23" s="14" customFormat="1" ht="12.75" x14ac:dyDescent="0.2">
      <c r="A66" s="15"/>
      <c r="B66" s="22"/>
      <c r="C66" s="22"/>
      <c r="D66" s="15"/>
      <c r="E66" s="15"/>
      <c r="F66" s="15"/>
      <c r="G66" s="15"/>
      <c r="H66" s="15"/>
      <c r="I66" s="15"/>
      <c r="J66" s="15"/>
      <c r="K66" s="15"/>
      <c r="L66" s="15"/>
      <c r="M66" s="15"/>
      <c r="N66" s="15"/>
      <c r="O66" s="15"/>
      <c r="P66" s="15"/>
      <c r="Q66" s="15"/>
      <c r="R66" s="15"/>
      <c r="S66" s="15"/>
      <c r="T66" s="15"/>
      <c r="U66" s="15"/>
      <c r="V66" s="15"/>
      <c r="W66" s="15"/>
    </row>
    <row r="67" spans="1:23" s="14" customFormat="1" ht="12.75" x14ac:dyDescent="0.2">
      <c r="A67" s="15"/>
      <c r="B67" s="22"/>
      <c r="C67" s="22"/>
      <c r="D67" s="15"/>
      <c r="E67" s="15"/>
      <c r="F67" s="15"/>
      <c r="G67" s="15"/>
      <c r="H67" s="15"/>
      <c r="I67" s="15"/>
      <c r="J67" s="15"/>
      <c r="K67" s="15"/>
      <c r="L67" s="15"/>
      <c r="M67" s="15"/>
      <c r="N67" s="15"/>
      <c r="O67" s="15"/>
      <c r="P67" s="15"/>
      <c r="Q67" s="15"/>
      <c r="R67" s="15"/>
      <c r="S67" s="15"/>
      <c r="T67" s="15"/>
      <c r="U67" s="15"/>
      <c r="V67" s="15"/>
      <c r="W67" s="15"/>
    </row>
    <row r="68" spans="1:23" s="14" customFormat="1" ht="12.75" x14ac:dyDescent="0.2">
      <c r="A68" s="15"/>
      <c r="B68" s="22"/>
      <c r="C68" s="22"/>
      <c r="D68" s="15"/>
      <c r="E68" s="15"/>
      <c r="F68" s="15"/>
      <c r="G68" s="15"/>
      <c r="H68" s="15"/>
      <c r="I68" s="15"/>
      <c r="J68" s="15"/>
      <c r="K68" s="15"/>
      <c r="L68" s="15"/>
      <c r="M68" s="15"/>
      <c r="N68" s="15"/>
      <c r="O68" s="15"/>
      <c r="P68" s="15"/>
      <c r="Q68" s="15"/>
      <c r="R68" s="15"/>
      <c r="S68" s="15"/>
      <c r="T68" s="15"/>
      <c r="U68" s="15"/>
      <c r="V68" s="15"/>
      <c r="W68" s="15"/>
    </row>
    <row r="69" spans="1:23" s="14" customFormat="1" ht="12.75" x14ac:dyDescent="0.2">
      <c r="A69" s="15"/>
      <c r="B69" s="22"/>
      <c r="C69" s="22"/>
      <c r="D69" s="15"/>
      <c r="E69" s="15"/>
      <c r="F69" s="15"/>
      <c r="G69" s="15"/>
      <c r="H69" s="15"/>
      <c r="I69" s="15"/>
      <c r="J69" s="15"/>
      <c r="K69" s="15"/>
      <c r="L69" s="15"/>
      <c r="M69" s="15"/>
      <c r="N69" s="15"/>
      <c r="O69" s="15"/>
      <c r="P69" s="15"/>
      <c r="Q69" s="15"/>
      <c r="R69" s="15"/>
      <c r="S69" s="15"/>
      <c r="T69" s="15"/>
      <c r="U69" s="15"/>
      <c r="V69" s="15"/>
      <c r="W69" s="15"/>
    </row>
    <row r="70" spans="1:23" s="14" customFormat="1" ht="12.75" x14ac:dyDescent="0.2">
      <c r="A70" s="15"/>
      <c r="B70" s="22"/>
      <c r="C70" s="22"/>
      <c r="D70" s="15"/>
      <c r="E70" s="15"/>
      <c r="F70" s="15"/>
      <c r="G70" s="15"/>
      <c r="H70" s="15"/>
      <c r="I70" s="15"/>
      <c r="J70" s="15"/>
      <c r="K70" s="15"/>
      <c r="L70" s="15"/>
      <c r="M70" s="15"/>
      <c r="N70" s="15"/>
      <c r="O70" s="15"/>
      <c r="P70" s="15"/>
      <c r="Q70" s="15"/>
      <c r="R70" s="15"/>
      <c r="S70" s="15"/>
      <c r="T70" s="15"/>
      <c r="U70" s="15"/>
      <c r="V70" s="15"/>
      <c r="W70" s="15"/>
    </row>
    <row r="71" spans="1:23" s="14" customFormat="1" ht="12.75" x14ac:dyDescent="0.2">
      <c r="A71" s="15"/>
      <c r="B71" s="22"/>
      <c r="C71" s="22"/>
      <c r="D71" s="15"/>
      <c r="E71" s="15"/>
      <c r="F71" s="15"/>
      <c r="G71" s="15"/>
      <c r="H71" s="15"/>
      <c r="I71" s="15"/>
      <c r="J71" s="15"/>
      <c r="K71" s="15"/>
      <c r="L71" s="15"/>
      <c r="M71" s="15"/>
      <c r="N71" s="15"/>
      <c r="O71" s="15"/>
      <c r="P71" s="15"/>
      <c r="Q71" s="15"/>
      <c r="R71" s="15"/>
      <c r="S71" s="15"/>
      <c r="T71" s="15"/>
      <c r="U71" s="15"/>
      <c r="V71" s="15"/>
      <c r="W71" s="15"/>
    </row>
    <row r="72" spans="1:23" s="14" customFormat="1" ht="12.75" x14ac:dyDescent="0.2">
      <c r="A72" s="15"/>
      <c r="B72" s="22"/>
      <c r="C72" s="22"/>
      <c r="D72" s="15"/>
      <c r="E72" s="15"/>
      <c r="F72" s="15"/>
      <c r="G72" s="15"/>
      <c r="H72" s="15"/>
      <c r="I72" s="15"/>
      <c r="J72" s="15"/>
      <c r="K72" s="15"/>
      <c r="L72" s="15"/>
      <c r="M72" s="15"/>
      <c r="N72" s="15"/>
      <c r="O72" s="15"/>
      <c r="P72" s="15"/>
      <c r="Q72" s="15"/>
      <c r="R72" s="15"/>
      <c r="S72" s="15"/>
      <c r="T72" s="15"/>
      <c r="U72" s="15"/>
      <c r="V72" s="15"/>
      <c r="W72" s="15"/>
    </row>
    <row r="73" spans="1:23" s="14" customFormat="1" ht="12.75" x14ac:dyDescent="0.2">
      <c r="A73" s="15"/>
      <c r="B73" s="22"/>
      <c r="C73" s="22"/>
      <c r="D73" s="15"/>
      <c r="E73" s="15"/>
      <c r="F73" s="15"/>
      <c r="G73" s="15"/>
      <c r="H73" s="15"/>
      <c r="I73" s="15"/>
      <c r="J73" s="15"/>
      <c r="K73" s="15"/>
      <c r="L73" s="15"/>
      <c r="M73" s="15"/>
      <c r="N73" s="15"/>
      <c r="O73" s="15"/>
      <c r="P73" s="15"/>
      <c r="Q73" s="15"/>
      <c r="R73" s="15"/>
      <c r="S73" s="15"/>
      <c r="T73" s="15"/>
      <c r="U73" s="15"/>
      <c r="V73" s="15"/>
      <c r="W73" s="15"/>
    </row>
    <row r="74" spans="1:23" s="14" customFormat="1" ht="12.75" x14ac:dyDescent="0.2">
      <c r="A74" s="15"/>
      <c r="B74" s="22"/>
      <c r="C74" s="22"/>
      <c r="D74" s="15"/>
      <c r="E74" s="15"/>
      <c r="F74" s="15"/>
      <c r="G74" s="15"/>
      <c r="H74" s="15"/>
      <c r="I74" s="15"/>
      <c r="J74" s="15"/>
      <c r="K74" s="15"/>
      <c r="L74" s="15"/>
      <c r="M74" s="15"/>
      <c r="N74" s="15"/>
      <c r="O74" s="15"/>
      <c r="P74" s="15"/>
      <c r="Q74" s="15"/>
      <c r="R74" s="15"/>
      <c r="S74" s="15"/>
      <c r="T74" s="15"/>
      <c r="U74" s="15"/>
      <c r="V74" s="15"/>
      <c r="W74" s="15"/>
    </row>
    <row r="75" spans="1:23" s="14" customFormat="1" ht="12.75" x14ac:dyDescent="0.2">
      <c r="A75" s="15"/>
      <c r="B75" s="22"/>
      <c r="C75" s="22"/>
      <c r="D75" s="15"/>
      <c r="E75" s="15"/>
      <c r="F75" s="15"/>
      <c r="G75" s="15"/>
      <c r="H75" s="15"/>
      <c r="I75" s="15"/>
      <c r="J75" s="15"/>
      <c r="K75" s="15"/>
      <c r="L75" s="15"/>
      <c r="M75" s="15"/>
      <c r="N75" s="15"/>
      <c r="O75" s="15"/>
      <c r="P75" s="15"/>
      <c r="Q75" s="15"/>
      <c r="R75" s="15"/>
      <c r="S75" s="15"/>
      <c r="T75" s="15"/>
      <c r="U75" s="15"/>
      <c r="V75" s="15"/>
      <c r="W75" s="15"/>
    </row>
    <row r="76" spans="1:23" s="14" customFormat="1" ht="12.75" x14ac:dyDescent="0.2">
      <c r="A76" s="15"/>
      <c r="B76" s="22"/>
      <c r="C76" s="22"/>
      <c r="D76" s="15"/>
      <c r="E76" s="15"/>
      <c r="F76" s="15"/>
      <c r="G76" s="15"/>
      <c r="H76" s="15"/>
      <c r="I76" s="15"/>
      <c r="J76" s="15"/>
      <c r="K76" s="15"/>
      <c r="L76" s="15"/>
      <c r="M76" s="15"/>
      <c r="N76" s="15"/>
      <c r="O76" s="15"/>
      <c r="P76" s="15"/>
      <c r="Q76" s="15"/>
      <c r="R76" s="15"/>
      <c r="S76" s="15"/>
      <c r="T76" s="15"/>
      <c r="U76" s="15"/>
      <c r="V76" s="15"/>
      <c r="W76" s="15"/>
    </row>
    <row r="77" spans="1:23" s="14" customFormat="1" ht="12.75" x14ac:dyDescent="0.2">
      <c r="A77" s="15"/>
      <c r="B77" s="22"/>
      <c r="C77" s="22"/>
      <c r="D77" s="15"/>
      <c r="E77" s="15"/>
      <c r="F77" s="15"/>
      <c r="G77" s="15"/>
      <c r="H77" s="15"/>
      <c r="I77" s="15"/>
      <c r="J77" s="15"/>
      <c r="K77" s="15"/>
      <c r="L77" s="15"/>
      <c r="M77" s="15"/>
      <c r="N77" s="15"/>
      <c r="O77" s="15"/>
      <c r="P77" s="15"/>
      <c r="Q77" s="15"/>
      <c r="R77" s="15"/>
      <c r="S77" s="15"/>
      <c r="T77" s="15"/>
      <c r="U77" s="15"/>
      <c r="V77" s="15"/>
      <c r="W77" s="15"/>
    </row>
    <row r="78" spans="1:23" s="14" customFormat="1" ht="12.75" x14ac:dyDescent="0.2">
      <c r="A78" s="15"/>
      <c r="B78" s="22"/>
      <c r="C78" s="22"/>
      <c r="D78" s="15"/>
      <c r="E78" s="15"/>
      <c r="F78" s="15"/>
      <c r="G78" s="15"/>
      <c r="H78" s="15"/>
      <c r="I78" s="15"/>
      <c r="J78" s="15"/>
      <c r="K78" s="15"/>
      <c r="L78" s="15"/>
      <c r="M78" s="15"/>
      <c r="N78" s="15"/>
      <c r="O78" s="15"/>
      <c r="P78" s="15"/>
      <c r="Q78" s="15"/>
      <c r="R78" s="15"/>
      <c r="S78" s="15"/>
      <c r="T78" s="15"/>
      <c r="U78" s="15"/>
      <c r="V78" s="15"/>
      <c r="W78" s="15"/>
    </row>
    <row r="79" spans="1:23" s="14" customFormat="1" ht="12.75" x14ac:dyDescent="0.2">
      <c r="A79" s="15"/>
      <c r="B79" s="22"/>
      <c r="C79" s="22"/>
      <c r="D79" s="15"/>
      <c r="E79" s="15"/>
      <c r="F79" s="15"/>
      <c r="G79" s="15"/>
      <c r="H79" s="15"/>
      <c r="I79" s="15"/>
      <c r="J79" s="15"/>
      <c r="K79" s="15"/>
      <c r="L79" s="15"/>
      <c r="M79" s="15"/>
      <c r="N79" s="15"/>
      <c r="O79" s="15"/>
      <c r="P79" s="15"/>
      <c r="Q79" s="15"/>
      <c r="R79" s="15"/>
      <c r="S79" s="15"/>
      <c r="T79" s="15"/>
      <c r="U79" s="15"/>
      <c r="V79" s="15"/>
      <c r="W79" s="15"/>
    </row>
    <row r="80" spans="1:23" s="14" customFormat="1" ht="12.75" x14ac:dyDescent="0.2">
      <c r="A80" s="15"/>
      <c r="B80" s="22"/>
      <c r="C80" s="22"/>
      <c r="D80" s="15"/>
      <c r="E80" s="15"/>
      <c r="F80" s="15"/>
      <c r="G80" s="15"/>
      <c r="H80" s="15"/>
      <c r="I80" s="15"/>
      <c r="J80" s="15"/>
      <c r="K80" s="15"/>
      <c r="L80" s="15"/>
      <c r="M80" s="15"/>
      <c r="N80" s="15"/>
      <c r="O80" s="15"/>
      <c r="P80" s="15"/>
      <c r="Q80" s="15"/>
      <c r="R80" s="15"/>
      <c r="S80" s="15"/>
      <c r="T80" s="15"/>
      <c r="U80" s="15"/>
      <c r="V80" s="15"/>
      <c r="W80" s="15"/>
    </row>
    <row r="81" spans="1:23" s="14" customFormat="1" ht="12.75" x14ac:dyDescent="0.2">
      <c r="A81" s="15"/>
      <c r="B81" s="22"/>
      <c r="C81" s="22"/>
      <c r="D81" s="15"/>
      <c r="E81" s="15"/>
      <c r="F81" s="15"/>
      <c r="G81" s="15"/>
      <c r="H81" s="15"/>
      <c r="I81" s="15"/>
      <c r="J81" s="15"/>
      <c r="K81" s="15"/>
      <c r="L81" s="15"/>
      <c r="M81" s="15"/>
      <c r="N81" s="15"/>
      <c r="O81" s="15"/>
      <c r="P81" s="15"/>
      <c r="Q81" s="15"/>
      <c r="R81" s="15"/>
      <c r="S81" s="15"/>
      <c r="T81" s="15"/>
      <c r="U81" s="15"/>
      <c r="V81" s="15"/>
      <c r="W81" s="15"/>
    </row>
    <row r="82" spans="1:23" s="14" customFormat="1" ht="12.75" x14ac:dyDescent="0.2">
      <c r="A82" s="15"/>
      <c r="B82" s="22"/>
      <c r="C82" s="22"/>
      <c r="D82" s="15"/>
      <c r="E82" s="15"/>
      <c r="F82" s="15"/>
      <c r="G82" s="15"/>
      <c r="H82" s="15"/>
      <c r="I82" s="15"/>
      <c r="J82" s="15"/>
      <c r="K82" s="15"/>
      <c r="L82" s="15"/>
      <c r="M82" s="15"/>
      <c r="N82" s="15"/>
      <c r="O82" s="15"/>
      <c r="P82" s="15"/>
      <c r="Q82" s="15"/>
      <c r="R82" s="15"/>
      <c r="S82" s="15"/>
      <c r="T82" s="15"/>
      <c r="U82" s="15"/>
      <c r="V82" s="15"/>
      <c r="W82" s="15"/>
    </row>
    <row r="83" spans="1:23" s="14" customFormat="1" ht="12.75" x14ac:dyDescent="0.2">
      <c r="A83" s="15"/>
      <c r="B83" s="22"/>
      <c r="C83" s="22"/>
      <c r="D83" s="15"/>
      <c r="E83" s="15"/>
      <c r="F83" s="15"/>
      <c r="G83" s="15"/>
      <c r="H83" s="15"/>
      <c r="I83" s="15"/>
      <c r="J83" s="15"/>
      <c r="K83" s="15"/>
      <c r="L83" s="15"/>
      <c r="M83" s="15"/>
      <c r="N83" s="15"/>
      <c r="O83" s="15"/>
      <c r="P83" s="15"/>
      <c r="Q83" s="15"/>
      <c r="R83" s="15"/>
      <c r="S83" s="15"/>
      <c r="T83" s="15"/>
      <c r="U83" s="15"/>
      <c r="V83" s="15"/>
      <c r="W83" s="15"/>
    </row>
    <row r="84" spans="1:23" s="14" customFormat="1" ht="12.75" x14ac:dyDescent="0.2">
      <c r="A84" s="15"/>
      <c r="B84" s="22"/>
      <c r="C84" s="22"/>
      <c r="D84" s="15"/>
      <c r="E84" s="15"/>
      <c r="F84" s="15"/>
      <c r="G84" s="15"/>
      <c r="H84" s="15"/>
      <c r="I84" s="15"/>
      <c r="J84" s="15"/>
      <c r="K84" s="15"/>
      <c r="L84" s="15"/>
      <c r="M84" s="15"/>
      <c r="N84" s="15"/>
      <c r="O84" s="15"/>
      <c r="P84" s="15"/>
      <c r="Q84" s="15"/>
      <c r="R84" s="15"/>
      <c r="S84" s="15"/>
      <c r="T84" s="15"/>
      <c r="U84" s="15"/>
      <c r="V84" s="15"/>
      <c r="W84" s="15"/>
    </row>
    <row r="85" spans="1:23" s="14" customFormat="1" ht="12.75" x14ac:dyDescent="0.2">
      <c r="A85" s="15"/>
      <c r="B85" s="22"/>
      <c r="C85" s="22"/>
      <c r="D85" s="15"/>
      <c r="E85" s="15"/>
      <c r="F85" s="15"/>
      <c r="G85" s="15"/>
      <c r="H85" s="15"/>
      <c r="I85" s="15"/>
      <c r="J85" s="15"/>
      <c r="K85" s="15"/>
      <c r="L85" s="15"/>
      <c r="M85" s="15"/>
      <c r="N85" s="15"/>
      <c r="O85" s="15"/>
      <c r="P85" s="15"/>
      <c r="Q85" s="15"/>
      <c r="R85" s="15"/>
      <c r="S85" s="15"/>
      <c r="T85" s="15"/>
      <c r="U85" s="15"/>
      <c r="V85" s="15"/>
      <c r="W85" s="15"/>
    </row>
    <row r="86" spans="1:23" s="14" customFormat="1" ht="12.75" x14ac:dyDescent="0.2">
      <c r="A86" s="15"/>
      <c r="B86" s="22"/>
      <c r="C86" s="22"/>
      <c r="D86" s="15"/>
      <c r="E86" s="15"/>
      <c r="F86" s="15"/>
      <c r="G86" s="15"/>
      <c r="H86" s="15"/>
      <c r="I86" s="15"/>
      <c r="J86" s="15"/>
      <c r="K86" s="15"/>
      <c r="L86" s="15"/>
      <c r="M86" s="15"/>
      <c r="N86" s="15"/>
      <c r="O86" s="15"/>
      <c r="P86" s="15"/>
      <c r="Q86" s="15"/>
      <c r="R86" s="15"/>
      <c r="S86" s="15"/>
      <c r="T86" s="15"/>
      <c r="U86" s="15"/>
      <c r="V86" s="15"/>
      <c r="W86" s="15"/>
    </row>
    <row r="87" spans="1:23" s="14" customFormat="1" ht="12.75" x14ac:dyDescent="0.2">
      <c r="A87" s="15"/>
      <c r="B87" s="22"/>
      <c r="C87" s="22"/>
      <c r="D87" s="15"/>
      <c r="E87" s="15"/>
      <c r="F87" s="15"/>
      <c r="G87" s="15"/>
      <c r="H87" s="15"/>
      <c r="I87" s="15"/>
      <c r="J87" s="15"/>
      <c r="K87" s="15"/>
      <c r="L87" s="15"/>
      <c r="M87" s="15"/>
      <c r="N87" s="15"/>
      <c r="O87" s="15"/>
      <c r="P87" s="15"/>
      <c r="Q87" s="15"/>
      <c r="R87" s="15"/>
      <c r="S87" s="15"/>
      <c r="T87" s="15"/>
      <c r="U87" s="15"/>
      <c r="V87" s="15"/>
      <c r="W87" s="15"/>
    </row>
    <row r="88" spans="1:23" s="14" customFormat="1" ht="12.75" x14ac:dyDescent="0.2">
      <c r="A88" s="15"/>
      <c r="B88" s="22"/>
      <c r="C88" s="22"/>
      <c r="D88" s="15"/>
      <c r="E88" s="15"/>
      <c r="F88" s="15"/>
      <c r="G88" s="15"/>
      <c r="H88" s="15"/>
      <c r="I88" s="15"/>
      <c r="J88" s="15"/>
      <c r="K88" s="15"/>
      <c r="L88" s="15"/>
      <c r="M88" s="15"/>
      <c r="N88" s="15"/>
      <c r="O88" s="15"/>
      <c r="P88" s="15"/>
      <c r="Q88" s="15"/>
      <c r="R88" s="15"/>
      <c r="S88" s="15"/>
      <c r="T88" s="15"/>
      <c r="U88" s="15"/>
      <c r="V88" s="15"/>
      <c r="W88" s="15"/>
    </row>
    <row r="89" spans="1:23" s="14" customFormat="1" ht="12.75" x14ac:dyDescent="0.2">
      <c r="A89" s="15"/>
      <c r="B89" s="22"/>
      <c r="C89" s="22"/>
      <c r="D89" s="15"/>
      <c r="E89" s="15"/>
      <c r="F89" s="15"/>
      <c r="G89" s="15"/>
      <c r="H89" s="15"/>
      <c r="I89" s="15"/>
      <c r="J89" s="15"/>
      <c r="K89" s="15"/>
      <c r="L89" s="15"/>
      <c r="M89" s="15"/>
      <c r="N89" s="15"/>
      <c r="O89" s="15"/>
      <c r="P89" s="15"/>
      <c r="Q89" s="15"/>
      <c r="R89" s="15"/>
      <c r="S89" s="15"/>
      <c r="T89" s="15"/>
      <c r="U89" s="15"/>
      <c r="V89" s="15"/>
      <c r="W89" s="15"/>
    </row>
    <row r="90" spans="1:23" s="14" customFormat="1" ht="12.75" x14ac:dyDescent="0.2">
      <c r="A90" s="15"/>
      <c r="B90" s="22"/>
      <c r="C90" s="22"/>
      <c r="D90" s="15"/>
      <c r="E90" s="15"/>
      <c r="F90" s="15"/>
      <c r="G90" s="15"/>
      <c r="H90" s="15"/>
      <c r="I90" s="15"/>
      <c r="J90" s="15"/>
      <c r="K90" s="15"/>
      <c r="L90" s="15"/>
      <c r="M90" s="15"/>
      <c r="N90" s="15"/>
      <c r="O90" s="15"/>
      <c r="P90" s="15"/>
      <c r="Q90" s="15"/>
      <c r="R90" s="15"/>
      <c r="S90" s="15"/>
      <c r="T90" s="15"/>
      <c r="U90" s="15"/>
      <c r="V90" s="15"/>
      <c r="W90" s="15"/>
    </row>
    <row r="91" spans="1:23" s="14" customFormat="1" ht="12.75" x14ac:dyDescent="0.2">
      <c r="A91" s="15"/>
      <c r="B91" s="22"/>
      <c r="C91" s="22"/>
      <c r="D91" s="15"/>
      <c r="E91" s="15"/>
      <c r="F91" s="15"/>
      <c r="G91" s="15"/>
      <c r="H91" s="15"/>
      <c r="I91" s="15"/>
      <c r="J91" s="15"/>
      <c r="K91" s="15"/>
      <c r="L91" s="15"/>
      <c r="M91" s="15"/>
      <c r="N91" s="15"/>
      <c r="O91" s="15"/>
      <c r="P91" s="15"/>
      <c r="Q91" s="15"/>
      <c r="R91" s="15"/>
      <c r="S91" s="15"/>
      <c r="T91" s="15"/>
      <c r="U91" s="15"/>
      <c r="V91" s="15"/>
      <c r="W91" s="15"/>
    </row>
    <row r="92" spans="1:23" s="14" customFormat="1" ht="12.75" x14ac:dyDescent="0.2">
      <c r="A92" s="15"/>
      <c r="B92" s="22"/>
      <c r="C92" s="22"/>
      <c r="D92" s="15"/>
      <c r="E92" s="15"/>
      <c r="F92" s="15"/>
      <c r="G92" s="15"/>
      <c r="H92" s="15"/>
      <c r="I92" s="15"/>
      <c r="J92" s="15"/>
      <c r="K92" s="15"/>
      <c r="L92" s="15"/>
      <c r="M92" s="15"/>
      <c r="N92" s="15"/>
      <c r="O92" s="15"/>
      <c r="P92" s="15"/>
      <c r="Q92" s="15"/>
      <c r="R92" s="15"/>
      <c r="S92" s="15"/>
      <c r="T92" s="15"/>
      <c r="U92" s="15"/>
      <c r="V92" s="15"/>
      <c r="W92" s="15"/>
    </row>
    <row r="93" spans="1:23" s="14" customFormat="1" ht="12.75" x14ac:dyDescent="0.2">
      <c r="A93" s="15"/>
      <c r="B93" s="22"/>
      <c r="C93" s="22"/>
      <c r="D93" s="15"/>
      <c r="E93" s="15"/>
      <c r="F93" s="15"/>
      <c r="G93" s="15"/>
      <c r="H93" s="15"/>
      <c r="I93" s="15"/>
      <c r="J93" s="15"/>
      <c r="K93" s="15"/>
      <c r="L93" s="15"/>
      <c r="M93" s="15"/>
      <c r="N93" s="15"/>
      <c r="O93" s="15"/>
      <c r="P93" s="15"/>
      <c r="Q93" s="15"/>
      <c r="R93" s="15"/>
      <c r="S93" s="15"/>
      <c r="T93" s="15"/>
      <c r="U93" s="15"/>
      <c r="V93" s="15"/>
      <c r="W93" s="15"/>
    </row>
    <row r="94" spans="1:23" s="14" customFormat="1" ht="12.75" x14ac:dyDescent="0.2">
      <c r="A94" s="15"/>
      <c r="B94" s="22"/>
      <c r="C94" s="22"/>
      <c r="D94" s="15"/>
      <c r="E94" s="15"/>
      <c r="F94" s="15"/>
      <c r="G94" s="15"/>
      <c r="H94" s="15"/>
      <c r="I94" s="15"/>
      <c r="J94" s="15"/>
      <c r="K94" s="15"/>
      <c r="L94" s="15"/>
      <c r="M94" s="15"/>
      <c r="N94" s="15"/>
      <c r="O94" s="15"/>
      <c r="P94" s="15"/>
      <c r="Q94" s="15"/>
      <c r="R94" s="15"/>
      <c r="S94" s="15"/>
      <c r="T94" s="15"/>
      <c r="U94" s="15"/>
      <c r="V94" s="15"/>
      <c r="W94" s="15"/>
    </row>
    <row r="95" spans="1:23" s="14" customFormat="1" ht="12.75" x14ac:dyDescent="0.2">
      <c r="A95" s="15"/>
      <c r="B95" s="22"/>
      <c r="C95" s="22"/>
      <c r="D95" s="15"/>
      <c r="E95" s="15"/>
      <c r="F95" s="15"/>
      <c r="G95" s="15"/>
      <c r="H95" s="15"/>
      <c r="I95" s="15"/>
      <c r="J95" s="15"/>
      <c r="K95" s="15"/>
      <c r="L95" s="15"/>
      <c r="M95" s="15"/>
      <c r="N95" s="15"/>
      <c r="O95" s="15"/>
      <c r="P95" s="15"/>
      <c r="Q95" s="15"/>
      <c r="R95" s="15"/>
      <c r="S95" s="15"/>
      <c r="T95" s="15"/>
      <c r="U95" s="15"/>
      <c r="V95" s="15"/>
      <c r="W95" s="15"/>
    </row>
    <row r="96" spans="1:23" s="14" customFormat="1" ht="12.75" x14ac:dyDescent="0.2">
      <c r="A96" s="15"/>
      <c r="B96" s="22"/>
      <c r="C96" s="22"/>
      <c r="D96" s="15"/>
      <c r="E96" s="15"/>
      <c r="F96" s="15"/>
      <c r="G96" s="15"/>
      <c r="H96" s="15"/>
      <c r="I96" s="15"/>
      <c r="J96" s="15"/>
      <c r="K96" s="15"/>
      <c r="L96" s="15"/>
      <c r="M96" s="15"/>
      <c r="N96" s="15"/>
      <c r="O96" s="15"/>
      <c r="P96" s="15"/>
      <c r="Q96" s="15"/>
      <c r="R96" s="15"/>
      <c r="S96" s="15"/>
      <c r="T96" s="15"/>
      <c r="U96" s="15"/>
      <c r="V96" s="15"/>
      <c r="W96" s="15"/>
    </row>
    <row r="97" spans="1:23" s="14" customFormat="1" ht="12.75" x14ac:dyDescent="0.2">
      <c r="A97" s="15"/>
      <c r="B97" s="22"/>
      <c r="C97" s="22"/>
      <c r="D97" s="15"/>
      <c r="E97" s="15"/>
      <c r="F97" s="15"/>
      <c r="G97" s="15"/>
      <c r="H97" s="15"/>
      <c r="I97" s="15"/>
      <c r="J97" s="15"/>
      <c r="K97" s="15"/>
      <c r="L97" s="15"/>
      <c r="M97" s="15"/>
      <c r="N97" s="15"/>
      <c r="O97" s="15"/>
      <c r="P97" s="15"/>
      <c r="Q97" s="15"/>
      <c r="R97" s="15"/>
      <c r="S97" s="15"/>
      <c r="T97" s="15"/>
      <c r="U97" s="15"/>
      <c r="V97" s="15"/>
      <c r="W97" s="15"/>
    </row>
    <row r="98" spans="1:23" s="14" customFormat="1" ht="12.75" x14ac:dyDescent="0.2">
      <c r="A98" s="15"/>
      <c r="B98" s="22"/>
      <c r="C98" s="22"/>
      <c r="D98" s="15"/>
      <c r="E98" s="15"/>
      <c r="F98" s="15"/>
      <c r="G98" s="15"/>
      <c r="H98" s="15"/>
      <c r="I98" s="15"/>
      <c r="J98" s="15"/>
      <c r="K98" s="15"/>
      <c r="L98" s="15"/>
      <c r="M98" s="15"/>
      <c r="N98" s="15"/>
      <c r="O98" s="15"/>
      <c r="P98" s="15"/>
      <c r="Q98" s="15"/>
      <c r="R98" s="15"/>
      <c r="S98" s="15"/>
      <c r="T98" s="15"/>
      <c r="U98" s="15"/>
      <c r="V98" s="15"/>
      <c r="W98" s="15"/>
    </row>
    <row r="99" spans="1:23" s="14" customFormat="1" ht="12.75" x14ac:dyDescent="0.2">
      <c r="A99" s="15"/>
      <c r="B99" s="22"/>
      <c r="C99" s="22"/>
      <c r="D99" s="15"/>
      <c r="E99" s="15"/>
      <c r="F99" s="15"/>
      <c r="G99" s="15"/>
      <c r="H99" s="15"/>
      <c r="I99" s="15"/>
      <c r="J99" s="15"/>
      <c r="K99" s="15"/>
      <c r="L99" s="15"/>
      <c r="M99" s="15"/>
      <c r="N99" s="15"/>
      <c r="O99" s="15"/>
      <c r="P99" s="15"/>
      <c r="Q99" s="15"/>
      <c r="R99" s="15"/>
      <c r="S99" s="15"/>
      <c r="T99" s="15"/>
      <c r="U99" s="15"/>
      <c r="V99" s="15"/>
      <c r="W99" s="15"/>
    </row>
    <row r="100" spans="1:23" s="14" customFormat="1" ht="12.75" x14ac:dyDescent="0.2">
      <c r="A100" s="15"/>
      <c r="B100" s="22"/>
      <c r="C100" s="22"/>
      <c r="D100" s="15"/>
      <c r="E100" s="15"/>
      <c r="F100" s="15"/>
      <c r="G100" s="15"/>
      <c r="H100" s="15"/>
      <c r="I100" s="15"/>
      <c r="J100" s="15"/>
      <c r="K100" s="15"/>
      <c r="L100" s="15"/>
      <c r="M100" s="15"/>
      <c r="N100" s="15"/>
      <c r="O100" s="15"/>
      <c r="P100" s="15"/>
      <c r="Q100" s="15"/>
      <c r="R100" s="15"/>
      <c r="S100" s="15"/>
      <c r="T100" s="15"/>
      <c r="U100" s="15"/>
      <c r="V100" s="15"/>
      <c r="W100" s="15"/>
    </row>
  </sheetData>
  <mergeCells count="1">
    <mergeCell ref="B2:C2"/>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M241"/>
  <sheetViews>
    <sheetView zoomScaleNormal="100" workbookViewId="0"/>
  </sheetViews>
  <sheetFormatPr defaultRowHeight="15" x14ac:dyDescent="0.25"/>
  <cols>
    <col min="1" max="1" width="3" customWidth="1"/>
    <col min="2" max="2" width="3.7109375" customWidth="1"/>
    <col min="3" max="3" width="4.140625" customWidth="1"/>
    <col min="4" max="4" width="23" customWidth="1"/>
    <col min="5" max="6" width="7.42578125" customWidth="1"/>
    <col min="11" max="11" width="3.28515625" customWidth="1"/>
    <col min="12" max="13" width="9" customWidth="1"/>
    <col min="14" max="14" width="12.140625" customWidth="1"/>
    <col min="15" max="15" width="13" customWidth="1"/>
    <col min="16" max="16" width="13.42578125" customWidth="1"/>
    <col min="17" max="17" width="28.5703125" customWidth="1"/>
    <col min="18" max="20" width="14.42578125" customWidth="1"/>
    <col min="21" max="21" width="3.42578125" customWidth="1"/>
    <col min="22" max="22" width="2.5703125" customWidth="1"/>
    <col min="23" max="23" width="4.5703125" customWidth="1"/>
    <col min="24" max="24" width="3.7109375" customWidth="1"/>
  </cols>
  <sheetData>
    <row r="1" spans="1:39" x14ac:dyDescent="0.25">
      <c r="A1" s="90"/>
      <c r="B1" s="90"/>
      <c r="C1" s="90"/>
      <c r="D1" s="90"/>
      <c r="E1" s="90"/>
      <c r="F1" s="90"/>
      <c r="G1" s="90"/>
      <c r="H1" s="90"/>
      <c r="I1" s="90"/>
      <c r="J1" s="90"/>
      <c r="K1" s="90"/>
      <c r="L1" s="90"/>
      <c r="M1" s="90"/>
      <c r="N1" s="90"/>
      <c r="O1" s="90"/>
      <c r="P1" s="90"/>
      <c r="Q1" s="90"/>
      <c r="R1" s="90"/>
      <c r="S1" s="90"/>
      <c r="T1" s="90"/>
      <c r="U1" s="90"/>
      <c r="V1" s="90"/>
      <c r="W1" s="90"/>
      <c r="X1" s="90"/>
      <c r="Y1" s="171"/>
      <c r="Z1" s="171"/>
      <c r="AA1" s="171"/>
      <c r="AB1" s="171"/>
      <c r="AC1" s="171"/>
      <c r="AD1" s="171"/>
      <c r="AE1" s="171"/>
      <c r="AF1" s="171"/>
      <c r="AG1" s="171"/>
      <c r="AH1" s="171"/>
      <c r="AI1" s="171"/>
      <c r="AJ1" s="171"/>
      <c r="AK1" s="171"/>
      <c r="AL1" s="171"/>
      <c r="AM1" s="171"/>
    </row>
    <row r="2" spans="1:39"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ht="15" customHeight="1" x14ac:dyDescent="0.25">
      <c r="A3" s="2"/>
      <c r="B3" s="2"/>
      <c r="C3" s="2"/>
      <c r="D3" s="2"/>
      <c r="E3" s="2"/>
      <c r="F3" s="2"/>
      <c r="G3" s="2"/>
      <c r="H3" s="220" t="str">
        <f>Questionnaire!E2</f>
        <v>ACME Fireworks</v>
      </c>
      <c r="I3" s="220"/>
      <c r="J3" s="220"/>
      <c r="K3" s="220"/>
      <c r="L3" s="220"/>
      <c r="M3" s="220"/>
      <c r="N3" s="220"/>
      <c r="O3" s="220"/>
      <c r="P3" s="220"/>
      <c r="Q3" s="2"/>
      <c r="R3" s="2"/>
      <c r="S3" s="2"/>
      <c r="T3" s="2"/>
      <c r="U3" s="2"/>
      <c r="V3" s="2"/>
      <c r="W3" s="2"/>
      <c r="X3" s="2"/>
      <c r="Y3" s="2"/>
      <c r="Z3" s="2"/>
      <c r="AA3" s="2"/>
      <c r="AB3" s="2"/>
      <c r="AC3" s="2"/>
      <c r="AD3" s="2"/>
      <c r="AE3" s="2"/>
      <c r="AF3" s="2"/>
      <c r="AG3" s="2"/>
      <c r="AH3" s="2"/>
      <c r="AI3" s="2"/>
      <c r="AJ3" s="2"/>
      <c r="AK3" s="2"/>
      <c r="AL3" s="2"/>
      <c r="AM3" s="2"/>
    </row>
    <row r="4" spans="1:39" ht="15" customHeight="1" x14ac:dyDescent="0.25">
      <c r="A4" s="2"/>
      <c r="B4" s="2"/>
      <c r="C4" s="2"/>
      <c r="D4" s="216" t="s">
        <v>338</v>
      </c>
      <c r="E4" s="2"/>
      <c r="F4" s="2"/>
      <c r="G4" s="2"/>
      <c r="H4" s="220"/>
      <c r="I4" s="220"/>
      <c r="J4" s="220"/>
      <c r="K4" s="220"/>
      <c r="L4" s="220"/>
      <c r="M4" s="220"/>
      <c r="N4" s="220"/>
      <c r="O4" s="220"/>
      <c r="P4" s="220"/>
      <c r="Q4" s="2"/>
      <c r="R4" s="2"/>
      <c r="S4" s="2"/>
      <c r="T4" s="2"/>
      <c r="U4" s="2"/>
      <c r="V4" s="2"/>
      <c r="W4" s="2"/>
      <c r="X4" s="2"/>
      <c r="Y4" s="2"/>
      <c r="Z4" s="2"/>
      <c r="AA4" s="2"/>
      <c r="AB4" s="2"/>
      <c r="AC4" s="2"/>
      <c r="AD4" s="2"/>
      <c r="AE4" s="2"/>
      <c r="AF4" s="2"/>
      <c r="AG4" s="2"/>
      <c r="AH4" s="2"/>
      <c r="AI4" s="2"/>
      <c r="AJ4" s="2"/>
      <c r="AK4" s="2"/>
      <c r="AL4" s="2"/>
      <c r="AM4" s="2"/>
    </row>
    <row r="5" spans="1:39" ht="15" customHeight="1" x14ac:dyDescent="0.25">
      <c r="A5" s="2"/>
      <c r="B5" s="2"/>
      <c r="C5" s="2"/>
      <c r="D5" s="2"/>
      <c r="E5" s="2"/>
      <c r="F5" s="2"/>
      <c r="G5" s="2"/>
      <c r="H5" s="220"/>
      <c r="I5" s="220"/>
      <c r="J5" s="220"/>
      <c r="K5" s="220"/>
      <c r="L5" s="220"/>
      <c r="M5" s="220"/>
      <c r="N5" s="220"/>
      <c r="O5" s="220"/>
      <c r="P5" s="220"/>
      <c r="Q5" s="2"/>
      <c r="R5" s="2"/>
      <c r="S5" s="2"/>
      <c r="T5" s="2"/>
      <c r="U5" s="2"/>
      <c r="V5" s="2"/>
      <c r="W5" s="2"/>
      <c r="X5" s="2"/>
      <c r="Y5" s="2"/>
      <c r="Z5" s="2"/>
      <c r="AA5" s="2"/>
      <c r="AB5" s="2"/>
      <c r="AC5" s="2"/>
      <c r="AD5" s="2"/>
      <c r="AE5" s="2"/>
      <c r="AF5" s="2"/>
      <c r="AG5" s="2"/>
      <c r="AH5" s="2"/>
      <c r="AI5" s="2"/>
      <c r="AJ5" s="2"/>
      <c r="AK5" s="2"/>
      <c r="AL5" s="2"/>
      <c r="AM5" s="2"/>
    </row>
    <row r="6" spans="1:39" x14ac:dyDescent="0.2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spans="1:39" x14ac:dyDescent="0.25">
      <c r="A7" s="2"/>
      <c r="B7" s="90"/>
      <c r="C7" s="90"/>
      <c r="D7" s="90"/>
      <c r="E7" s="90"/>
      <c r="F7" s="90"/>
      <c r="G7" s="90"/>
      <c r="H7" s="90"/>
      <c r="I7" s="90"/>
      <c r="J7" s="90"/>
      <c r="K7" s="90"/>
      <c r="L7" s="90"/>
      <c r="M7" s="90"/>
      <c r="N7" s="90"/>
      <c r="O7" s="90"/>
      <c r="P7" s="90"/>
      <c r="Q7" s="90"/>
      <c r="R7" s="90"/>
      <c r="S7" s="90"/>
      <c r="T7" s="90"/>
      <c r="U7" s="90"/>
      <c r="V7" s="90"/>
      <c r="W7" s="90"/>
      <c r="X7" s="2"/>
      <c r="Y7" s="2"/>
      <c r="Z7" s="2"/>
      <c r="AA7" s="2"/>
      <c r="AB7" s="2"/>
      <c r="AC7" s="2"/>
      <c r="AD7" s="2"/>
      <c r="AE7" s="2"/>
      <c r="AF7" s="2"/>
      <c r="AG7" s="2"/>
      <c r="AH7" s="2"/>
      <c r="AI7" s="2"/>
      <c r="AJ7" s="2"/>
      <c r="AK7" s="2"/>
      <c r="AL7" s="2"/>
      <c r="AM7" s="2"/>
    </row>
    <row r="8" spans="1:39" ht="28.5" customHeight="1" x14ac:dyDescent="0.35">
      <c r="A8" s="2"/>
      <c r="B8" s="90"/>
      <c r="C8" s="91"/>
      <c r="D8" s="217" t="s">
        <v>0</v>
      </c>
      <c r="E8" s="217"/>
      <c r="F8" s="93"/>
      <c r="G8" s="217" t="s">
        <v>339</v>
      </c>
      <c r="H8" s="217"/>
      <c r="I8" s="217"/>
      <c r="J8" s="217"/>
      <c r="K8" s="217"/>
      <c r="L8" s="217"/>
      <c r="M8" s="217"/>
      <c r="N8" s="217"/>
      <c r="O8" s="217"/>
      <c r="P8" s="217"/>
      <c r="Q8" s="91"/>
      <c r="R8" s="91"/>
      <c r="S8" s="91"/>
      <c r="T8" s="91"/>
      <c r="U8" s="91"/>
      <c r="V8" s="91"/>
      <c r="W8" s="90"/>
      <c r="X8" s="2"/>
      <c r="Y8" s="2"/>
      <c r="Z8" s="2"/>
      <c r="AA8" s="2"/>
      <c r="AB8" s="2"/>
      <c r="AC8" s="2"/>
      <c r="AD8" s="2"/>
      <c r="AE8" s="2"/>
      <c r="AF8" s="2"/>
      <c r="AG8" s="2"/>
      <c r="AH8" s="2"/>
      <c r="AI8" s="2"/>
      <c r="AJ8" s="2"/>
      <c r="AK8" s="2"/>
      <c r="AL8" s="2"/>
      <c r="AM8" s="2"/>
    </row>
    <row r="9" spans="1:39" ht="15" customHeight="1" thickBot="1" x14ac:dyDescent="0.3">
      <c r="A9" s="2"/>
      <c r="B9" s="90"/>
      <c r="C9" s="2"/>
      <c r="D9" s="2"/>
      <c r="E9" s="15"/>
      <c r="F9" s="15"/>
      <c r="G9" s="15"/>
      <c r="H9" s="15"/>
      <c r="I9" s="2"/>
      <c r="J9" s="2"/>
      <c r="K9" s="2"/>
      <c r="L9" s="2"/>
      <c r="M9" s="2"/>
      <c r="N9" s="2"/>
      <c r="O9" s="2"/>
      <c r="P9" s="2"/>
      <c r="Q9" s="2"/>
      <c r="R9" s="2"/>
      <c r="S9" s="2"/>
      <c r="T9" s="2"/>
      <c r="U9" s="2"/>
      <c r="V9" s="2"/>
      <c r="W9" s="90"/>
      <c r="X9" s="2"/>
      <c r="Y9" s="2"/>
      <c r="Z9" s="2"/>
      <c r="AA9" s="2"/>
      <c r="AB9" s="2"/>
      <c r="AC9" s="2"/>
      <c r="AD9" s="2"/>
      <c r="AE9" s="2"/>
      <c r="AF9" s="2"/>
      <c r="AG9" s="2"/>
      <c r="AH9" s="2"/>
      <c r="AI9" s="2"/>
      <c r="AJ9" s="2"/>
      <c r="AK9" s="2"/>
      <c r="AL9" s="2"/>
      <c r="AM9" s="2"/>
    </row>
    <row r="10" spans="1:39" ht="31.5" customHeight="1" thickBot="1" x14ac:dyDescent="0.3">
      <c r="A10" s="2"/>
      <c r="B10" s="90"/>
      <c r="C10" s="2"/>
      <c r="D10" s="227" t="s">
        <v>84</v>
      </c>
      <c r="E10" s="228"/>
      <c r="F10" s="100"/>
      <c r="G10" s="15"/>
      <c r="H10" s="15"/>
      <c r="I10" s="2"/>
      <c r="J10" s="2"/>
      <c r="K10" s="2"/>
      <c r="L10" s="2"/>
      <c r="M10" s="2"/>
      <c r="N10" s="2"/>
      <c r="O10" s="2"/>
      <c r="P10" s="2"/>
      <c r="Q10" s="184" t="s">
        <v>402</v>
      </c>
      <c r="R10" s="151" t="s">
        <v>335</v>
      </c>
      <c r="S10" s="152" t="s">
        <v>334</v>
      </c>
      <c r="T10" s="153" t="s">
        <v>333</v>
      </c>
      <c r="U10" s="2"/>
      <c r="V10" s="2"/>
      <c r="W10" s="90"/>
      <c r="X10" s="2"/>
      <c r="Y10" s="2"/>
      <c r="Z10" s="2"/>
      <c r="AA10" s="2"/>
      <c r="AB10" s="2"/>
      <c r="AC10" s="2"/>
      <c r="AD10" s="2"/>
      <c r="AE10" s="2"/>
      <c r="AF10" s="2"/>
      <c r="AG10" s="2"/>
      <c r="AH10" s="2"/>
      <c r="AI10" s="2"/>
      <c r="AJ10" s="2"/>
      <c r="AK10" s="2"/>
      <c r="AL10" s="2"/>
      <c r="AM10" s="2"/>
    </row>
    <row r="11" spans="1:39" ht="15" customHeight="1" x14ac:dyDescent="0.25">
      <c r="A11" s="2"/>
      <c r="B11" s="90"/>
      <c r="C11" s="2"/>
      <c r="D11" s="221">
        <f>gears!G28</f>
        <v>100</v>
      </c>
      <c r="E11" s="222"/>
      <c r="F11" s="99"/>
      <c r="G11" s="15"/>
      <c r="H11" s="15"/>
      <c r="I11" s="2"/>
      <c r="J11" s="2"/>
      <c r="K11" s="2"/>
      <c r="L11" s="2"/>
      <c r="M11" s="2"/>
      <c r="N11" s="2"/>
      <c r="O11" s="2"/>
      <c r="P11" s="2"/>
      <c r="Q11" s="148" t="s">
        <v>184</v>
      </c>
      <c r="R11" s="189">
        <f>gears!L21</f>
        <v>0</v>
      </c>
      <c r="S11" s="190">
        <f>gears!K21</f>
        <v>0</v>
      </c>
      <c r="T11" s="191">
        <f>gears!J21</f>
        <v>0</v>
      </c>
      <c r="U11" s="2"/>
      <c r="V11" s="2"/>
      <c r="W11" s="90"/>
      <c r="X11" s="2"/>
      <c r="Y11" s="2"/>
      <c r="Z11" s="2"/>
      <c r="AA11" s="2"/>
      <c r="AB11" s="2"/>
      <c r="AC11" s="2"/>
      <c r="AD11" s="2"/>
      <c r="AE11" s="2"/>
      <c r="AF11" s="2"/>
      <c r="AG11" s="2"/>
      <c r="AH11" s="2"/>
      <c r="AI11" s="2"/>
      <c r="AJ11" s="2"/>
      <c r="AK11" s="2"/>
      <c r="AL11" s="2"/>
      <c r="AM11" s="2"/>
    </row>
    <row r="12" spans="1:39" ht="15" customHeight="1" x14ac:dyDescent="0.25">
      <c r="A12" s="2"/>
      <c r="B12" s="90"/>
      <c r="C12" s="2"/>
      <c r="D12" s="223"/>
      <c r="E12" s="224"/>
      <c r="F12" s="99"/>
      <c r="G12" s="15"/>
      <c r="H12" s="15"/>
      <c r="I12" s="2"/>
      <c r="J12" s="2"/>
      <c r="K12" s="2"/>
      <c r="L12" s="2"/>
      <c r="M12" s="2"/>
      <c r="N12" s="2"/>
      <c r="O12" s="2"/>
      <c r="P12" s="2"/>
      <c r="Q12" s="146" t="s">
        <v>5</v>
      </c>
      <c r="R12" s="192">
        <f>gears!L22</f>
        <v>0</v>
      </c>
      <c r="S12" s="149">
        <f>gears!K22</f>
        <v>0</v>
      </c>
      <c r="T12" s="150">
        <f>gears!J22</f>
        <v>0</v>
      </c>
      <c r="U12" s="2"/>
      <c r="V12" s="2"/>
      <c r="W12" s="90"/>
      <c r="X12" s="2"/>
      <c r="Y12" s="2"/>
      <c r="Z12" s="2"/>
      <c r="AA12" s="2"/>
      <c r="AB12" s="2"/>
      <c r="AC12" s="2"/>
      <c r="AD12" s="2"/>
      <c r="AE12" s="2"/>
      <c r="AF12" s="2"/>
      <c r="AG12" s="2"/>
      <c r="AH12" s="2"/>
      <c r="AI12" s="2"/>
      <c r="AJ12" s="2"/>
      <c r="AK12" s="2"/>
      <c r="AL12" s="2"/>
      <c r="AM12" s="2"/>
    </row>
    <row r="13" spans="1:39" ht="15.75" customHeight="1" x14ac:dyDescent="0.25">
      <c r="A13" s="2"/>
      <c r="B13" s="90"/>
      <c r="C13" s="2"/>
      <c r="D13" s="223"/>
      <c r="E13" s="224"/>
      <c r="F13" s="99"/>
      <c r="G13" s="15"/>
      <c r="H13" s="15"/>
      <c r="I13" s="2"/>
      <c r="J13" s="2"/>
      <c r="K13" s="2"/>
      <c r="L13" s="2"/>
      <c r="M13" s="2"/>
      <c r="N13" s="2"/>
      <c r="O13" s="2"/>
      <c r="P13" s="2"/>
      <c r="Q13" s="146" t="s">
        <v>189</v>
      </c>
      <c r="R13" s="192">
        <f>gears!L23</f>
        <v>0</v>
      </c>
      <c r="S13" s="149">
        <f>gears!K23</f>
        <v>0</v>
      </c>
      <c r="T13" s="150">
        <f>gears!J23</f>
        <v>0</v>
      </c>
      <c r="U13" s="2"/>
      <c r="V13" s="2"/>
      <c r="W13" s="90"/>
      <c r="X13" s="2"/>
      <c r="Y13" s="2"/>
      <c r="Z13" s="2"/>
      <c r="AA13" s="2"/>
      <c r="AB13" s="2"/>
      <c r="AC13" s="2"/>
      <c r="AD13" s="2"/>
      <c r="AE13" s="2"/>
      <c r="AF13" s="2"/>
      <c r="AG13" s="2"/>
      <c r="AH13" s="2"/>
      <c r="AI13" s="2"/>
      <c r="AJ13" s="2"/>
      <c r="AK13" s="2"/>
      <c r="AL13" s="2"/>
      <c r="AM13" s="2"/>
    </row>
    <row r="14" spans="1:39" ht="15.75" customHeight="1" thickBot="1" x14ac:dyDescent="0.3">
      <c r="A14" s="2"/>
      <c r="B14" s="90"/>
      <c r="C14" s="2"/>
      <c r="D14" s="225"/>
      <c r="E14" s="226"/>
      <c r="F14" s="99"/>
      <c r="G14" s="15"/>
      <c r="H14" s="15"/>
      <c r="I14" s="2"/>
      <c r="J14" s="1"/>
      <c r="K14" s="1"/>
      <c r="L14" s="1"/>
      <c r="M14" s="1"/>
      <c r="N14" s="1"/>
      <c r="O14" s="2"/>
      <c r="P14" s="2"/>
      <c r="Q14" s="147" t="s">
        <v>94</v>
      </c>
      <c r="R14" s="193">
        <f>gears!L24</f>
        <v>0</v>
      </c>
      <c r="S14" s="194">
        <f>gears!K24</f>
        <v>0</v>
      </c>
      <c r="T14" s="195">
        <f>gears!J24</f>
        <v>0</v>
      </c>
      <c r="U14" s="1"/>
      <c r="V14" s="1"/>
      <c r="W14" s="90"/>
      <c r="X14" s="2"/>
      <c r="Y14" s="2"/>
      <c r="Z14" s="2"/>
      <c r="AA14" s="2"/>
      <c r="AB14" s="2"/>
      <c r="AC14" s="2"/>
      <c r="AD14" s="2"/>
      <c r="AE14" s="2"/>
      <c r="AF14" s="2"/>
      <c r="AG14" s="2"/>
      <c r="AH14" s="2"/>
      <c r="AI14" s="2"/>
      <c r="AJ14" s="2"/>
      <c r="AK14" s="2"/>
      <c r="AL14" s="2"/>
    </row>
    <row r="15" spans="1:39" ht="15.75" customHeight="1" x14ac:dyDescent="0.25">
      <c r="A15" s="2"/>
      <c r="B15" s="90"/>
      <c r="C15" s="2"/>
      <c r="D15" s="2"/>
      <c r="E15" s="2"/>
      <c r="F15" s="99"/>
      <c r="G15" s="15"/>
      <c r="H15" s="15"/>
      <c r="I15" s="2"/>
      <c r="J15" s="1"/>
      <c r="K15" s="1"/>
      <c r="L15" s="1"/>
      <c r="M15" s="1"/>
      <c r="N15" s="1"/>
      <c r="O15" s="2"/>
      <c r="P15" s="2"/>
      <c r="Q15" s="139"/>
      <c r="R15" s="140"/>
      <c r="S15" s="140"/>
      <c r="T15" s="140"/>
      <c r="U15" s="1"/>
      <c r="V15" s="1"/>
      <c r="W15" s="90"/>
      <c r="X15" s="2"/>
      <c r="Y15" s="2"/>
      <c r="Z15" s="2"/>
      <c r="AA15" s="2"/>
      <c r="AB15" s="2"/>
      <c r="AC15" s="2"/>
      <c r="AD15" s="2"/>
      <c r="AE15" s="2"/>
      <c r="AF15" s="2"/>
      <c r="AG15" s="2"/>
      <c r="AH15" s="2"/>
      <c r="AI15" s="2"/>
      <c r="AJ15" s="2"/>
      <c r="AK15" s="2"/>
      <c r="AL15" s="2"/>
    </row>
    <row r="16" spans="1:39" ht="15.75" customHeight="1" x14ac:dyDescent="0.25">
      <c r="A16" s="2"/>
      <c r="B16" s="90"/>
      <c r="C16" s="2"/>
      <c r="D16" s="99"/>
      <c r="E16" s="99"/>
      <c r="F16" s="99"/>
      <c r="G16" s="15"/>
      <c r="H16" s="15"/>
      <c r="I16" s="2"/>
      <c r="J16" s="1"/>
      <c r="K16" s="1"/>
      <c r="L16" s="1"/>
      <c r="M16" s="1"/>
      <c r="N16" s="1"/>
      <c r="O16" s="2"/>
      <c r="P16" s="2"/>
      <c r="Q16" s="1"/>
      <c r="R16" s="1"/>
      <c r="S16" s="1"/>
      <c r="T16" s="1"/>
      <c r="U16" s="1"/>
      <c r="V16" s="2"/>
      <c r="W16" s="90"/>
      <c r="X16" s="2"/>
      <c r="Y16" s="2"/>
      <c r="Z16" s="2"/>
      <c r="AA16" s="2"/>
      <c r="AB16" s="2"/>
      <c r="AC16" s="2"/>
      <c r="AD16" s="2"/>
      <c r="AE16" s="2"/>
      <c r="AF16" s="2"/>
      <c r="AG16" s="2"/>
      <c r="AH16" s="2"/>
      <c r="AI16" s="2"/>
      <c r="AJ16" s="2"/>
      <c r="AK16" s="2"/>
      <c r="AL16" s="2"/>
    </row>
    <row r="17" spans="1:38" ht="14.25" customHeight="1" thickBot="1" x14ac:dyDescent="0.3">
      <c r="A17" s="2"/>
      <c r="B17" s="90"/>
      <c r="C17" s="2"/>
      <c r="D17" s="2"/>
      <c r="E17" s="15"/>
      <c r="F17" s="15"/>
      <c r="G17" s="15"/>
      <c r="H17" s="15"/>
      <c r="I17" s="2"/>
      <c r="J17" s="86"/>
      <c r="K17" s="86"/>
      <c r="L17" s="86"/>
      <c r="M17" s="86"/>
      <c r="N17" s="86"/>
      <c r="O17" s="2"/>
      <c r="P17" s="2"/>
      <c r="Q17" s="1"/>
      <c r="R17" s="1"/>
      <c r="S17" s="1"/>
      <c r="T17" s="1"/>
      <c r="U17" s="1"/>
      <c r="V17" s="1"/>
      <c r="W17" s="90"/>
      <c r="X17" s="2"/>
      <c r="Y17" s="2"/>
      <c r="Z17" s="2"/>
      <c r="AA17" s="2"/>
      <c r="AB17" s="2"/>
      <c r="AC17" s="2"/>
      <c r="AD17" s="2"/>
      <c r="AE17" s="2"/>
      <c r="AF17" s="2"/>
      <c r="AG17" s="2"/>
      <c r="AH17" s="2"/>
      <c r="AI17" s="2"/>
      <c r="AJ17" s="2"/>
      <c r="AK17" s="2"/>
      <c r="AL17" s="2"/>
    </row>
    <row r="18" spans="1:38" s="14" customFormat="1" ht="25.5" customHeight="1" thickBot="1" x14ac:dyDescent="0.3">
      <c r="A18" s="15"/>
      <c r="B18" s="92"/>
      <c r="C18" s="15"/>
      <c r="D18" s="232" t="s">
        <v>376</v>
      </c>
      <c r="E18" s="233"/>
      <c r="F18" s="67"/>
      <c r="G18" s="15"/>
      <c r="H18" s="15"/>
      <c r="I18" s="15"/>
      <c r="J18" s="15"/>
      <c r="K18" s="67"/>
      <c r="L18" s="68"/>
      <c r="M18" s="68"/>
      <c r="N18" s="69"/>
      <c r="O18" s="2"/>
      <c r="P18" s="2"/>
      <c r="Q18" s="184" t="s">
        <v>375</v>
      </c>
      <c r="R18" s="155" t="s">
        <v>346</v>
      </c>
      <c r="S18" s="156" t="s">
        <v>347</v>
      </c>
      <c r="T18" s="157" t="s">
        <v>348</v>
      </c>
      <c r="U18" s="67"/>
      <c r="V18" s="2"/>
      <c r="W18" s="92"/>
      <c r="X18" s="15"/>
      <c r="Y18" s="15"/>
      <c r="Z18" s="15"/>
      <c r="AA18" s="15"/>
      <c r="AB18" s="15"/>
      <c r="AC18" s="15"/>
      <c r="AD18" s="15"/>
      <c r="AE18" s="15"/>
      <c r="AF18" s="15"/>
      <c r="AG18" s="15"/>
      <c r="AH18" s="15"/>
      <c r="AI18" s="15"/>
      <c r="AJ18" s="15"/>
      <c r="AK18" s="15"/>
      <c r="AL18" s="15"/>
    </row>
    <row r="19" spans="1:38" s="14" customFormat="1" ht="18" customHeight="1" x14ac:dyDescent="0.25">
      <c r="A19" s="15"/>
      <c r="B19" s="92"/>
      <c r="C19" s="15"/>
      <c r="D19" s="154" t="s">
        <v>184</v>
      </c>
      <c r="E19" s="178">
        <f>gears!H21*100</f>
        <v>100</v>
      </c>
      <c r="F19" s="101"/>
      <c r="G19" s="15"/>
      <c r="H19" s="15"/>
      <c r="I19" s="15"/>
      <c r="J19" s="15"/>
      <c r="K19" s="67"/>
      <c r="L19" s="67"/>
      <c r="M19" s="67"/>
      <c r="N19" s="67"/>
      <c r="O19" s="2"/>
      <c r="P19" s="2"/>
      <c r="Q19" s="148" t="str">
        <f>'Link Metrics'!B5</f>
        <v>Client Name</v>
      </c>
      <c r="R19" s="201">
        <f>'Link Metrics'!C7</f>
        <v>0</v>
      </c>
      <c r="S19" s="202">
        <f>'Link Metrics'!C17</f>
        <v>0</v>
      </c>
      <c r="T19" s="203" t="e">
        <f>S19/R19</f>
        <v>#DIV/0!</v>
      </c>
      <c r="U19" s="67"/>
      <c r="V19" s="1"/>
      <c r="W19" s="92"/>
      <c r="X19" s="15"/>
      <c r="Y19" s="15"/>
      <c r="Z19" s="15"/>
      <c r="AA19" s="15"/>
      <c r="AB19" s="15"/>
      <c r="AC19" s="15"/>
      <c r="AD19" s="15"/>
      <c r="AE19" s="15"/>
      <c r="AF19" s="15"/>
      <c r="AG19" s="15"/>
      <c r="AH19" s="15"/>
      <c r="AI19" s="15"/>
      <c r="AJ19" s="15"/>
      <c r="AK19" s="15"/>
      <c r="AL19" s="15"/>
    </row>
    <row r="20" spans="1:38" s="14" customFormat="1" ht="18" customHeight="1" x14ac:dyDescent="0.25">
      <c r="A20" s="15"/>
      <c r="B20" s="92"/>
      <c r="C20" s="15"/>
      <c r="D20" s="144" t="s">
        <v>5</v>
      </c>
      <c r="E20" s="179">
        <f>gears!H22*100</f>
        <v>100</v>
      </c>
      <c r="F20" s="101"/>
      <c r="G20" s="15"/>
      <c r="H20" s="15"/>
      <c r="I20" s="15"/>
      <c r="J20" s="15"/>
      <c r="K20" s="67"/>
      <c r="L20" s="67"/>
      <c r="M20" s="67"/>
      <c r="N20" s="67"/>
      <c r="O20" s="2"/>
      <c r="P20" s="2"/>
      <c r="Q20" s="146" t="str">
        <f>'Link Metrics'!F5</f>
        <v>Competitor 1</v>
      </c>
      <c r="R20" s="204">
        <f>'Link Metrics'!G7</f>
        <v>0</v>
      </c>
      <c r="S20" s="205">
        <f>'Link Metrics'!G17</f>
        <v>0</v>
      </c>
      <c r="T20" s="206" t="e">
        <f>S20/R20</f>
        <v>#DIV/0!</v>
      </c>
      <c r="U20" s="67"/>
      <c r="V20" s="2"/>
      <c r="W20" s="92"/>
      <c r="X20" s="15"/>
      <c r="Y20" s="15"/>
      <c r="Z20" s="15"/>
      <c r="AA20" s="15"/>
      <c r="AB20" s="15"/>
      <c r="AC20" s="15"/>
      <c r="AD20" s="15"/>
      <c r="AE20" s="15"/>
      <c r="AF20" s="15"/>
      <c r="AG20" s="15"/>
      <c r="AH20" s="15"/>
      <c r="AI20" s="15"/>
      <c r="AJ20" s="15"/>
      <c r="AK20" s="15"/>
      <c r="AL20" s="15"/>
    </row>
    <row r="21" spans="1:38" s="14" customFormat="1" ht="18" customHeight="1" x14ac:dyDescent="0.25">
      <c r="A21" s="15"/>
      <c r="B21" s="92"/>
      <c r="C21" s="15"/>
      <c r="D21" s="144" t="s">
        <v>189</v>
      </c>
      <c r="E21" s="179">
        <f>gears!H23*100</f>
        <v>100</v>
      </c>
      <c r="F21" s="101"/>
      <c r="G21" s="15"/>
      <c r="H21" s="15"/>
      <c r="I21" s="15"/>
      <c r="J21" s="15"/>
      <c r="K21" s="67"/>
      <c r="L21" s="67"/>
      <c r="M21" s="67"/>
      <c r="N21" s="67"/>
      <c r="O21" s="2"/>
      <c r="P21" s="2"/>
      <c r="Q21" s="146" t="str">
        <f>'Link Metrics'!J5</f>
        <v>Competitor 2</v>
      </c>
      <c r="R21" s="204">
        <f>'Link Metrics'!K7</f>
        <v>0</v>
      </c>
      <c r="S21" s="205">
        <f>'Link Metrics'!K17</f>
        <v>0</v>
      </c>
      <c r="T21" s="206" t="e">
        <f>S21/R21</f>
        <v>#DIV/0!</v>
      </c>
      <c r="U21" s="67"/>
      <c r="V21" s="1"/>
      <c r="W21" s="92"/>
      <c r="X21" s="15"/>
      <c r="Y21" s="15"/>
      <c r="Z21" s="15"/>
      <c r="AA21" s="15"/>
      <c r="AB21" s="15"/>
      <c r="AC21" s="15"/>
      <c r="AD21" s="15"/>
      <c r="AE21" s="15"/>
      <c r="AF21" s="15"/>
      <c r="AG21" s="15"/>
      <c r="AH21" s="15"/>
      <c r="AI21" s="15"/>
      <c r="AJ21" s="15"/>
      <c r="AK21" s="15"/>
      <c r="AL21" s="15"/>
    </row>
    <row r="22" spans="1:38" s="14" customFormat="1" ht="18" customHeight="1" thickBot="1" x14ac:dyDescent="0.3">
      <c r="A22" s="15"/>
      <c r="B22" s="92"/>
      <c r="C22" s="15"/>
      <c r="D22" s="145" t="s">
        <v>190</v>
      </c>
      <c r="E22" s="180">
        <f>gears!H24*100</f>
        <v>100</v>
      </c>
      <c r="F22" s="101"/>
      <c r="G22" s="15"/>
      <c r="H22" s="15"/>
      <c r="I22" s="15"/>
      <c r="J22" s="15"/>
      <c r="K22" s="67"/>
      <c r="L22" s="67"/>
      <c r="M22" s="67"/>
      <c r="N22" s="67"/>
      <c r="O22" s="2"/>
      <c r="P22" s="2"/>
      <c r="Q22" s="147" t="str">
        <f>'Link Metrics'!N5</f>
        <v>Competitor 3</v>
      </c>
      <c r="R22" s="207">
        <f>'Link Metrics'!O7</f>
        <v>0</v>
      </c>
      <c r="S22" s="208">
        <f>'Link Metrics'!O17</f>
        <v>0</v>
      </c>
      <c r="T22" s="209" t="e">
        <f>S22/R22</f>
        <v>#DIV/0!</v>
      </c>
      <c r="U22" s="67"/>
      <c r="V22" s="2"/>
      <c r="W22" s="92"/>
      <c r="X22" s="15"/>
      <c r="Y22" s="15"/>
      <c r="Z22" s="15"/>
      <c r="AA22" s="15"/>
      <c r="AB22" s="15"/>
      <c r="AC22" s="15"/>
      <c r="AD22" s="15"/>
      <c r="AE22" s="15"/>
      <c r="AF22" s="15"/>
      <c r="AG22" s="15"/>
      <c r="AH22" s="15"/>
      <c r="AI22" s="15"/>
      <c r="AJ22" s="15"/>
      <c r="AK22" s="15"/>
      <c r="AL22" s="15"/>
    </row>
    <row r="23" spans="1:38" s="14" customFormat="1" ht="12.75" customHeight="1" x14ac:dyDescent="0.25">
      <c r="A23" s="15"/>
      <c r="B23" s="92"/>
      <c r="C23" s="15"/>
      <c r="D23" s="15"/>
      <c r="E23" s="15"/>
      <c r="F23" s="15"/>
      <c r="G23" s="15"/>
      <c r="H23" s="15"/>
      <c r="I23" s="15"/>
      <c r="J23" s="15"/>
      <c r="K23" s="67"/>
      <c r="L23" s="67"/>
      <c r="M23" s="67"/>
      <c r="N23" s="67"/>
      <c r="O23" s="2"/>
      <c r="P23" s="2"/>
      <c r="Q23" s="67"/>
      <c r="R23" s="67"/>
      <c r="S23" s="67"/>
      <c r="T23" s="67"/>
      <c r="U23" s="67"/>
      <c r="V23" s="1"/>
      <c r="W23" s="92"/>
      <c r="X23" s="15"/>
      <c r="Y23" s="15"/>
      <c r="Z23" s="15"/>
      <c r="AA23" s="15"/>
      <c r="AB23" s="15"/>
      <c r="AC23" s="15"/>
      <c r="AD23" s="15"/>
      <c r="AE23" s="15"/>
      <c r="AF23" s="15"/>
      <c r="AG23" s="15"/>
      <c r="AH23" s="15"/>
      <c r="AI23" s="15"/>
      <c r="AJ23" s="15"/>
      <c r="AK23" s="15"/>
      <c r="AL23" s="15"/>
    </row>
    <row r="24" spans="1:38" s="14" customFormat="1" ht="13.5" customHeight="1" thickBot="1" x14ac:dyDescent="0.3">
      <c r="A24" s="15"/>
      <c r="B24" s="92"/>
      <c r="C24" s="15"/>
      <c r="D24" s="15"/>
      <c r="E24" s="15"/>
      <c r="F24" s="15"/>
      <c r="G24" s="15"/>
      <c r="H24" s="15"/>
      <c r="I24" s="15"/>
      <c r="J24" s="15"/>
      <c r="K24" s="67"/>
      <c r="L24" s="67"/>
      <c r="M24" s="67"/>
      <c r="N24" s="67"/>
      <c r="O24" s="2"/>
      <c r="P24" s="2"/>
      <c r="Q24" s="67"/>
      <c r="R24" s="104"/>
      <c r="S24" s="104"/>
      <c r="T24" s="104"/>
      <c r="U24" s="67"/>
      <c r="V24" s="2"/>
      <c r="W24" s="92"/>
      <c r="X24" s="15"/>
      <c r="Y24" s="15"/>
      <c r="Z24" s="15"/>
      <c r="AA24" s="15"/>
      <c r="AB24" s="15"/>
      <c r="AC24" s="15"/>
      <c r="AD24" s="15"/>
      <c r="AE24" s="15"/>
      <c r="AF24" s="15"/>
      <c r="AG24" s="15"/>
      <c r="AH24" s="15"/>
      <c r="AI24" s="15"/>
      <c r="AJ24" s="15"/>
      <c r="AK24" s="15"/>
      <c r="AL24" s="15"/>
    </row>
    <row r="25" spans="1:38" s="14" customFormat="1" ht="25.5" customHeight="1" thickBot="1" x14ac:dyDescent="0.3">
      <c r="A25" s="15"/>
      <c r="B25" s="92"/>
      <c r="C25" s="15"/>
      <c r="D25" s="232" t="s">
        <v>450</v>
      </c>
      <c r="E25" s="233"/>
      <c r="F25" s="15"/>
      <c r="G25" s="15"/>
      <c r="H25" s="15"/>
      <c r="I25" s="15"/>
      <c r="J25" s="15"/>
      <c r="K25" s="67"/>
      <c r="L25" s="67"/>
      <c r="M25" s="67"/>
      <c r="N25" s="67"/>
      <c r="O25" s="2"/>
      <c r="P25" s="2"/>
      <c r="Q25" s="246" t="s">
        <v>394</v>
      </c>
      <c r="R25" s="247"/>
      <c r="S25" s="247"/>
      <c r="T25" s="248"/>
      <c r="U25" s="67"/>
      <c r="V25" s="1"/>
      <c r="W25" s="92"/>
      <c r="X25" s="15"/>
      <c r="Y25" s="15"/>
      <c r="Z25" s="15"/>
      <c r="AA25" s="15"/>
      <c r="AB25" s="15"/>
      <c r="AC25" s="15"/>
      <c r="AD25" s="15"/>
      <c r="AE25" s="15"/>
      <c r="AF25" s="15"/>
      <c r="AG25" s="15"/>
      <c r="AH25" s="15"/>
      <c r="AI25" s="15"/>
      <c r="AJ25" s="15"/>
      <c r="AK25" s="15"/>
      <c r="AL25" s="15"/>
    </row>
    <row r="26" spans="1:38" s="14" customFormat="1" ht="18" customHeight="1" x14ac:dyDescent="0.25">
      <c r="A26" s="15"/>
      <c r="B26" s="92"/>
      <c r="C26" s="15"/>
      <c r="D26" s="154" t="s">
        <v>184</v>
      </c>
      <c r="E26" s="178">
        <f>gears!I21</f>
        <v>0</v>
      </c>
      <c r="F26" s="15"/>
      <c r="G26" s="15"/>
      <c r="H26" s="15"/>
      <c r="I26" s="15"/>
      <c r="J26" s="15"/>
      <c r="K26" s="67"/>
      <c r="L26" s="67"/>
      <c r="M26" s="67"/>
      <c r="N26" s="67"/>
      <c r="O26" s="2"/>
      <c r="P26" s="2"/>
      <c r="Q26" s="237" t="s">
        <v>401</v>
      </c>
      <c r="R26" s="238"/>
      <c r="S26" s="238"/>
      <c r="T26" s="239"/>
      <c r="U26" s="67"/>
      <c r="V26" s="2"/>
      <c r="W26" s="92"/>
      <c r="X26" s="15"/>
      <c r="Y26" s="15"/>
      <c r="Z26" s="15"/>
      <c r="AA26" s="15"/>
      <c r="AB26" s="15"/>
      <c r="AC26" s="15"/>
      <c r="AD26" s="15"/>
      <c r="AE26" s="15"/>
      <c r="AF26" s="15"/>
      <c r="AG26" s="15"/>
      <c r="AH26" s="15"/>
      <c r="AI26" s="15"/>
      <c r="AJ26" s="15"/>
      <c r="AK26" s="15"/>
      <c r="AL26" s="15"/>
    </row>
    <row r="27" spans="1:38" s="14" customFormat="1" ht="18" customHeight="1" x14ac:dyDescent="0.25">
      <c r="A27" s="15"/>
      <c r="B27" s="92"/>
      <c r="C27" s="15"/>
      <c r="D27" s="144" t="s">
        <v>5</v>
      </c>
      <c r="E27" s="179">
        <f>gears!I22</f>
        <v>0</v>
      </c>
      <c r="F27" s="15"/>
      <c r="G27" s="15"/>
      <c r="H27" s="15"/>
      <c r="I27" s="15"/>
      <c r="J27" s="15"/>
      <c r="K27" s="67"/>
      <c r="L27" s="67"/>
      <c r="M27" s="67"/>
      <c r="N27" s="67"/>
      <c r="O27" s="2"/>
      <c r="P27" s="2"/>
      <c r="Q27" s="240"/>
      <c r="R27" s="241"/>
      <c r="S27" s="241"/>
      <c r="T27" s="242"/>
      <c r="U27" s="67"/>
      <c r="V27" s="1"/>
      <c r="W27" s="92"/>
      <c r="X27" s="15"/>
      <c r="Y27" s="15"/>
      <c r="Z27" s="15"/>
      <c r="AA27" s="15"/>
      <c r="AB27" s="15"/>
      <c r="AC27" s="15"/>
      <c r="AD27" s="15"/>
      <c r="AE27" s="15"/>
      <c r="AF27" s="15"/>
      <c r="AG27" s="15"/>
      <c r="AH27" s="15"/>
      <c r="AI27" s="15"/>
      <c r="AJ27" s="15"/>
      <c r="AK27" s="15"/>
      <c r="AL27" s="15"/>
    </row>
    <row r="28" spans="1:38" s="14" customFormat="1" ht="18" customHeight="1" x14ac:dyDescent="0.25">
      <c r="A28" s="15"/>
      <c r="B28" s="92"/>
      <c r="C28" s="15"/>
      <c r="D28" s="144" t="s">
        <v>189</v>
      </c>
      <c r="E28" s="179">
        <f>gears!I23</f>
        <v>0</v>
      </c>
      <c r="F28" s="15"/>
      <c r="G28" s="15"/>
      <c r="H28" s="15"/>
      <c r="I28" s="15"/>
      <c r="J28" s="15"/>
      <c r="K28" s="67"/>
      <c r="L28" s="67"/>
      <c r="M28" s="67"/>
      <c r="N28" s="67"/>
      <c r="O28" s="2"/>
      <c r="P28" s="2"/>
      <c r="Q28" s="240"/>
      <c r="R28" s="241"/>
      <c r="S28" s="241"/>
      <c r="T28" s="242"/>
      <c r="U28" s="67"/>
      <c r="V28" s="2"/>
      <c r="W28" s="92"/>
      <c r="X28" s="15"/>
      <c r="Y28" s="15"/>
      <c r="Z28" s="15"/>
      <c r="AA28" s="15"/>
      <c r="AB28" s="15"/>
      <c r="AC28" s="15"/>
      <c r="AD28" s="15"/>
      <c r="AE28" s="15"/>
      <c r="AF28" s="15"/>
      <c r="AG28" s="15"/>
      <c r="AH28" s="15"/>
      <c r="AI28" s="15"/>
      <c r="AJ28" s="15"/>
      <c r="AK28" s="15"/>
      <c r="AL28" s="15"/>
    </row>
    <row r="29" spans="1:38" s="14" customFormat="1" ht="18" customHeight="1" thickBot="1" x14ac:dyDescent="0.3">
      <c r="A29" s="15"/>
      <c r="B29" s="92"/>
      <c r="C29" s="15"/>
      <c r="D29" s="145" t="s">
        <v>190</v>
      </c>
      <c r="E29" s="180">
        <f>gears!I24</f>
        <v>0</v>
      </c>
      <c r="F29" s="15"/>
      <c r="G29" s="15"/>
      <c r="H29" s="15"/>
      <c r="I29" s="15"/>
      <c r="J29" s="15"/>
      <c r="K29" s="67"/>
      <c r="L29" s="67"/>
      <c r="M29" s="67"/>
      <c r="N29" s="67"/>
      <c r="O29" s="2"/>
      <c r="P29" s="2"/>
      <c r="Q29" s="240"/>
      <c r="R29" s="241"/>
      <c r="S29" s="241"/>
      <c r="T29" s="242"/>
      <c r="U29" s="67"/>
      <c r="V29" s="1"/>
      <c r="W29" s="92"/>
      <c r="X29" s="15"/>
      <c r="Y29" s="15"/>
      <c r="Z29" s="15"/>
      <c r="AA29" s="15"/>
      <c r="AB29" s="15"/>
      <c r="AC29" s="15"/>
      <c r="AD29" s="15"/>
      <c r="AE29" s="15"/>
      <c r="AF29" s="15"/>
      <c r="AG29" s="15"/>
      <c r="AH29" s="15"/>
      <c r="AI29" s="15"/>
      <c r="AJ29" s="15"/>
      <c r="AK29" s="15"/>
      <c r="AL29" s="15"/>
    </row>
    <row r="30" spans="1:38" s="14" customFormat="1" ht="13.5" customHeight="1" x14ac:dyDescent="0.25">
      <c r="A30" s="15"/>
      <c r="B30" s="92"/>
      <c r="C30" s="15"/>
      <c r="D30" s="15"/>
      <c r="E30" s="15"/>
      <c r="F30" s="15"/>
      <c r="G30" s="15"/>
      <c r="H30" s="15"/>
      <c r="I30" s="15"/>
      <c r="J30" s="15"/>
      <c r="K30" s="67"/>
      <c r="L30" s="67"/>
      <c r="M30" s="67"/>
      <c r="N30" s="67"/>
      <c r="O30" s="2"/>
      <c r="P30" s="2"/>
      <c r="Q30" s="240"/>
      <c r="R30" s="241"/>
      <c r="S30" s="241"/>
      <c r="T30" s="242"/>
      <c r="U30" s="67"/>
      <c r="V30" s="2"/>
      <c r="W30" s="92"/>
      <c r="X30" s="15"/>
      <c r="Y30" s="15"/>
      <c r="Z30" s="15"/>
      <c r="AA30" s="15"/>
      <c r="AB30" s="15"/>
      <c r="AC30" s="15"/>
      <c r="AD30" s="15"/>
      <c r="AE30" s="15"/>
      <c r="AF30" s="15"/>
      <c r="AG30" s="15"/>
      <c r="AH30" s="15"/>
      <c r="AI30" s="15"/>
      <c r="AJ30" s="15"/>
      <c r="AK30" s="15"/>
      <c r="AL30" s="15"/>
    </row>
    <row r="31" spans="1:38" s="14" customFormat="1" ht="12.75" customHeight="1" x14ac:dyDescent="0.25">
      <c r="A31" s="15"/>
      <c r="B31" s="92"/>
      <c r="C31" s="15"/>
      <c r="D31" s="15"/>
      <c r="E31" s="15"/>
      <c r="F31" s="15"/>
      <c r="G31" s="15"/>
      <c r="H31" s="15"/>
      <c r="I31" s="15"/>
      <c r="J31" s="15"/>
      <c r="K31" s="67"/>
      <c r="L31" s="67"/>
      <c r="M31" s="67"/>
      <c r="N31" s="67"/>
      <c r="O31" s="2"/>
      <c r="P31" s="2"/>
      <c r="Q31" s="240"/>
      <c r="R31" s="241"/>
      <c r="S31" s="241"/>
      <c r="T31" s="242"/>
      <c r="U31" s="67"/>
      <c r="V31" s="1"/>
      <c r="W31" s="92"/>
      <c r="X31" s="15"/>
      <c r="Y31" s="15"/>
      <c r="Z31" s="15"/>
      <c r="AA31" s="15"/>
      <c r="AB31" s="15"/>
      <c r="AC31" s="15"/>
      <c r="AD31" s="15"/>
      <c r="AE31" s="15"/>
      <c r="AF31" s="15"/>
      <c r="AG31" s="15"/>
      <c r="AH31" s="15"/>
      <c r="AI31" s="15"/>
      <c r="AJ31" s="15"/>
      <c r="AK31" s="15"/>
      <c r="AL31" s="15"/>
    </row>
    <row r="32" spans="1:38" s="14" customFormat="1" ht="21.75" customHeight="1" x14ac:dyDescent="0.25">
      <c r="A32" s="15"/>
      <c r="B32" s="92"/>
      <c r="C32" s="15"/>
      <c r="D32" s="15"/>
      <c r="E32" s="15"/>
      <c r="F32" s="15"/>
      <c r="G32" s="15"/>
      <c r="H32" s="15"/>
      <c r="I32" s="15"/>
      <c r="J32" s="15"/>
      <c r="K32" s="67"/>
      <c r="L32" s="67"/>
      <c r="M32" s="67"/>
      <c r="N32" s="67"/>
      <c r="O32" s="2"/>
      <c r="P32" s="2"/>
      <c r="Q32" s="240"/>
      <c r="R32" s="241"/>
      <c r="S32" s="241"/>
      <c r="T32" s="242"/>
      <c r="U32" s="67"/>
      <c r="V32" s="2"/>
      <c r="W32" s="92"/>
      <c r="X32" s="15"/>
      <c r="Y32" s="15"/>
      <c r="Z32" s="15"/>
      <c r="AA32" s="15"/>
      <c r="AB32" s="15"/>
      <c r="AC32" s="15"/>
      <c r="AD32" s="15"/>
      <c r="AE32" s="15"/>
      <c r="AF32" s="15"/>
      <c r="AG32" s="15"/>
      <c r="AH32" s="15"/>
      <c r="AI32" s="15"/>
      <c r="AJ32" s="15"/>
      <c r="AK32" s="15"/>
      <c r="AL32" s="15"/>
    </row>
    <row r="33" spans="1:38" s="14" customFormat="1" ht="13.5" customHeight="1" x14ac:dyDescent="0.25">
      <c r="A33" s="15"/>
      <c r="B33" s="92"/>
      <c r="C33" s="15"/>
      <c r="D33" s="15"/>
      <c r="E33" s="15"/>
      <c r="F33" s="15"/>
      <c r="G33" s="15"/>
      <c r="H33" s="15"/>
      <c r="I33" s="15"/>
      <c r="J33" s="15"/>
      <c r="K33" s="67"/>
      <c r="L33" s="67"/>
      <c r="M33" s="67"/>
      <c r="N33" s="67"/>
      <c r="O33" s="2"/>
      <c r="P33" s="2"/>
      <c r="Q33" s="240"/>
      <c r="R33" s="241"/>
      <c r="S33" s="241"/>
      <c r="T33" s="242"/>
      <c r="U33" s="67"/>
      <c r="V33" s="1"/>
      <c r="W33" s="92"/>
      <c r="X33" s="15"/>
      <c r="Y33" s="15"/>
      <c r="Z33" s="15"/>
      <c r="AA33" s="15"/>
      <c r="AB33" s="15"/>
      <c r="AC33" s="15"/>
      <c r="AD33" s="15"/>
      <c r="AE33" s="15"/>
      <c r="AF33" s="15"/>
      <c r="AG33" s="15"/>
      <c r="AH33" s="15"/>
      <c r="AI33" s="15"/>
      <c r="AJ33" s="15"/>
      <c r="AK33" s="15"/>
      <c r="AL33" s="15"/>
    </row>
    <row r="34" spans="1:38" s="14" customFormat="1" ht="13.5" customHeight="1" x14ac:dyDescent="0.25">
      <c r="A34" s="15"/>
      <c r="B34" s="92"/>
      <c r="C34" s="15"/>
      <c r="D34" s="15"/>
      <c r="E34" s="15"/>
      <c r="F34" s="15"/>
      <c r="G34" s="15"/>
      <c r="H34" s="15"/>
      <c r="I34" s="15"/>
      <c r="J34" s="15"/>
      <c r="K34" s="67"/>
      <c r="L34" s="67"/>
      <c r="M34" s="67"/>
      <c r="N34" s="67"/>
      <c r="O34" s="2"/>
      <c r="P34" s="2"/>
      <c r="Q34" s="240"/>
      <c r="R34" s="241"/>
      <c r="S34" s="241"/>
      <c r="T34" s="242"/>
      <c r="U34" s="67"/>
      <c r="V34" s="1"/>
      <c r="W34" s="92"/>
      <c r="X34" s="15"/>
      <c r="Y34" s="15"/>
      <c r="Z34" s="15"/>
      <c r="AA34" s="15"/>
      <c r="AB34" s="15"/>
      <c r="AC34" s="15"/>
      <c r="AD34" s="15"/>
      <c r="AE34" s="15"/>
      <c r="AF34" s="15"/>
      <c r="AG34" s="15"/>
      <c r="AH34" s="15"/>
      <c r="AI34" s="15"/>
      <c r="AJ34" s="15"/>
      <c r="AK34" s="15"/>
      <c r="AL34" s="15"/>
    </row>
    <row r="35" spans="1:38" s="14" customFormat="1" ht="13.5" customHeight="1" x14ac:dyDescent="0.25">
      <c r="A35" s="15"/>
      <c r="B35" s="92"/>
      <c r="C35" s="15"/>
      <c r="D35" s="15"/>
      <c r="E35" s="15"/>
      <c r="F35" s="15"/>
      <c r="G35" s="15"/>
      <c r="H35" s="15"/>
      <c r="I35" s="15"/>
      <c r="J35" s="15"/>
      <c r="K35" s="67"/>
      <c r="L35" s="67"/>
      <c r="M35" s="67"/>
      <c r="N35" s="67"/>
      <c r="O35" s="2"/>
      <c r="P35" s="2"/>
      <c r="Q35" s="240"/>
      <c r="R35" s="241"/>
      <c r="S35" s="241"/>
      <c r="T35" s="242"/>
      <c r="U35" s="67"/>
      <c r="V35" s="1"/>
      <c r="W35" s="92"/>
      <c r="X35" s="15"/>
      <c r="Y35" s="15"/>
      <c r="Z35" s="15"/>
      <c r="AA35" s="15"/>
      <c r="AB35" s="15"/>
      <c r="AC35" s="15"/>
      <c r="AD35" s="15"/>
      <c r="AE35" s="15"/>
      <c r="AF35" s="15"/>
      <c r="AG35" s="15"/>
      <c r="AH35" s="15"/>
      <c r="AI35" s="15"/>
      <c r="AJ35" s="15"/>
      <c r="AK35" s="15"/>
      <c r="AL35" s="15"/>
    </row>
    <row r="36" spans="1:38" s="14" customFormat="1" ht="15.75" thickBot="1" x14ac:dyDescent="0.3">
      <c r="A36" s="15"/>
      <c r="B36" s="92"/>
      <c r="C36" s="15"/>
      <c r="D36" s="15"/>
      <c r="E36" s="15"/>
      <c r="F36" s="15"/>
      <c r="G36" s="15"/>
      <c r="H36" s="15"/>
      <c r="I36" s="15"/>
      <c r="J36" s="15"/>
      <c r="K36" s="67"/>
      <c r="L36" s="67"/>
      <c r="M36" s="67"/>
      <c r="N36" s="67"/>
      <c r="O36" s="2"/>
      <c r="P36" s="2"/>
      <c r="Q36" s="243"/>
      <c r="R36" s="244"/>
      <c r="S36" s="244"/>
      <c r="T36" s="245"/>
      <c r="U36" s="67"/>
      <c r="V36" s="2"/>
      <c r="W36" s="92"/>
      <c r="X36" s="15"/>
      <c r="Y36" s="15"/>
      <c r="Z36" s="15"/>
      <c r="AA36" s="15"/>
      <c r="AB36" s="15"/>
      <c r="AC36" s="15"/>
      <c r="AD36" s="15"/>
      <c r="AE36" s="15"/>
      <c r="AF36" s="15"/>
      <c r="AG36" s="15"/>
      <c r="AH36" s="15"/>
      <c r="AI36" s="15"/>
      <c r="AJ36" s="15"/>
      <c r="AK36" s="15"/>
      <c r="AL36" s="15"/>
    </row>
    <row r="37" spans="1:38" s="14" customFormat="1" ht="15.75" x14ac:dyDescent="0.25">
      <c r="A37" s="15"/>
      <c r="B37" s="92"/>
      <c r="C37" s="15"/>
      <c r="D37" s="15"/>
      <c r="E37" s="15"/>
      <c r="F37" s="15"/>
      <c r="G37" s="15"/>
      <c r="H37" s="15"/>
      <c r="I37" s="15"/>
      <c r="J37" s="15"/>
      <c r="K37" s="67"/>
      <c r="L37" s="67"/>
      <c r="M37" s="67"/>
      <c r="N37" s="67"/>
      <c r="O37" s="171"/>
      <c r="P37" s="171"/>
      <c r="Q37" s="181"/>
      <c r="R37" s="181"/>
      <c r="S37" s="181"/>
      <c r="T37" s="181"/>
      <c r="U37" s="67"/>
      <c r="V37" s="171"/>
      <c r="W37" s="92"/>
      <c r="X37" s="15"/>
      <c r="Y37" s="15"/>
      <c r="Z37" s="15"/>
      <c r="AA37" s="15"/>
      <c r="AB37" s="15"/>
      <c r="AC37" s="15"/>
      <c r="AD37" s="15"/>
      <c r="AE37" s="15"/>
      <c r="AF37" s="15"/>
      <c r="AG37" s="15"/>
      <c r="AH37" s="15"/>
      <c r="AI37" s="15"/>
      <c r="AJ37" s="15"/>
      <c r="AK37" s="15"/>
      <c r="AL37" s="15"/>
    </row>
    <row r="38" spans="1:38" s="14" customFormat="1" x14ac:dyDescent="0.25">
      <c r="A38" s="15"/>
      <c r="B38" s="92"/>
      <c r="C38" s="92"/>
      <c r="D38" s="92"/>
      <c r="E38" s="92"/>
      <c r="F38" s="92"/>
      <c r="G38" s="92"/>
      <c r="H38" s="92"/>
      <c r="I38" s="92"/>
      <c r="J38" s="92"/>
      <c r="K38" s="182"/>
      <c r="L38" s="182"/>
      <c r="M38" s="182"/>
      <c r="N38" s="182"/>
      <c r="O38" s="90"/>
      <c r="P38" s="90"/>
      <c r="Q38" s="182"/>
      <c r="R38" s="182"/>
      <c r="S38" s="182"/>
      <c r="T38" s="182"/>
      <c r="U38" s="182"/>
      <c r="V38" s="183"/>
      <c r="W38" s="92"/>
      <c r="X38" s="15"/>
      <c r="Y38" s="15"/>
      <c r="Z38" s="15"/>
      <c r="AA38" s="15"/>
      <c r="AB38" s="15"/>
      <c r="AC38" s="15"/>
      <c r="AD38" s="15"/>
      <c r="AE38" s="15"/>
      <c r="AF38" s="15"/>
      <c r="AG38" s="15"/>
      <c r="AH38" s="15"/>
      <c r="AI38" s="15"/>
      <c r="AJ38" s="15"/>
      <c r="AK38" s="15"/>
      <c r="AL38" s="15"/>
    </row>
    <row r="39" spans="1:38" s="14" customFormat="1" ht="29.25" customHeight="1" x14ac:dyDescent="0.25">
      <c r="A39" s="15"/>
      <c r="B39" s="92"/>
      <c r="C39" s="210"/>
      <c r="D39" s="211" t="s">
        <v>340</v>
      </c>
      <c r="E39" s="212"/>
      <c r="F39" s="212"/>
      <c r="G39" s="212"/>
      <c r="H39" s="212"/>
      <c r="I39" s="212"/>
      <c r="J39" s="212"/>
      <c r="K39" s="213"/>
      <c r="L39" s="213"/>
      <c r="M39" s="213"/>
      <c r="N39" s="213"/>
      <c r="O39" s="213"/>
      <c r="P39" s="213"/>
      <c r="Q39" s="214"/>
      <c r="R39" s="214"/>
      <c r="S39" s="214"/>
      <c r="T39" s="214"/>
      <c r="U39" s="214"/>
      <c r="V39" s="215"/>
      <c r="W39" s="92"/>
      <c r="X39" s="15"/>
      <c r="Y39" s="15"/>
      <c r="Z39" s="15"/>
      <c r="AA39" s="15"/>
      <c r="AB39" s="15"/>
      <c r="AC39" s="15"/>
      <c r="AD39" s="15"/>
      <c r="AE39" s="15"/>
      <c r="AF39" s="15"/>
      <c r="AG39" s="15"/>
      <c r="AH39" s="15"/>
      <c r="AI39" s="15"/>
      <c r="AJ39" s="15"/>
      <c r="AK39" s="15"/>
      <c r="AL39" s="15"/>
    </row>
    <row r="40" spans="1:38" s="14" customFormat="1" ht="11.25" customHeight="1" x14ac:dyDescent="0.25">
      <c r="A40" s="15"/>
      <c r="B40" s="92"/>
      <c r="C40" s="15"/>
      <c r="D40" s="15"/>
      <c r="E40" s="15"/>
      <c r="F40" s="15"/>
      <c r="G40" s="15"/>
      <c r="H40" s="15"/>
      <c r="I40" s="15"/>
      <c r="J40" s="15"/>
      <c r="K40" s="67"/>
      <c r="L40" s="67"/>
      <c r="M40" s="67"/>
      <c r="N40" s="67"/>
      <c r="O40" s="2"/>
      <c r="P40" s="2"/>
      <c r="Q40" s="67"/>
      <c r="R40" s="67"/>
      <c r="S40" s="67"/>
      <c r="T40" s="67"/>
      <c r="U40" s="67"/>
      <c r="V40" s="2"/>
      <c r="W40" s="92"/>
      <c r="X40" s="15"/>
      <c r="Y40" s="15"/>
      <c r="Z40" s="15"/>
      <c r="AA40" s="15"/>
      <c r="AB40" s="15"/>
      <c r="AC40" s="15"/>
      <c r="AD40" s="15"/>
      <c r="AE40" s="15"/>
      <c r="AF40" s="15"/>
      <c r="AG40" s="15"/>
      <c r="AH40" s="15"/>
      <c r="AI40" s="15"/>
      <c r="AJ40" s="15"/>
      <c r="AK40" s="15"/>
      <c r="AL40" s="15"/>
    </row>
    <row r="41" spans="1:38" s="14" customFormat="1" ht="33" customHeight="1" x14ac:dyDescent="0.25">
      <c r="A41" s="15"/>
      <c r="B41" s="92"/>
      <c r="C41" s="15"/>
      <c r="D41" s="231" t="s">
        <v>395</v>
      </c>
      <c r="E41" s="231"/>
      <c r="F41" s="231"/>
      <c r="G41" s="231"/>
      <c r="H41" s="231"/>
      <c r="I41" s="231"/>
      <c r="J41" s="231"/>
      <c r="K41" s="231"/>
      <c r="L41" s="231"/>
      <c r="M41" s="231"/>
      <c r="N41" s="158" t="s">
        <v>197</v>
      </c>
      <c r="O41" s="158" t="s">
        <v>332</v>
      </c>
      <c r="P41" s="158" t="s">
        <v>196</v>
      </c>
      <c r="Q41" s="67"/>
      <c r="R41" s="67"/>
      <c r="S41" s="67"/>
      <c r="T41" s="67"/>
      <c r="U41" s="67"/>
      <c r="V41" s="2"/>
      <c r="W41" s="92"/>
      <c r="X41" s="15"/>
      <c r="Y41" s="15"/>
      <c r="Z41" s="15"/>
      <c r="AA41" s="15"/>
      <c r="AB41" s="15"/>
      <c r="AC41" s="15"/>
      <c r="AD41" s="15"/>
      <c r="AE41" s="15"/>
      <c r="AF41" s="15"/>
      <c r="AG41" s="15"/>
      <c r="AH41" s="15"/>
      <c r="AI41" s="15"/>
      <c r="AJ41" s="15"/>
      <c r="AK41" s="15"/>
      <c r="AL41" s="15"/>
    </row>
    <row r="42" spans="1:38" s="14" customFormat="1" ht="25.5" customHeight="1" x14ac:dyDescent="0.25">
      <c r="A42" s="15"/>
      <c r="B42" s="92"/>
      <c r="C42" s="15"/>
      <c r="D42" s="229" t="s">
        <v>424</v>
      </c>
      <c r="E42" s="230"/>
      <c r="F42" s="230"/>
      <c r="G42" s="230"/>
      <c r="H42" s="230"/>
      <c r="I42" s="230"/>
      <c r="J42" s="230"/>
      <c r="K42" s="230"/>
      <c r="L42" s="230"/>
      <c r="M42" s="230"/>
      <c r="N42" s="102"/>
      <c r="O42" s="102"/>
      <c r="P42" s="102"/>
      <c r="Q42" s="67"/>
      <c r="R42" s="67"/>
      <c r="S42" s="67"/>
      <c r="T42" s="67"/>
      <c r="U42" s="67"/>
      <c r="V42" s="2"/>
      <c r="W42" s="92"/>
      <c r="X42" s="15"/>
      <c r="Y42" s="15"/>
      <c r="Z42" s="15"/>
      <c r="AA42" s="15"/>
      <c r="AB42" s="15"/>
      <c r="AC42" s="15"/>
      <c r="AD42" s="15"/>
      <c r="AE42" s="15"/>
      <c r="AF42" s="15"/>
      <c r="AG42" s="15"/>
      <c r="AH42" s="15"/>
      <c r="AI42" s="15"/>
      <c r="AJ42" s="15"/>
      <c r="AK42" s="15"/>
      <c r="AL42" s="15"/>
    </row>
    <row r="43" spans="1:38" s="14" customFormat="1" ht="12" customHeight="1" x14ac:dyDescent="0.25">
      <c r="A43" s="15"/>
      <c r="B43" s="92"/>
      <c r="C43" s="15"/>
      <c r="D43" s="218" t="str">
        <f>IF(Questionnaire!D8="Yes",Questionnaire!I8,"OK")</f>
        <v>OK</v>
      </c>
      <c r="E43" s="219"/>
      <c r="F43" s="219"/>
      <c r="G43" s="219"/>
      <c r="H43" s="219"/>
      <c r="I43" s="219"/>
      <c r="J43" s="219"/>
      <c r="K43" s="219"/>
      <c r="L43" s="219"/>
      <c r="M43" s="219"/>
      <c r="N43" s="89" t="str">
        <f>Questionnaire!P8</f>
        <v>Technical</v>
      </c>
      <c r="O43" s="89" t="str">
        <f>Questionnaire!Q8</f>
        <v>High</v>
      </c>
      <c r="P43" s="89" t="str">
        <f>Questionnaire!R8</f>
        <v>Mid</v>
      </c>
      <c r="Q43" s="67"/>
      <c r="R43" s="67"/>
      <c r="S43" s="67"/>
      <c r="T43" s="67"/>
      <c r="U43" s="67"/>
      <c r="V43" s="1"/>
      <c r="W43" s="92"/>
      <c r="X43" s="15"/>
      <c r="Y43" s="15"/>
      <c r="Z43" s="15"/>
      <c r="AA43" s="15"/>
      <c r="AB43" s="15"/>
      <c r="AC43" s="15"/>
      <c r="AD43" s="15"/>
      <c r="AE43" s="15"/>
      <c r="AF43" s="15"/>
      <c r="AG43" s="15"/>
      <c r="AH43" s="15"/>
      <c r="AI43" s="15"/>
      <c r="AJ43" s="15"/>
      <c r="AK43" s="15"/>
      <c r="AL43" s="15"/>
    </row>
    <row r="44" spans="1:38" s="14" customFormat="1" ht="12" customHeight="1" x14ac:dyDescent="0.25">
      <c r="A44" s="15"/>
      <c r="B44" s="92"/>
      <c r="C44" s="15"/>
      <c r="D44" s="218" t="str">
        <f>IF(Questionnaire!D9="Yes",Questionnaire!I9,"OK")</f>
        <v>OK</v>
      </c>
      <c r="E44" s="219"/>
      <c r="F44" s="219"/>
      <c r="G44" s="219"/>
      <c r="H44" s="219"/>
      <c r="I44" s="219"/>
      <c r="J44" s="219"/>
      <c r="K44" s="219"/>
      <c r="L44" s="219"/>
      <c r="M44" s="219"/>
      <c r="N44" s="89" t="str">
        <f>Questionnaire!P9</f>
        <v>Technical</v>
      </c>
      <c r="O44" s="89" t="str">
        <f>Questionnaire!Q9</f>
        <v>High</v>
      </c>
      <c r="P44" s="89" t="str">
        <f>Questionnaire!R9</f>
        <v>Mid</v>
      </c>
      <c r="Q44" s="67"/>
      <c r="R44" s="67"/>
      <c r="S44" s="67"/>
      <c r="T44" s="67"/>
      <c r="U44" s="67"/>
      <c r="V44" s="2"/>
      <c r="W44" s="92"/>
      <c r="X44" s="15"/>
      <c r="Y44" s="15"/>
      <c r="Z44" s="15"/>
      <c r="AA44" s="15"/>
      <c r="AB44" s="15"/>
      <c r="AC44" s="15"/>
      <c r="AD44" s="15"/>
      <c r="AE44" s="15"/>
      <c r="AF44" s="15"/>
      <c r="AG44" s="15"/>
      <c r="AH44" s="15"/>
      <c r="AI44" s="15"/>
      <c r="AJ44" s="15"/>
      <c r="AK44" s="15"/>
      <c r="AL44" s="15"/>
    </row>
    <row r="45" spans="1:38" s="14" customFormat="1" ht="12" customHeight="1" x14ac:dyDescent="0.25">
      <c r="A45" s="15"/>
      <c r="B45" s="92"/>
      <c r="C45" s="15"/>
      <c r="D45" s="218" t="str">
        <f>IF(Questionnaire!D10="Yes",Questionnaire!I10,"OK")</f>
        <v>OK</v>
      </c>
      <c r="E45" s="219"/>
      <c r="F45" s="219"/>
      <c r="G45" s="219"/>
      <c r="H45" s="219"/>
      <c r="I45" s="219"/>
      <c r="J45" s="219"/>
      <c r="K45" s="219"/>
      <c r="L45" s="219"/>
      <c r="M45" s="219"/>
      <c r="N45" s="89" t="str">
        <f>Questionnaire!P10</f>
        <v>Technical</v>
      </c>
      <c r="O45" s="89" t="str">
        <f>Questionnaire!Q10</f>
        <v>High</v>
      </c>
      <c r="P45" s="89" t="str">
        <f>Questionnaire!R10</f>
        <v>Low</v>
      </c>
      <c r="Q45" s="67"/>
      <c r="R45" s="67"/>
      <c r="S45" s="67"/>
      <c r="T45" s="67"/>
      <c r="U45" s="67"/>
      <c r="V45" s="1"/>
      <c r="W45" s="92"/>
      <c r="X45" s="15"/>
      <c r="Y45" s="15"/>
      <c r="Z45" s="15"/>
      <c r="AA45" s="15"/>
      <c r="AB45" s="15"/>
      <c r="AC45" s="15"/>
      <c r="AD45" s="15"/>
      <c r="AE45" s="15"/>
      <c r="AF45" s="15"/>
      <c r="AG45" s="15"/>
      <c r="AH45" s="15"/>
      <c r="AI45" s="15"/>
      <c r="AJ45" s="15"/>
      <c r="AK45" s="15"/>
      <c r="AL45" s="15"/>
    </row>
    <row r="46" spans="1:38" s="14" customFormat="1" ht="12" customHeight="1" x14ac:dyDescent="0.25">
      <c r="A46" s="15"/>
      <c r="B46" s="92"/>
      <c r="C46" s="15"/>
      <c r="D46" s="218" t="str">
        <f>IF(Questionnaire!D11="Yes",Questionnaire!I11,"OK")</f>
        <v>OK</v>
      </c>
      <c r="E46" s="219"/>
      <c r="F46" s="219"/>
      <c r="G46" s="219"/>
      <c r="H46" s="219"/>
      <c r="I46" s="219"/>
      <c r="J46" s="219"/>
      <c r="K46" s="219"/>
      <c r="L46" s="219"/>
      <c r="M46" s="219"/>
      <c r="N46" s="89" t="str">
        <f>Questionnaire!P11</f>
        <v>Technical</v>
      </c>
      <c r="O46" s="89" t="str">
        <f>Questionnaire!Q11</f>
        <v>Low</v>
      </c>
      <c r="P46" s="89" t="str">
        <f>Questionnaire!R11</f>
        <v>Mid</v>
      </c>
      <c r="Q46" s="67"/>
      <c r="R46" s="67"/>
      <c r="S46" s="67"/>
      <c r="T46" s="67"/>
      <c r="U46" s="67"/>
      <c r="V46" s="2"/>
      <c r="W46" s="92"/>
      <c r="X46" s="15"/>
      <c r="Y46" s="15"/>
      <c r="Z46" s="15"/>
      <c r="AA46" s="15"/>
      <c r="AB46" s="15"/>
      <c r="AC46" s="15"/>
      <c r="AD46" s="15"/>
      <c r="AE46" s="15"/>
      <c r="AF46" s="15"/>
      <c r="AG46" s="15"/>
      <c r="AH46" s="15"/>
      <c r="AI46" s="15"/>
      <c r="AJ46" s="15"/>
      <c r="AK46" s="15"/>
      <c r="AL46" s="15"/>
    </row>
    <row r="47" spans="1:38" s="14" customFormat="1" ht="12" customHeight="1" x14ac:dyDescent="0.25">
      <c r="A47" s="15"/>
      <c r="B47" s="92"/>
      <c r="C47" s="15"/>
      <c r="D47" s="218" t="str">
        <f>IF(Questionnaire!D12="Yes",Questionnaire!I12,"OK")</f>
        <v>OK</v>
      </c>
      <c r="E47" s="219"/>
      <c r="F47" s="219"/>
      <c r="G47" s="219"/>
      <c r="H47" s="219"/>
      <c r="I47" s="219"/>
      <c r="J47" s="219"/>
      <c r="K47" s="219"/>
      <c r="L47" s="219"/>
      <c r="M47" s="219"/>
      <c r="N47" s="89" t="str">
        <f>Questionnaire!P12</f>
        <v>Technical</v>
      </c>
      <c r="O47" s="89" t="str">
        <f>Questionnaire!Q12</f>
        <v>High</v>
      </c>
      <c r="P47" s="89" t="str">
        <f>Questionnaire!R12</f>
        <v>High</v>
      </c>
      <c r="Q47" s="67"/>
      <c r="R47" s="67"/>
      <c r="S47" s="67"/>
      <c r="T47" s="67"/>
      <c r="U47" s="67"/>
      <c r="V47" s="1"/>
      <c r="W47" s="92"/>
      <c r="X47" s="15"/>
      <c r="Y47" s="15"/>
      <c r="Z47" s="15"/>
      <c r="AA47" s="15"/>
      <c r="AB47" s="15"/>
      <c r="AC47" s="15"/>
      <c r="AD47" s="15"/>
      <c r="AE47" s="15"/>
      <c r="AF47" s="15"/>
      <c r="AG47" s="15"/>
      <c r="AH47" s="15"/>
      <c r="AI47" s="15"/>
      <c r="AJ47" s="15"/>
      <c r="AK47" s="15"/>
      <c r="AL47" s="15"/>
    </row>
    <row r="48" spans="1:38" s="14" customFormat="1" ht="12" customHeight="1" x14ac:dyDescent="0.25">
      <c r="A48" s="15"/>
      <c r="B48" s="92"/>
      <c r="C48" s="15"/>
      <c r="D48" s="218" t="str">
        <f>IF(Questionnaire!D13="Yes",Questionnaire!I13,"OK")</f>
        <v>OK</v>
      </c>
      <c r="E48" s="219"/>
      <c r="F48" s="219"/>
      <c r="G48" s="219"/>
      <c r="H48" s="219"/>
      <c r="I48" s="219"/>
      <c r="J48" s="219"/>
      <c r="K48" s="219"/>
      <c r="L48" s="219"/>
      <c r="M48" s="219"/>
      <c r="N48" s="89" t="str">
        <f>Questionnaire!P13</f>
        <v>Technical</v>
      </c>
      <c r="O48" s="89" t="str">
        <f>Questionnaire!Q13</f>
        <v>Mid</v>
      </c>
      <c r="P48" s="89" t="str">
        <f>Questionnaire!R13</f>
        <v>Mid</v>
      </c>
      <c r="Q48" s="67"/>
      <c r="R48" s="67"/>
      <c r="S48" s="67"/>
      <c r="T48" s="67"/>
      <c r="U48" s="67"/>
      <c r="V48" s="2"/>
      <c r="W48" s="92"/>
      <c r="X48" s="15"/>
      <c r="Y48" s="15"/>
      <c r="Z48" s="15"/>
      <c r="AA48" s="15"/>
      <c r="AB48" s="15"/>
      <c r="AC48" s="15"/>
      <c r="AD48" s="15"/>
      <c r="AE48" s="15"/>
      <c r="AF48" s="15"/>
      <c r="AG48" s="15"/>
      <c r="AH48" s="15"/>
      <c r="AI48" s="15"/>
      <c r="AJ48" s="15"/>
      <c r="AK48" s="15"/>
      <c r="AL48" s="15"/>
    </row>
    <row r="49" spans="1:38" s="14" customFormat="1" ht="12" customHeight="1" x14ac:dyDescent="0.25">
      <c r="A49" s="15"/>
      <c r="B49" s="92"/>
      <c r="C49" s="15"/>
      <c r="D49" s="218" t="str">
        <f>IF(Questionnaire!D14="Yes",Questionnaire!I14,"OK")</f>
        <v>OK</v>
      </c>
      <c r="E49" s="219"/>
      <c r="F49" s="219"/>
      <c r="G49" s="219"/>
      <c r="H49" s="219"/>
      <c r="I49" s="219"/>
      <c r="J49" s="219"/>
      <c r="K49" s="219"/>
      <c r="L49" s="219"/>
      <c r="M49" s="219"/>
      <c r="N49" s="89" t="str">
        <f>Questionnaire!P14</f>
        <v>Technical</v>
      </c>
      <c r="O49" s="89" t="str">
        <f>Questionnaire!Q14</f>
        <v>Mid</v>
      </c>
      <c r="P49" s="89" t="str">
        <f>Questionnaire!R14</f>
        <v>High</v>
      </c>
      <c r="Q49" s="67"/>
      <c r="R49" s="67"/>
      <c r="S49" s="67"/>
      <c r="T49" s="67"/>
      <c r="U49" s="67"/>
      <c r="V49" s="2"/>
      <c r="W49" s="92"/>
      <c r="X49" s="15"/>
      <c r="Y49" s="15"/>
      <c r="Z49" s="15"/>
      <c r="AA49" s="15"/>
      <c r="AB49" s="15"/>
      <c r="AC49" s="15"/>
      <c r="AD49" s="15"/>
      <c r="AE49" s="15"/>
      <c r="AF49" s="15"/>
      <c r="AG49" s="15"/>
      <c r="AH49" s="15"/>
      <c r="AI49" s="15"/>
      <c r="AJ49" s="15"/>
      <c r="AK49" s="15"/>
      <c r="AL49" s="15"/>
    </row>
    <row r="50" spans="1:38" s="14" customFormat="1" ht="12" customHeight="1" x14ac:dyDescent="0.25">
      <c r="A50" s="15"/>
      <c r="B50" s="92"/>
      <c r="C50" s="15"/>
      <c r="D50" s="218" t="str">
        <f>IF(Questionnaire!D15="Yes",Questionnaire!I15,"OK")</f>
        <v>OK</v>
      </c>
      <c r="E50" s="219"/>
      <c r="F50" s="219"/>
      <c r="G50" s="219"/>
      <c r="H50" s="219"/>
      <c r="I50" s="219"/>
      <c r="J50" s="219"/>
      <c r="K50" s="219"/>
      <c r="L50" s="219"/>
      <c r="M50" s="219"/>
      <c r="N50" s="89" t="str">
        <f>Questionnaire!P15</f>
        <v>Technical</v>
      </c>
      <c r="O50" s="89" t="str">
        <f>Questionnaire!Q15</f>
        <v>High</v>
      </c>
      <c r="P50" s="89" t="str">
        <f>Questionnaire!R15</f>
        <v>Mid</v>
      </c>
      <c r="Q50" s="67"/>
      <c r="R50" s="67"/>
      <c r="S50" s="67"/>
      <c r="T50" s="67"/>
      <c r="U50" s="67"/>
      <c r="V50" s="2"/>
      <c r="W50" s="92"/>
      <c r="X50" s="15"/>
      <c r="Y50" s="15"/>
      <c r="Z50" s="15"/>
      <c r="AA50" s="15"/>
      <c r="AB50" s="15"/>
      <c r="AC50" s="15"/>
      <c r="AD50" s="15"/>
      <c r="AE50" s="15"/>
      <c r="AF50" s="15"/>
      <c r="AG50" s="15"/>
      <c r="AH50" s="15"/>
      <c r="AI50" s="15"/>
      <c r="AJ50" s="15"/>
      <c r="AK50" s="15"/>
      <c r="AL50" s="15"/>
    </row>
    <row r="51" spans="1:38" s="14" customFormat="1" ht="12" customHeight="1" x14ac:dyDescent="0.25">
      <c r="A51" s="15"/>
      <c r="B51" s="92"/>
      <c r="C51" s="15"/>
      <c r="D51" s="218" t="str">
        <f>IF(Questionnaire!D16="Yes",Questionnaire!I16,"OK")</f>
        <v>OK</v>
      </c>
      <c r="E51" s="219"/>
      <c r="F51" s="219"/>
      <c r="G51" s="219"/>
      <c r="H51" s="219"/>
      <c r="I51" s="219"/>
      <c r="J51" s="219"/>
      <c r="K51" s="219"/>
      <c r="L51" s="219"/>
      <c r="M51" s="219"/>
      <c r="N51" s="89" t="str">
        <f>Questionnaire!P16</f>
        <v>Technical</v>
      </c>
      <c r="O51" s="89" t="str">
        <f>Questionnaire!Q16</f>
        <v>Low</v>
      </c>
      <c r="P51" s="89" t="str">
        <f>Questionnaire!R16</f>
        <v>Mid</v>
      </c>
      <c r="Q51" s="67"/>
      <c r="R51" s="67"/>
      <c r="S51" s="67"/>
      <c r="T51" s="67"/>
      <c r="U51" s="67"/>
      <c r="V51" s="2"/>
      <c r="W51" s="92"/>
      <c r="X51" s="15"/>
      <c r="Y51" s="15"/>
      <c r="Z51" s="15"/>
      <c r="AA51" s="15"/>
      <c r="AB51" s="15"/>
      <c r="AC51" s="15"/>
      <c r="AD51" s="15"/>
      <c r="AE51" s="15"/>
      <c r="AF51" s="15"/>
      <c r="AG51" s="15"/>
      <c r="AH51" s="15"/>
      <c r="AI51" s="15"/>
      <c r="AJ51" s="15"/>
      <c r="AK51" s="15"/>
      <c r="AL51" s="15"/>
    </row>
    <row r="52" spans="1:38" s="14" customFormat="1" ht="12" customHeight="1" x14ac:dyDescent="0.25">
      <c r="A52" s="15"/>
      <c r="B52" s="92"/>
      <c r="C52" s="15"/>
      <c r="D52" s="218" t="str">
        <f>IF(Questionnaire!D17="Yes",Questionnaire!I17,"OK")</f>
        <v>OK</v>
      </c>
      <c r="E52" s="219"/>
      <c r="F52" s="219"/>
      <c r="G52" s="219"/>
      <c r="H52" s="219"/>
      <c r="I52" s="219"/>
      <c r="J52" s="219"/>
      <c r="K52" s="219"/>
      <c r="L52" s="219"/>
      <c r="M52" s="219"/>
      <c r="N52" s="89" t="str">
        <f>Questionnaire!P17</f>
        <v>Technical</v>
      </c>
      <c r="O52" s="89" t="str">
        <f>Questionnaire!Q17</f>
        <v>Low</v>
      </c>
      <c r="P52" s="89" t="str">
        <f>Questionnaire!R17</f>
        <v>Low</v>
      </c>
      <c r="Q52" s="67"/>
      <c r="R52" s="67"/>
      <c r="S52" s="67"/>
      <c r="T52" s="67"/>
      <c r="U52" s="67"/>
      <c r="V52" s="2"/>
      <c r="W52" s="92"/>
      <c r="X52" s="15"/>
      <c r="Y52" s="15"/>
      <c r="Z52" s="15"/>
      <c r="AA52" s="15"/>
      <c r="AB52" s="15"/>
      <c r="AC52" s="15"/>
      <c r="AD52" s="15"/>
      <c r="AE52" s="15"/>
      <c r="AF52" s="15"/>
      <c r="AG52" s="15"/>
      <c r="AH52" s="15"/>
      <c r="AI52" s="15"/>
      <c r="AJ52" s="15"/>
      <c r="AK52" s="15"/>
      <c r="AL52" s="15"/>
    </row>
    <row r="53" spans="1:38" s="14" customFormat="1" ht="12" customHeight="1" x14ac:dyDescent="0.25">
      <c r="A53" s="15"/>
      <c r="B53" s="92"/>
      <c r="C53" s="15"/>
      <c r="D53" s="218" t="str">
        <f>IF(Questionnaire!D18="Yes",Questionnaire!I18,"OK")</f>
        <v>OK</v>
      </c>
      <c r="E53" s="219"/>
      <c r="F53" s="219"/>
      <c r="G53" s="219"/>
      <c r="H53" s="219"/>
      <c r="I53" s="219"/>
      <c r="J53" s="219"/>
      <c r="K53" s="219"/>
      <c r="L53" s="219"/>
      <c r="M53" s="219"/>
      <c r="N53" s="89" t="str">
        <f>Questionnaire!P18</f>
        <v>Technical</v>
      </c>
      <c r="O53" s="89" t="str">
        <f>Questionnaire!Q18</f>
        <v>Low</v>
      </c>
      <c r="P53" s="89" t="str">
        <f>Questionnaire!R18</f>
        <v>High</v>
      </c>
      <c r="Q53" s="67"/>
      <c r="R53" s="67"/>
      <c r="S53" s="67"/>
      <c r="T53" s="67"/>
      <c r="U53" s="67"/>
      <c r="V53" s="2"/>
      <c r="W53" s="92"/>
      <c r="X53" s="15"/>
      <c r="Y53" s="15"/>
      <c r="Z53" s="15"/>
      <c r="AA53" s="15"/>
      <c r="AB53" s="15"/>
      <c r="AC53" s="15"/>
      <c r="AD53" s="15"/>
      <c r="AE53" s="15"/>
      <c r="AF53" s="15"/>
      <c r="AG53" s="15"/>
      <c r="AH53" s="15"/>
      <c r="AI53" s="15"/>
      <c r="AJ53" s="15"/>
      <c r="AK53" s="15"/>
      <c r="AL53" s="15"/>
    </row>
    <row r="54" spans="1:38" s="14" customFormat="1" ht="12" customHeight="1" x14ac:dyDescent="0.25">
      <c r="A54" s="15"/>
      <c r="B54" s="92"/>
      <c r="C54" s="15"/>
      <c r="D54" s="218" t="str">
        <f>IF(Questionnaire!D19="Yes",Questionnaire!I19,"OK")</f>
        <v>OK</v>
      </c>
      <c r="E54" s="219"/>
      <c r="F54" s="219"/>
      <c r="G54" s="219"/>
      <c r="H54" s="219"/>
      <c r="I54" s="219"/>
      <c r="J54" s="219"/>
      <c r="K54" s="219"/>
      <c r="L54" s="219"/>
      <c r="M54" s="219"/>
      <c r="N54" s="89" t="str">
        <f>Questionnaire!P19</f>
        <v>Technical</v>
      </c>
      <c r="O54" s="89" t="str">
        <f>Questionnaire!Q19</f>
        <v>Mid</v>
      </c>
      <c r="P54" s="89" t="str">
        <f>Questionnaire!R19</f>
        <v>High</v>
      </c>
      <c r="Q54" s="67"/>
      <c r="R54" s="67"/>
      <c r="S54" s="67"/>
      <c r="T54" s="67"/>
      <c r="U54" s="67"/>
      <c r="V54" s="2"/>
      <c r="W54" s="92"/>
      <c r="X54" s="15"/>
      <c r="Y54" s="15"/>
      <c r="Z54" s="15"/>
      <c r="AA54" s="15"/>
      <c r="AB54" s="15"/>
      <c r="AC54" s="15"/>
      <c r="AD54" s="15"/>
      <c r="AE54" s="15"/>
      <c r="AF54" s="15"/>
      <c r="AG54" s="15"/>
      <c r="AH54" s="15"/>
      <c r="AI54" s="15"/>
      <c r="AJ54" s="15"/>
      <c r="AK54" s="15"/>
      <c r="AL54" s="15"/>
    </row>
    <row r="55" spans="1:38" s="14" customFormat="1" ht="27" customHeight="1" x14ac:dyDescent="0.25">
      <c r="A55" s="15"/>
      <c r="B55" s="92"/>
      <c r="C55" s="15"/>
      <c r="D55" s="229" t="s">
        <v>343</v>
      </c>
      <c r="E55" s="230"/>
      <c r="F55" s="230"/>
      <c r="G55" s="230"/>
      <c r="H55" s="230"/>
      <c r="I55" s="230"/>
      <c r="J55" s="230"/>
      <c r="K55" s="230"/>
      <c r="L55" s="230"/>
      <c r="M55" s="230"/>
      <c r="N55" s="102"/>
      <c r="O55" s="102"/>
      <c r="P55" s="102"/>
      <c r="Q55" s="67"/>
      <c r="R55" s="67"/>
      <c r="S55" s="67"/>
      <c r="T55" s="67"/>
      <c r="U55" s="67"/>
      <c r="V55" s="2"/>
      <c r="W55" s="92"/>
      <c r="X55" s="15"/>
      <c r="Y55" s="15"/>
      <c r="Z55" s="15"/>
      <c r="AA55" s="15"/>
      <c r="AB55" s="15"/>
      <c r="AC55" s="15"/>
      <c r="AD55" s="15"/>
      <c r="AE55" s="15"/>
      <c r="AF55" s="15"/>
      <c r="AG55" s="15"/>
      <c r="AH55" s="15"/>
      <c r="AI55" s="15"/>
      <c r="AJ55" s="15"/>
      <c r="AK55" s="15"/>
      <c r="AL55" s="15"/>
    </row>
    <row r="56" spans="1:38" s="14" customFormat="1" ht="12" customHeight="1" x14ac:dyDescent="0.25">
      <c r="A56" s="15"/>
      <c r="B56" s="92"/>
      <c r="C56" s="15"/>
      <c r="D56" s="218" t="str">
        <f>IF(Questionnaire!D22="Yes",Questionnaire!I22,"OK")</f>
        <v>OK</v>
      </c>
      <c r="E56" s="219"/>
      <c r="F56" s="219"/>
      <c r="G56" s="219"/>
      <c r="H56" s="219"/>
      <c r="I56" s="219"/>
      <c r="J56" s="219"/>
      <c r="K56" s="219"/>
      <c r="L56" s="219"/>
      <c r="M56" s="219"/>
      <c r="N56" s="89" t="str">
        <f>Questionnaire!P22</f>
        <v>Technical</v>
      </c>
      <c r="O56" s="89" t="str">
        <f>Questionnaire!Q22</f>
        <v>High</v>
      </c>
      <c r="P56" s="89" t="str">
        <f>Questionnaire!R22</f>
        <v>Low</v>
      </c>
      <c r="Q56" s="67"/>
      <c r="R56" s="67"/>
      <c r="S56" s="67"/>
      <c r="T56" s="67"/>
      <c r="U56" s="67"/>
      <c r="V56" s="2"/>
      <c r="W56" s="92"/>
      <c r="X56" s="15"/>
      <c r="Y56" s="15"/>
      <c r="Z56" s="15"/>
      <c r="AA56" s="15"/>
      <c r="AB56" s="15"/>
      <c r="AC56" s="15"/>
      <c r="AD56" s="15"/>
      <c r="AE56" s="15"/>
      <c r="AF56" s="15"/>
      <c r="AG56" s="15"/>
      <c r="AH56" s="15"/>
      <c r="AI56" s="15"/>
      <c r="AJ56" s="15"/>
      <c r="AK56" s="15"/>
      <c r="AL56" s="15"/>
    </row>
    <row r="57" spans="1:38" s="14" customFormat="1" ht="12" customHeight="1" x14ac:dyDescent="0.25">
      <c r="A57" s="15"/>
      <c r="B57" s="92"/>
      <c r="C57" s="15"/>
      <c r="D57" s="218" t="str">
        <f>IF(Questionnaire!D23="Yes",Questionnaire!I23,"OK")</f>
        <v>OK</v>
      </c>
      <c r="E57" s="219"/>
      <c r="F57" s="219"/>
      <c r="G57" s="219"/>
      <c r="H57" s="219"/>
      <c r="I57" s="219"/>
      <c r="J57" s="219"/>
      <c r="K57" s="219"/>
      <c r="L57" s="219"/>
      <c r="M57" s="219"/>
      <c r="N57" s="89" t="str">
        <f>Questionnaire!P23</f>
        <v>Technical</v>
      </c>
      <c r="O57" s="89" t="str">
        <f>Questionnaire!Q23</f>
        <v>Mid</v>
      </c>
      <c r="P57" s="89" t="str">
        <f>Questionnaire!R23</f>
        <v>Low</v>
      </c>
      <c r="Q57" s="67"/>
      <c r="R57" s="67"/>
      <c r="S57" s="67"/>
      <c r="T57" s="67"/>
      <c r="U57" s="67"/>
      <c r="V57" s="2"/>
      <c r="W57" s="92"/>
      <c r="X57" s="15"/>
      <c r="Y57" s="15"/>
      <c r="Z57" s="15"/>
      <c r="AA57" s="15"/>
      <c r="AB57" s="15"/>
      <c r="AC57" s="15"/>
      <c r="AD57" s="15"/>
      <c r="AE57" s="15"/>
      <c r="AF57" s="15"/>
      <c r="AG57" s="15"/>
      <c r="AH57" s="15"/>
      <c r="AI57" s="15"/>
      <c r="AJ57" s="15"/>
      <c r="AK57" s="15"/>
      <c r="AL57" s="15"/>
    </row>
    <row r="58" spans="1:38" s="14" customFormat="1" ht="12" customHeight="1" x14ac:dyDescent="0.25">
      <c r="A58" s="15"/>
      <c r="B58" s="92"/>
      <c r="C58" s="15"/>
      <c r="D58" s="218" t="str">
        <f>IF(Questionnaire!D24="Yes",Questionnaire!I24,"OK")</f>
        <v>OK</v>
      </c>
      <c r="E58" s="219"/>
      <c r="F58" s="219"/>
      <c r="G58" s="219"/>
      <c r="H58" s="219"/>
      <c r="I58" s="219"/>
      <c r="J58" s="219"/>
      <c r="K58" s="219"/>
      <c r="L58" s="219"/>
      <c r="M58" s="219"/>
      <c r="N58" s="89" t="str">
        <f>Questionnaire!P24</f>
        <v>Technical</v>
      </c>
      <c r="O58" s="89" t="str">
        <f>Questionnaire!Q24</f>
        <v>High</v>
      </c>
      <c r="P58" s="89" t="str">
        <f>Questionnaire!R24</f>
        <v>Low</v>
      </c>
      <c r="Q58" s="67"/>
      <c r="R58" s="67"/>
      <c r="S58" s="67"/>
      <c r="T58" s="67"/>
      <c r="U58" s="67"/>
      <c r="V58" s="2"/>
      <c r="W58" s="92"/>
      <c r="X58" s="15"/>
      <c r="Y58" s="15"/>
      <c r="Z58" s="15"/>
      <c r="AA58" s="15"/>
      <c r="AB58" s="15"/>
      <c r="AC58" s="15"/>
      <c r="AD58" s="15"/>
      <c r="AE58" s="15"/>
      <c r="AF58" s="15"/>
      <c r="AG58" s="15"/>
      <c r="AH58" s="15"/>
      <c r="AI58" s="15"/>
      <c r="AJ58" s="15"/>
      <c r="AK58" s="15"/>
      <c r="AL58" s="15"/>
    </row>
    <row r="59" spans="1:38" s="14" customFormat="1" ht="12" customHeight="1" x14ac:dyDescent="0.25">
      <c r="A59" s="15"/>
      <c r="B59" s="92"/>
      <c r="C59" s="15"/>
      <c r="D59" s="218" t="str">
        <f>IF(Questionnaire!D25="Yes",Questionnaire!I25,"OK")</f>
        <v>OK</v>
      </c>
      <c r="E59" s="219"/>
      <c r="F59" s="219"/>
      <c r="G59" s="219"/>
      <c r="H59" s="219"/>
      <c r="I59" s="219"/>
      <c r="J59" s="219"/>
      <c r="K59" s="219"/>
      <c r="L59" s="219"/>
      <c r="M59" s="219"/>
      <c r="N59" s="89" t="str">
        <f>Questionnaire!P25</f>
        <v>Technical</v>
      </c>
      <c r="O59" s="89" t="str">
        <f>Questionnaire!Q25</f>
        <v>Mid</v>
      </c>
      <c r="P59" s="89" t="str">
        <f>Questionnaire!R25</f>
        <v>Low</v>
      </c>
      <c r="Q59" s="67"/>
      <c r="R59" s="67"/>
      <c r="S59" s="67"/>
      <c r="T59" s="67"/>
      <c r="U59" s="67"/>
      <c r="V59" s="2"/>
      <c r="W59" s="92"/>
      <c r="X59" s="15"/>
      <c r="Y59" s="15"/>
      <c r="Z59" s="15"/>
      <c r="AA59" s="15"/>
      <c r="AB59" s="15"/>
      <c r="AC59" s="15"/>
      <c r="AD59" s="15"/>
      <c r="AE59" s="15"/>
      <c r="AF59" s="15"/>
      <c r="AG59" s="15"/>
      <c r="AH59" s="15"/>
      <c r="AI59" s="15"/>
      <c r="AJ59" s="15"/>
      <c r="AK59" s="15"/>
      <c r="AL59" s="15"/>
    </row>
    <row r="60" spans="1:38" s="14" customFormat="1" ht="12" customHeight="1" x14ac:dyDescent="0.25">
      <c r="A60" s="15"/>
      <c r="B60" s="92"/>
      <c r="C60" s="15"/>
      <c r="D60" s="218" t="str">
        <f>IF(Questionnaire!D26="Yes",Questionnaire!I26,"OK")</f>
        <v>OK</v>
      </c>
      <c r="E60" s="219"/>
      <c r="F60" s="219"/>
      <c r="G60" s="219"/>
      <c r="H60" s="219"/>
      <c r="I60" s="219"/>
      <c r="J60" s="219"/>
      <c r="K60" s="219"/>
      <c r="L60" s="219"/>
      <c r="M60" s="219"/>
      <c r="N60" s="89" t="str">
        <f>Questionnaire!P26</f>
        <v>Technical</v>
      </c>
      <c r="O60" s="89" t="str">
        <f>Questionnaire!Q26</f>
        <v>High</v>
      </c>
      <c r="P60" s="89" t="str">
        <f>Questionnaire!R26</f>
        <v>Low</v>
      </c>
      <c r="Q60" s="67"/>
      <c r="R60" s="67"/>
      <c r="S60" s="67"/>
      <c r="T60" s="67"/>
      <c r="U60" s="67"/>
      <c r="V60" s="2"/>
      <c r="W60" s="92"/>
      <c r="X60" s="15"/>
      <c r="Y60" s="15"/>
      <c r="Z60" s="15"/>
      <c r="AA60" s="15"/>
      <c r="AB60" s="15"/>
      <c r="AC60" s="15"/>
      <c r="AD60" s="15"/>
      <c r="AE60" s="15"/>
      <c r="AF60" s="15"/>
      <c r="AG60" s="15"/>
      <c r="AH60" s="15"/>
      <c r="AI60" s="15"/>
      <c r="AJ60" s="15"/>
      <c r="AK60" s="15"/>
      <c r="AL60" s="15"/>
    </row>
    <row r="61" spans="1:38" s="14" customFormat="1" ht="12" customHeight="1" x14ac:dyDescent="0.25">
      <c r="A61" s="15"/>
      <c r="B61" s="92"/>
      <c r="C61" s="15"/>
      <c r="D61" s="218" t="str">
        <f>IF(Questionnaire!D27="Yes",Questionnaire!I27,"OK")</f>
        <v>OK</v>
      </c>
      <c r="E61" s="219"/>
      <c r="F61" s="219"/>
      <c r="G61" s="219"/>
      <c r="H61" s="219"/>
      <c r="I61" s="219"/>
      <c r="J61" s="219"/>
      <c r="K61" s="219"/>
      <c r="L61" s="219"/>
      <c r="M61" s="219"/>
      <c r="N61" s="89" t="str">
        <f>Questionnaire!P27</f>
        <v>Technical</v>
      </c>
      <c r="O61" s="89" t="str">
        <f>Questionnaire!Q27</f>
        <v>High</v>
      </c>
      <c r="P61" s="89" t="str">
        <f>Questionnaire!R27</f>
        <v>Low</v>
      </c>
      <c r="Q61" s="67"/>
      <c r="R61" s="67"/>
      <c r="S61" s="67"/>
      <c r="T61" s="67"/>
      <c r="U61" s="67"/>
      <c r="V61" s="2"/>
      <c r="W61" s="92"/>
      <c r="X61" s="15"/>
      <c r="Y61" s="15"/>
      <c r="Z61" s="15"/>
      <c r="AA61" s="15"/>
      <c r="AB61" s="15"/>
      <c r="AC61" s="15"/>
      <c r="AD61" s="15"/>
      <c r="AE61" s="15"/>
      <c r="AF61" s="15"/>
      <c r="AG61" s="15"/>
      <c r="AH61" s="15"/>
      <c r="AI61" s="15"/>
      <c r="AJ61" s="15"/>
      <c r="AK61" s="15"/>
      <c r="AL61" s="15"/>
    </row>
    <row r="62" spans="1:38" s="14" customFormat="1" ht="12" customHeight="1" x14ac:dyDescent="0.25">
      <c r="A62" s="15"/>
      <c r="B62" s="92"/>
      <c r="C62" s="15"/>
      <c r="D62" s="218" t="str">
        <f>IF(Questionnaire!D28="Yes",Questionnaire!I28,"OK")</f>
        <v>OK</v>
      </c>
      <c r="E62" s="219"/>
      <c r="F62" s="219"/>
      <c r="G62" s="219"/>
      <c r="H62" s="219"/>
      <c r="I62" s="219"/>
      <c r="J62" s="219"/>
      <c r="K62" s="219"/>
      <c r="L62" s="219"/>
      <c r="M62" s="219"/>
      <c r="N62" s="89" t="str">
        <f>Questionnaire!P28</f>
        <v>Technical</v>
      </c>
      <c r="O62" s="89" t="str">
        <f>Questionnaire!Q28</f>
        <v>High</v>
      </c>
      <c r="P62" s="89" t="str">
        <f>Questionnaire!R28</f>
        <v>Low</v>
      </c>
      <c r="Q62" s="67"/>
      <c r="R62" s="67"/>
      <c r="S62" s="67"/>
      <c r="T62" s="67"/>
      <c r="U62" s="67"/>
      <c r="V62" s="2"/>
      <c r="W62" s="92"/>
      <c r="X62" s="15"/>
      <c r="Y62" s="15"/>
      <c r="Z62" s="15"/>
      <c r="AA62" s="15"/>
      <c r="AB62" s="15"/>
      <c r="AC62" s="15"/>
      <c r="AD62" s="15"/>
      <c r="AE62" s="15"/>
      <c r="AF62" s="15"/>
      <c r="AG62" s="15"/>
      <c r="AH62" s="15"/>
      <c r="AI62" s="15"/>
      <c r="AJ62" s="15"/>
      <c r="AK62" s="15"/>
      <c r="AL62" s="15"/>
    </row>
    <row r="63" spans="1:38" s="14" customFormat="1" ht="12" customHeight="1" x14ac:dyDescent="0.25">
      <c r="A63" s="15"/>
      <c r="B63" s="92"/>
      <c r="C63" s="15"/>
      <c r="D63" s="218" t="str">
        <f>IF(Questionnaire!D29="Yes",Questionnaire!I29,"OK")</f>
        <v>OK</v>
      </c>
      <c r="E63" s="219"/>
      <c r="F63" s="219"/>
      <c r="G63" s="219"/>
      <c r="H63" s="219"/>
      <c r="I63" s="219"/>
      <c r="J63" s="219"/>
      <c r="K63" s="219"/>
      <c r="L63" s="219"/>
      <c r="M63" s="219"/>
      <c r="N63" s="89" t="str">
        <f>Questionnaire!P29</f>
        <v>Technical</v>
      </c>
      <c r="O63" s="89" t="str">
        <f>Questionnaire!Q29</f>
        <v>High</v>
      </c>
      <c r="P63" s="89" t="str">
        <f>Questionnaire!R29</f>
        <v>Low</v>
      </c>
      <c r="Q63" s="67"/>
      <c r="R63" s="67"/>
      <c r="S63" s="67"/>
      <c r="T63" s="67"/>
      <c r="U63" s="67"/>
      <c r="V63" s="2"/>
      <c r="W63" s="92"/>
      <c r="X63" s="15"/>
      <c r="Y63" s="15"/>
      <c r="Z63" s="15"/>
      <c r="AA63" s="15"/>
      <c r="AB63" s="15"/>
      <c r="AC63" s="15"/>
      <c r="AD63" s="15"/>
      <c r="AE63" s="15"/>
      <c r="AF63" s="15"/>
      <c r="AG63" s="15"/>
      <c r="AH63" s="15"/>
      <c r="AI63" s="15"/>
      <c r="AJ63" s="15"/>
      <c r="AK63" s="15"/>
      <c r="AL63" s="15"/>
    </row>
    <row r="64" spans="1:38" s="14" customFormat="1" ht="12" customHeight="1" x14ac:dyDescent="0.25">
      <c r="A64" s="15"/>
      <c r="B64" s="92"/>
      <c r="C64" s="15"/>
      <c r="D64" s="218" t="str">
        <f>IF(Questionnaire!D30="Yes",Questionnaire!I30,"OK")</f>
        <v>OK</v>
      </c>
      <c r="E64" s="219"/>
      <c r="F64" s="219"/>
      <c r="G64" s="219"/>
      <c r="H64" s="219"/>
      <c r="I64" s="219"/>
      <c r="J64" s="219"/>
      <c r="K64" s="219"/>
      <c r="L64" s="219"/>
      <c r="M64" s="219"/>
      <c r="N64" s="89" t="str">
        <f>Questionnaire!P30</f>
        <v>Technical</v>
      </c>
      <c r="O64" s="89" t="str">
        <f>Questionnaire!Q30</f>
        <v>Low</v>
      </c>
      <c r="P64" s="89" t="str">
        <f>Questionnaire!R30</f>
        <v>Mid</v>
      </c>
      <c r="Q64" s="67"/>
      <c r="R64" s="67"/>
      <c r="S64" s="67"/>
      <c r="T64" s="67"/>
      <c r="U64" s="67"/>
      <c r="V64" s="2"/>
      <c r="W64" s="92"/>
      <c r="X64" s="15"/>
      <c r="Y64" s="15"/>
      <c r="Z64" s="15"/>
      <c r="AA64" s="15"/>
      <c r="AB64" s="15"/>
      <c r="AC64" s="15"/>
      <c r="AD64" s="15"/>
      <c r="AE64" s="15"/>
      <c r="AF64" s="15"/>
      <c r="AG64" s="15"/>
      <c r="AH64" s="15"/>
      <c r="AI64" s="15"/>
      <c r="AJ64" s="15"/>
      <c r="AK64" s="15"/>
      <c r="AL64" s="15"/>
    </row>
    <row r="65" spans="1:38" s="14" customFormat="1" ht="12" customHeight="1" x14ac:dyDescent="0.25">
      <c r="A65" s="15"/>
      <c r="B65" s="92"/>
      <c r="C65" s="15"/>
      <c r="D65" s="218" t="str">
        <f>IF(Questionnaire!D31="Yes",Questionnaire!I31,"OK")</f>
        <v>OK</v>
      </c>
      <c r="E65" s="219"/>
      <c r="F65" s="219"/>
      <c r="G65" s="219"/>
      <c r="H65" s="219"/>
      <c r="I65" s="219"/>
      <c r="J65" s="219"/>
      <c r="K65" s="219"/>
      <c r="L65" s="219"/>
      <c r="M65" s="219"/>
      <c r="N65" s="89" t="str">
        <f>Questionnaire!P31</f>
        <v>Technical</v>
      </c>
      <c r="O65" s="89" t="str">
        <f>Questionnaire!Q31</f>
        <v>Mid</v>
      </c>
      <c r="P65" s="89" t="str">
        <f>Questionnaire!R31</f>
        <v>Mid</v>
      </c>
      <c r="Q65" s="67"/>
      <c r="R65" s="67"/>
      <c r="S65" s="67"/>
      <c r="T65" s="67"/>
      <c r="U65" s="67"/>
      <c r="V65" s="2"/>
      <c r="W65" s="92"/>
      <c r="X65" s="15"/>
      <c r="Y65" s="15"/>
      <c r="Z65" s="15"/>
      <c r="AA65" s="15"/>
      <c r="AB65" s="15"/>
      <c r="AC65" s="15"/>
      <c r="AD65" s="15"/>
      <c r="AE65" s="15"/>
      <c r="AF65" s="15"/>
      <c r="AG65" s="15"/>
      <c r="AH65" s="15"/>
      <c r="AI65" s="15"/>
      <c r="AJ65" s="15"/>
      <c r="AK65" s="15"/>
      <c r="AL65" s="15"/>
    </row>
    <row r="66" spans="1:38" s="14" customFormat="1" ht="12" customHeight="1" x14ac:dyDescent="0.25">
      <c r="A66" s="15"/>
      <c r="B66" s="92"/>
      <c r="C66" s="15"/>
      <c r="D66" s="218" t="str">
        <f>IF(Questionnaire!D32="Yes",Questionnaire!I32,"OK")</f>
        <v>OK</v>
      </c>
      <c r="E66" s="219"/>
      <c r="F66" s="219"/>
      <c r="G66" s="219"/>
      <c r="H66" s="219"/>
      <c r="I66" s="219"/>
      <c r="J66" s="219"/>
      <c r="K66" s="219"/>
      <c r="L66" s="219"/>
      <c r="M66" s="219"/>
      <c r="N66" s="89" t="str">
        <f>Questionnaire!P32</f>
        <v>Technical</v>
      </c>
      <c r="O66" s="89" t="str">
        <f>Questionnaire!Q32</f>
        <v>High</v>
      </c>
      <c r="P66" s="89" t="str">
        <f>Questionnaire!R32</f>
        <v>Mid</v>
      </c>
      <c r="Q66" s="67"/>
      <c r="R66" s="67"/>
      <c r="S66" s="67"/>
      <c r="T66" s="67"/>
      <c r="U66" s="67"/>
      <c r="V66" s="2"/>
      <c r="W66" s="92"/>
      <c r="X66" s="15"/>
      <c r="Y66" s="15"/>
      <c r="Z66" s="15"/>
      <c r="AA66" s="15"/>
      <c r="AB66" s="15"/>
      <c r="AC66" s="15"/>
      <c r="AD66" s="15"/>
      <c r="AE66" s="15"/>
      <c r="AF66" s="15"/>
      <c r="AG66" s="15"/>
      <c r="AH66" s="15"/>
      <c r="AI66" s="15"/>
      <c r="AJ66" s="15"/>
      <c r="AK66" s="15"/>
      <c r="AL66" s="15"/>
    </row>
    <row r="67" spans="1:38" s="14" customFormat="1" ht="12" customHeight="1" x14ac:dyDescent="0.25">
      <c r="A67" s="15"/>
      <c r="B67" s="92"/>
      <c r="C67" s="15"/>
      <c r="D67" s="218" t="str">
        <f>IF(Questionnaire!D33="Yes",Questionnaire!I33,"OK")</f>
        <v>OK</v>
      </c>
      <c r="E67" s="219"/>
      <c r="F67" s="219"/>
      <c r="G67" s="219"/>
      <c r="H67" s="219"/>
      <c r="I67" s="219"/>
      <c r="J67" s="219"/>
      <c r="K67" s="219"/>
      <c r="L67" s="219"/>
      <c r="M67" s="219"/>
      <c r="N67" s="89" t="str">
        <f>Questionnaire!P33</f>
        <v>Technical</v>
      </c>
      <c r="O67" s="89" t="str">
        <f>Questionnaire!Q33</f>
        <v>High</v>
      </c>
      <c r="P67" s="89" t="str">
        <f>Questionnaire!R33</f>
        <v>Low</v>
      </c>
      <c r="Q67" s="67"/>
      <c r="R67" s="67"/>
      <c r="S67" s="67"/>
      <c r="T67" s="67"/>
      <c r="U67" s="67"/>
      <c r="V67" s="2"/>
      <c r="W67" s="92"/>
      <c r="X67" s="15"/>
      <c r="Y67" s="15"/>
      <c r="Z67" s="15"/>
      <c r="AA67" s="15"/>
      <c r="AB67" s="15"/>
      <c r="AC67" s="15"/>
      <c r="AD67" s="15"/>
      <c r="AE67" s="15"/>
      <c r="AF67" s="15"/>
      <c r="AG67" s="15"/>
      <c r="AH67" s="15"/>
      <c r="AI67" s="15"/>
      <c r="AJ67" s="15"/>
      <c r="AK67" s="15"/>
      <c r="AL67" s="15"/>
    </row>
    <row r="68" spans="1:38" s="14" customFormat="1" ht="12" customHeight="1" x14ac:dyDescent="0.25">
      <c r="A68" s="15"/>
      <c r="B68" s="92"/>
      <c r="C68" s="15"/>
      <c r="D68" s="218" t="str">
        <f>IF(Questionnaire!D34="Yes",Questionnaire!I34,"OK")</f>
        <v>OK</v>
      </c>
      <c r="E68" s="219"/>
      <c r="F68" s="219"/>
      <c r="G68" s="219"/>
      <c r="H68" s="219"/>
      <c r="I68" s="219"/>
      <c r="J68" s="219"/>
      <c r="K68" s="219"/>
      <c r="L68" s="219"/>
      <c r="M68" s="219"/>
      <c r="N68" s="89" t="str">
        <f>Questionnaire!P34</f>
        <v>Technical</v>
      </c>
      <c r="O68" s="89" t="str">
        <f>Questionnaire!Q34</f>
        <v>High</v>
      </c>
      <c r="P68" s="89" t="str">
        <f>Questionnaire!R34</f>
        <v>Low</v>
      </c>
      <c r="Q68" s="67"/>
      <c r="R68" s="67"/>
      <c r="S68" s="67"/>
      <c r="T68" s="67"/>
      <c r="U68" s="67"/>
      <c r="V68" s="171"/>
      <c r="W68" s="92"/>
      <c r="X68" s="15"/>
      <c r="Y68" s="15"/>
      <c r="Z68" s="15"/>
      <c r="AA68" s="15"/>
      <c r="AB68" s="15"/>
      <c r="AC68" s="15"/>
      <c r="AD68" s="15"/>
      <c r="AE68" s="15"/>
      <c r="AF68" s="15"/>
      <c r="AG68" s="15"/>
      <c r="AH68" s="15"/>
      <c r="AI68" s="15"/>
      <c r="AJ68" s="15"/>
      <c r="AK68" s="15"/>
      <c r="AL68" s="15"/>
    </row>
    <row r="69" spans="1:38" s="14" customFormat="1" ht="12" customHeight="1" x14ac:dyDescent="0.25">
      <c r="A69" s="15"/>
      <c r="B69" s="92"/>
      <c r="C69" s="15"/>
      <c r="D69" s="218" t="str">
        <f>IF(Questionnaire!D35="Yes",Questionnaire!I35,"OK")</f>
        <v>OK</v>
      </c>
      <c r="E69" s="219"/>
      <c r="F69" s="219"/>
      <c r="G69" s="219"/>
      <c r="H69" s="219"/>
      <c r="I69" s="219"/>
      <c r="J69" s="219"/>
      <c r="K69" s="219"/>
      <c r="L69" s="219"/>
      <c r="M69" s="219"/>
      <c r="N69" s="89" t="str">
        <f>Questionnaire!P35</f>
        <v>Technical</v>
      </c>
      <c r="O69" s="89" t="str">
        <f>Questionnaire!Q35</f>
        <v>High</v>
      </c>
      <c r="P69" s="89" t="str">
        <f>Questionnaire!R35</f>
        <v>Mid</v>
      </c>
      <c r="Q69" s="67"/>
      <c r="R69" s="67"/>
      <c r="S69" s="67"/>
      <c r="T69" s="67"/>
      <c r="U69" s="67"/>
      <c r="V69" s="2"/>
      <c r="W69" s="92"/>
      <c r="X69" s="15"/>
      <c r="Y69" s="15"/>
      <c r="Z69" s="15"/>
      <c r="AA69" s="15"/>
      <c r="AB69" s="15"/>
      <c r="AC69" s="15"/>
      <c r="AD69" s="15"/>
      <c r="AE69" s="15"/>
      <c r="AF69" s="15"/>
      <c r="AG69" s="15"/>
      <c r="AH69" s="15"/>
      <c r="AI69" s="15"/>
      <c r="AJ69" s="15"/>
      <c r="AK69" s="15"/>
      <c r="AL69" s="15"/>
    </row>
    <row r="70" spans="1:38" s="14" customFormat="1" ht="12" customHeight="1" x14ac:dyDescent="0.25">
      <c r="A70" s="15"/>
      <c r="B70" s="92"/>
      <c r="C70" s="15"/>
      <c r="D70" s="218" t="str">
        <f>IF(Questionnaire!D36="Yes",Questionnaire!I36,"OK")</f>
        <v>OK</v>
      </c>
      <c r="E70" s="219"/>
      <c r="F70" s="219"/>
      <c r="G70" s="219"/>
      <c r="H70" s="219"/>
      <c r="I70" s="219"/>
      <c r="J70" s="219"/>
      <c r="K70" s="219"/>
      <c r="L70" s="219"/>
      <c r="M70" s="219"/>
      <c r="N70" s="89" t="str">
        <f>Questionnaire!P36</f>
        <v>Technical</v>
      </c>
      <c r="O70" s="89" t="str">
        <f>Questionnaire!Q36</f>
        <v>High</v>
      </c>
      <c r="P70" s="89" t="str">
        <f>Questionnaire!R36</f>
        <v>Mid</v>
      </c>
      <c r="Q70" s="67"/>
      <c r="R70" s="67"/>
      <c r="S70" s="67"/>
      <c r="T70" s="67"/>
      <c r="U70" s="67"/>
      <c r="V70" s="2"/>
      <c r="W70" s="92"/>
      <c r="X70" s="15"/>
      <c r="Y70" s="15"/>
      <c r="Z70" s="15"/>
      <c r="AA70" s="15"/>
      <c r="AB70" s="15"/>
      <c r="AC70" s="15"/>
      <c r="AD70" s="15"/>
      <c r="AE70" s="15"/>
      <c r="AF70" s="15"/>
      <c r="AG70" s="15"/>
      <c r="AH70" s="15"/>
      <c r="AI70" s="15"/>
      <c r="AJ70" s="15"/>
      <c r="AK70" s="15"/>
      <c r="AL70" s="15"/>
    </row>
    <row r="71" spans="1:38" s="14" customFormat="1" ht="12" customHeight="1" x14ac:dyDescent="0.25">
      <c r="A71" s="15"/>
      <c r="B71" s="92"/>
      <c r="C71" s="15"/>
      <c r="D71" s="218" t="str">
        <f>IF(Questionnaire!D37="Yes",Questionnaire!I37,"OK")</f>
        <v>OK</v>
      </c>
      <c r="E71" s="219"/>
      <c r="F71" s="219"/>
      <c r="G71" s="219"/>
      <c r="H71" s="219"/>
      <c r="I71" s="219"/>
      <c r="J71" s="219"/>
      <c r="K71" s="219"/>
      <c r="L71" s="219"/>
      <c r="M71" s="219"/>
      <c r="N71" s="89" t="str">
        <f>Questionnaire!P37</f>
        <v>Technical</v>
      </c>
      <c r="O71" s="89" t="str">
        <f>Questionnaire!Q37</f>
        <v>High</v>
      </c>
      <c r="P71" s="89" t="str">
        <f>Questionnaire!R37</f>
        <v>High</v>
      </c>
      <c r="Q71" s="67"/>
      <c r="R71" s="67"/>
      <c r="S71" s="67"/>
      <c r="T71" s="67"/>
      <c r="U71" s="67"/>
      <c r="V71" s="2"/>
      <c r="W71" s="92"/>
      <c r="X71" s="15"/>
      <c r="Y71" s="15"/>
      <c r="Z71" s="15"/>
      <c r="AA71" s="15"/>
      <c r="AB71" s="15"/>
      <c r="AC71" s="15"/>
      <c r="AD71" s="15"/>
      <c r="AE71" s="15"/>
      <c r="AF71" s="15"/>
      <c r="AG71" s="15"/>
      <c r="AH71" s="15"/>
      <c r="AI71" s="15"/>
      <c r="AJ71" s="15"/>
      <c r="AK71" s="15"/>
      <c r="AL71" s="15"/>
    </row>
    <row r="72" spans="1:38" s="14" customFormat="1" ht="24" customHeight="1" x14ac:dyDescent="0.25">
      <c r="A72" s="15"/>
      <c r="B72" s="92"/>
      <c r="C72" s="15"/>
      <c r="D72" s="229" t="s">
        <v>342</v>
      </c>
      <c r="E72" s="230"/>
      <c r="F72" s="230"/>
      <c r="G72" s="230"/>
      <c r="H72" s="230"/>
      <c r="I72" s="230"/>
      <c r="J72" s="230"/>
      <c r="K72" s="230"/>
      <c r="L72" s="230"/>
      <c r="M72" s="230"/>
      <c r="N72" s="102"/>
      <c r="O72" s="102"/>
      <c r="P72" s="102"/>
      <c r="Q72" s="67"/>
      <c r="R72" s="67"/>
      <c r="S72" s="67"/>
      <c r="T72" s="67"/>
      <c r="U72" s="67"/>
      <c r="V72" s="2"/>
      <c r="W72" s="92"/>
      <c r="X72" s="15"/>
      <c r="Y72" s="15"/>
      <c r="Z72" s="15"/>
      <c r="AA72" s="15"/>
      <c r="AB72" s="15"/>
      <c r="AC72" s="15"/>
      <c r="AD72" s="15"/>
      <c r="AE72" s="15"/>
      <c r="AF72" s="15"/>
      <c r="AG72" s="15"/>
      <c r="AH72" s="15"/>
      <c r="AI72" s="15"/>
      <c r="AJ72" s="15"/>
      <c r="AK72" s="15"/>
      <c r="AL72" s="15"/>
    </row>
    <row r="73" spans="1:38" s="14" customFormat="1" ht="12" customHeight="1" x14ac:dyDescent="0.25">
      <c r="A73" s="15"/>
      <c r="B73" s="92"/>
      <c r="C73" s="15"/>
      <c r="D73" s="218" t="str">
        <f>IF(Questionnaire!D40="Yes",Questionnaire!I40,"OK")</f>
        <v>OK</v>
      </c>
      <c r="E73" s="219"/>
      <c r="F73" s="219"/>
      <c r="G73" s="219"/>
      <c r="H73" s="219"/>
      <c r="I73" s="219"/>
      <c r="J73" s="219"/>
      <c r="K73" s="219"/>
      <c r="L73" s="219"/>
      <c r="M73" s="219"/>
      <c r="N73" s="89" t="str">
        <f>Questionnaire!P40</f>
        <v>Technical</v>
      </c>
      <c r="O73" s="89" t="str">
        <f>Questionnaire!Q40</f>
        <v>High</v>
      </c>
      <c r="P73" s="89" t="str">
        <f>Questionnaire!R40</f>
        <v>Low</v>
      </c>
      <c r="Q73" s="67"/>
      <c r="R73" s="67"/>
      <c r="S73" s="67"/>
      <c r="T73" s="67"/>
      <c r="U73" s="67"/>
      <c r="V73" s="2"/>
      <c r="W73" s="92"/>
      <c r="X73" s="15"/>
      <c r="Y73" s="15"/>
      <c r="Z73" s="15"/>
      <c r="AA73" s="15"/>
      <c r="AB73" s="15"/>
      <c r="AC73" s="15"/>
      <c r="AD73" s="15"/>
      <c r="AE73" s="15"/>
      <c r="AF73" s="15"/>
      <c r="AG73" s="15"/>
      <c r="AH73" s="15"/>
      <c r="AI73" s="15"/>
      <c r="AJ73" s="15"/>
      <c r="AK73" s="15"/>
      <c r="AL73" s="15"/>
    </row>
    <row r="74" spans="1:38" s="14" customFormat="1" ht="12" customHeight="1" x14ac:dyDescent="0.25">
      <c r="A74" s="15"/>
      <c r="B74" s="92"/>
      <c r="C74" s="15"/>
      <c r="D74" s="218" t="str">
        <f>IF(Questionnaire!D41="Yes",Questionnaire!I41,"OK")</f>
        <v>OK</v>
      </c>
      <c r="E74" s="219"/>
      <c r="F74" s="219"/>
      <c r="G74" s="219"/>
      <c r="H74" s="219"/>
      <c r="I74" s="219"/>
      <c r="J74" s="219"/>
      <c r="K74" s="219"/>
      <c r="L74" s="219"/>
      <c r="M74" s="219"/>
      <c r="N74" s="89" t="str">
        <f>Questionnaire!P41</f>
        <v>Technical</v>
      </c>
      <c r="O74" s="89" t="str">
        <f>Questionnaire!Q41</f>
        <v>High</v>
      </c>
      <c r="P74" s="89" t="str">
        <f>Questionnaire!R41</f>
        <v>Low</v>
      </c>
      <c r="Q74" s="67"/>
      <c r="R74" s="67"/>
      <c r="S74" s="67"/>
      <c r="T74" s="67"/>
      <c r="U74" s="67"/>
      <c r="V74" s="2"/>
      <c r="W74" s="92"/>
      <c r="X74" s="15"/>
      <c r="Y74" s="15"/>
      <c r="Z74" s="15"/>
      <c r="AA74" s="15"/>
      <c r="AB74" s="15"/>
      <c r="AC74" s="15"/>
      <c r="AD74" s="15"/>
      <c r="AE74" s="15"/>
      <c r="AF74" s="15"/>
      <c r="AG74" s="15"/>
      <c r="AH74" s="15"/>
      <c r="AI74" s="15"/>
      <c r="AJ74" s="15"/>
      <c r="AK74" s="15"/>
      <c r="AL74" s="15"/>
    </row>
    <row r="75" spans="1:38" s="14" customFormat="1" ht="12" customHeight="1" x14ac:dyDescent="0.25">
      <c r="A75" s="15"/>
      <c r="B75" s="92"/>
      <c r="C75" s="15"/>
      <c r="D75" s="218" t="str">
        <f>IF(Questionnaire!D42="Yes",Questionnaire!I42,"OK")</f>
        <v>OK</v>
      </c>
      <c r="E75" s="219"/>
      <c r="F75" s="219"/>
      <c r="G75" s="219"/>
      <c r="H75" s="219"/>
      <c r="I75" s="219"/>
      <c r="J75" s="219"/>
      <c r="K75" s="219"/>
      <c r="L75" s="219"/>
      <c r="M75" s="219"/>
      <c r="N75" s="89" t="str">
        <f>Questionnaire!P42</f>
        <v>Technical</v>
      </c>
      <c r="O75" s="89" t="str">
        <f>Questionnaire!Q42</f>
        <v>Mid</v>
      </c>
      <c r="P75" s="89" t="str">
        <f>Questionnaire!R42</f>
        <v>Mid</v>
      </c>
      <c r="Q75" s="67"/>
      <c r="R75" s="67"/>
      <c r="S75" s="67"/>
      <c r="T75" s="67"/>
      <c r="U75" s="67"/>
      <c r="V75" s="171"/>
      <c r="W75" s="92"/>
      <c r="X75" s="15"/>
      <c r="Y75" s="15"/>
      <c r="Z75" s="15"/>
      <c r="AA75" s="15"/>
      <c r="AB75" s="15"/>
      <c r="AC75" s="15"/>
      <c r="AD75" s="15"/>
      <c r="AE75" s="15"/>
      <c r="AF75" s="15"/>
      <c r="AG75" s="15"/>
      <c r="AH75" s="15"/>
      <c r="AI75" s="15"/>
      <c r="AJ75" s="15"/>
      <c r="AK75" s="15"/>
      <c r="AL75" s="15"/>
    </row>
    <row r="76" spans="1:38" s="14" customFormat="1" ht="12" customHeight="1" x14ac:dyDescent="0.25">
      <c r="A76" s="15"/>
      <c r="B76" s="92"/>
      <c r="C76" s="15"/>
      <c r="D76" s="218" t="str">
        <f>IF(Questionnaire!D43="Yes",Questionnaire!I43,"OK")</f>
        <v>OK</v>
      </c>
      <c r="E76" s="219"/>
      <c r="F76" s="219"/>
      <c r="G76" s="219"/>
      <c r="H76" s="219"/>
      <c r="I76" s="219"/>
      <c r="J76" s="219"/>
      <c r="K76" s="219"/>
      <c r="L76" s="219"/>
      <c r="M76" s="219"/>
      <c r="N76" s="89" t="str">
        <f>Questionnaire!P43</f>
        <v>Technical</v>
      </c>
      <c r="O76" s="89" t="str">
        <f>Questionnaire!Q43</f>
        <v>Low</v>
      </c>
      <c r="P76" s="89" t="str">
        <f>Questionnaire!R43</f>
        <v>Low</v>
      </c>
      <c r="Q76" s="67"/>
      <c r="R76" s="67"/>
      <c r="S76" s="67"/>
      <c r="T76" s="67"/>
      <c r="U76" s="67"/>
      <c r="V76" s="2"/>
      <c r="W76" s="92"/>
      <c r="X76" s="15"/>
      <c r="Y76" s="15"/>
      <c r="Z76" s="15"/>
      <c r="AA76" s="15"/>
      <c r="AB76" s="15"/>
      <c r="AC76" s="15"/>
      <c r="AD76" s="15"/>
      <c r="AE76" s="15"/>
      <c r="AF76" s="15"/>
      <c r="AG76" s="15"/>
      <c r="AH76" s="15"/>
      <c r="AI76" s="15"/>
      <c r="AJ76" s="15"/>
      <c r="AK76" s="15"/>
      <c r="AL76" s="15"/>
    </row>
    <row r="77" spans="1:38" s="14" customFormat="1" ht="12" customHeight="1" x14ac:dyDescent="0.25">
      <c r="A77" s="15"/>
      <c r="B77" s="92"/>
      <c r="C77" s="15"/>
      <c r="D77" s="218" t="str">
        <f>IF(Questionnaire!D44="Yes",Questionnaire!I44,"OK")</f>
        <v>OK</v>
      </c>
      <c r="E77" s="219"/>
      <c r="F77" s="219"/>
      <c r="G77" s="219"/>
      <c r="H77" s="219"/>
      <c r="I77" s="219"/>
      <c r="J77" s="219"/>
      <c r="K77" s="219"/>
      <c r="L77" s="219"/>
      <c r="M77" s="219"/>
      <c r="N77" s="89" t="str">
        <f>Questionnaire!P44</f>
        <v>Technical</v>
      </c>
      <c r="O77" s="89" t="str">
        <f>Questionnaire!Q44</f>
        <v>High</v>
      </c>
      <c r="P77" s="89" t="str">
        <f>Questionnaire!R44</f>
        <v>Mid</v>
      </c>
      <c r="Q77" s="67"/>
      <c r="R77" s="67"/>
      <c r="S77" s="67"/>
      <c r="T77" s="67"/>
      <c r="U77" s="67"/>
      <c r="V77" s="2"/>
      <c r="W77" s="92"/>
      <c r="X77" s="15"/>
      <c r="Y77" s="15"/>
      <c r="Z77" s="15"/>
      <c r="AA77" s="15"/>
      <c r="AB77" s="15"/>
      <c r="AC77" s="15"/>
      <c r="AD77" s="15"/>
      <c r="AE77" s="15"/>
      <c r="AF77" s="15"/>
      <c r="AG77" s="15"/>
      <c r="AH77" s="15"/>
      <c r="AI77" s="15"/>
      <c r="AJ77" s="15"/>
      <c r="AK77" s="15"/>
      <c r="AL77" s="15"/>
    </row>
    <row r="78" spans="1:38" s="14" customFormat="1" ht="12" customHeight="1" x14ac:dyDescent="0.25">
      <c r="A78" s="15"/>
      <c r="B78" s="92"/>
      <c r="C78" s="15"/>
      <c r="D78" s="218" t="str">
        <f>IF(Questionnaire!D45="Yes",Questionnaire!I45,"OK")</f>
        <v>OK</v>
      </c>
      <c r="E78" s="219"/>
      <c r="F78" s="219"/>
      <c r="G78" s="219"/>
      <c r="H78" s="219"/>
      <c r="I78" s="219"/>
      <c r="J78" s="219"/>
      <c r="K78" s="219"/>
      <c r="L78" s="219"/>
      <c r="M78" s="219"/>
      <c r="N78" s="89" t="str">
        <f>Questionnaire!P45</f>
        <v>Technical</v>
      </c>
      <c r="O78" s="89" t="str">
        <f>Questionnaire!Q45</f>
        <v>High</v>
      </c>
      <c r="P78" s="89" t="str">
        <f>Questionnaire!R45</f>
        <v>Mid</v>
      </c>
      <c r="Q78" s="67"/>
      <c r="R78" s="67"/>
      <c r="S78" s="67"/>
      <c r="T78" s="67"/>
      <c r="U78" s="67"/>
      <c r="V78" s="2"/>
      <c r="W78" s="92"/>
      <c r="X78" s="15"/>
      <c r="Y78" s="15"/>
      <c r="Z78" s="15"/>
      <c r="AA78" s="15"/>
      <c r="AB78" s="15"/>
      <c r="AC78" s="15"/>
      <c r="AD78" s="15"/>
      <c r="AE78" s="15"/>
      <c r="AF78" s="15"/>
      <c r="AG78" s="15"/>
      <c r="AH78" s="15"/>
      <c r="AI78" s="15"/>
      <c r="AJ78" s="15"/>
      <c r="AK78" s="15"/>
      <c r="AL78" s="15"/>
    </row>
    <row r="79" spans="1:38" s="14" customFormat="1" ht="12" customHeight="1" x14ac:dyDescent="0.25">
      <c r="A79" s="15"/>
      <c r="B79" s="92"/>
      <c r="C79" s="15"/>
      <c r="D79" s="218" t="str">
        <f>IF(Questionnaire!D46="Yes",Questionnaire!I46,"OK")</f>
        <v>OK</v>
      </c>
      <c r="E79" s="219"/>
      <c r="F79" s="219"/>
      <c r="G79" s="219"/>
      <c r="H79" s="219"/>
      <c r="I79" s="219"/>
      <c r="J79" s="219"/>
      <c r="K79" s="219"/>
      <c r="L79" s="219"/>
      <c r="M79" s="219"/>
      <c r="N79" s="89" t="str">
        <f>Questionnaire!P46</f>
        <v>Technical</v>
      </c>
      <c r="O79" s="89" t="str">
        <f>Questionnaire!Q46</f>
        <v>Mid</v>
      </c>
      <c r="P79" s="89" t="str">
        <f>Questionnaire!R46</f>
        <v>Low</v>
      </c>
      <c r="Q79" s="67"/>
      <c r="R79" s="67"/>
      <c r="S79" s="67"/>
      <c r="T79" s="67"/>
      <c r="U79" s="67"/>
      <c r="V79" s="2"/>
      <c r="W79" s="92"/>
      <c r="X79" s="15"/>
      <c r="Y79" s="15"/>
      <c r="Z79" s="15"/>
      <c r="AA79" s="15"/>
      <c r="AB79" s="15"/>
      <c r="AC79" s="15"/>
      <c r="AD79" s="15"/>
      <c r="AE79" s="15"/>
      <c r="AF79" s="15"/>
      <c r="AG79" s="15"/>
      <c r="AH79" s="15"/>
      <c r="AI79" s="15"/>
      <c r="AJ79" s="15"/>
      <c r="AK79" s="15"/>
      <c r="AL79" s="15"/>
    </row>
    <row r="80" spans="1:38" s="14" customFormat="1" ht="12" customHeight="1" x14ac:dyDescent="0.25">
      <c r="A80" s="15"/>
      <c r="B80" s="92"/>
      <c r="C80" s="15"/>
      <c r="D80" s="218" t="str">
        <f>IF(Questionnaire!D47="Yes",Questionnaire!I47,"OK")</f>
        <v>OK</v>
      </c>
      <c r="E80" s="219"/>
      <c r="F80" s="219"/>
      <c r="G80" s="219"/>
      <c r="H80" s="219"/>
      <c r="I80" s="219"/>
      <c r="J80" s="219"/>
      <c r="K80" s="219"/>
      <c r="L80" s="219"/>
      <c r="M80" s="219"/>
      <c r="N80" s="89" t="str">
        <f>Questionnaire!P47</f>
        <v>Technical</v>
      </c>
      <c r="O80" s="89" t="str">
        <f>Questionnaire!Q47</f>
        <v>High</v>
      </c>
      <c r="P80" s="89" t="str">
        <f>Questionnaire!R47</f>
        <v>High</v>
      </c>
      <c r="Q80" s="67"/>
      <c r="R80" s="67"/>
      <c r="S80" s="67"/>
      <c r="T80" s="67"/>
      <c r="U80" s="67"/>
      <c r="V80" s="2"/>
      <c r="W80" s="92"/>
      <c r="X80" s="15"/>
      <c r="Y80" s="15"/>
      <c r="Z80" s="15"/>
      <c r="AA80" s="15"/>
      <c r="AB80" s="15"/>
      <c r="AC80" s="15"/>
      <c r="AD80" s="15"/>
      <c r="AE80" s="15"/>
      <c r="AF80" s="15"/>
      <c r="AG80" s="15"/>
      <c r="AH80" s="15"/>
      <c r="AI80" s="15"/>
      <c r="AJ80" s="15"/>
      <c r="AK80" s="15"/>
      <c r="AL80" s="15"/>
    </row>
    <row r="81" spans="1:38" s="14" customFormat="1" ht="12" customHeight="1" x14ac:dyDescent="0.25">
      <c r="A81" s="15"/>
      <c r="B81" s="92"/>
      <c r="C81" s="15"/>
      <c r="D81" s="218" t="str">
        <f>IF(Questionnaire!D48="Yes",Questionnaire!I48,"OK")</f>
        <v>OK</v>
      </c>
      <c r="E81" s="219"/>
      <c r="F81" s="219"/>
      <c r="G81" s="219"/>
      <c r="H81" s="219"/>
      <c r="I81" s="219"/>
      <c r="J81" s="219"/>
      <c r="K81" s="219"/>
      <c r="L81" s="219"/>
      <c r="M81" s="219"/>
      <c r="N81" s="89" t="str">
        <f>Questionnaire!P48</f>
        <v>Technical</v>
      </c>
      <c r="O81" s="89" t="str">
        <f>Questionnaire!Q48</f>
        <v>High</v>
      </c>
      <c r="P81" s="89" t="str">
        <f>Questionnaire!R48</f>
        <v>Low</v>
      </c>
      <c r="Q81" s="67"/>
      <c r="R81" s="67"/>
      <c r="S81" s="67"/>
      <c r="T81" s="67"/>
      <c r="U81" s="67"/>
      <c r="V81" s="2"/>
      <c r="W81" s="92"/>
      <c r="X81" s="15"/>
      <c r="Y81" s="15"/>
      <c r="Z81" s="15"/>
      <c r="AA81" s="15"/>
      <c r="AB81" s="15"/>
      <c r="AC81" s="15"/>
      <c r="AD81" s="15"/>
      <c r="AE81" s="15"/>
      <c r="AF81" s="15"/>
      <c r="AG81" s="15"/>
      <c r="AH81" s="15"/>
      <c r="AI81" s="15"/>
      <c r="AJ81" s="15"/>
      <c r="AK81" s="15"/>
      <c r="AL81" s="15"/>
    </row>
    <row r="82" spans="1:38" s="14" customFormat="1" ht="12" customHeight="1" x14ac:dyDescent="0.25">
      <c r="A82" s="15"/>
      <c r="B82" s="92"/>
      <c r="C82" s="15"/>
      <c r="D82" s="218" t="str">
        <f>IF(Questionnaire!D49="Yes",Questionnaire!I49,"OK")</f>
        <v>OK</v>
      </c>
      <c r="E82" s="219"/>
      <c r="F82" s="219"/>
      <c r="G82" s="219"/>
      <c r="H82" s="219"/>
      <c r="I82" s="219"/>
      <c r="J82" s="219"/>
      <c r="K82" s="219"/>
      <c r="L82" s="219"/>
      <c r="M82" s="219"/>
      <c r="N82" s="89" t="str">
        <f>Questionnaire!P49</f>
        <v>Technical</v>
      </c>
      <c r="O82" s="89" t="str">
        <f>Questionnaire!Q49</f>
        <v>High</v>
      </c>
      <c r="P82" s="89" t="str">
        <f>Questionnaire!R49</f>
        <v>High</v>
      </c>
      <c r="Q82" s="67"/>
      <c r="R82" s="67"/>
      <c r="S82" s="67"/>
      <c r="T82" s="67"/>
      <c r="U82" s="67"/>
      <c r="V82" s="2"/>
      <c r="W82" s="92"/>
      <c r="X82" s="15"/>
      <c r="Y82" s="15"/>
      <c r="Z82" s="15"/>
      <c r="AA82" s="15"/>
      <c r="AB82" s="15"/>
      <c r="AC82" s="15"/>
      <c r="AD82" s="15"/>
      <c r="AE82" s="15"/>
      <c r="AF82" s="15"/>
      <c r="AG82" s="15"/>
      <c r="AH82" s="15"/>
      <c r="AI82" s="15"/>
      <c r="AJ82" s="15"/>
      <c r="AK82" s="15"/>
      <c r="AL82" s="15"/>
    </row>
    <row r="83" spans="1:38" s="14" customFormat="1" ht="12" customHeight="1" x14ac:dyDescent="0.25">
      <c r="A83" s="15"/>
      <c r="B83" s="92"/>
      <c r="C83" s="15"/>
      <c r="D83" s="218" t="str">
        <f>IF(Questionnaire!D50="Yes",Questionnaire!I50,"OK")</f>
        <v>OK</v>
      </c>
      <c r="E83" s="219"/>
      <c r="F83" s="219"/>
      <c r="G83" s="219"/>
      <c r="H83" s="219"/>
      <c r="I83" s="219"/>
      <c r="J83" s="219"/>
      <c r="K83" s="219"/>
      <c r="L83" s="219"/>
      <c r="M83" s="219"/>
      <c r="N83" s="89" t="str">
        <f>Questionnaire!P50</f>
        <v>Technical</v>
      </c>
      <c r="O83" s="89" t="str">
        <f>Questionnaire!Q50</f>
        <v>High</v>
      </c>
      <c r="P83" s="89" t="str">
        <f>Questionnaire!R50</f>
        <v>High</v>
      </c>
      <c r="Q83" s="67"/>
      <c r="R83" s="67"/>
      <c r="S83" s="67"/>
      <c r="T83" s="67"/>
      <c r="U83" s="67"/>
      <c r="V83" s="2"/>
      <c r="W83" s="92"/>
      <c r="X83" s="15"/>
      <c r="Y83" s="15"/>
      <c r="Z83" s="15"/>
      <c r="AA83" s="15"/>
      <c r="AB83" s="15"/>
      <c r="AC83" s="15"/>
      <c r="AD83" s="15"/>
      <c r="AE83" s="15"/>
      <c r="AF83" s="15"/>
      <c r="AG83" s="15"/>
      <c r="AH83" s="15"/>
      <c r="AI83" s="15"/>
      <c r="AJ83" s="15"/>
      <c r="AK83" s="15"/>
      <c r="AL83" s="15"/>
    </row>
    <row r="84" spans="1:38" s="14" customFormat="1" ht="12" customHeight="1" x14ac:dyDescent="0.25">
      <c r="A84" s="15"/>
      <c r="B84" s="92"/>
      <c r="C84" s="15"/>
      <c r="D84" s="218" t="str">
        <f>IF(Questionnaire!D51="Yes",Questionnaire!I51,"OK")</f>
        <v>OK</v>
      </c>
      <c r="E84" s="219"/>
      <c r="F84" s="219"/>
      <c r="G84" s="219"/>
      <c r="H84" s="219"/>
      <c r="I84" s="219"/>
      <c r="J84" s="219"/>
      <c r="K84" s="219"/>
      <c r="L84" s="219"/>
      <c r="M84" s="219"/>
      <c r="N84" s="89" t="str">
        <f>Questionnaire!P51</f>
        <v>Technical</v>
      </c>
      <c r="O84" s="89" t="str">
        <f>Questionnaire!Q51</f>
        <v>High</v>
      </c>
      <c r="P84" s="89" t="str">
        <f>Questionnaire!R51</f>
        <v>High</v>
      </c>
      <c r="Q84" s="67"/>
      <c r="R84" s="67"/>
      <c r="S84" s="67"/>
      <c r="T84" s="67"/>
      <c r="U84" s="67"/>
      <c r="V84" s="171"/>
      <c r="W84" s="92"/>
      <c r="X84" s="15"/>
      <c r="Y84" s="15"/>
      <c r="Z84" s="15"/>
      <c r="AA84" s="15"/>
      <c r="AB84" s="15"/>
      <c r="AC84" s="15"/>
      <c r="AD84" s="15"/>
      <c r="AE84" s="15"/>
      <c r="AF84" s="15"/>
      <c r="AG84" s="15"/>
      <c r="AH84" s="15"/>
      <c r="AI84" s="15"/>
      <c r="AJ84" s="15"/>
      <c r="AK84" s="15"/>
      <c r="AL84" s="15"/>
    </row>
    <row r="85" spans="1:38" s="14" customFormat="1" ht="12" customHeight="1" x14ac:dyDescent="0.25">
      <c r="A85" s="15"/>
      <c r="B85" s="92"/>
      <c r="C85" s="15"/>
      <c r="D85" s="218" t="str">
        <f>IF(Questionnaire!D52="Yes",Questionnaire!I52,"OK")</f>
        <v>OK</v>
      </c>
      <c r="E85" s="219"/>
      <c r="F85" s="219"/>
      <c r="G85" s="219"/>
      <c r="H85" s="219"/>
      <c r="I85" s="219"/>
      <c r="J85" s="219"/>
      <c r="K85" s="219"/>
      <c r="L85" s="219"/>
      <c r="M85" s="219"/>
      <c r="N85" s="89" t="str">
        <f>Questionnaire!P52</f>
        <v>Technical</v>
      </c>
      <c r="O85" s="89" t="str">
        <f>Questionnaire!Q52</f>
        <v>High</v>
      </c>
      <c r="P85" s="89" t="str">
        <f>Questionnaire!R52</f>
        <v>High</v>
      </c>
      <c r="Q85" s="67"/>
      <c r="R85" s="67"/>
      <c r="S85" s="67"/>
      <c r="T85" s="67"/>
      <c r="U85" s="67"/>
      <c r="V85" s="2"/>
      <c r="W85" s="92"/>
      <c r="X85" s="15"/>
      <c r="Y85" s="15"/>
      <c r="Z85" s="15"/>
      <c r="AA85" s="15"/>
      <c r="AB85" s="15"/>
      <c r="AC85" s="15"/>
      <c r="AD85" s="15"/>
      <c r="AE85" s="15"/>
      <c r="AF85" s="15"/>
      <c r="AG85" s="15"/>
      <c r="AH85" s="15"/>
      <c r="AI85" s="15"/>
      <c r="AJ85" s="15"/>
      <c r="AK85" s="15"/>
      <c r="AL85" s="15"/>
    </row>
    <row r="86" spans="1:38" s="14" customFormat="1" ht="12" customHeight="1" x14ac:dyDescent="0.25">
      <c r="A86" s="15"/>
      <c r="B86" s="92"/>
      <c r="C86" s="15"/>
      <c r="D86" s="218" t="str">
        <f>IF(Questionnaire!D53="Yes",Questionnaire!I53,"OK")</f>
        <v>OK</v>
      </c>
      <c r="E86" s="219"/>
      <c r="F86" s="219"/>
      <c r="G86" s="219"/>
      <c r="H86" s="219"/>
      <c r="I86" s="219"/>
      <c r="J86" s="219"/>
      <c r="K86" s="219"/>
      <c r="L86" s="219"/>
      <c r="M86" s="236"/>
      <c r="N86" s="89" t="str">
        <f>Questionnaire!P53</f>
        <v>Technical</v>
      </c>
      <c r="O86" s="89" t="str">
        <f>Questionnaire!Q53</f>
        <v>High</v>
      </c>
      <c r="P86" s="89" t="str">
        <f>Questionnaire!R53</f>
        <v>High</v>
      </c>
      <c r="Q86" s="67"/>
      <c r="R86" s="67"/>
      <c r="S86" s="67"/>
      <c r="T86" s="67"/>
      <c r="U86" s="67"/>
      <c r="V86" s="2"/>
      <c r="W86" s="92"/>
      <c r="X86" s="15"/>
      <c r="Y86" s="15"/>
      <c r="Z86" s="15"/>
      <c r="AA86" s="15"/>
      <c r="AB86" s="15"/>
      <c r="AC86" s="15"/>
      <c r="AD86" s="15"/>
      <c r="AE86" s="15"/>
      <c r="AF86" s="15"/>
      <c r="AG86" s="15"/>
      <c r="AH86" s="15"/>
      <c r="AI86" s="15"/>
      <c r="AJ86" s="15"/>
      <c r="AK86" s="15"/>
      <c r="AL86" s="15"/>
    </row>
    <row r="87" spans="1:38" s="14" customFormat="1" ht="29.25" customHeight="1" x14ac:dyDescent="0.25">
      <c r="A87" s="15"/>
      <c r="B87" s="92"/>
      <c r="C87" s="15"/>
      <c r="D87" s="229" t="s">
        <v>153</v>
      </c>
      <c r="E87" s="230"/>
      <c r="F87" s="230"/>
      <c r="G87" s="230"/>
      <c r="H87" s="230"/>
      <c r="I87" s="230"/>
      <c r="J87" s="230"/>
      <c r="K87" s="230"/>
      <c r="L87" s="230"/>
      <c r="M87" s="230"/>
      <c r="N87" s="102"/>
      <c r="O87" s="102"/>
      <c r="P87" s="102"/>
      <c r="Q87" s="67"/>
      <c r="R87" s="67"/>
      <c r="S87" s="67"/>
      <c r="T87" s="67"/>
      <c r="U87" s="67"/>
      <c r="V87" s="2"/>
      <c r="W87" s="92"/>
      <c r="X87" s="15"/>
      <c r="Y87" s="15"/>
      <c r="Z87" s="15"/>
      <c r="AA87" s="15"/>
      <c r="AB87" s="15"/>
      <c r="AC87" s="15"/>
      <c r="AD87" s="15"/>
      <c r="AE87" s="15"/>
      <c r="AF87" s="15"/>
      <c r="AG87" s="15"/>
      <c r="AH87" s="15"/>
      <c r="AI87" s="15"/>
      <c r="AJ87" s="15"/>
      <c r="AK87" s="15"/>
      <c r="AL87" s="15"/>
    </row>
    <row r="88" spans="1:38" s="14" customFormat="1" ht="12" customHeight="1" x14ac:dyDescent="0.25">
      <c r="A88" s="15"/>
      <c r="B88" s="92"/>
      <c r="C88" s="15"/>
      <c r="D88" s="218" t="str">
        <f>IF(Questionnaire!D56="Yes",Questionnaire!I56,"OK")</f>
        <v>OK</v>
      </c>
      <c r="E88" s="219"/>
      <c r="F88" s="219"/>
      <c r="G88" s="219"/>
      <c r="H88" s="219"/>
      <c r="I88" s="219"/>
      <c r="J88" s="219"/>
      <c r="K88" s="219"/>
      <c r="L88" s="219"/>
      <c r="M88" s="219"/>
      <c r="N88" s="89" t="str">
        <f>Questionnaire!P56</f>
        <v>Technical</v>
      </c>
      <c r="O88" s="89" t="str">
        <f>Questionnaire!Q56</f>
        <v>Mid</v>
      </c>
      <c r="P88" s="89" t="str">
        <f>Questionnaire!R56</f>
        <v>High</v>
      </c>
      <c r="Q88" s="67"/>
      <c r="R88" s="67"/>
      <c r="S88" s="67"/>
      <c r="T88" s="67"/>
      <c r="U88" s="67"/>
      <c r="V88" s="2"/>
      <c r="W88" s="92"/>
      <c r="X88" s="15"/>
      <c r="Y88" s="15"/>
      <c r="Z88" s="15"/>
      <c r="AA88" s="15"/>
      <c r="AB88" s="15"/>
      <c r="AC88" s="15"/>
      <c r="AD88" s="15"/>
      <c r="AE88" s="15"/>
      <c r="AF88" s="15"/>
      <c r="AG88" s="15"/>
      <c r="AH88" s="15"/>
      <c r="AI88" s="15"/>
      <c r="AJ88" s="15"/>
      <c r="AK88" s="15"/>
      <c r="AL88" s="15"/>
    </row>
    <row r="89" spans="1:38" s="14" customFormat="1" ht="12" customHeight="1" x14ac:dyDescent="0.25">
      <c r="A89" s="15"/>
      <c r="B89" s="92"/>
      <c r="C89" s="15"/>
      <c r="D89" s="218" t="str">
        <f>IF(Questionnaire!D57="Yes",Questionnaire!I57,"OK")</f>
        <v>OK</v>
      </c>
      <c r="E89" s="219"/>
      <c r="F89" s="219"/>
      <c r="G89" s="219"/>
      <c r="H89" s="219"/>
      <c r="I89" s="219"/>
      <c r="J89" s="219"/>
      <c r="K89" s="219"/>
      <c r="L89" s="219"/>
      <c r="M89" s="219"/>
      <c r="N89" s="89" t="str">
        <f>Questionnaire!P57</f>
        <v>Technical</v>
      </c>
      <c r="O89" s="89" t="str">
        <f>Questionnaire!Q57</f>
        <v>Mid</v>
      </c>
      <c r="P89" s="89" t="str">
        <f>Questionnaire!R57</f>
        <v>High</v>
      </c>
      <c r="Q89" s="67"/>
      <c r="R89" s="67"/>
      <c r="S89" s="67"/>
      <c r="T89" s="67"/>
      <c r="U89" s="67"/>
      <c r="V89" s="2"/>
      <c r="W89" s="92"/>
      <c r="X89" s="15"/>
      <c r="Y89" s="15"/>
      <c r="Z89" s="15"/>
      <c r="AA89" s="15"/>
      <c r="AB89" s="15"/>
      <c r="AC89" s="15"/>
      <c r="AD89" s="15"/>
      <c r="AE89" s="15"/>
      <c r="AF89" s="15"/>
      <c r="AG89" s="15"/>
      <c r="AH89" s="15"/>
      <c r="AI89" s="15"/>
      <c r="AJ89" s="15"/>
      <c r="AK89" s="15"/>
      <c r="AL89" s="15"/>
    </row>
    <row r="90" spans="1:38" s="14" customFormat="1" ht="12" customHeight="1" x14ac:dyDescent="0.25">
      <c r="A90" s="15"/>
      <c r="B90" s="92"/>
      <c r="C90" s="15"/>
      <c r="D90" s="218" t="str">
        <f>IF(Questionnaire!D58="Yes",Questionnaire!I58,"OK")</f>
        <v>OK</v>
      </c>
      <c r="E90" s="219"/>
      <c r="F90" s="219"/>
      <c r="G90" s="219"/>
      <c r="H90" s="219"/>
      <c r="I90" s="219"/>
      <c r="J90" s="219"/>
      <c r="K90" s="219"/>
      <c r="L90" s="219"/>
      <c r="M90" s="219"/>
      <c r="N90" s="89" t="str">
        <f>Questionnaire!P58</f>
        <v>Technical</v>
      </c>
      <c r="O90" s="89" t="str">
        <f>Questionnaire!Q58</f>
        <v>Mid</v>
      </c>
      <c r="P90" s="89" t="str">
        <f>Questionnaire!R58</f>
        <v>Low</v>
      </c>
      <c r="Q90" s="67"/>
      <c r="R90" s="67"/>
      <c r="S90" s="67"/>
      <c r="T90" s="67"/>
      <c r="U90" s="67"/>
      <c r="V90" s="2"/>
      <c r="W90" s="92"/>
      <c r="X90" s="15"/>
      <c r="Y90" s="15"/>
      <c r="Z90" s="15"/>
      <c r="AA90" s="15"/>
      <c r="AB90" s="15"/>
      <c r="AC90" s="15"/>
      <c r="AD90" s="15"/>
      <c r="AE90" s="15"/>
      <c r="AF90" s="15"/>
      <c r="AG90" s="15"/>
      <c r="AH90" s="15"/>
      <c r="AI90" s="15"/>
      <c r="AJ90" s="15"/>
      <c r="AK90" s="15"/>
      <c r="AL90" s="15"/>
    </row>
    <row r="91" spans="1:38" s="14" customFormat="1" ht="12" customHeight="1" x14ac:dyDescent="0.25">
      <c r="A91" s="15"/>
      <c r="B91" s="92"/>
      <c r="C91" s="15"/>
      <c r="D91" s="218" t="str">
        <f>IF(Questionnaire!D59="Yes",Questionnaire!I59,"OK")</f>
        <v>OK</v>
      </c>
      <c r="E91" s="219"/>
      <c r="F91" s="219"/>
      <c r="G91" s="219"/>
      <c r="H91" s="219"/>
      <c r="I91" s="219"/>
      <c r="J91" s="219"/>
      <c r="K91" s="219"/>
      <c r="L91" s="219"/>
      <c r="M91" s="219"/>
      <c r="N91" s="89" t="str">
        <f>Questionnaire!P59</f>
        <v>Technical</v>
      </c>
      <c r="O91" s="89" t="str">
        <f>Questionnaire!Q59</f>
        <v>Mid</v>
      </c>
      <c r="P91" s="89" t="str">
        <f>Questionnaire!R59</f>
        <v>High</v>
      </c>
      <c r="Q91" s="67"/>
      <c r="R91" s="67"/>
      <c r="S91" s="67"/>
      <c r="T91" s="67"/>
      <c r="U91" s="67"/>
      <c r="V91" s="2"/>
      <c r="W91" s="92"/>
      <c r="X91" s="15"/>
      <c r="Y91" s="15"/>
      <c r="Z91" s="15"/>
      <c r="AA91" s="15"/>
      <c r="AB91" s="15"/>
      <c r="AC91" s="15"/>
      <c r="AD91" s="15"/>
      <c r="AE91" s="15"/>
      <c r="AF91" s="15"/>
      <c r="AG91" s="15"/>
      <c r="AH91" s="15"/>
      <c r="AI91" s="15"/>
      <c r="AJ91" s="15"/>
      <c r="AK91" s="15"/>
      <c r="AL91" s="15"/>
    </row>
    <row r="92" spans="1:38" s="14" customFormat="1" ht="12" customHeight="1" x14ac:dyDescent="0.25">
      <c r="A92" s="15"/>
      <c r="B92" s="92"/>
      <c r="C92" s="15"/>
      <c r="D92" s="218" t="str">
        <f>IF(Questionnaire!D60="Yes",Questionnaire!I60,"OK")</f>
        <v>OK</v>
      </c>
      <c r="E92" s="219"/>
      <c r="F92" s="219"/>
      <c r="G92" s="219"/>
      <c r="H92" s="219"/>
      <c r="I92" s="219"/>
      <c r="J92" s="219"/>
      <c r="K92" s="219"/>
      <c r="L92" s="219"/>
      <c r="M92" s="219"/>
      <c r="N92" s="89" t="str">
        <f>Questionnaire!P60</f>
        <v>Technical</v>
      </c>
      <c r="O92" s="89" t="str">
        <f>Questionnaire!Q60</f>
        <v>High</v>
      </c>
      <c r="P92" s="89" t="str">
        <f>Questionnaire!R60</f>
        <v>High</v>
      </c>
      <c r="Q92" s="67"/>
      <c r="R92" s="67"/>
      <c r="S92" s="67"/>
      <c r="T92" s="67"/>
      <c r="U92" s="67"/>
      <c r="V92" s="2"/>
      <c r="W92" s="92"/>
      <c r="X92" s="15"/>
      <c r="Y92" s="15"/>
      <c r="Z92" s="15"/>
      <c r="AA92" s="15"/>
      <c r="AB92" s="15"/>
      <c r="AC92" s="15"/>
      <c r="AD92" s="15"/>
      <c r="AE92" s="15"/>
      <c r="AF92" s="15"/>
      <c r="AG92" s="15"/>
      <c r="AH92" s="15"/>
      <c r="AI92" s="15"/>
      <c r="AJ92" s="15"/>
      <c r="AK92" s="15"/>
      <c r="AL92" s="15"/>
    </row>
    <row r="93" spans="1:38" s="14" customFormat="1" ht="12" customHeight="1" x14ac:dyDescent="0.25">
      <c r="A93" s="15"/>
      <c r="B93" s="92"/>
      <c r="C93" s="15"/>
      <c r="D93" s="218" t="str">
        <f>IF(Questionnaire!D61="Yes",Questionnaire!I61,"OK")</f>
        <v>OK</v>
      </c>
      <c r="E93" s="219"/>
      <c r="F93" s="219"/>
      <c r="G93" s="219"/>
      <c r="H93" s="219"/>
      <c r="I93" s="219"/>
      <c r="J93" s="219"/>
      <c r="K93" s="219"/>
      <c r="L93" s="219"/>
      <c r="M93" s="219"/>
      <c r="N93" s="89" t="str">
        <f>Questionnaire!P61</f>
        <v>Technical</v>
      </c>
      <c r="O93" s="89" t="str">
        <f>Questionnaire!Q61</f>
        <v>High</v>
      </c>
      <c r="P93" s="89" t="str">
        <f>Questionnaire!R61</f>
        <v>Mid</v>
      </c>
      <c r="Q93" s="67"/>
      <c r="R93" s="67"/>
      <c r="S93" s="67"/>
      <c r="T93" s="67"/>
      <c r="U93" s="67"/>
      <c r="V93" s="2"/>
      <c r="W93" s="92"/>
      <c r="X93" s="15"/>
      <c r="Y93" s="15"/>
      <c r="Z93" s="15"/>
      <c r="AA93" s="15"/>
      <c r="AB93" s="15"/>
      <c r="AC93" s="15"/>
      <c r="AD93" s="15"/>
      <c r="AE93" s="15"/>
      <c r="AF93" s="15"/>
      <c r="AG93" s="15"/>
      <c r="AH93" s="15"/>
      <c r="AI93" s="15"/>
      <c r="AJ93" s="15"/>
      <c r="AK93" s="15"/>
      <c r="AL93" s="15"/>
    </row>
    <row r="94" spans="1:38" s="14" customFormat="1" ht="12" customHeight="1" x14ac:dyDescent="0.25">
      <c r="A94" s="15"/>
      <c r="B94" s="92"/>
      <c r="C94" s="15"/>
      <c r="D94" s="218" t="str">
        <f>IF(Questionnaire!D62="Yes",Questionnaire!I62,"OK")</f>
        <v>OK</v>
      </c>
      <c r="E94" s="219"/>
      <c r="F94" s="219"/>
      <c r="G94" s="219"/>
      <c r="H94" s="219"/>
      <c r="I94" s="219"/>
      <c r="J94" s="219"/>
      <c r="K94" s="219"/>
      <c r="L94" s="219"/>
      <c r="M94" s="219"/>
      <c r="N94" s="89" t="str">
        <f>Questionnaire!P62</f>
        <v>Technical</v>
      </c>
      <c r="O94" s="89" t="str">
        <f>Questionnaire!Q62</f>
        <v>High</v>
      </c>
      <c r="P94" s="89" t="str">
        <f>Questionnaire!R62</f>
        <v>High</v>
      </c>
      <c r="Q94" s="67"/>
      <c r="R94" s="67"/>
      <c r="S94" s="67"/>
      <c r="T94" s="67"/>
      <c r="U94" s="67"/>
      <c r="V94" s="2"/>
      <c r="W94" s="92"/>
      <c r="X94" s="15"/>
      <c r="Y94" s="15"/>
      <c r="Z94" s="15"/>
      <c r="AA94" s="15"/>
      <c r="AB94" s="15"/>
      <c r="AC94" s="15"/>
      <c r="AD94" s="15"/>
      <c r="AE94" s="15"/>
      <c r="AF94" s="15"/>
      <c r="AG94" s="15"/>
      <c r="AH94" s="15"/>
      <c r="AI94" s="15"/>
      <c r="AJ94" s="15"/>
      <c r="AK94" s="15"/>
      <c r="AL94" s="15"/>
    </row>
    <row r="95" spans="1:38" s="14" customFormat="1" ht="12" customHeight="1" x14ac:dyDescent="0.25">
      <c r="A95" s="15"/>
      <c r="B95" s="92"/>
      <c r="C95" s="15"/>
      <c r="D95" s="218" t="str">
        <f>IF(Questionnaire!D63="Yes",Questionnaire!I63,"OK")</f>
        <v>OK</v>
      </c>
      <c r="E95" s="219"/>
      <c r="F95" s="219"/>
      <c r="G95" s="219"/>
      <c r="H95" s="219"/>
      <c r="I95" s="219"/>
      <c r="J95" s="219"/>
      <c r="K95" s="219"/>
      <c r="L95" s="219"/>
      <c r="M95" s="219"/>
      <c r="N95" s="89" t="str">
        <f>Questionnaire!P63</f>
        <v>Technical</v>
      </c>
      <c r="O95" s="89" t="str">
        <f>Questionnaire!Q63</f>
        <v>High</v>
      </c>
      <c r="P95" s="89" t="str">
        <f>Questionnaire!R63</f>
        <v>High</v>
      </c>
      <c r="Q95" s="67"/>
      <c r="R95" s="67"/>
      <c r="S95" s="67"/>
      <c r="T95" s="67"/>
      <c r="U95" s="67"/>
      <c r="V95" s="2"/>
      <c r="W95" s="92"/>
      <c r="X95" s="15"/>
      <c r="Y95" s="15"/>
      <c r="Z95" s="15"/>
      <c r="AA95" s="15"/>
      <c r="AB95" s="15"/>
      <c r="AC95" s="15"/>
      <c r="AD95" s="15"/>
      <c r="AE95" s="15"/>
      <c r="AF95" s="15"/>
      <c r="AG95" s="15"/>
      <c r="AH95" s="15"/>
      <c r="AI95" s="15"/>
      <c r="AJ95" s="15"/>
      <c r="AK95" s="15"/>
      <c r="AL95" s="15"/>
    </row>
    <row r="96" spans="1:38" s="14" customFormat="1" ht="12" customHeight="1" x14ac:dyDescent="0.25">
      <c r="A96" s="15"/>
      <c r="B96" s="92"/>
      <c r="C96" s="15"/>
      <c r="D96" s="218" t="str">
        <f>IF(Questionnaire!D64="Yes",Questionnaire!I64,"OK")</f>
        <v>OK</v>
      </c>
      <c r="E96" s="219"/>
      <c r="F96" s="219"/>
      <c r="G96" s="219"/>
      <c r="H96" s="219"/>
      <c r="I96" s="219"/>
      <c r="J96" s="219"/>
      <c r="K96" s="219"/>
      <c r="L96" s="219"/>
      <c r="M96" s="219"/>
      <c r="N96" s="89" t="str">
        <f>Questionnaire!P64</f>
        <v>Technical</v>
      </c>
      <c r="O96" s="89" t="str">
        <f>Questionnaire!Q64</f>
        <v>High</v>
      </c>
      <c r="P96" s="89" t="str">
        <f>Questionnaire!R64</f>
        <v>Mid</v>
      </c>
      <c r="Q96" s="67"/>
      <c r="R96" s="67"/>
      <c r="S96" s="67"/>
      <c r="T96" s="67"/>
      <c r="U96" s="67"/>
      <c r="V96" s="2"/>
      <c r="W96" s="92"/>
      <c r="X96" s="15"/>
      <c r="Y96" s="15"/>
      <c r="Z96" s="15"/>
      <c r="AA96" s="15"/>
      <c r="AB96" s="15"/>
      <c r="AC96" s="15"/>
      <c r="AD96" s="15"/>
      <c r="AE96" s="15"/>
      <c r="AF96" s="15"/>
      <c r="AG96" s="15"/>
      <c r="AH96" s="15"/>
      <c r="AI96" s="15"/>
      <c r="AJ96" s="15"/>
      <c r="AK96" s="15"/>
      <c r="AL96" s="15"/>
    </row>
    <row r="97" spans="1:38" s="14" customFormat="1" ht="12" customHeight="1" x14ac:dyDescent="0.25">
      <c r="A97" s="15"/>
      <c r="B97" s="92"/>
      <c r="C97" s="15"/>
      <c r="D97" s="218" t="str">
        <f>IF(Questionnaire!D65="Yes",Questionnaire!I65,"OK")</f>
        <v>OK</v>
      </c>
      <c r="E97" s="219"/>
      <c r="F97" s="219"/>
      <c r="G97" s="219"/>
      <c r="H97" s="219"/>
      <c r="I97" s="219"/>
      <c r="J97" s="219"/>
      <c r="K97" s="219"/>
      <c r="L97" s="219"/>
      <c r="M97" s="219"/>
      <c r="N97" s="89" t="str">
        <f>Questionnaire!P65</f>
        <v>Technical</v>
      </c>
      <c r="O97" s="89" t="str">
        <f>Questionnaire!Q65</f>
        <v>Mid</v>
      </c>
      <c r="P97" s="89" t="str">
        <f>Questionnaire!R65</f>
        <v>Mid</v>
      </c>
      <c r="Q97" s="67"/>
      <c r="R97" s="67"/>
      <c r="S97" s="67"/>
      <c r="T97" s="67"/>
      <c r="U97" s="67"/>
      <c r="V97" s="171"/>
      <c r="W97" s="92"/>
      <c r="X97" s="15"/>
      <c r="Y97" s="15"/>
      <c r="Z97" s="15"/>
      <c r="AA97" s="15"/>
      <c r="AB97" s="15"/>
      <c r="AC97" s="15"/>
      <c r="AD97" s="15"/>
      <c r="AE97" s="15"/>
      <c r="AF97" s="15"/>
      <c r="AG97" s="15"/>
      <c r="AH97" s="15"/>
      <c r="AI97" s="15"/>
      <c r="AJ97" s="15"/>
      <c r="AK97" s="15"/>
      <c r="AL97" s="15"/>
    </row>
    <row r="98" spans="1:38" s="14" customFormat="1" ht="12" customHeight="1" x14ac:dyDescent="0.25">
      <c r="A98" s="15"/>
      <c r="B98" s="92"/>
      <c r="C98" s="15"/>
      <c r="D98" s="218" t="str">
        <f>IF(Questionnaire!D66="Yes",Questionnaire!I66,"OK")</f>
        <v>OK</v>
      </c>
      <c r="E98" s="219"/>
      <c r="F98" s="219"/>
      <c r="G98" s="219"/>
      <c r="H98" s="219"/>
      <c r="I98" s="219"/>
      <c r="J98" s="219"/>
      <c r="K98" s="219"/>
      <c r="L98" s="219"/>
      <c r="M98" s="219"/>
      <c r="N98" s="89" t="str">
        <f>Questionnaire!P66</f>
        <v>Technical</v>
      </c>
      <c r="O98" s="89" t="str">
        <f>Questionnaire!Q66</f>
        <v>High</v>
      </c>
      <c r="P98" s="89" t="str">
        <f>Questionnaire!R66</f>
        <v>Low</v>
      </c>
      <c r="Q98" s="67"/>
      <c r="R98" s="67"/>
      <c r="S98" s="67"/>
      <c r="T98" s="67"/>
      <c r="U98" s="67"/>
      <c r="V98" s="2"/>
      <c r="W98" s="92"/>
      <c r="X98" s="15"/>
      <c r="Y98" s="15"/>
      <c r="Z98" s="15"/>
      <c r="AA98" s="15"/>
      <c r="AB98" s="15"/>
      <c r="AC98" s="15"/>
      <c r="AD98" s="15"/>
      <c r="AE98" s="15"/>
      <c r="AF98" s="15"/>
      <c r="AG98" s="15"/>
      <c r="AH98" s="15"/>
      <c r="AI98" s="15"/>
      <c r="AJ98" s="15"/>
      <c r="AK98" s="15"/>
      <c r="AL98" s="15"/>
    </row>
    <row r="99" spans="1:38" s="14" customFormat="1" ht="12" customHeight="1" x14ac:dyDescent="0.25">
      <c r="A99" s="15"/>
      <c r="B99" s="92"/>
      <c r="C99" s="15"/>
      <c r="D99" s="218" t="str">
        <f>IF(Questionnaire!D67="Yes",Questionnaire!I67,"OK")</f>
        <v>OK</v>
      </c>
      <c r="E99" s="219"/>
      <c r="F99" s="219"/>
      <c r="G99" s="219"/>
      <c r="H99" s="219"/>
      <c r="I99" s="219"/>
      <c r="J99" s="219"/>
      <c r="K99" s="219"/>
      <c r="L99" s="219"/>
      <c r="M99" s="219"/>
      <c r="N99" s="89" t="str">
        <f>Questionnaire!P67</f>
        <v>Technical</v>
      </c>
      <c r="O99" s="89" t="str">
        <f>Questionnaire!Q67</f>
        <v>High</v>
      </c>
      <c r="P99" s="89" t="str">
        <f>Questionnaire!R67</f>
        <v>High</v>
      </c>
      <c r="Q99" s="67"/>
      <c r="R99" s="67"/>
      <c r="S99" s="67"/>
      <c r="T99" s="67"/>
      <c r="U99" s="67"/>
      <c r="V99" s="2"/>
      <c r="W99" s="92"/>
      <c r="X99" s="15"/>
      <c r="Y99" s="15"/>
      <c r="Z99" s="15"/>
      <c r="AA99" s="15"/>
      <c r="AB99" s="15"/>
      <c r="AC99" s="15"/>
      <c r="AD99" s="15"/>
      <c r="AE99" s="15"/>
      <c r="AF99" s="15"/>
      <c r="AG99" s="15"/>
      <c r="AH99" s="15"/>
      <c r="AI99" s="15"/>
      <c r="AJ99" s="15"/>
      <c r="AK99" s="15"/>
      <c r="AL99" s="15"/>
    </row>
    <row r="100" spans="1:38" s="14" customFormat="1" ht="12" customHeight="1" x14ac:dyDescent="0.25">
      <c r="A100" s="15"/>
      <c r="B100" s="92"/>
      <c r="C100" s="15"/>
      <c r="D100" s="218" t="str">
        <f>IF(Questionnaire!D68="Yes",Questionnaire!I68,"OK")</f>
        <v>OK</v>
      </c>
      <c r="E100" s="219"/>
      <c r="F100" s="219"/>
      <c r="G100" s="219"/>
      <c r="H100" s="219"/>
      <c r="I100" s="219"/>
      <c r="J100" s="219"/>
      <c r="K100" s="219"/>
      <c r="L100" s="219"/>
      <c r="M100" s="219"/>
      <c r="N100" s="89" t="str">
        <f>Questionnaire!P68</f>
        <v>Technical</v>
      </c>
      <c r="O100" s="89" t="str">
        <f>Questionnaire!Q68</f>
        <v>High</v>
      </c>
      <c r="P100" s="89" t="str">
        <f>Questionnaire!R68</f>
        <v>High</v>
      </c>
      <c r="Q100" s="67"/>
      <c r="R100" s="67"/>
      <c r="S100" s="67"/>
      <c r="T100" s="67"/>
      <c r="U100" s="67"/>
      <c r="V100" s="2"/>
      <c r="W100" s="92"/>
      <c r="X100" s="15"/>
      <c r="Y100" s="15"/>
      <c r="Z100" s="15"/>
      <c r="AA100" s="15"/>
      <c r="AB100" s="15"/>
      <c r="AC100" s="15"/>
      <c r="AD100" s="15"/>
      <c r="AE100" s="15"/>
      <c r="AF100" s="15"/>
      <c r="AG100" s="15"/>
      <c r="AH100" s="15"/>
      <c r="AI100" s="15"/>
      <c r="AJ100" s="15"/>
      <c r="AK100" s="15"/>
      <c r="AL100" s="15"/>
    </row>
    <row r="101" spans="1:38" s="14" customFormat="1" ht="28.5" customHeight="1" x14ac:dyDescent="0.25">
      <c r="A101" s="15"/>
      <c r="B101" s="92"/>
      <c r="C101" s="15"/>
      <c r="D101" s="229" t="s">
        <v>60</v>
      </c>
      <c r="E101" s="230"/>
      <c r="F101" s="230"/>
      <c r="G101" s="230"/>
      <c r="H101" s="230"/>
      <c r="I101" s="230"/>
      <c r="J101" s="230"/>
      <c r="K101" s="230"/>
      <c r="L101" s="230"/>
      <c r="M101" s="230"/>
      <c r="N101" s="102"/>
      <c r="O101" s="102"/>
      <c r="P101" s="102"/>
      <c r="Q101" s="67"/>
      <c r="R101" s="67"/>
      <c r="S101" s="67"/>
      <c r="T101" s="67"/>
      <c r="U101" s="67"/>
      <c r="V101" s="2"/>
      <c r="W101" s="92"/>
      <c r="X101" s="15"/>
      <c r="Y101" s="15"/>
      <c r="Z101" s="15"/>
      <c r="AA101" s="15"/>
      <c r="AB101" s="15"/>
      <c r="AC101" s="15"/>
      <c r="AD101" s="15"/>
      <c r="AE101" s="15"/>
      <c r="AF101" s="15"/>
      <c r="AG101" s="15"/>
      <c r="AH101" s="15"/>
      <c r="AI101" s="15"/>
      <c r="AJ101" s="15"/>
      <c r="AK101" s="15"/>
      <c r="AL101" s="15"/>
    </row>
    <row r="102" spans="1:38" s="14" customFormat="1" ht="12" customHeight="1" x14ac:dyDescent="0.25">
      <c r="A102" s="15"/>
      <c r="B102" s="92"/>
      <c r="C102" s="15"/>
      <c r="D102" s="218" t="str">
        <f>IF(Questionnaire!D71="Yes",Questionnaire!I71,"OK")</f>
        <v>OK</v>
      </c>
      <c r="E102" s="219"/>
      <c r="F102" s="219"/>
      <c r="G102" s="219"/>
      <c r="H102" s="219"/>
      <c r="I102" s="219"/>
      <c r="J102" s="219"/>
      <c r="K102" s="219"/>
      <c r="L102" s="219"/>
      <c r="M102" s="219"/>
      <c r="N102" s="89" t="str">
        <f>Questionnaire!P71</f>
        <v>Content</v>
      </c>
      <c r="O102" s="89" t="str">
        <f>Questionnaire!Q71</f>
        <v>High</v>
      </c>
      <c r="P102" s="89" t="str">
        <f>Questionnaire!R71</f>
        <v>Low</v>
      </c>
      <c r="Q102" s="67"/>
      <c r="R102" s="67"/>
      <c r="S102" s="67"/>
      <c r="T102" s="67"/>
      <c r="U102" s="67"/>
      <c r="V102" s="2"/>
      <c r="W102" s="92"/>
      <c r="X102" s="15"/>
      <c r="Y102" s="15"/>
      <c r="Z102" s="15"/>
      <c r="AA102" s="15"/>
      <c r="AB102" s="15"/>
      <c r="AC102" s="15"/>
      <c r="AD102" s="15"/>
      <c r="AE102" s="15"/>
      <c r="AF102" s="15"/>
      <c r="AG102" s="15"/>
      <c r="AH102" s="15"/>
      <c r="AI102" s="15"/>
      <c r="AJ102" s="15"/>
      <c r="AK102" s="15"/>
      <c r="AL102" s="15"/>
    </row>
    <row r="103" spans="1:38" s="14" customFormat="1" ht="12" customHeight="1" x14ac:dyDescent="0.25">
      <c r="A103" s="15"/>
      <c r="B103" s="92"/>
      <c r="C103" s="15"/>
      <c r="D103" s="218" t="str">
        <f>IF(Questionnaire!D72="Yes",Questionnaire!I72,"OK")</f>
        <v>OK</v>
      </c>
      <c r="E103" s="219"/>
      <c r="F103" s="219"/>
      <c r="G103" s="219"/>
      <c r="H103" s="219"/>
      <c r="I103" s="219"/>
      <c r="J103" s="219"/>
      <c r="K103" s="219"/>
      <c r="L103" s="219"/>
      <c r="M103" s="219"/>
      <c r="N103" s="89" t="str">
        <f>Questionnaire!P72</f>
        <v>Content</v>
      </c>
      <c r="O103" s="89" t="str">
        <f>Questionnaire!Q72</f>
        <v>High</v>
      </c>
      <c r="P103" s="89" t="str">
        <f>Questionnaire!R72</f>
        <v>Low</v>
      </c>
      <c r="Q103" s="67"/>
      <c r="R103" s="67"/>
      <c r="S103" s="67"/>
      <c r="T103" s="67"/>
      <c r="U103" s="67"/>
      <c r="V103" s="2"/>
      <c r="W103" s="92"/>
      <c r="X103" s="15"/>
      <c r="Y103" s="15"/>
      <c r="Z103" s="15"/>
      <c r="AA103" s="15"/>
      <c r="AB103" s="15"/>
      <c r="AC103" s="15"/>
      <c r="AD103" s="15"/>
      <c r="AE103" s="15"/>
      <c r="AF103" s="15"/>
      <c r="AG103" s="15"/>
      <c r="AH103" s="15"/>
      <c r="AI103" s="15"/>
      <c r="AJ103" s="15"/>
      <c r="AK103" s="15"/>
      <c r="AL103" s="15"/>
    </row>
    <row r="104" spans="1:38" s="14" customFormat="1" ht="12" customHeight="1" x14ac:dyDescent="0.25">
      <c r="A104" s="15"/>
      <c r="B104" s="92"/>
      <c r="C104" s="15"/>
      <c r="D104" s="218" t="str">
        <f>IF(Questionnaire!D73="Yes",Questionnaire!I73,"OK")</f>
        <v>OK</v>
      </c>
      <c r="E104" s="219"/>
      <c r="F104" s="219"/>
      <c r="G104" s="219"/>
      <c r="H104" s="219"/>
      <c r="I104" s="219"/>
      <c r="J104" s="219"/>
      <c r="K104" s="219"/>
      <c r="L104" s="219"/>
      <c r="M104" s="219"/>
      <c r="N104" s="89" t="str">
        <f>Questionnaire!P73</f>
        <v>Content</v>
      </c>
      <c r="O104" s="89" t="str">
        <f>Questionnaire!Q73</f>
        <v>High</v>
      </c>
      <c r="P104" s="89" t="str">
        <f>Questionnaire!R73</f>
        <v>Low</v>
      </c>
      <c r="Q104" s="67"/>
      <c r="R104" s="67"/>
      <c r="S104" s="67"/>
      <c r="T104" s="67"/>
      <c r="U104" s="67"/>
      <c r="V104" s="2"/>
      <c r="W104" s="92"/>
      <c r="X104" s="15"/>
      <c r="Y104" s="15"/>
      <c r="Z104" s="15"/>
      <c r="AA104" s="15"/>
      <c r="AB104" s="15"/>
      <c r="AC104" s="15"/>
      <c r="AD104" s="15"/>
      <c r="AE104" s="15"/>
      <c r="AF104" s="15"/>
      <c r="AG104" s="15"/>
      <c r="AH104" s="15"/>
      <c r="AI104" s="15"/>
      <c r="AJ104" s="15"/>
      <c r="AK104" s="15"/>
      <c r="AL104" s="15"/>
    </row>
    <row r="105" spans="1:38" s="14" customFormat="1" ht="12" customHeight="1" x14ac:dyDescent="0.25">
      <c r="A105" s="15"/>
      <c r="B105" s="92"/>
      <c r="C105" s="15"/>
      <c r="D105" s="218" t="str">
        <f>IF(Questionnaire!D74="Yes",Questionnaire!I74,"OK")</f>
        <v>OK</v>
      </c>
      <c r="E105" s="219"/>
      <c r="F105" s="219"/>
      <c r="G105" s="219"/>
      <c r="H105" s="219"/>
      <c r="I105" s="219"/>
      <c r="J105" s="219"/>
      <c r="K105" s="219"/>
      <c r="L105" s="219"/>
      <c r="M105" s="219"/>
      <c r="N105" s="89" t="str">
        <f>Questionnaire!P74</f>
        <v>Content</v>
      </c>
      <c r="O105" s="89" t="str">
        <f>Questionnaire!Q74</f>
        <v>Mid</v>
      </c>
      <c r="P105" s="89" t="str">
        <f>Questionnaire!R74</f>
        <v>Low</v>
      </c>
      <c r="Q105" s="67"/>
      <c r="R105" s="67"/>
      <c r="S105" s="67"/>
      <c r="T105" s="67"/>
      <c r="U105" s="67"/>
      <c r="V105" s="2"/>
      <c r="W105" s="92"/>
      <c r="X105" s="15"/>
      <c r="Y105" s="15"/>
      <c r="Z105" s="15"/>
      <c r="AA105" s="15"/>
      <c r="AB105" s="15"/>
      <c r="AC105" s="15"/>
      <c r="AD105" s="15"/>
      <c r="AE105" s="15"/>
      <c r="AF105" s="15"/>
      <c r="AG105" s="15"/>
      <c r="AH105" s="15"/>
      <c r="AI105" s="15"/>
      <c r="AJ105" s="15"/>
      <c r="AK105" s="15"/>
      <c r="AL105" s="15"/>
    </row>
    <row r="106" spans="1:38" s="14" customFormat="1" ht="12" customHeight="1" x14ac:dyDescent="0.25">
      <c r="A106" s="15"/>
      <c r="B106" s="92"/>
      <c r="C106" s="15"/>
      <c r="D106" s="218" t="str">
        <f>IF(Questionnaire!D75="Yes",Questionnaire!I75,"OK")</f>
        <v>OK</v>
      </c>
      <c r="E106" s="219"/>
      <c r="F106" s="219"/>
      <c r="G106" s="219"/>
      <c r="H106" s="219"/>
      <c r="I106" s="219"/>
      <c r="J106" s="219"/>
      <c r="K106" s="219"/>
      <c r="L106" s="219"/>
      <c r="M106" s="219"/>
      <c r="N106" s="89" t="str">
        <f>Questionnaire!P75</f>
        <v>Content</v>
      </c>
      <c r="O106" s="89" t="str">
        <f>Questionnaire!Q75</f>
        <v>High</v>
      </c>
      <c r="P106" s="89" t="str">
        <f>Questionnaire!R75</f>
        <v>Low</v>
      </c>
      <c r="Q106" s="67"/>
      <c r="R106" s="67"/>
      <c r="S106" s="67"/>
      <c r="T106" s="67"/>
      <c r="U106" s="67"/>
      <c r="V106" s="2"/>
      <c r="W106" s="92"/>
      <c r="X106" s="15"/>
      <c r="Y106" s="15"/>
      <c r="Z106" s="15"/>
      <c r="AA106" s="15"/>
      <c r="AB106" s="15"/>
      <c r="AC106" s="15"/>
      <c r="AD106" s="15"/>
      <c r="AE106" s="15"/>
      <c r="AF106" s="15"/>
      <c r="AG106" s="15"/>
      <c r="AH106" s="15"/>
      <c r="AI106" s="15"/>
      <c r="AJ106" s="15"/>
      <c r="AK106" s="15"/>
      <c r="AL106" s="15"/>
    </row>
    <row r="107" spans="1:38" s="14" customFormat="1" ht="12" customHeight="1" x14ac:dyDescent="0.25">
      <c r="A107" s="15"/>
      <c r="B107" s="92"/>
      <c r="C107" s="15"/>
      <c r="D107" s="218" t="str">
        <f>IF(Questionnaire!D76="Yes",Questionnaire!I76,"OK")</f>
        <v>OK</v>
      </c>
      <c r="E107" s="219"/>
      <c r="F107" s="219"/>
      <c r="G107" s="219"/>
      <c r="H107" s="219"/>
      <c r="I107" s="219"/>
      <c r="J107" s="219"/>
      <c r="K107" s="219"/>
      <c r="L107" s="219"/>
      <c r="M107" s="219"/>
      <c r="N107" s="89" t="str">
        <f>Questionnaire!P76</f>
        <v>Content</v>
      </c>
      <c r="O107" s="89" t="str">
        <f>Questionnaire!Q76</f>
        <v>High</v>
      </c>
      <c r="P107" s="89" t="str">
        <f>Questionnaire!R76</f>
        <v>Low</v>
      </c>
      <c r="Q107" s="67"/>
      <c r="R107" s="67"/>
      <c r="S107" s="67"/>
      <c r="T107" s="67"/>
      <c r="U107" s="67"/>
      <c r="V107" s="2"/>
      <c r="W107" s="92"/>
      <c r="X107" s="15"/>
      <c r="Y107" s="15"/>
      <c r="Z107" s="15"/>
      <c r="AA107" s="15"/>
      <c r="AB107" s="15"/>
      <c r="AC107" s="15"/>
      <c r="AD107" s="15"/>
      <c r="AE107" s="15"/>
      <c r="AF107" s="15"/>
      <c r="AG107" s="15"/>
      <c r="AH107" s="15"/>
      <c r="AI107" s="15"/>
      <c r="AJ107" s="15"/>
      <c r="AK107" s="15"/>
      <c r="AL107" s="15"/>
    </row>
    <row r="108" spans="1:38" s="14" customFormat="1" ht="12" customHeight="1" x14ac:dyDescent="0.25">
      <c r="A108" s="15"/>
      <c r="B108" s="92"/>
      <c r="C108" s="15"/>
      <c r="D108" s="218" t="str">
        <f>IF(Questionnaire!D77="Yes",Questionnaire!I77,"OK")</f>
        <v>OK</v>
      </c>
      <c r="E108" s="219"/>
      <c r="F108" s="219"/>
      <c r="G108" s="219"/>
      <c r="H108" s="219"/>
      <c r="I108" s="219"/>
      <c r="J108" s="219"/>
      <c r="K108" s="219"/>
      <c r="L108" s="219"/>
      <c r="M108" s="219"/>
      <c r="N108" s="89" t="str">
        <f>Questionnaire!P77</f>
        <v>Content</v>
      </c>
      <c r="O108" s="89" t="str">
        <f>Questionnaire!Q77</f>
        <v>Mid</v>
      </c>
      <c r="P108" s="89" t="str">
        <f>Questionnaire!R77</f>
        <v>Low</v>
      </c>
      <c r="Q108" s="67"/>
      <c r="R108" s="67"/>
      <c r="S108" s="67"/>
      <c r="T108" s="67"/>
      <c r="U108" s="67"/>
      <c r="V108" s="2"/>
      <c r="W108" s="92"/>
      <c r="X108" s="15"/>
      <c r="Y108" s="15"/>
      <c r="Z108" s="15"/>
      <c r="AA108" s="15"/>
      <c r="AB108" s="15"/>
      <c r="AC108" s="15"/>
      <c r="AD108" s="15"/>
      <c r="AE108" s="15"/>
      <c r="AF108" s="15"/>
      <c r="AG108" s="15"/>
      <c r="AH108" s="15"/>
      <c r="AI108" s="15"/>
      <c r="AJ108" s="15"/>
      <c r="AK108" s="15"/>
      <c r="AL108" s="15"/>
    </row>
    <row r="109" spans="1:38" s="14" customFormat="1" ht="12" customHeight="1" x14ac:dyDescent="0.25">
      <c r="A109" s="15"/>
      <c r="B109" s="92"/>
      <c r="C109" s="15"/>
      <c r="D109" s="218" t="str">
        <f>IF(Questionnaire!D78="Yes",Questionnaire!I78,"OK")</f>
        <v>OK</v>
      </c>
      <c r="E109" s="219"/>
      <c r="F109" s="219"/>
      <c r="G109" s="219"/>
      <c r="H109" s="219"/>
      <c r="I109" s="219"/>
      <c r="J109" s="219"/>
      <c r="K109" s="219"/>
      <c r="L109" s="219"/>
      <c r="M109" s="219"/>
      <c r="N109" s="89" t="str">
        <f>Questionnaire!P78</f>
        <v>Content</v>
      </c>
      <c r="O109" s="89" t="str">
        <f>Questionnaire!Q78</f>
        <v>Mid</v>
      </c>
      <c r="P109" s="89" t="str">
        <f>Questionnaire!R78</f>
        <v>Low</v>
      </c>
      <c r="Q109" s="67"/>
      <c r="R109" s="67"/>
      <c r="S109" s="67"/>
      <c r="T109" s="67"/>
      <c r="U109" s="67"/>
      <c r="V109" s="2"/>
      <c r="W109" s="92"/>
      <c r="X109" s="15"/>
      <c r="Y109" s="15"/>
      <c r="Z109" s="15"/>
      <c r="AA109" s="15"/>
      <c r="AB109" s="15"/>
      <c r="AC109" s="15"/>
      <c r="AD109" s="15"/>
      <c r="AE109" s="15"/>
      <c r="AF109" s="15"/>
      <c r="AG109" s="15"/>
      <c r="AH109" s="15"/>
      <c r="AI109" s="15"/>
      <c r="AJ109" s="15"/>
      <c r="AK109" s="15"/>
      <c r="AL109" s="15"/>
    </row>
    <row r="110" spans="1:38" s="14" customFormat="1" ht="12" customHeight="1" x14ac:dyDescent="0.25">
      <c r="A110" s="15"/>
      <c r="B110" s="92"/>
      <c r="C110" s="15"/>
      <c r="D110" s="218" t="str">
        <f>IF(Questionnaire!D79="Yes",Questionnaire!I79,"OK")</f>
        <v>OK</v>
      </c>
      <c r="E110" s="219"/>
      <c r="F110" s="219"/>
      <c r="G110" s="219"/>
      <c r="H110" s="219"/>
      <c r="I110" s="219"/>
      <c r="J110" s="219"/>
      <c r="K110" s="219"/>
      <c r="L110" s="219"/>
      <c r="M110" s="219"/>
      <c r="N110" s="89" t="str">
        <f>Questionnaire!P79</f>
        <v>Content</v>
      </c>
      <c r="O110" s="89" t="str">
        <f>Questionnaire!Q79</f>
        <v>High</v>
      </c>
      <c r="P110" s="89" t="str">
        <f>Questionnaire!R79</f>
        <v>Mid</v>
      </c>
      <c r="Q110" s="67"/>
      <c r="R110" s="67"/>
      <c r="S110" s="67"/>
      <c r="T110" s="67"/>
      <c r="U110" s="67"/>
      <c r="V110" s="2"/>
      <c r="W110" s="92"/>
      <c r="X110" s="15"/>
      <c r="Y110" s="15"/>
      <c r="Z110" s="15"/>
      <c r="AA110" s="15"/>
      <c r="AB110" s="15"/>
      <c r="AC110" s="15"/>
      <c r="AD110" s="15"/>
      <c r="AE110" s="15"/>
      <c r="AF110" s="15"/>
      <c r="AG110" s="15"/>
      <c r="AH110" s="15"/>
      <c r="AI110" s="15"/>
      <c r="AJ110" s="15"/>
      <c r="AK110" s="15"/>
      <c r="AL110" s="15"/>
    </row>
    <row r="111" spans="1:38" s="14" customFormat="1" ht="12" customHeight="1" x14ac:dyDescent="0.25">
      <c r="A111" s="15"/>
      <c r="B111" s="92"/>
      <c r="C111" s="15"/>
      <c r="D111" s="218" t="str">
        <f>IF(Questionnaire!D80="Yes",Questionnaire!I80,"OK")</f>
        <v>OK</v>
      </c>
      <c r="E111" s="219"/>
      <c r="F111" s="219"/>
      <c r="G111" s="219"/>
      <c r="H111" s="219"/>
      <c r="I111" s="219"/>
      <c r="J111" s="219"/>
      <c r="K111" s="219"/>
      <c r="L111" s="219"/>
      <c r="M111" s="219"/>
      <c r="N111" s="89" t="str">
        <f>Questionnaire!P80</f>
        <v>Content</v>
      </c>
      <c r="O111" s="89" t="str">
        <f>Questionnaire!Q80</f>
        <v>High</v>
      </c>
      <c r="P111" s="89" t="str">
        <f>Questionnaire!R80</f>
        <v>Low</v>
      </c>
      <c r="Q111" s="67"/>
      <c r="R111" s="67"/>
      <c r="S111" s="67"/>
      <c r="T111" s="67"/>
      <c r="U111" s="67"/>
      <c r="V111" s="2"/>
      <c r="W111" s="92"/>
      <c r="X111" s="15"/>
      <c r="Y111" s="15"/>
      <c r="Z111" s="15"/>
      <c r="AA111" s="15"/>
      <c r="AB111" s="15"/>
      <c r="AC111" s="15"/>
      <c r="AD111" s="15"/>
      <c r="AE111" s="15"/>
      <c r="AF111" s="15"/>
      <c r="AG111" s="15"/>
      <c r="AH111" s="15"/>
      <c r="AI111" s="15"/>
      <c r="AJ111" s="15"/>
      <c r="AK111" s="15"/>
      <c r="AL111" s="15"/>
    </row>
    <row r="112" spans="1:38" s="14" customFormat="1" ht="12" customHeight="1" x14ac:dyDescent="0.25">
      <c r="A112" s="15"/>
      <c r="B112" s="92"/>
      <c r="C112" s="15"/>
      <c r="D112" s="218" t="str">
        <f>IF(Questionnaire!D81="Yes",Questionnaire!I81,"OK")</f>
        <v>OK</v>
      </c>
      <c r="E112" s="219"/>
      <c r="F112" s="219"/>
      <c r="G112" s="219"/>
      <c r="H112" s="219"/>
      <c r="I112" s="219"/>
      <c r="J112" s="219"/>
      <c r="K112" s="219"/>
      <c r="L112" s="219"/>
      <c r="M112" s="219"/>
      <c r="N112" s="89" t="str">
        <f>Questionnaire!P81</f>
        <v>Content</v>
      </c>
      <c r="O112" s="89" t="str">
        <f>Questionnaire!Q81</f>
        <v>High</v>
      </c>
      <c r="P112" s="89" t="str">
        <f>Questionnaire!R81</f>
        <v>Low</v>
      </c>
      <c r="Q112" s="67"/>
      <c r="R112" s="67"/>
      <c r="S112" s="67"/>
      <c r="T112" s="67"/>
      <c r="U112" s="67"/>
      <c r="V112" s="2"/>
      <c r="W112" s="92"/>
      <c r="X112" s="15"/>
      <c r="Y112" s="15"/>
      <c r="Z112" s="15"/>
      <c r="AA112" s="15"/>
      <c r="AB112" s="15"/>
      <c r="AC112" s="15"/>
      <c r="AD112" s="15"/>
      <c r="AE112" s="15"/>
      <c r="AF112" s="15"/>
      <c r="AG112" s="15"/>
      <c r="AH112" s="15"/>
      <c r="AI112" s="15"/>
      <c r="AJ112" s="15"/>
      <c r="AK112" s="15"/>
      <c r="AL112" s="15"/>
    </row>
    <row r="113" spans="1:38" s="14" customFormat="1" ht="12" customHeight="1" x14ac:dyDescent="0.25">
      <c r="A113" s="15"/>
      <c r="B113" s="92"/>
      <c r="C113" s="15"/>
      <c r="D113" s="218" t="str">
        <f>IF(Questionnaire!D82="Yes",Questionnaire!I82,"OK")</f>
        <v>OK</v>
      </c>
      <c r="E113" s="219"/>
      <c r="F113" s="219"/>
      <c r="G113" s="219"/>
      <c r="H113" s="219"/>
      <c r="I113" s="219"/>
      <c r="J113" s="219"/>
      <c r="K113" s="219"/>
      <c r="L113" s="219"/>
      <c r="M113" s="219"/>
      <c r="N113" s="89" t="str">
        <f>Questionnaire!P82</f>
        <v>Content</v>
      </c>
      <c r="O113" s="89" t="str">
        <f>Questionnaire!Q82</f>
        <v>High</v>
      </c>
      <c r="P113" s="89" t="str">
        <f>Questionnaire!R82</f>
        <v>Mid</v>
      </c>
      <c r="Q113" s="67"/>
      <c r="R113" s="67"/>
      <c r="S113" s="67"/>
      <c r="T113" s="67"/>
      <c r="U113" s="67"/>
      <c r="V113" s="2"/>
      <c r="W113" s="92"/>
      <c r="X113" s="15"/>
      <c r="Y113" s="15"/>
      <c r="Z113" s="15"/>
      <c r="AA113" s="15"/>
      <c r="AB113" s="15"/>
      <c r="AC113" s="15"/>
      <c r="AD113" s="15"/>
      <c r="AE113" s="15"/>
      <c r="AF113" s="15"/>
      <c r="AG113" s="15"/>
      <c r="AH113" s="15"/>
      <c r="AI113" s="15"/>
      <c r="AJ113" s="15"/>
      <c r="AK113" s="15"/>
      <c r="AL113" s="15"/>
    </row>
    <row r="114" spans="1:38" s="14" customFormat="1" ht="12" customHeight="1" x14ac:dyDescent="0.25">
      <c r="A114" s="15"/>
      <c r="B114" s="92"/>
      <c r="C114" s="15"/>
      <c r="D114" s="218" t="str">
        <f>IF(Questionnaire!D83="Yes",Questionnaire!I83,"OK")</f>
        <v>OK</v>
      </c>
      <c r="E114" s="219"/>
      <c r="F114" s="219"/>
      <c r="G114" s="219"/>
      <c r="H114" s="219"/>
      <c r="I114" s="219"/>
      <c r="J114" s="219"/>
      <c r="K114" s="219"/>
      <c r="L114" s="219"/>
      <c r="M114" s="219"/>
      <c r="N114" s="89" t="str">
        <f>Questionnaire!P83</f>
        <v>Content</v>
      </c>
      <c r="O114" s="89" t="str">
        <f>Questionnaire!Q83</f>
        <v>Mid</v>
      </c>
      <c r="P114" s="89" t="str">
        <f>Questionnaire!R83</f>
        <v>Low</v>
      </c>
      <c r="Q114" s="67"/>
      <c r="R114" s="67"/>
      <c r="S114" s="67"/>
      <c r="T114" s="67"/>
      <c r="U114" s="67"/>
      <c r="V114" s="2"/>
      <c r="W114" s="92"/>
      <c r="X114" s="15"/>
      <c r="Y114" s="15"/>
      <c r="Z114" s="15"/>
      <c r="AA114" s="15"/>
      <c r="AB114" s="15"/>
      <c r="AC114" s="15"/>
      <c r="AD114" s="15"/>
      <c r="AE114" s="15"/>
      <c r="AF114" s="15"/>
      <c r="AG114" s="15"/>
      <c r="AH114" s="15"/>
      <c r="AI114" s="15"/>
      <c r="AJ114" s="15"/>
      <c r="AK114" s="15"/>
      <c r="AL114" s="15"/>
    </row>
    <row r="115" spans="1:38" s="14" customFormat="1" ht="12" customHeight="1" x14ac:dyDescent="0.25">
      <c r="A115" s="15"/>
      <c r="B115" s="92"/>
      <c r="C115" s="15"/>
      <c r="D115" s="218" t="str">
        <f>IF(Questionnaire!D84="Yes",Questionnaire!I84,"OK")</f>
        <v>OK</v>
      </c>
      <c r="E115" s="219"/>
      <c r="F115" s="219"/>
      <c r="G115" s="219"/>
      <c r="H115" s="219"/>
      <c r="I115" s="219"/>
      <c r="J115" s="219"/>
      <c r="K115" s="219"/>
      <c r="L115" s="219"/>
      <c r="M115" s="219"/>
      <c r="N115" s="89" t="str">
        <f>Questionnaire!P84</f>
        <v>Content</v>
      </c>
      <c r="O115" s="89" t="str">
        <f>Questionnaire!Q84</f>
        <v>Low</v>
      </c>
      <c r="P115" s="89" t="str">
        <f>Questionnaire!R84</f>
        <v>Mid</v>
      </c>
      <c r="Q115" s="67"/>
      <c r="R115" s="67"/>
      <c r="S115" s="67"/>
      <c r="T115" s="67"/>
      <c r="U115" s="67"/>
      <c r="V115" s="2"/>
      <c r="W115" s="92"/>
      <c r="X115" s="15"/>
      <c r="Y115" s="15"/>
      <c r="Z115" s="15"/>
      <c r="AA115" s="15"/>
      <c r="AB115" s="15"/>
      <c r="AC115" s="15"/>
      <c r="AD115" s="15"/>
      <c r="AE115" s="15"/>
      <c r="AF115" s="15"/>
      <c r="AG115" s="15"/>
      <c r="AH115" s="15"/>
      <c r="AI115" s="15"/>
      <c r="AJ115" s="15"/>
      <c r="AK115" s="15"/>
      <c r="AL115" s="15"/>
    </row>
    <row r="116" spans="1:38" s="14" customFormat="1" ht="12" customHeight="1" x14ac:dyDescent="0.25">
      <c r="A116" s="15"/>
      <c r="B116" s="92"/>
      <c r="C116" s="15"/>
      <c r="D116" s="218" t="str">
        <f>IF(Questionnaire!D85="Yes",Questionnaire!I85,"OK")</f>
        <v>OK</v>
      </c>
      <c r="E116" s="219"/>
      <c r="F116" s="219"/>
      <c r="G116" s="219"/>
      <c r="H116" s="219"/>
      <c r="I116" s="219"/>
      <c r="J116" s="219"/>
      <c r="K116" s="219"/>
      <c r="L116" s="219"/>
      <c r="M116" s="219"/>
      <c r="N116" s="89" t="str">
        <f>Questionnaire!P85</f>
        <v>Content</v>
      </c>
      <c r="O116" s="89" t="str">
        <f>Questionnaire!Q85</f>
        <v>High</v>
      </c>
      <c r="P116" s="89" t="str">
        <f>Questionnaire!R85</f>
        <v>Mid</v>
      </c>
      <c r="Q116" s="67"/>
      <c r="R116" s="67"/>
      <c r="S116" s="67"/>
      <c r="T116" s="67"/>
      <c r="U116" s="67"/>
      <c r="V116" s="2"/>
      <c r="W116" s="92"/>
      <c r="X116" s="15"/>
      <c r="Y116" s="15"/>
      <c r="Z116" s="15"/>
      <c r="AA116" s="15"/>
      <c r="AB116" s="15"/>
      <c r="AC116" s="15"/>
      <c r="AD116" s="15"/>
      <c r="AE116" s="15"/>
      <c r="AF116" s="15"/>
      <c r="AG116" s="15"/>
      <c r="AH116" s="15"/>
      <c r="AI116" s="15"/>
      <c r="AJ116" s="15"/>
      <c r="AK116" s="15"/>
      <c r="AL116" s="15"/>
    </row>
    <row r="117" spans="1:38" s="14" customFormat="1" ht="12" customHeight="1" x14ac:dyDescent="0.25">
      <c r="A117" s="15"/>
      <c r="B117" s="92"/>
      <c r="C117" s="15"/>
      <c r="D117" s="218" t="str">
        <f>IF(Questionnaire!D86="Yes",Questionnaire!I86,"OK")</f>
        <v>OK</v>
      </c>
      <c r="E117" s="219"/>
      <c r="F117" s="219"/>
      <c r="G117" s="219"/>
      <c r="H117" s="219"/>
      <c r="I117" s="219"/>
      <c r="J117" s="219"/>
      <c r="K117" s="219"/>
      <c r="L117" s="219"/>
      <c r="M117" s="219"/>
      <c r="N117" s="89" t="str">
        <f>Questionnaire!P86</f>
        <v>Content</v>
      </c>
      <c r="O117" s="89" t="str">
        <f>Questionnaire!Q86</f>
        <v>Mid</v>
      </c>
      <c r="P117" s="89" t="str">
        <f>Questionnaire!R86</f>
        <v>Low</v>
      </c>
      <c r="Q117" s="67"/>
      <c r="R117" s="67"/>
      <c r="S117" s="67"/>
      <c r="T117" s="67"/>
      <c r="U117" s="67"/>
      <c r="V117" s="2"/>
      <c r="W117" s="92"/>
      <c r="X117" s="15"/>
      <c r="Y117" s="15"/>
      <c r="Z117" s="15"/>
      <c r="AA117" s="15"/>
      <c r="AB117" s="15"/>
      <c r="AC117" s="15"/>
      <c r="AD117" s="15"/>
      <c r="AE117" s="15"/>
      <c r="AF117" s="15"/>
      <c r="AG117" s="15"/>
      <c r="AH117" s="15"/>
      <c r="AI117" s="15"/>
      <c r="AJ117" s="15"/>
      <c r="AK117" s="15"/>
      <c r="AL117" s="15"/>
    </row>
    <row r="118" spans="1:38" s="14" customFormat="1" ht="12" customHeight="1" x14ac:dyDescent="0.25">
      <c r="A118" s="15"/>
      <c r="B118" s="92"/>
      <c r="C118" s="15"/>
      <c r="D118" s="218" t="str">
        <f>IF(Questionnaire!D87="Yes",Questionnaire!I87,"OK")</f>
        <v>OK</v>
      </c>
      <c r="E118" s="219"/>
      <c r="F118" s="219"/>
      <c r="G118" s="219"/>
      <c r="H118" s="219"/>
      <c r="I118" s="219"/>
      <c r="J118" s="219"/>
      <c r="K118" s="219"/>
      <c r="L118" s="219"/>
      <c r="M118" s="219"/>
      <c r="N118" s="89" t="str">
        <f>Questionnaire!P87</f>
        <v>Content</v>
      </c>
      <c r="O118" s="89" t="str">
        <f>Questionnaire!Q87</f>
        <v>Low</v>
      </c>
      <c r="P118" s="89" t="str">
        <f>Questionnaire!R87</f>
        <v>Mid</v>
      </c>
      <c r="Q118" s="67"/>
      <c r="R118" s="67"/>
      <c r="S118" s="67"/>
      <c r="T118" s="67"/>
      <c r="U118" s="67"/>
      <c r="V118" s="2"/>
      <c r="W118" s="92"/>
      <c r="X118" s="15"/>
      <c r="Y118" s="15"/>
      <c r="Z118" s="15"/>
      <c r="AA118" s="15"/>
      <c r="AB118" s="15"/>
      <c r="AC118" s="15"/>
      <c r="AD118" s="15"/>
      <c r="AE118" s="15"/>
      <c r="AF118" s="15"/>
      <c r="AG118" s="15"/>
      <c r="AH118" s="15"/>
      <c r="AI118" s="15"/>
      <c r="AJ118" s="15"/>
      <c r="AK118" s="15"/>
      <c r="AL118" s="15"/>
    </row>
    <row r="119" spans="1:38" s="14" customFormat="1" ht="12" customHeight="1" x14ac:dyDescent="0.25">
      <c r="A119" s="15"/>
      <c r="B119" s="92"/>
      <c r="C119" s="15"/>
      <c r="D119" s="218" t="str">
        <f>IF(Questionnaire!D88="Yes",Questionnaire!I88,"OK")</f>
        <v>OK</v>
      </c>
      <c r="E119" s="219"/>
      <c r="F119" s="219"/>
      <c r="G119" s="219"/>
      <c r="H119" s="219"/>
      <c r="I119" s="219"/>
      <c r="J119" s="219"/>
      <c r="K119" s="219"/>
      <c r="L119" s="219"/>
      <c r="M119" s="219"/>
      <c r="N119" s="89" t="str">
        <f>Questionnaire!P88</f>
        <v>Content</v>
      </c>
      <c r="O119" s="89" t="str">
        <f>Questionnaire!Q88</f>
        <v>High</v>
      </c>
      <c r="P119" s="89" t="str">
        <f>Questionnaire!R88</f>
        <v>High</v>
      </c>
      <c r="Q119" s="67"/>
      <c r="R119" s="67"/>
      <c r="S119" s="67"/>
      <c r="T119" s="67"/>
      <c r="U119" s="67"/>
      <c r="V119" s="2"/>
      <c r="W119" s="92"/>
      <c r="X119" s="15"/>
      <c r="Y119" s="15"/>
      <c r="Z119" s="15"/>
      <c r="AA119" s="15"/>
      <c r="AB119" s="15"/>
      <c r="AC119" s="15"/>
      <c r="AD119" s="15"/>
      <c r="AE119" s="15"/>
      <c r="AF119" s="15"/>
      <c r="AG119" s="15"/>
      <c r="AH119" s="15"/>
      <c r="AI119" s="15"/>
      <c r="AJ119" s="15"/>
      <c r="AK119" s="15"/>
      <c r="AL119" s="15"/>
    </row>
    <row r="120" spans="1:38" s="14" customFormat="1" ht="12" customHeight="1" x14ac:dyDescent="0.25">
      <c r="A120" s="15"/>
      <c r="B120" s="92"/>
      <c r="C120" s="15"/>
      <c r="D120" s="218" t="str">
        <f>IF(Questionnaire!D89="Yes",Questionnaire!I89,"OK")</f>
        <v>OK</v>
      </c>
      <c r="E120" s="219"/>
      <c r="F120" s="219"/>
      <c r="G120" s="219"/>
      <c r="H120" s="219"/>
      <c r="I120" s="219"/>
      <c r="J120" s="219"/>
      <c r="K120" s="219"/>
      <c r="L120" s="219"/>
      <c r="M120" s="219"/>
      <c r="N120" s="89" t="str">
        <f>Questionnaire!P89</f>
        <v>Content</v>
      </c>
      <c r="O120" s="89" t="str">
        <f>Questionnaire!Q89</f>
        <v>High</v>
      </c>
      <c r="P120" s="89" t="str">
        <f>Questionnaire!R89</f>
        <v>Low</v>
      </c>
      <c r="Q120" s="67"/>
      <c r="R120" s="67"/>
      <c r="S120" s="67"/>
      <c r="T120" s="67"/>
      <c r="U120" s="67"/>
      <c r="V120" s="2"/>
      <c r="W120" s="92"/>
      <c r="X120" s="15"/>
      <c r="Y120" s="15"/>
      <c r="Z120" s="15"/>
      <c r="AA120" s="15"/>
      <c r="AB120" s="15"/>
      <c r="AC120" s="15"/>
      <c r="AD120" s="15"/>
      <c r="AE120" s="15"/>
      <c r="AF120" s="15"/>
      <c r="AG120" s="15"/>
      <c r="AH120" s="15"/>
      <c r="AI120" s="15"/>
      <c r="AJ120" s="15"/>
      <c r="AK120" s="15"/>
      <c r="AL120" s="15"/>
    </row>
    <row r="121" spans="1:38" s="14" customFormat="1" ht="12" customHeight="1" x14ac:dyDescent="0.25">
      <c r="A121" s="15"/>
      <c r="B121" s="92"/>
      <c r="C121" s="15"/>
      <c r="D121" s="218" t="str">
        <f>IF(Questionnaire!D90="Yes",Questionnaire!I90,"OK")</f>
        <v>OK</v>
      </c>
      <c r="E121" s="219"/>
      <c r="F121" s="219"/>
      <c r="G121" s="219"/>
      <c r="H121" s="219"/>
      <c r="I121" s="219"/>
      <c r="J121" s="219"/>
      <c r="K121" s="219"/>
      <c r="L121" s="219"/>
      <c r="M121" s="219"/>
      <c r="N121" s="89" t="str">
        <f>Questionnaire!P90</f>
        <v>Content</v>
      </c>
      <c r="O121" s="89" t="str">
        <f>Questionnaire!Q90</f>
        <v>High</v>
      </c>
      <c r="P121" s="89" t="str">
        <f>Questionnaire!R90</f>
        <v>Mid</v>
      </c>
      <c r="Q121" s="67"/>
      <c r="R121" s="67"/>
      <c r="S121" s="67"/>
      <c r="T121" s="67"/>
      <c r="U121" s="67"/>
      <c r="V121" s="2"/>
      <c r="W121" s="92"/>
      <c r="X121" s="15"/>
      <c r="Y121" s="15"/>
      <c r="Z121" s="15"/>
      <c r="AA121" s="15"/>
      <c r="AB121" s="15"/>
      <c r="AC121" s="15"/>
      <c r="AD121" s="15"/>
      <c r="AE121" s="15"/>
      <c r="AF121" s="15"/>
      <c r="AG121" s="15"/>
      <c r="AH121" s="15"/>
      <c r="AI121" s="15"/>
      <c r="AJ121" s="15"/>
      <c r="AK121" s="15"/>
      <c r="AL121" s="15"/>
    </row>
    <row r="122" spans="1:38" s="14" customFormat="1" ht="12" customHeight="1" x14ac:dyDescent="0.25">
      <c r="A122" s="15"/>
      <c r="B122" s="92"/>
      <c r="C122" s="15"/>
      <c r="D122" s="218" t="str">
        <f>IF(Questionnaire!D91="Yes",Questionnaire!I91,"OK")</f>
        <v>OK</v>
      </c>
      <c r="E122" s="219"/>
      <c r="F122" s="219"/>
      <c r="G122" s="219"/>
      <c r="H122" s="219"/>
      <c r="I122" s="219"/>
      <c r="J122" s="219"/>
      <c r="K122" s="219"/>
      <c r="L122" s="219"/>
      <c r="M122" s="219"/>
      <c r="N122" s="89" t="str">
        <f>Questionnaire!P91</f>
        <v>Content</v>
      </c>
      <c r="O122" s="89" t="str">
        <f>Questionnaire!Q91</f>
        <v>High</v>
      </c>
      <c r="P122" s="89" t="str">
        <f>Questionnaire!R91</f>
        <v>Low</v>
      </c>
      <c r="Q122" s="67"/>
      <c r="R122" s="67"/>
      <c r="S122" s="67"/>
      <c r="T122" s="67"/>
      <c r="U122" s="67"/>
      <c r="V122" s="2"/>
      <c r="W122" s="92"/>
      <c r="X122" s="15"/>
      <c r="Y122" s="15"/>
      <c r="Z122" s="15"/>
      <c r="AA122" s="15"/>
      <c r="AB122" s="15"/>
      <c r="AC122" s="15"/>
      <c r="AD122" s="15"/>
      <c r="AE122" s="15"/>
      <c r="AF122" s="15"/>
      <c r="AG122" s="15"/>
      <c r="AH122" s="15"/>
      <c r="AI122" s="15"/>
      <c r="AJ122" s="15"/>
      <c r="AK122" s="15"/>
      <c r="AL122" s="15"/>
    </row>
    <row r="123" spans="1:38" ht="12" customHeight="1" x14ac:dyDescent="0.25">
      <c r="A123" s="2"/>
      <c r="B123" s="90"/>
      <c r="C123" s="2"/>
      <c r="D123" s="218" t="str">
        <f>IF(Questionnaire!D92="Yes",Questionnaire!I92,"OK")</f>
        <v>OK</v>
      </c>
      <c r="E123" s="219"/>
      <c r="F123" s="219"/>
      <c r="G123" s="219"/>
      <c r="H123" s="219"/>
      <c r="I123" s="219"/>
      <c r="J123" s="219"/>
      <c r="K123" s="219"/>
      <c r="L123" s="219"/>
      <c r="M123" s="219"/>
      <c r="N123" s="89" t="str">
        <f>Questionnaire!P92</f>
        <v>Content</v>
      </c>
      <c r="O123" s="89" t="str">
        <f>Questionnaire!Q92</f>
        <v>Low</v>
      </c>
      <c r="P123" s="89" t="str">
        <f>Questionnaire!R92</f>
        <v>Low</v>
      </c>
      <c r="Q123" s="67"/>
      <c r="R123" s="67"/>
      <c r="S123" s="67"/>
      <c r="T123" s="67"/>
      <c r="U123" s="67"/>
      <c r="V123" s="2"/>
      <c r="W123" s="90"/>
      <c r="X123" s="2"/>
      <c r="Y123" s="2"/>
      <c r="Z123" s="2"/>
      <c r="AA123" s="2"/>
      <c r="AB123" s="2"/>
      <c r="AC123" s="2"/>
      <c r="AD123" s="2"/>
      <c r="AE123" s="2"/>
      <c r="AF123" s="2"/>
      <c r="AG123" s="2"/>
      <c r="AH123" s="2"/>
      <c r="AI123" s="2"/>
      <c r="AJ123" s="2"/>
      <c r="AK123" s="2"/>
      <c r="AL123" s="2"/>
    </row>
    <row r="124" spans="1:38" ht="24.75" customHeight="1" x14ac:dyDescent="0.25">
      <c r="A124" s="2"/>
      <c r="B124" s="90"/>
      <c r="C124" s="2"/>
      <c r="D124" s="229" t="s">
        <v>150</v>
      </c>
      <c r="E124" s="230"/>
      <c r="F124" s="230"/>
      <c r="G124" s="230"/>
      <c r="H124" s="230"/>
      <c r="I124" s="230"/>
      <c r="J124" s="230"/>
      <c r="K124" s="230"/>
      <c r="L124" s="230"/>
      <c r="M124" s="230"/>
      <c r="N124" s="102"/>
      <c r="O124" s="102"/>
      <c r="P124" s="102"/>
      <c r="Q124" s="67"/>
      <c r="R124" s="67"/>
      <c r="S124" s="67"/>
      <c r="T124" s="67"/>
      <c r="U124" s="67"/>
      <c r="V124" s="2"/>
      <c r="W124" s="90"/>
      <c r="X124" s="2"/>
      <c r="Y124" s="2"/>
      <c r="Z124" s="2"/>
      <c r="AA124" s="2"/>
      <c r="AB124" s="2"/>
      <c r="AC124" s="2"/>
      <c r="AD124" s="2"/>
      <c r="AE124" s="2"/>
      <c r="AF124" s="2"/>
      <c r="AG124" s="2"/>
      <c r="AH124" s="2"/>
      <c r="AI124" s="2"/>
      <c r="AJ124" s="2"/>
      <c r="AK124" s="2"/>
      <c r="AL124" s="2"/>
    </row>
    <row r="125" spans="1:38" ht="12" customHeight="1" x14ac:dyDescent="0.25">
      <c r="A125" s="2"/>
      <c r="B125" s="90"/>
      <c r="C125" s="2"/>
      <c r="D125" s="218" t="str">
        <f>IF(Questionnaire!D95="Yes",Questionnaire!I95,"OK")</f>
        <v>OK</v>
      </c>
      <c r="E125" s="219"/>
      <c r="F125" s="219"/>
      <c r="G125" s="219"/>
      <c r="H125" s="219"/>
      <c r="I125" s="219"/>
      <c r="J125" s="219"/>
      <c r="K125" s="219"/>
      <c r="L125" s="219"/>
      <c r="M125" s="219"/>
      <c r="N125" s="89" t="str">
        <f>Questionnaire!P95</f>
        <v>Content</v>
      </c>
      <c r="O125" s="89" t="str">
        <f>Questionnaire!Q95</f>
        <v>High</v>
      </c>
      <c r="P125" s="89" t="str">
        <f>Questionnaire!R95</f>
        <v>High</v>
      </c>
      <c r="Q125" s="67"/>
      <c r="R125" s="67"/>
      <c r="S125" s="67"/>
      <c r="T125" s="67"/>
      <c r="U125" s="67"/>
      <c r="V125" s="2"/>
      <c r="W125" s="90"/>
      <c r="X125" s="2"/>
      <c r="Y125" s="2"/>
      <c r="Z125" s="2"/>
      <c r="AA125" s="2"/>
      <c r="AB125" s="2"/>
      <c r="AC125" s="2"/>
      <c r="AD125" s="2"/>
      <c r="AE125" s="2"/>
      <c r="AF125" s="2"/>
      <c r="AG125" s="2"/>
      <c r="AH125" s="2"/>
      <c r="AI125" s="2"/>
      <c r="AJ125" s="2"/>
      <c r="AK125" s="2"/>
      <c r="AL125" s="2"/>
    </row>
    <row r="126" spans="1:38" ht="12" customHeight="1" x14ac:dyDescent="0.25">
      <c r="A126" s="2"/>
      <c r="B126" s="90"/>
      <c r="C126" s="2"/>
      <c r="D126" s="218" t="str">
        <f>IF(Questionnaire!D96="Yes",Questionnaire!I96,"OK")</f>
        <v>OK</v>
      </c>
      <c r="E126" s="219"/>
      <c r="F126" s="219"/>
      <c r="G126" s="219"/>
      <c r="H126" s="219"/>
      <c r="I126" s="219"/>
      <c r="J126" s="219"/>
      <c r="K126" s="219"/>
      <c r="L126" s="219"/>
      <c r="M126" s="219"/>
      <c r="N126" s="89" t="str">
        <f>Questionnaire!P96</f>
        <v>Content</v>
      </c>
      <c r="O126" s="89" t="str">
        <f>Questionnaire!Q96</f>
        <v>High</v>
      </c>
      <c r="P126" s="89" t="str">
        <f>Questionnaire!R96</f>
        <v>Mid</v>
      </c>
      <c r="Q126" s="67"/>
      <c r="R126" s="67"/>
      <c r="S126" s="67"/>
      <c r="T126" s="67"/>
      <c r="U126" s="67"/>
      <c r="V126" s="2"/>
      <c r="W126" s="90"/>
      <c r="X126" s="2"/>
      <c r="Y126" s="2"/>
      <c r="Z126" s="2"/>
      <c r="AA126" s="2"/>
      <c r="AB126" s="2"/>
      <c r="AC126" s="2"/>
      <c r="AD126" s="2"/>
      <c r="AE126" s="2"/>
      <c r="AF126" s="2"/>
      <c r="AG126" s="2"/>
      <c r="AH126" s="2"/>
      <c r="AI126" s="2"/>
      <c r="AJ126" s="2"/>
      <c r="AK126" s="2"/>
      <c r="AL126" s="2"/>
    </row>
    <row r="127" spans="1:38" ht="12" customHeight="1" x14ac:dyDescent="0.25">
      <c r="A127" s="2"/>
      <c r="B127" s="90"/>
      <c r="C127" s="2"/>
      <c r="D127" s="218" t="str">
        <f>IF(Questionnaire!D97="Yes",Questionnaire!I97,"OK")</f>
        <v>OK</v>
      </c>
      <c r="E127" s="219"/>
      <c r="F127" s="219"/>
      <c r="G127" s="219"/>
      <c r="H127" s="219"/>
      <c r="I127" s="219"/>
      <c r="J127" s="219"/>
      <c r="K127" s="219"/>
      <c r="L127" s="219"/>
      <c r="M127" s="219"/>
      <c r="N127" s="89" t="str">
        <f>Questionnaire!P97</f>
        <v>Content</v>
      </c>
      <c r="O127" s="89" t="str">
        <f>Questionnaire!Q97</f>
        <v>Low</v>
      </c>
      <c r="P127" s="89" t="str">
        <f>Questionnaire!R97</f>
        <v>High</v>
      </c>
      <c r="Q127" s="67"/>
      <c r="R127" s="67"/>
      <c r="S127" s="67"/>
      <c r="T127" s="67"/>
      <c r="U127" s="67"/>
      <c r="V127" s="2"/>
      <c r="W127" s="90"/>
      <c r="X127" s="2"/>
      <c r="Y127" s="2"/>
      <c r="Z127" s="2"/>
      <c r="AA127" s="2"/>
      <c r="AB127" s="2"/>
      <c r="AC127" s="2"/>
      <c r="AD127" s="2"/>
      <c r="AE127" s="2"/>
      <c r="AF127" s="2"/>
      <c r="AG127" s="2"/>
      <c r="AH127" s="2"/>
      <c r="AI127" s="2"/>
      <c r="AJ127" s="2"/>
      <c r="AK127" s="2"/>
      <c r="AL127" s="2"/>
    </row>
    <row r="128" spans="1:38" ht="12" customHeight="1" x14ac:dyDescent="0.25">
      <c r="A128" s="2"/>
      <c r="B128" s="90"/>
      <c r="C128" s="2"/>
      <c r="D128" s="218" t="str">
        <f>IF(Questionnaire!D98="Yes",Questionnaire!I98,"OK")</f>
        <v>OK</v>
      </c>
      <c r="E128" s="219"/>
      <c r="F128" s="219"/>
      <c r="G128" s="219"/>
      <c r="H128" s="219"/>
      <c r="I128" s="219"/>
      <c r="J128" s="219"/>
      <c r="K128" s="219"/>
      <c r="L128" s="219"/>
      <c r="M128" s="219"/>
      <c r="N128" s="89" t="str">
        <f>Questionnaire!P98</f>
        <v>Content</v>
      </c>
      <c r="O128" s="89" t="str">
        <f>Questionnaire!Q98</f>
        <v>High</v>
      </c>
      <c r="P128" s="89" t="str">
        <f>Questionnaire!R98</f>
        <v>Low</v>
      </c>
      <c r="Q128" s="67"/>
      <c r="R128" s="67"/>
      <c r="S128" s="67"/>
      <c r="T128" s="67"/>
      <c r="U128" s="67"/>
      <c r="V128" s="2"/>
      <c r="W128" s="90"/>
      <c r="X128" s="2"/>
      <c r="Y128" s="2"/>
      <c r="Z128" s="2"/>
      <c r="AA128" s="2"/>
      <c r="AB128" s="2"/>
      <c r="AC128" s="2"/>
      <c r="AD128" s="2"/>
      <c r="AE128" s="2"/>
      <c r="AF128" s="2"/>
      <c r="AG128" s="2"/>
      <c r="AH128" s="2"/>
      <c r="AI128" s="2"/>
      <c r="AJ128" s="2"/>
      <c r="AK128" s="2"/>
      <c r="AL128" s="2"/>
    </row>
    <row r="129" spans="1:38" ht="12" customHeight="1" x14ac:dyDescent="0.25">
      <c r="A129" s="2"/>
      <c r="B129" s="90"/>
      <c r="C129" s="2"/>
      <c r="D129" s="218" t="str">
        <f>IF(Questionnaire!D99="Yes",Questionnaire!I99,"OK")</f>
        <v>OK</v>
      </c>
      <c r="E129" s="219"/>
      <c r="F129" s="219"/>
      <c r="G129" s="219"/>
      <c r="H129" s="219"/>
      <c r="I129" s="219"/>
      <c r="J129" s="219"/>
      <c r="K129" s="219"/>
      <c r="L129" s="219"/>
      <c r="M129" s="219"/>
      <c r="N129" s="89" t="str">
        <f>Questionnaire!P99</f>
        <v>Content</v>
      </c>
      <c r="O129" s="89" t="str">
        <f>Questionnaire!Q99</f>
        <v>High</v>
      </c>
      <c r="P129" s="89" t="str">
        <f>Questionnaire!R99</f>
        <v>Low</v>
      </c>
      <c r="Q129" s="67"/>
      <c r="R129" s="67"/>
      <c r="S129" s="67"/>
      <c r="T129" s="67"/>
      <c r="U129" s="67"/>
      <c r="V129" s="2"/>
      <c r="W129" s="90"/>
      <c r="X129" s="2"/>
      <c r="Y129" s="2"/>
      <c r="Z129" s="2"/>
      <c r="AA129" s="2"/>
      <c r="AB129" s="2"/>
      <c r="AC129" s="2"/>
      <c r="AD129" s="2"/>
      <c r="AE129" s="2"/>
      <c r="AF129" s="2"/>
      <c r="AG129" s="2"/>
      <c r="AH129" s="2"/>
      <c r="AI129" s="2"/>
      <c r="AJ129" s="2"/>
      <c r="AK129" s="2"/>
      <c r="AL129" s="2"/>
    </row>
    <row r="130" spans="1:38" ht="12" customHeight="1" x14ac:dyDescent="0.25">
      <c r="A130" s="2"/>
      <c r="B130" s="90"/>
      <c r="C130" s="2"/>
      <c r="D130" s="218" t="str">
        <f>IF(Questionnaire!D100="Yes",Questionnaire!I100,"OK")</f>
        <v>OK</v>
      </c>
      <c r="E130" s="219"/>
      <c r="F130" s="219"/>
      <c r="G130" s="219"/>
      <c r="H130" s="219"/>
      <c r="I130" s="219"/>
      <c r="J130" s="219"/>
      <c r="K130" s="219"/>
      <c r="L130" s="219"/>
      <c r="M130" s="219"/>
      <c r="N130" s="89" t="str">
        <f>Questionnaire!P100</f>
        <v>Content</v>
      </c>
      <c r="O130" s="89" t="str">
        <f>Questionnaire!Q100</f>
        <v>Low</v>
      </c>
      <c r="P130" s="89" t="str">
        <f>Questionnaire!R100</f>
        <v>Low</v>
      </c>
      <c r="Q130" s="67"/>
      <c r="R130" s="67"/>
      <c r="S130" s="67"/>
      <c r="T130" s="67"/>
      <c r="U130" s="67"/>
      <c r="V130" s="2"/>
      <c r="W130" s="90"/>
      <c r="X130" s="2"/>
      <c r="Y130" s="2"/>
      <c r="Z130" s="2"/>
      <c r="AA130" s="2"/>
      <c r="AB130" s="2"/>
      <c r="AC130" s="2"/>
      <c r="AD130" s="2"/>
      <c r="AE130" s="2"/>
      <c r="AF130" s="2"/>
      <c r="AG130" s="2"/>
      <c r="AH130" s="2"/>
      <c r="AI130" s="2"/>
      <c r="AJ130" s="2"/>
      <c r="AK130" s="2"/>
      <c r="AL130" s="2"/>
    </row>
    <row r="131" spans="1:38" ht="25.5" customHeight="1" x14ac:dyDescent="0.25">
      <c r="A131" s="2"/>
      <c r="B131" s="90"/>
      <c r="C131" s="2"/>
      <c r="D131" s="229" t="s">
        <v>151</v>
      </c>
      <c r="E131" s="230"/>
      <c r="F131" s="230"/>
      <c r="G131" s="230"/>
      <c r="H131" s="230"/>
      <c r="I131" s="230"/>
      <c r="J131" s="230"/>
      <c r="K131" s="230"/>
      <c r="L131" s="230"/>
      <c r="M131" s="230"/>
      <c r="N131" s="102"/>
      <c r="O131" s="102"/>
      <c r="P131" s="102"/>
      <c r="Q131" s="67"/>
      <c r="R131" s="67"/>
      <c r="S131" s="67"/>
      <c r="T131" s="67"/>
      <c r="U131" s="67"/>
      <c r="V131" s="2"/>
      <c r="W131" s="90"/>
      <c r="X131" s="2"/>
      <c r="Y131" s="2"/>
      <c r="Z131" s="2"/>
      <c r="AA131" s="2"/>
      <c r="AB131" s="2"/>
      <c r="AC131" s="2"/>
      <c r="AD131" s="2"/>
      <c r="AE131" s="2"/>
      <c r="AF131" s="2"/>
      <c r="AG131" s="2"/>
      <c r="AH131" s="2"/>
      <c r="AI131" s="2"/>
      <c r="AJ131" s="2"/>
      <c r="AK131" s="2"/>
      <c r="AL131" s="2"/>
    </row>
    <row r="132" spans="1:38" ht="12" customHeight="1" x14ac:dyDescent="0.25">
      <c r="A132" s="2"/>
      <c r="B132" s="90"/>
      <c r="C132" s="2"/>
      <c r="D132" s="218" t="str">
        <f>IF(Questionnaire!D103="Yes",Questionnaire!I103,"OK")</f>
        <v>OK</v>
      </c>
      <c r="E132" s="219"/>
      <c r="F132" s="219"/>
      <c r="G132" s="219"/>
      <c r="H132" s="219"/>
      <c r="I132" s="219"/>
      <c r="J132" s="219"/>
      <c r="K132" s="219"/>
      <c r="L132" s="219"/>
      <c r="M132" s="219"/>
      <c r="N132" s="89" t="str">
        <f>Questionnaire!P103</f>
        <v>Content</v>
      </c>
      <c r="O132" s="89" t="str">
        <f>Questionnaire!Q103</f>
        <v>High</v>
      </c>
      <c r="P132" s="89" t="str">
        <f>Questionnaire!R103</f>
        <v>High</v>
      </c>
      <c r="Q132" s="67"/>
      <c r="R132" s="67"/>
      <c r="S132" s="67"/>
      <c r="T132" s="67"/>
      <c r="U132" s="67"/>
      <c r="V132" s="2"/>
      <c r="W132" s="90"/>
      <c r="X132" s="2"/>
      <c r="Y132" s="2"/>
      <c r="Z132" s="2"/>
      <c r="AA132" s="2"/>
      <c r="AB132" s="2"/>
      <c r="AC132" s="2"/>
      <c r="AD132" s="2"/>
      <c r="AE132" s="2"/>
      <c r="AF132" s="2"/>
      <c r="AG132" s="2"/>
      <c r="AH132" s="2"/>
      <c r="AI132" s="2"/>
      <c r="AJ132" s="2"/>
      <c r="AK132" s="2"/>
      <c r="AL132" s="2"/>
    </row>
    <row r="133" spans="1:38" ht="12" customHeight="1" x14ac:dyDescent="0.25">
      <c r="A133" s="2"/>
      <c r="B133" s="90"/>
      <c r="C133" s="2"/>
      <c r="D133" s="218" t="str">
        <f>IF(Questionnaire!D104="Yes",Questionnaire!I104,"OK")</f>
        <v>OK</v>
      </c>
      <c r="E133" s="219"/>
      <c r="F133" s="219"/>
      <c r="G133" s="219"/>
      <c r="H133" s="219"/>
      <c r="I133" s="219"/>
      <c r="J133" s="219"/>
      <c r="K133" s="219"/>
      <c r="L133" s="219"/>
      <c r="M133" s="219"/>
      <c r="N133" s="89" t="str">
        <f>Questionnaire!P104</f>
        <v>Content</v>
      </c>
      <c r="O133" s="89" t="str">
        <f>Questionnaire!Q104</f>
        <v>High</v>
      </c>
      <c r="P133" s="89" t="str">
        <f>Questionnaire!R104</f>
        <v>Low</v>
      </c>
      <c r="Q133" s="67"/>
      <c r="R133" s="67"/>
      <c r="S133" s="67"/>
      <c r="T133" s="67"/>
      <c r="U133" s="67"/>
      <c r="V133" s="2"/>
      <c r="W133" s="90"/>
      <c r="X133" s="2"/>
      <c r="Y133" s="2"/>
      <c r="Z133" s="2"/>
      <c r="AA133" s="2"/>
      <c r="AB133" s="2"/>
      <c r="AC133" s="2"/>
      <c r="AD133" s="2"/>
      <c r="AE133" s="2"/>
      <c r="AF133" s="2"/>
      <c r="AG133" s="2"/>
      <c r="AH133" s="2"/>
      <c r="AI133" s="2"/>
      <c r="AJ133" s="2"/>
      <c r="AK133" s="2"/>
      <c r="AL133" s="2"/>
    </row>
    <row r="134" spans="1:38" ht="12" customHeight="1" x14ac:dyDescent="0.25">
      <c r="A134" s="2"/>
      <c r="B134" s="90"/>
      <c r="C134" s="2"/>
      <c r="D134" s="218" t="str">
        <f>IF(Questionnaire!D105="Yes",Questionnaire!I105,"OK")</f>
        <v>OK</v>
      </c>
      <c r="E134" s="219"/>
      <c r="F134" s="219"/>
      <c r="G134" s="219"/>
      <c r="H134" s="219"/>
      <c r="I134" s="219"/>
      <c r="J134" s="219"/>
      <c r="K134" s="219"/>
      <c r="L134" s="219"/>
      <c r="M134" s="219"/>
      <c r="N134" s="89" t="str">
        <f>Questionnaire!P105</f>
        <v>Content</v>
      </c>
      <c r="O134" s="89" t="str">
        <f>Questionnaire!Q105</f>
        <v>Mid</v>
      </c>
      <c r="P134" s="89" t="str">
        <f>Questionnaire!R105</f>
        <v>Low</v>
      </c>
      <c r="Q134" s="67"/>
      <c r="R134" s="67"/>
      <c r="S134" s="67"/>
      <c r="T134" s="67"/>
      <c r="U134" s="67"/>
      <c r="V134" s="2"/>
      <c r="W134" s="90"/>
      <c r="X134" s="2"/>
      <c r="Y134" s="2"/>
      <c r="Z134" s="2"/>
      <c r="AA134" s="2"/>
      <c r="AB134" s="2"/>
      <c r="AC134" s="2"/>
      <c r="AD134" s="2"/>
      <c r="AE134" s="2"/>
      <c r="AF134" s="2"/>
      <c r="AG134" s="2"/>
      <c r="AH134" s="2"/>
      <c r="AI134" s="2"/>
      <c r="AJ134" s="2"/>
      <c r="AK134" s="2"/>
      <c r="AL134" s="2"/>
    </row>
    <row r="135" spans="1:38" ht="12" customHeight="1" x14ac:dyDescent="0.25">
      <c r="A135" s="2"/>
      <c r="B135" s="90"/>
      <c r="C135" s="2"/>
      <c r="D135" s="218" t="str">
        <f>IF(Questionnaire!D106="Yes",Questionnaire!I106,"OK")</f>
        <v>OK</v>
      </c>
      <c r="E135" s="219"/>
      <c r="F135" s="219"/>
      <c r="G135" s="219"/>
      <c r="H135" s="219"/>
      <c r="I135" s="219"/>
      <c r="J135" s="219"/>
      <c r="K135" s="219"/>
      <c r="L135" s="219"/>
      <c r="M135" s="219"/>
      <c r="N135" s="89" t="str">
        <f>Questionnaire!P106</f>
        <v>Content</v>
      </c>
      <c r="O135" s="89" t="str">
        <f>Questionnaire!Q106</f>
        <v>High</v>
      </c>
      <c r="P135" s="89" t="str">
        <f>Questionnaire!R106</f>
        <v>Mid</v>
      </c>
      <c r="Q135" s="67"/>
      <c r="R135" s="67"/>
      <c r="S135" s="67"/>
      <c r="T135" s="67"/>
      <c r="U135" s="67"/>
      <c r="V135" s="2"/>
      <c r="W135" s="90"/>
      <c r="X135" s="2"/>
      <c r="Y135" s="2"/>
      <c r="Z135" s="2"/>
      <c r="AA135" s="2"/>
      <c r="AB135" s="2"/>
      <c r="AC135" s="2"/>
      <c r="AD135" s="2"/>
      <c r="AE135" s="2"/>
      <c r="AF135" s="2"/>
      <c r="AG135" s="2"/>
      <c r="AH135" s="2"/>
      <c r="AI135" s="2"/>
      <c r="AJ135" s="2"/>
      <c r="AK135" s="2"/>
      <c r="AL135" s="2"/>
    </row>
    <row r="136" spans="1:38" ht="12" customHeight="1" x14ac:dyDescent="0.25">
      <c r="A136" s="2"/>
      <c r="B136" s="90"/>
      <c r="C136" s="2"/>
      <c r="D136" s="218" t="str">
        <f>IF(Questionnaire!D107="Yes",Questionnaire!I107,"OK")</f>
        <v>OK</v>
      </c>
      <c r="E136" s="219"/>
      <c r="F136" s="219"/>
      <c r="G136" s="219"/>
      <c r="H136" s="219"/>
      <c r="I136" s="219"/>
      <c r="J136" s="219"/>
      <c r="K136" s="219"/>
      <c r="L136" s="219"/>
      <c r="M136" s="219"/>
      <c r="N136" s="89" t="str">
        <f>Questionnaire!P107</f>
        <v>Content</v>
      </c>
      <c r="O136" s="89" t="str">
        <f>Questionnaire!Q107</f>
        <v>High</v>
      </c>
      <c r="P136" s="89" t="str">
        <f>Questionnaire!R107</f>
        <v>Low</v>
      </c>
      <c r="Q136" s="67"/>
      <c r="R136" s="67"/>
      <c r="S136" s="67"/>
      <c r="T136" s="67"/>
      <c r="U136" s="67"/>
      <c r="V136" s="2"/>
      <c r="W136" s="90"/>
      <c r="X136" s="2"/>
      <c r="Y136" s="2"/>
      <c r="Z136" s="2"/>
      <c r="AA136" s="2"/>
      <c r="AB136" s="2"/>
      <c r="AC136" s="2"/>
      <c r="AD136" s="2"/>
      <c r="AE136" s="2"/>
      <c r="AF136" s="2"/>
      <c r="AG136" s="2"/>
      <c r="AH136" s="2"/>
      <c r="AI136" s="2"/>
      <c r="AJ136" s="2"/>
      <c r="AK136" s="2"/>
      <c r="AL136" s="2"/>
    </row>
    <row r="137" spans="1:38" ht="12" customHeight="1" x14ac:dyDescent="0.25">
      <c r="A137" s="2"/>
      <c r="B137" s="90"/>
      <c r="C137" s="2"/>
      <c r="D137" s="218" t="str">
        <f>IF(Questionnaire!D108="Yes",Questionnaire!I108,"OK")</f>
        <v>OK</v>
      </c>
      <c r="E137" s="219"/>
      <c r="F137" s="219"/>
      <c r="G137" s="219"/>
      <c r="H137" s="219"/>
      <c r="I137" s="219"/>
      <c r="J137" s="219"/>
      <c r="K137" s="219"/>
      <c r="L137" s="219"/>
      <c r="M137" s="219"/>
      <c r="N137" s="89" t="str">
        <f>Questionnaire!P108</f>
        <v>Content</v>
      </c>
      <c r="O137" s="89" t="str">
        <f>Questionnaire!Q108</f>
        <v>High</v>
      </c>
      <c r="P137" s="89" t="str">
        <f>Questionnaire!R108</f>
        <v>High</v>
      </c>
      <c r="Q137" s="67"/>
      <c r="R137" s="67"/>
      <c r="S137" s="67"/>
      <c r="T137" s="67"/>
      <c r="U137" s="67"/>
      <c r="V137" s="2"/>
      <c r="W137" s="90"/>
      <c r="X137" s="2"/>
      <c r="Y137" s="2"/>
      <c r="Z137" s="2"/>
      <c r="AA137" s="2"/>
      <c r="AB137" s="2"/>
      <c r="AC137" s="2"/>
      <c r="AD137" s="2"/>
      <c r="AE137" s="2"/>
      <c r="AF137" s="2"/>
      <c r="AG137" s="2"/>
      <c r="AH137" s="2"/>
      <c r="AI137" s="2"/>
      <c r="AJ137" s="2"/>
      <c r="AK137" s="2"/>
      <c r="AL137" s="2"/>
    </row>
    <row r="138" spans="1:38" ht="12" customHeight="1" x14ac:dyDescent="0.25">
      <c r="A138" s="2"/>
      <c r="B138" s="90"/>
      <c r="C138" s="2"/>
      <c r="D138" s="218" t="str">
        <f>IF(Questionnaire!D109="Yes",Questionnaire!I109,"OK")</f>
        <v>OK</v>
      </c>
      <c r="E138" s="219"/>
      <c r="F138" s="219"/>
      <c r="G138" s="219"/>
      <c r="H138" s="219"/>
      <c r="I138" s="219"/>
      <c r="J138" s="219"/>
      <c r="K138" s="219"/>
      <c r="L138" s="219"/>
      <c r="M138" s="219"/>
      <c r="N138" s="89" t="str">
        <f>Questionnaire!P109</f>
        <v>Content</v>
      </c>
      <c r="O138" s="89" t="str">
        <f>Questionnaire!Q109</f>
        <v>High</v>
      </c>
      <c r="P138" s="89" t="str">
        <f>Questionnaire!R109</f>
        <v>Mid</v>
      </c>
      <c r="Q138" s="67"/>
      <c r="R138" s="67"/>
      <c r="S138" s="67"/>
      <c r="T138" s="67"/>
      <c r="U138" s="67"/>
      <c r="V138" s="2"/>
      <c r="W138" s="90"/>
      <c r="X138" s="2"/>
      <c r="Y138" s="2"/>
      <c r="Z138" s="2"/>
      <c r="AA138" s="2"/>
      <c r="AB138" s="2"/>
      <c r="AC138" s="2"/>
      <c r="AD138" s="2"/>
      <c r="AE138" s="2"/>
      <c r="AF138" s="2"/>
      <c r="AG138" s="2"/>
      <c r="AH138" s="2"/>
      <c r="AI138" s="2"/>
      <c r="AJ138" s="2"/>
      <c r="AK138" s="2"/>
      <c r="AL138" s="2"/>
    </row>
    <row r="139" spans="1:38" ht="12" customHeight="1" x14ac:dyDescent="0.25">
      <c r="A139" s="2"/>
      <c r="B139" s="90"/>
      <c r="C139" s="2"/>
      <c r="D139" s="218" t="str">
        <f>IF(Questionnaire!D110="Yes",Questionnaire!I110,"OK")</f>
        <v>OK</v>
      </c>
      <c r="E139" s="219"/>
      <c r="F139" s="219"/>
      <c r="G139" s="219"/>
      <c r="H139" s="219"/>
      <c r="I139" s="219"/>
      <c r="J139" s="219"/>
      <c r="K139" s="219"/>
      <c r="L139" s="219"/>
      <c r="M139" s="219"/>
      <c r="N139" s="89" t="str">
        <f>Questionnaire!P110</f>
        <v>Content</v>
      </c>
      <c r="O139" s="89" t="str">
        <f>Questionnaire!Q110</f>
        <v>Mid</v>
      </c>
      <c r="P139" s="89" t="str">
        <f>Questionnaire!R110</f>
        <v>Low</v>
      </c>
      <c r="Q139" s="67"/>
      <c r="R139" s="67"/>
      <c r="S139" s="67"/>
      <c r="T139" s="67"/>
      <c r="U139" s="67"/>
      <c r="V139" s="2"/>
      <c r="W139" s="90"/>
      <c r="X139" s="2"/>
      <c r="Y139" s="2"/>
      <c r="Z139" s="2"/>
      <c r="AA139" s="2"/>
      <c r="AB139" s="2"/>
      <c r="AC139" s="2"/>
      <c r="AD139" s="2"/>
      <c r="AE139" s="2"/>
      <c r="AF139" s="2"/>
      <c r="AG139" s="2"/>
      <c r="AH139" s="2"/>
      <c r="AI139" s="2"/>
      <c r="AJ139" s="2"/>
      <c r="AK139" s="2"/>
      <c r="AL139" s="2"/>
    </row>
    <row r="140" spans="1:38" ht="12" customHeight="1" x14ac:dyDescent="0.25">
      <c r="A140" s="2"/>
      <c r="B140" s="90"/>
      <c r="C140" s="2"/>
      <c r="D140" s="218" t="str">
        <f>IF(Questionnaire!D111="Yes",Questionnaire!I111,"OK")</f>
        <v>OK</v>
      </c>
      <c r="E140" s="219"/>
      <c r="F140" s="219"/>
      <c r="G140" s="219"/>
      <c r="H140" s="219"/>
      <c r="I140" s="219"/>
      <c r="J140" s="219"/>
      <c r="K140" s="219"/>
      <c r="L140" s="219"/>
      <c r="M140" s="219"/>
      <c r="N140" s="89" t="str">
        <f>Questionnaire!P111</f>
        <v>Content</v>
      </c>
      <c r="O140" s="89" t="str">
        <f>Questionnaire!Q111</f>
        <v>Mid</v>
      </c>
      <c r="P140" s="89" t="str">
        <f>Questionnaire!R111</f>
        <v>Low</v>
      </c>
      <c r="Q140" s="67"/>
      <c r="R140" s="67"/>
      <c r="S140" s="67"/>
      <c r="T140" s="67"/>
      <c r="U140" s="67"/>
      <c r="V140" s="2"/>
      <c r="W140" s="90"/>
      <c r="X140" s="2"/>
      <c r="Y140" s="2"/>
      <c r="Z140" s="2"/>
      <c r="AA140" s="2"/>
      <c r="AB140" s="2"/>
      <c r="AC140" s="2"/>
      <c r="AD140" s="2"/>
      <c r="AE140" s="2"/>
      <c r="AF140" s="2"/>
      <c r="AG140" s="2"/>
      <c r="AH140" s="2"/>
      <c r="AI140" s="2"/>
      <c r="AJ140" s="2"/>
      <c r="AK140" s="2"/>
      <c r="AL140" s="2"/>
    </row>
    <row r="141" spans="1:38" ht="24" customHeight="1" x14ac:dyDescent="0.25">
      <c r="A141" s="2"/>
      <c r="B141" s="90"/>
      <c r="C141" s="2"/>
      <c r="D141" s="229" t="s">
        <v>78</v>
      </c>
      <c r="E141" s="230"/>
      <c r="F141" s="230"/>
      <c r="G141" s="230"/>
      <c r="H141" s="230"/>
      <c r="I141" s="230"/>
      <c r="J141" s="230"/>
      <c r="K141" s="230"/>
      <c r="L141" s="230"/>
      <c r="M141" s="230"/>
      <c r="N141" s="102"/>
      <c r="O141" s="102"/>
      <c r="P141" s="102"/>
      <c r="Q141" s="67"/>
      <c r="R141" s="67"/>
      <c r="S141" s="67"/>
      <c r="T141" s="67"/>
      <c r="U141" s="67"/>
      <c r="V141" s="2"/>
      <c r="W141" s="90"/>
      <c r="X141" s="2"/>
      <c r="Y141" s="2"/>
      <c r="Z141" s="2"/>
      <c r="AA141" s="2"/>
      <c r="AB141" s="2"/>
      <c r="AC141" s="2"/>
      <c r="AD141" s="2"/>
      <c r="AE141" s="2"/>
      <c r="AF141" s="2"/>
      <c r="AG141" s="2"/>
      <c r="AH141" s="2"/>
      <c r="AI141" s="2"/>
      <c r="AJ141" s="2"/>
      <c r="AK141" s="2"/>
      <c r="AL141" s="2"/>
    </row>
    <row r="142" spans="1:38" ht="12" customHeight="1" x14ac:dyDescent="0.25">
      <c r="A142" s="2"/>
      <c r="B142" s="90"/>
      <c r="C142" s="2"/>
      <c r="D142" s="218" t="str">
        <f>IF(Questionnaire!D114="Yes",Questionnaire!I114,"OK")</f>
        <v>OK</v>
      </c>
      <c r="E142" s="219"/>
      <c r="F142" s="219"/>
      <c r="G142" s="219"/>
      <c r="H142" s="219"/>
      <c r="I142" s="219"/>
      <c r="J142" s="219"/>
      <c r="K142" s="219"/>
      <c r="L142" s="219"/>
      <c r="M142" s="219"/>
      <c r="N142" s="89" t="str">
        <f>Questionnaire!P114</f>
        <v>Authority</v>
      </c>
      <c r="O142" s="89" t="str">
        <f>Questionnaire!Q114</f>
        <v>High</v>
      </c>
      <c r="P142" s="89" t="str">
        <f>Questionnaire!R114</f>
        <v>High</v>
      </c>
      <c r="Q142" s="67"/>
      <c r="R142" s="67"/>
      <c r="S142" s="67"/>
      <c r="T142" s="67"/>
      <c r="U142" s="67"/>
      <c r="V142" s="2"/>
      <c r="W142" s="90"/>
      <c r="X142" s="2"/>
      <c r="Y142" s="2"/>
      <c r="Z142" s="2"/>
      <c r="AA142" s="2"/>
      <c r="AB142" s="2"/>
      <c r="AC142" s="2"/>
      <c r="AD142" s="2"/>
      <c r="AE142" s="2"/>
      <c r="AF142" s="2"/>
      <c r="AG142" s="2"/>
      <c r="AH142" s="2"/>
      <c r="AI142" s="2"/>
      <c r="AJ142" s="2"/>
      <c r="AK142" s="2"/>
      <c r="AL142" s="2"/>
    </row>
    <row r="143" spans="1:38" ht="12" customHeight="1" x14ac:dyDescent="0.25">
      <c r="A143" s="2"/>
      <c r="B143" s="90"/>
      <c r="C143" s="2"/>
      <c r="D143" s="218" t="str">
        <f>IF(Questionnaire!D115="Yes",Questionnaire!I115,"OK")</f>
        <v>OK</v>
      </c>
      <c r="E143" s="219"/>
      <c r="F143" s="219"/>
      <c r="G143" s="219"/>
      <c r="H143" s="219"/>
      <c r="I143" s="219"/>
      <c r="J143" s="219"/>
      <c r="K143" s="219"/>
      <c r="L143" s="219"/>
      <c r="M143" s="219"/>
      <c r="N143" s="89" t="str">
        <f>Questionnaire!P115</f>
        <v>Authority</v>
      </c>
      <c r="O143" s="89" t="str">
        <f>Questionnaire!Q115</f>
        <v>Mid</v>
      </c>
      <c r="P143" s="89" t="str">
        <f>Questionnaire!R115</f>
        <v>High</v>
      </c>
      <c r="Q143" s="67"/>
      <c r="R143" s="67"/>
      <c r="S143" s="67"/>
      <c r="T143" s="67"/>
      <c r="U143" s="67"/>
      <c r="V143" s="2"/>
      <c r="W143" s="90"/>
      <c r="X143" s="2"/>
      <c r="Y143" s="2"/>
      <c r="Z143" s="2"/>
      <c r="AA143" s="2"/>
      <c r="AB143" s="2"/>
      <c r="AC143" s="2"/>
      <c r="AD143" s="2"/>
      <c r="AE143" s="2"/>
      <c r="AF143" s="2"/>
      <c r="AG143" s="2"/>
      <c r="AH143" s="2"/>
      <c r="AI143" s="2"/>
      <c r="AJ143" s="2"/>
      <c r="AK143" s="2"/>
      <c r="AL143" s="2"/>
    </row>
    <row r="144" spans="1:38" ht="12" customHeight="1" x14ac:dyDescent="0.25">
      <c r="A144" s="2"/>
      <c r="B144" s="90"/>
      <c r="C144" s="2"/>
      <c r="D144" s="218" t="str">
        <f>IF(Questionnaire!D116="Yes",Questionnaire!I116,"OK")</f>
        <v>OK</v>
      </c>
      <c r="E144" s="219"/>
      <c r="F144" s="219"/>
      <c r="G144" s="219"/>
      <c r="H144" s="219"/>
      <c r="I144" s="219"/>
      <c r="J144" s="219"/>
      <c r="K144" s="219"/>
      <c r="L144" s="219"/>
      <c r="M144" s="219"/>
      <c r="N144" s="89" t="str">
        <f>Questionnaire!P116</f>
        <v>Authority</v>
      </c>
      <c r="O144" s="89" t="str">
        <f>Questionnaire!Q116</f>
        <v>Mid</v>
      </c>
      <c r="P144" s="89" t="str">
        <f>Questionnaire!R116</f>
        <v>High</v>
      </c>
      <c r="Q144" s="67"/>
      <c r="R144" s="67"/>
      <c r="S144" s="67"/>
      <c r="T144" s="67"/>
      <c r="U144" s="67"/>
      <c r="V144" s="2"/>
      <c r="W144" s="90"/>
      <c r="X144" s="2"/>
      <c r="Y144" s="2"/>
      <c r="Z144" s="2"/>
      <c r="AA144" s="2"/>
      <c r="AB144" s="2"/>
      <c r="AC144" s="2"/>
      <c r="AD144" s="2"/>
      <c r="AE144" s="2"/>
      <c r="AF144" s="2"/>
      <c r="AG144" s="2"/>
      <c r="AH144" s="2"/>
      <c r="AI144" s="2"/>
      <c r="AJ144" s="2"/>
      <c r="AK144" s="2"/>
      <c r="AL144" s="2"/>
    </row>
    <row r="145" spans="1:38" ht="12" customHeight="1" x14ac:dyDescent="0.25">
      <c r="A145" s="2"/>
      <c r="B145" s="90"/>
      <c r="C145" s="2"/>
      <c r="D145" s="218" t="str">
        <f>IF(Questionnaire!D117="Yes",Questionnaire!I117,"OK")</f>
        <v>OK</v>
      </c>
      <c r="E145" s="219"/>
      <c r="F145" s="219"/>
      <c r="G145" s="219"/>
      <c r="H145" s="219"/>
      <c r="I145" s="219"/>
      <c r="J145" s="219"/>
      <c r="K145" s="219"/>
      <c r="L145" s="219"/>
      <c r="M145" s="219"/>
      <c r="N145" s="89" t="str">
        <f>Questionnaire!P117</f>
        <v>Authority</v>
      </c>
      <c r="O145" s="89" t="str">
        <f>Questionnaire!Q117</f>
        <v>Mid</v>
      </c>
      <c r="P145" s="89" t="str">
        <f>Questionnaire!R117</f>
        <v>High</v>
      </c>
      <c r="Q145" s="67"/>
      <c r="R145" s="67"/>
      <c r="S145" s="67"/>
      <c r="T145" s="67"/>
      <c r="U145" s="67"/>
      <c r="V145" s="2"/>
      <c r="W145" s="90"/>
      <c r="X145" s="2"/>
      <c r="Y145" s="2"/>
      <c r="Z145" s="2"/>
      <c r="AA145" s="2"/>
      <c r="AB145" s="2"/>
      <c r="AC145" s="2"/>
      <c r="AD145" s="2"/>
      <c r="AE145" s="2"/>
      <c r="AF145" s="2"/>
      <c r="AG145" s="2"/>
      <c r="AH145" s="2"/>
      <c r="AI145" s="2"/>
      <c r="AJ145" s="2"/>
      <c r="AK145" s="2"/>
      <c r="AL145" s="2"/>
    </row>
    <row r="146" spans="1:38" ht="12" customHeight="1" x14ac:dyDescent="0.25">
      <c r="A146" s="2"/>
      <c r="B146" s="90"/>
      <c r="C146" s="2"/>
      <c r="D146" s="218" t="str">
        <f>IF(Questionnaire!D118="Yes",Questionnaire!I118,"OK")</f>
        <v>OK</v>
      </c>
      <c r="E146" s="219"/>
      <c r="F146" s="219"/>
      <c r="G146" s="219"/>
      <c r="H146" s="219"/>
      <c r="I146" s="219"/>
      <c r="J146" s="219"/>
      <c r="K146" s="219"/>
      <c r="L146" s="219"/>
      <c r="M146" s="219"/>
      <c r="N146" s="89" t="str">
        <f>Questionnaire!P118</f>
        <v>Authority</v>
      </c>
      <c r="O146" s="89" t="str">
        <f>Questionnaire!Q118</f>
        <v>Low</v>
      </c>
      <c r="P146" s="89" t="str">
        <f>Questionnaire!R118</f>
        <v>High</v>
      </c>
      <c r="Q146" s="67"/>
      <c r="R146" s="67"/>
      <c r="S146" s="67"/>
      <c r="T146" s="67"/>
      <c r="U146" s="67"/>
      <c r="V146" s="2"/>
      <c r="W146" s="90"/>
      <c r="X146" s="2"/>
      <c r="Y146" s="2"/>
      <c r="Z146" s="2"/>
      <c r="AA146" s="2"/>
      <c r="AB146" s="2"/>
      <c r="AC146" s="2"/>
      <c r="AD146" s="2"/>
      <c r="AE146" s="2"/>
      <c r="AF146" s="2"/>
      <c r="AG146" s="2"/>
      <c r="AH146" s="2"/>
      <c r="AI146" s="2"/>
      <c r="AJ146" s="2"/>
      <c r="AK146" s="2"/>
      <c r="AL146" s="2"/>
    </row>
    <row r="147" spans="1:38" ht="12" customHeight="1" x14ac:dyDescent="0.25">
      <c r="A147" s="2"/>
      <c r="B147" s="90"/>
      <c r="C147" s="2"/>
      <c r="D147" s="218" t="str">
        <f>IF(Questionnaire!D119="Yes",Questionnaire!I119,"OK")</f>
        <v>OK</v>
      </c>
      <c r="E147" s="219"/>
      <c r="F147" s="219"/>
      <c r="G147" s="219"/>
      <c r="H147" s="219"/>
      <c r="I147" s="219"/>
      <c r="J147" s="219"/>
      <c r="K147" s="219"/>
      <c r="L147" s="219"/>
      <c r="M147" s="219"/>
      <c r="N147" s="89" t="str">
        <f>Questionnaire!P119</f>
        <v>Authority</v>
      </c>
      <c r="O147" s="89" t="str">
        <f>Questionnaire!Q119</f>
        <v>High</v>
      </c>
      <c r="P147" s="89" t="str">
        <f>Questionnaire!R119</f>
        <v>High</v>
      </c>
      <c r="Q147" s="67"/>
      <c r="R147" s="67"/>
      <c r="S147" s="67"/>
      <c r="T147" s="67"/>
      <c r="U147" s="67"/>
      <c r="V147" s="2"/>
      <c r="W147" s="90"/>
      <c r="X147" s="2"/>
      <c r="Y147" s="2"/>
      <c r="Z147" s="2"/>
      <c r="AA147" s="2"/>
      <c r="AB147" s="2"/>
      <c r="AC147" s="2"/>
      <c r="AD147" s="2"/>
      <c r="AE147" s="2"/>
      <c r="AF147" s="2"/>
      <c r="AG147" s="2"/>
      <c r="AH147" s="2"/>
      <c r="AI147" s="2"/>
      <c r="AJ147" s="2"/>
      <c r="AK147" s="2"/>
      <c r="AL147" s="2"/>
    </row>
    <row r="148" spans="1:38" ht="12" customHeight="1" x14ac:dyDescent="0.25">
      <c r="A148" s="2"/>
      <c r="B148" s="90"/>
      <c r="C148" s="2"/>
      <c r="D148" s="218" t="str">
        <f>IF(Questionnaire!D120="Yes",Questionnaire!I120,"OK")</f>
        <v>OK</v>
      </c>
      <c r="E148" s="219"/>
      <c r="F148" s="219"/>
      <c r="G148" s="219"/>
      <c r="H148" s="219"/>
      <c r="I148" s="219"/>
      <c r="J148" s="219"/>
      <c r="K148" s="219"/>
      <c r="L148" s="219"/>
      <c r="M148" s="219"/>
      <c r="N148" s="89" t="str">
        <f>Questionnaire!P120</f>
        <v>Authority</v>
      </c>
      <c r="O148" s="89" t="str">
        <f>Questionnaire!Q120</f>
        <v>High</v>
      </c>
      <c r="P148" s="89" t="str">
        <f>Questionnaire!R120</f>
        <v>High</v>
      </c>
      <c r="Q148" s="67"/>
      <c r="R148" s="67"/>
      <c r="S148" s="67"/>
      <c r="T148" s="67"/>
      <c r="U148" s="67"/>
      <c r="V148" s="2"/>
      <c r="W148" s="90"/>
      <c r="X148" s="2"/>
      <c r="Y148" s="2"/>
      <c r="Z148" s="2"/>
      <c r="AA148" s="2"/>
      <c r="AB148" s="2"/>
      <c r="AC148" s="2"/>
      <c r="AD148" s="2"/>
      <c r="AE148" s="2"/>
      <c r="AF148" s="2"/>
      <c r="AG148" s="2"/>
      <c r="AH148" s="2"/>
      <c r="AI148" s="2"/>
      <c r="AJ148" s="2"/>
      <c r="AK148" s="2"/>
      <c r="AL148" s="2"/>
    </row>
    <row r="149" spans="1:38" ht="12" customHeight="1" x14ac:dyDescent="0.25">
      <c r="A149" s="2"/>
      <c r="B149" s="90"/>
      <c r="C149" s="2"/>
      <c r="D149" s="218" t="str">
        <f>IF(Questionnaire!D121="Yes",Questionnaire!I121,"OK")</f>
        <v>OK</v>
      </c>
      <c r="E149" s="219"/>
      <c r="F149" s="219"/>
      <c r="G149" s="219"/>
      <c r="H149" s="219"/>
      <c r="I149" s="219"/>
      <c r="J149" s="219"/>
      <c r="K149" s="219"/>
      <c r="L149" s="219"/>
      <c r="M149" s="219"/>
      <c r="N149" s="89" t="str">
        <f>Questionnaire!P121</f>
        <v>Authority</v>
      </c>
      <c r="O149" s="89" t="str">
        <f>Questionnaire!Q121</f>
        <v>High</v>
      </c>
      <c r="P149" s="89" t="str">
        <f>Questionnaire!R121</f>
        <v>High</v>
      </c>
      <c r="Q149" s="67"/>
      <c r="R149" s="67"/>
      <c r="S149" s="67"/>
      <c r="T149" s="67"/>
      <c r="U149" s="67"/>
      <c r="V149" s="2"/>
      <c r="W149" s="90"/>
      <c r="X149" s="2"/>
      <c r="Y149" s="2"/>
      <c r="Z149" s="2"/>
      <c r="AA149" s="2"/>
      <c r="AB149" s="2"/>
      <c r="AC149" s="2"/>
      <c r="AD149" s="2"/>
      <c r="AE149" s="2"/>
      <c r="AF149" s="2"/>
      <c r="AG149" s="2"/>
      <c r="AH149" s="2"/>
      <c r="AI149" s="2"/>
      <c r="AJ149" s="2"/>
      <c r="AK149" s="2"/>
      <c r="AL149" s="2"/>
    </row>
    <row r="150" spans="1:38" ht="24" customHeight="1" x14ac:dyDescent="0.25">
      <c r="A150" s="2"/>
      <c r="B150" s="90"/>
      <c r="C150" s="2"/>
      <c r="D150" s="229" t="s">
        <v>156</v>
      </c>
      <c r="E150" s="230"/>
      <c r="F150" s="230"/>
      <c r="G150" s="230"/>
      <c r="H150" s="230"/>
      <c r="I150" s="230"/>
      <c r="J150" s="230"/>
      <c r="K150" s="230"/>
      <c r="L150" s="230"/>
      <c r="M150" s="230"/>
      <c r="N150" s="102"/>
      <c r="O150" s="102"/>
      <c r="P150" s="102"/>
      <c r="Q150" s="67"/>
      <c r="R150" s="67"/>
      <c r="S150" s="67"/>
      <c r="T150" s="67"/>
      <c r="U150" s="67"/>
      <c r="V150" s="2"/>
      <c r="W150" s="90"/>
      <c r="X150" s="2"/>
      <c r="Y150" s="2"/>
      <c r="Z150" s="2"/>
      <c r="AA150" s="2"/>
      <c r="AB150" s="2"/>
      <c r="AC150" s="2"/>
      <c r="AD150" s="2"/>
      <c r="AE150" s="2"/>
      <c r="AF150" s="2"/>
      <c r="AG150" s="2"/>
      <c r="AH150" s="2"/>
      <c r="AI150" s="2"/>
      <c r="AJ150" s="2"/>
      <c r="AK150" s="2"/>
      <c r="AL150" s="2"/>
    </row>
    <row r="151" spans="1:38" ht="12" customHeight="1" x14ac:dyDescent="0.25">
      <c r="A151" s="2"/>
      <c r="B151" s="90"/>
      <c r="C151" s="2"/>
      <c r="D151" s="218" t="str">
        <f>IF(Questionnaire!D124="Yes",Questionnaire!I124,"OK")</f>
        <v>OK</v>
      </c>
      <c r="E151" s="219"/>
      <c r="F151" s="219"/>
      <c r="G151" s="219"/>
      <c r="H151" s="219"/>
      <c r="I151" s="219"/>
      <c r="J151" s="219"/>
      <c r="K151" s="219"/>
      <c r="L151" s="219"/>
      <c r="M151" s="219"/>
      <c r="N151" s="89" t="str">
        <f>Questionnaire!P124</f>
        <v>Authority</v>
      </c>
      <c r="O151" s="89" t="str">
        <f>Questionnaire!Q124</f>
        <v>High</v>
      </c>
      <c r="P151" s="89" t="str">
        <f>Questionnaire!R124</f>
        <v>Low</v>
      </c>
      <c r="Q151" s="67"/>
      <c r="R151" s="67"/>
      <c r="S151" s="67"/>
      <c r="T151" s="67"/>
      <c r="U151" s="67"/>
      <c r="V151" s="2"/>
      <c r="W151" s="90"/>
      <c r="X151" s="2"/>
      <c r="Y151" s="2"/>
      <c r="Z151" s="2"/>
      <c r="AA151" s="2"/>
      <c r="AB151" s="2"/>
      <c r="AC151" s="2"/>
      <c r="AD151" s="2"/>
      <c r="AE151" s="2"/>
      <c r="AF151" s="2"/>
      <c r="AG151" s="2"/>
      <c r="AH151" s="2"/>
      <c r="AI151" s="2"/>
      <c r="AJ151" s="2"/>
      <c r="AK151" s="2"/>
      <c r="AL151" s="2"/>
    </row>
    <row r="152" spans="1:38" ht="12" customHeight="1" x14ac:dyDescent="0.25">
      <c r="A152" s="2"/>
      <c r="B152" s="90"/>
      <c r="C152" s="2"/>
      <c r="D152" s="218" t="str">
        <f>IF(Questionnaire!D125="Yes",Questionnaire!I125,"OK")</f>
        <v>OK</v>
      </c>
      <c r="E152" s="219"/>
      <c r="F152" s="219"/>
      <c r="G152" s="219"/>
      <c r="H152" s="219"/>
      <c r="I152" s="219"/>
      <c r="J152" s="219"/>
      <c r="K152" s="219"/>
      <c r="L152" s="219"/>
      <c r="M152" s="219"/>
      <c r="N152" s="89" t="str">
        <f>Questionnaire!P125</f>
        <v>Authority</v>
      </c>
      <c r="O152" s="89" t="str">
        <f>Questionnaire!Q125</f>
        <v>High</v>
      </c>
      <c r="P152" s="89" t="str">
        <f>Questionnaire!R125</f>
        <v>Low</v>
      </c>
      <c r="Q152" s="67"/>
      <c r="R152" s="67"/>
      <c r="S152" s="67"/>
      <c r="T152" s="67"/>
      <c r="U152" s="67"/>
      <c r="V152" s="2"/>
      <c r="W152" s="90"/>
      <c r="X152" s="2"/>
      <c r="Y152" s="2"/>
      <c r="Z152" s="2"/>
      <c r="AA152" s="2"/>
      <c r="AB152" s="2"/>
      <c r="AC152" s="2"/>
      <c r="AD152" s="2"/>
      <c r="AE152" s="2"/>
      <c r="AF152" s="2"/>
      <c r="AG152" s="2"/>
      <c r="AH152" s="2"/>
      <c r="AI152" s="2"/>
      <c r="AJ152" s="2"/>
      <c r="AK152" s="2"/>
      <c r="AL152" s="2"/>
    </row>
    <row r="153" spans="1:38" ht="12" customHeight="1" x14ac:dyDescent="0.25">
      <c r="A153" s="2"/>
      <c r="B153" s="90"/>
      <c r="C153" s="2"/>
      <c r="D153" s="218" t="str">
        <f>IF(Questionnaire!D126="Yes",Questionnaire!I126,"OK")</f>
        <v>OK</v>
      </c>
      <c r="E153" s="219"/>
      <c r="F153" s="219"/>
      <c r="G153" s="219"/>
      <c r="H153" s="219"/>
      <c r="I153" s="219"/>
      <c r="J153" s="219"/>
      <c r="K153" s="219"/>
      <c r="L153" s="219"/>
      <c r="M153" s="219"/>
      <c r="N153" s="89" t="str">
        <f>Questionnaire!P126</f>
        <v>Authority</v>
      </c>
      <c r="O153" s="89" t="str">
        <f>Questionnaire!Q126</f>
        <v>High</v>
      </c>
      <c r="P153" s="89" t="str">
        <f>Questionnaire!R126</f>
        <v>Low</v>
      </c>
      <c r="Q153" s="67"/>
      <c r="R153" s="67"/>
      <c r="S153" s="67"/>
      <c r="T153" s="67"/>
      <c r="U153" s="67"/>
      <c r="V153" s="2"/>
      <c r="W153" s="90"/>
      <c r="X153" s="2"/>
      <c r="Y153" s="2"/>
      <c r="Z153" s="2"/>
      <c r="AA153" s="2"/>
      <c r="AB153" s="2"/>
      <c r="AC153" s="2"/>
      <c r="AD153" s="2"/>
      <c r="AE153" s="2"/>
      <c r="AF153" s="2"/>
      <c r="AG153" s="2"/>
      <c r="AH153" s="2"/>
      <c r="AI153" s="2"/>
      <c r="AJ153" s="2"/>
      <c r="AK153" s="2"/>
      <c r="AL153" s="2"/>
    </row>
    <row r="154" spans="1:38" ht="12" customHeight="1" x14ac:dyDescent="0.25">
      <c r="A154" s="2"/>
      <c r="B154" s="90"/>
      <c r="C154" s="2"/>
      <c r="D154" s="218" t="str">
        <f>IF(Questionnaire!D127="Yes",Questionnaire!I127,"OK")</f>
        <v>OK</v>
      </c>
      <c r="E154" s="219"/>
      <c r="F154" s="219"/>
      <c r="G154" s="219"/>
      <c r="H154" s="219"/>
      <c r="I154" s="219"/>
      <c r="J154" s="219"/>
      <c r="K154" s="219"/>
      <c r="L154" s="219"/>
      <c r="M154" s="219"/>
      <c r="N154" s="89" t="str">
        <f>Questionnaire!P127</f>
        <v>Authority</v>
      </c>
      <c r="O154" s="89" t="str">
        <f>Questionnaire!Q127</f>
        <v>High</v>
      </c>
      <c r="P154" s="89" t="str">
        <f>Questionnaire!R127</f>
        <v>Low</v>
      </c>
      <c r="Q154" s="67"/>
      <c r="R154" s="67"/>
      <c r="S154" s="67"/>
      <c r="T154" s="67"/>
      <c r="U154" s="67"/>
      <c r="V154" s="2"/>
      <c r="W154" s="90"/>
      <c r="X154" s="2"/>
      <c r="Y154" s="2"/>
      <c r="Z154" s="2"/>
      <c r="AA154" s="2"/>
      <c r="AB154" s="2"/>
      <c r="AC154" s="2"/>
      <c r="AD154" s="2"/>
      <c r="AE154" s="2"/>
      <c r="AF154" s="2"/>
      <c r="AG154" s="2"/>
      <c r="AH154" s="2"/>
      <c r="AI154" s="2"/>
      <c r="AJ154" s="2"/>
      <c r="AK154" s="2"/>
      <c r="AL154" s="2"/>
    </row>
    <row r="155" spans="1:38" ht="12" customHeight="1" x14ac:dyDescent="0.25">
      <c r="A155" s="2"/>
      <c r="B155" s="90"/>
      <c r="C155" s="2"/>
      <c r="D155" s="218" t="str">
        <f>IF(Questionnaire!D128="Yes",Questionnaire!I128,"OK")</f>
        <v>OK</v>
      </c>
      <c r="E155" s="219"/>
      <c r="F155" s="219"/>
      <c r="G155" s="219"/>
      <c r="H155" s="219"/>
      <c r="I155" s="219"/>
      <c r="J155" s="219"/>
      <c r="K155" s="219"/>
      <c r="L155" s="219"/>
      <c r="M155" s="219"/>
      <c r="N155" s="89" t="str">
        <f>Questionnaire!P128</f>
        <v>Authority</v>
      </c>
      <c r="O155" s="89" t="str">
        <f>Questionnaire!Q128</f>
        <v>High</v>
      </c>
      <c r="P155" s="89" t="str">
        <f>Questionnaire!R128</f>
        <v>Low</v>
      </c>
      <c r="Q155" s="67"/>
      <c r="R155" s="67"/>
      <c r="S155" s="67"/>
      <c r="T155" s="67"/>
      <c r="U155" s="67"/>
      <c r="V155" s="2"/>
      <c r="W155" s="90"/>
      <c r="X155" s="2"/>
      <c r="Y155" s="2"/>
      <c r="Z155" s="2"/>
      <c r="AA155" s="2"/>
      <c r="AB155" s="2"/>
      <c r="AC155" s="2"/>
      <c r="AD155" s="2"/>
      <c r="AE155" s="2"/>
      <c r="AF155" s="2"/>
      <c r="AG155" s="2"/>
      <c r="AH155" s="2"/>
      <c r="AI155" s="2"/>
      <c r="AJ155" s="2"/>
      <c r="AK155" s="2"/>
      <c r="AL155" s="2"/>
    </row>
    <row r="156" spans="1:38" ht="12" customHeight="1" x14ac:dyDescent="0.25">
      <c r="A156" s="2"/>
      <c r="B156" s="90"/>
      <c r="C156" s="2"/>
      <c r="D156" s="218" t="str">
        <f>IF(Questionnaire!D129="Yes",Questionnaire!I129,"OK")</f>
        <v>OK</v>
      </c>
      <c r="E156" s="219"/>
      <c r="F156" s="219"/>
      <c r="G156" s="219"/>
      <c r="H156" s="219"/>
      <c r="I156" s="219"/>
      <c r="J156" s="219"/>
      <c r="K156" s="219"/>
      <c r="L156" s="219"/>
      <c r="M156" s="219"/>
      <c r="N156" s="89" t="str">
        <f>Questionnaire!P129</f>
        <v>Authority</v>
      </c>
      <c r="O156" s="89" t="str">
        <f>Questionnaire!Q129</f>
        <v>High</v>
      </c>
      <c r="P156" s="89" t="str">
        <f>Questionnaire!R129</f>
        <v>Low</v>
      </c>
      <c r="Q156" s="67"/>
      <c r="R156" s="67"/>
      <c r="S156" s="67"/>
      <c r="T156" s="67"/>
      <c r="U156" s="67"/>
      <c r="V156" s="2"/>
      <c r="W156" s="90"/>
      <c r="X156" s="2"/>
      <c r="Y156" s="2"/>
      <c r="Z156" s="2"/>
      <c r="AA156" s="2"/>
      <c r="AB156" s="2"/>
      <c r="AC156" s="2"/>
      <c r="AD156" s="2"/>
      <c r="AE156" s="2"/>
      <c r="AF156" s="2"/>
      <c r="AG156" s="2"/>
      <c r="AH156" s="2"/>
      <c r="AI156" s="2"/>
      <c r="AJ156" s="2"/>
      <c r="AK156" s="2"/>
      <c r="AL156" s="2"/>
    </row>
    <row r="157" spans="1:38" ht="12" customHeight="1" x14ac:dyDescent="0.25">
      <c r="A157" s="2"/>
      <c r="B157" s="90"/>
      <c r="C157" s="2"/>
      <c r="D157" s="218" t="str">
        <f>IF(Questionnaire!D130="Yes",Questionnaire!I130,"OK")</f>
        <v>OK</v>
      </c>
      <c r="E157" s="219"/>
      <c r="F157" s="219"/>
      <c r="G157" s="219"/>
      <c r="H157" s="219"/>
      <c r="I157" s="219"/>
      <c r="J157" s="219"/>
      <c r="K157" s="219"/>
      <c r="L157" s="219"/>
      <c r="M157" s="219"/>
      <c r="N157" s="89" t="str">
        <f>Questionnaire!P130</f>
        <v>Authority</v>
      </c>
      <c r="O157" s="89" t="str">
        <f>Questionnaire!Q130</f>
        <v>High</v>
      </c>
      <c r="P157" s="89" t="str">
        <f>Questionnaire!R130</f>
        <v>High</v>
      </c>
      <c r="Q157" s="67"/>
      <c r="R157" s="67"/>
      <c r="S157" s="67"/>
      <c r="T157" s="67"/>
      <c r="U157" s="67"/>
      <c r="V157" s="2"/>
      <c r="W157" s="90"/>
      <c r="X157" s="2"/>
      <c r="Y157" s="2"/>
      <c r="Z157" s="2"/>
      <c r="AA157" s="2"/>
      <c r="AB157" s="2"/>
      <c r="AC157" s="2"/>
      <c r="AD157" s="2"/>
      <c r="AE157" s="2"/>
      <c r="AF157" s="2"/>
      <c r="AG157" s="2"/>
      <c r="AH157" s="2"/>
      <c r="AI157" s="2"/>
      <c r="AJ157" s="2"/>
      <c r="AK157" s="2"/>
      <c r="AL157" s="2"/>
    </row>
    <row r="158" spans="1:38" ht="12" customHeight="1" x14ac:dyDescent="0.25">
      <c r="A158" s="2"/>
      <c r="B158" s="90"/>
      <c r="C158" s="2"/>
      <c r="D158" s="218" t="str">
        <f>IF(Questionnaire!D131="Yes",Questionnaire!I131,"OK")</f>
        <v>OK</v>
      </c>
      <c r="E158" s="219"/>
      <c r="F158" s="219"/>
      <c r="G158" s="219"/>
      <c r="H158" s="219"/>
      <c r="I158" s="219"/>
      <c r="J158" s="219"/>
      <c r="K158" s="219"/>
      <c r="L158" s="219"/>
      <c r="M158" s="219"/>
      <c r="N158" s="89" t="str">
        <f>Questionnaire!P131</f>
        <v>Authority</v>
      </c>
      <c r="O158" s="89" t="str">
        <f>Questionnaire!Q131</f>
        <v>Mid</v>
      </c>
      <c r="P158" s="89" t="str">
        <f>Questionnaire!R131</f>
        <v>Low</v>
      </c>
      <c r="Q158" s="67"/>
      <c r="R158" s="67"/>
      <c r="S158" s="67"/>
      <c r="T158" s="67"/>
      <c r="U158" s="67"/>
      <c r="V158" s="2"/>
      <c r="W158" s="90"/>
      <c r="X158" s="2"/>
      <c r="Y158" s="2"/>
      <c r="Z158" s="2"/>
      <c r="AA158" s="2"/>
      <c r="AB158" s="2"/>
      <c r="AC158" s="2"/>
      <c r="AD158" s="2"/>
      <c r="AE158" s="2"/>
      <c r="AF158" s="2"/>
      <c r="AG158" s="2"/>
      <c r="AH158" s="2"/>
      <c r="AI158" s="2"/>
      <c r="AJ158" s="2"/>
      <c r="AK158" s="2"/>
      <c r="AL158" s="2"/>
    </row>
    <row r="159" spans="1:38" ht="12" customHeight="1" x14ac:dyDescent="0.25">
      <c r="A159" s="2"/>
      <c r="B159" s="90"/>
      <c r="C159" s="2"/>
      <c r="D159" s="218" t="str">
        <f>IF(Questionnaire!D132="Yes",Questionnaire!I132,"OK")</f>
        <v>OK</v>
      </c>
      <c r="E159" s="219"/>
      <c r="F159" s="219"/>
      <c r="G159" s="219"/>
      <c r="H159" s="219"/>
      <c r="I159" s="219"/>
      <c r="J159" s="219"/>
      <c r="K159" s="219"/>
      <c r="L159" s="219"/>
      <c r="M159" s="219"/>
      <c r="N159" s="89" t="str">
        <f>Questionnaire!P132</f>
        <v>Authority</v>
      </c>
      <c r="O159" s="89" t="str">
        <f>Questionnaire!Q132</f>
        <v>Mid</v>
      </c>
      <c r="P159" s="89" t="str">
        <f>Questionnaire!R132</f>
        <v>Mid</v>
      </c>
      <c r="Q159" s="67"/>
      <c r="R159" s="67"/>
      <c r="S159" s="67"/>
      <c r="T159" s="67"/>
      <c r="U159" s="67"/>
      <c r="V159" s="2"/>
      <c r="W159" s="90"/>
      <c r="X159" s="2"/>
      <c r="Y159" s="2"/>
      <c r="Z159" s="2"/>
      <c r="AA159" s="2"/>
      <c r="AB159" s="2"/>
      <c r="AC159" s="2"/>
      <c r="AD159" s="2"/>
      <c r="AE159" s="2"/>
      <c r="AF159" s="2"/>
      <c r="AG159" s="2"/>
      <c r="AH159" s="2"/>
      <c r="AI159" s="2"/>
      <c r="AJ159" s="2"/>
      <c r="AK159" s="2"/>
      <c r="AL159" s="2"/>
    </row>
    <row r="160" spans="1:38" ht="12" customHeight="1" x14ac:dyDescent="0.25">
      <c r="A160" s="2"/>
      <c r="B160" s="90"/>
      <c r="C160" s="2"/>
      <c r="D160" s="218" t="str">
        <f>IF(Questionnaire!D133="Yes",Questionnaire!I133,"OK")</f>
        <v>OK</v>
      </c>
      <c r="E160" s="219"/>
      <c r="F160" s="219"/>
      <c r="G160" s="219"/>
      <c r="H160" s="219"/>
      <c r="I160" s="219"/>
      <c r="J160" s="219"/>
      <c r="K160" s="219"/>
      <c r="L160" s="219"/>
      <c r="M160" s="219"/>
      <c r="N160" s="89" t="str">
        <f>Questionnaire!P133</f>
        <v>Authority</v>
      </c>
      <c r="O160" s="89" t="str">
        <f>Questionnaire!Q133</f>
        <v>Mid</v>
      </c>
      <c r="P160" s="89" t="str">
        <f>Questionnaire!R133</f>
        <v>High</v>
      </c>
      <c r="Q160" s="67"/>
      <c r="R160" s="67"/>
      <c r="S160" s="67"/>
      <c r="T160" s="67"/>
      <c r="U160" s="67"/>
      <c r="V160" s="2"/>
      <c r="W160" s="90"/>
      <c r="X160" s="2"/>
      <c r="Y160" s="2"/>
      <c r="Z160" s="2"/>
      <c r="AA160" s="2"/>
      <c r="AB160" s="2"/>
      <c r="AC160" s="2"/>
      <c r="AD160" s="2"/>
      <c r="AE160" s="2"/>
      <c r="AF160" s="2"/>
      <c r="AG160" s="2"/>
      <c r="AH160" s="2"/>
      <c r="AI160" s="2"/>
      <c r="AJ160" s="2"/>
      <c r="AK160" s="2"/>
      <c r="AL160" s="2"/>
    </row>
    <row r="161" spans="1:38" ht="12" customHeight="1" x14ac:dyDescent="0.25">
      <c r="A161" s="2"/>
      <c r="B161" s="90"/>
      <c r="C161" s="2"/>
      <c r="D161" s="218" t="str">
        <f>IF(Questionnaire!D134="Yes",Questionnaire!I134,"OK")</f>
        <v>OK</v>
      </c>
      <c r="E161" s="219"/>
      <c r="F161" s="219"/>
      <c r="G161" s="219"/>
      <c r="H161" s="219"/>
      <c r="I161" s="219"/>
      <c r="J161" s="219"/>
      <c r="K161" s="219"/>
      <c r="L161" s="219"/>
      <c r="M161" s="219"/>
      <c r="N161" s="89" t="str">
        <f>Questionnaire!P134</f>
        <v>Authority</v>
      </c>
      <c r="O161" s="89" t="str">
        <f>Questionnaire!Q134</f>
        <v>High</v>
      </c>
      <c r="P161" s="89" t="str">
        <f>Questionnaire!R134</f>
        <v>High</v>
      </c>
      <c r="Q161" s="67"/>
      <c r="R161" s="67"/>
      <c r="S161" s="67"/>
      <c r="T161" s="67"/>
      <c r="U161" s="67"/>
      <c r="V161" s="2"/>
      <c r="W161" s="90"/>
      <c r="X161" s="2"/>
      <c r="Y161" s="2"/>
      <c r="Z161" s="2"/>
      <c r="AA161" s="2"/>
      <c r="AB161" s="2"/>
      <c r="AC161" s="2"/>
      <c r="AD161" s="2"/>
      <c r="AE161" s="2"/>
      <c r="AF161" s="2"/>
      <c r="AG161" s="2"/>
      <c r="AH161" s="2"/>
      <c r="AI161" s="2"/>
      <c r="AJ161" s="2"/>
      <c r="AK161" s="2"/>
      <c r="AL161" s="2"/>
    </row>
    <row r="162" spans="1:38" ht="12" customHeight="1" x14ac:dyDescent="0.25">
      <c r="A162" s="2"/>
      <c r="B162" s="90"/>
      <c r="C162" s="2"/>
      <c r="D162" s="218" t="str">
        <f>IF(Questionnaire!D135="Yes",Questionnaire!I135,"OK")</f>
        <v>OK</v>
      </c>
      <c r="E162" s="219"/>
      <c r="F162" s="219"/>
      <c r="G162" s="219"/>
      <c r="H162" s="219"/>
      <c r="I162" s="219"/>
      <c r="J162" s="219"/>
      <c r="K162" s="219"/>
      <c r="L162" s="219"/>
      <c r="M162" s="219"/>
      <c r="N162" s="89" t="str">
        <f>Questionnaire!P135</f>
        <v>Authority</v>
      </c>
      <c r="O162" s="89" t="str">
        <f>Questionnaire!Q135</f>
        <v>Mid</v>
      </c>
      <c r="P162" s="89" t="str">
        <f>Questionnaire!R135</f>
        <v>Low</v>
      </c>
      <c r="Q162" s="67"/>
      <c r="R162" s="67"/>
      <c r="S162" s="67"/>
      <c r="T162" s="67"/>
      <c r="U162" s="67"/>
      <c r="V162" s="2"/>
      <c r="W162" s="90"/>
      <c r="X162" s="2"/>
      <c r="Y162" s="2"/>
      <c r="Z162" s="2"/>
      <c r="AA162" s="2"/>
      <c r="AB162" s="2"/>
      <c r="AC162" s="2"/>
      <c r="AD162" s="2"/>
      <c r="AE162" s="2"/>
      <c r="AF162" s="2"/>
      <c r="AG162" s="2"/>
      <c r="AH162" s="2"/>
      <c r="AI162" s="2"/>
      <c r="AJ162" s="2"/>
      <c r="AK162" s="2"/>
      <c r="AL162" s="2"/>
    </row>
    <row r="163" spans="1:38" ht="12" customHeight="1" x14ac:dyDescent="0.25">
      <c r="A163" s="2"/>
      <c r="B163" s="90"/>
      <c r="C163" s="2"/>
      <c r="D163" s="218" t="str">
        <f>IF(Questionnaire!D136="Yes",Questionnaire!I136,"OK")</f>
        <v>OK</v>
      </c>
      <c r="E163" s="219"/>
      <c r="F163" s="219"/>
      <c r="G163" s="219"/>
      <c r="H163" s="219"/>
      <c r="I163" s="219"/>
      <c r="J163" s="219"/>
      <c r="K163" s="219"/>
      <c r="L163" s="219"/>
      <c r="M163" s="219"/>
      <c r="N163" s="89" t="str">
        <f>Questionnaire!P136</f>
        <v>Authority</v>
      </c>
      <c r="O163" s="89" t="str">
        <f>Questionnaire!Q136</f>
        <v>Mid</v>
      </c>
      <c r="P163" s="89" t="str">
        <f>Questionnaire!R136</f>
        <v>Mid</v>
      </c>
      <c r="Q163" s="67"/>
      <c r="R163" s="67"/>
      <c r="S163" s="67"/>
      <c r="T163" s="67"/>
      <c r="U163" s="67"/>
      <c r="V163" s="2"/>
      <c r="W163" s="90"/>
      <c r="X163" s="2"/>
      <c r="Y163" s="2"/>
      <c r="Z163" s="2"/>
      <c r="AA163" s="2"/>
      <c r="AB163" s="2"/>
      <c r="AC163" s="2"/>
      <c r="AD163" s="2"/>
      <c r="AE163" s="2"/>
      <c r="AF163" s="2"/>
      <c r="AG163" s="2"/>
      <c r="AH163" s="2"/>
      <c r="AI163" s="2"/>
      <c r="AJ163" s="2"/>
      <c r="AK163" s="2"/>
      <c r="AL163" s="2"/>
    </row>
    <row r="164" spans="1:38" ht="12" customHeight="1" x14ac:dyDescent="0.25">
      <c r="A164" s="2"/>
      <c r="B164" s="90"/>
      <c r="C164" s="2"/>
      <c r="D164" s="218" t="str">
        <f>IF(Questionnaire!D137="Yes",Questionnaire!I137,"OK")</f>
        <v>OK</v>
      </c>
      <c r="E164" s="219"/>
      <c r="F164" s="219"/>
      <c r="G164" s="219"/>
      <c r="H164" s="219"/>
      <c r="I164" s="219"/>
      <c r="J164" s="219"/>
      <c r="K164" s="219"/>
      <c r="L164" s="219"/>
      <c r="M164" s="219"/>
      <c r="N164" s="89" t="str">
        <f>Questionnaire!P137</f>
        <v>Authority</v>
      </c>
      <c r="O164" s="89" t="str">
        <f>Questionnaire!Q137</f>
        <v>Mid</v>
      </c>
      <c r="P164" s="89" t="str">
        <f>Questionnaire!R137</f>
        <v>High</v>
      </c>
      <c r="Q164" s="67"/>
      <c r="R164" s="67"/>
      <c r="S164" s="67"/>
      <c r="T164" s="67"/>
      <c r="U164" s="67"/>
      <c r="V164" s="2"/>
      <c r="W164" s="90"/>
      <c r="X164" s="2"/>
      <c r="Y164" s="2"/>
      <c r="Z164" s="2"/>
      <c r="AA164" s="2"/>
      <c r="AB164" s="2"/>
      <c r="AC164" s="2"/>
      <c r="AD164" s="2"/>
      <c r="AE164" s="2"/>
      <c r="AF164" s="2"/>
      <c r="AG164" s="2"/>
      <c r="AH164" s="2"/>
      <c r="AI164" s="2"/>
      <c r="AJ164" s="2"/>
      <c r="AK164" s="2"/>
      <c r="AL164" s="2"/>
    </row>
    <row r="165" spans="1:38" ht="12" customHeight="1" x14ac:dyDescent="0.25">
      <c r="A165" s="2"/>
      <c r="B165" s="90"/>
      <c r="C165" s="2"/>
      <c r="D165" s="218" t="str">
        <f>IF(Questionnaire!D138="Yes",Questionnaire!I138,"OK")</f>
        <v>OK</v>
      </c>
      <c r="E165" s="219"/>
      <c r="F165" s="219"/>
      <c r="G165" s="219"/>
      <c r="H165" s="219"/>
      <c r="I165" s="219"/>
      <c r="J165" s="219"/>
      <c r="K165" s="219"/>
      <c r="L165" s="219"/>
      <c r="M165" s="219"/>
      <c r="N165" s="89" t="str">
        <f>Questionnaire!P138</f>
        <v>Authority</v>
      </c>
      <c r="O165" s="89" t="str">
        <f>Questionnaire!Q138</f>
        <v>High</v>
      </c>
      <c r="P165" s="89" t="str">
        <f>Questionnaire!R138</f>
        <v>High</v>
      </c>
      <c r="Q165" s="67"/>
      <c r="R165" s="67"/>
      <c r="S165" s="67"/>
      <c r="T165" s="67"/>
      <c r="U165" s="67"/>
      <c r="V165" s="2"/>
      <c r="W165" s="90"/>
      <c r="X165" s="2"/>
      <c r="Y165" s="2"/>
      <c r="Z165" s="2"/>
      <c r="AA165" s="2"/>
      <c r="AB165" s="2"/>
      <c r="AC165" s="2"/>
      <c r="AD165" s="2"/>
      <c r="AE165" s="2"/>
      <c r="AF165" s="2"/>
      <c r="AG165" s="2"/>
      <c r="AH165" s="2"/>
      <c r="AI165" s="2"/>
      <c r="AJ165" s="2"/>
      <c r="AK165" s="2"/>
      <c r="AL165" s="2"/>
    </row>
    <row r="166" spans="1:38" ht="12" customHeight="1" x14ac:dyDescent="0.25">
      <c r="A166" s="2"/>
      <c r="B166" s="90"/>
      <c r="C166" s="2"/>
      <c r="D166" s="218" t="str">
        <f>IF(Questionnaire!D139="Yes",Questionnaire!I139,"OK")</f>
        <v>OK</v>
      </c>
      <c r="E166" s="219"/>
      <c r="F166" s="219"/>
      <c r="G166" s="219"/>
      <c r="H166" s="219"/>
      <c r="I166" s="219"/>
      <c r="J166" s="219"/>
      <c r="K166" s="219"/>
      <c r="L166" s="219"/>
      <c r="M166" s="219"/>
      <c r="N166" s="89" t="str">
        <f>Questionnaire!P139</f>
        <v>Authority</v>
      </c>
      <c r="O166" s="89" t="str">
        <f>Questionnaire!Q139</f>
        <v>Mid</v>
      </c>
      <c r="P166" s="89" t="str">
        <f>Questionnaire!R139</f>
        <v>Low</v>
      </c>
      <c r="Q166" s="67"/>
      <c r="R166" s="67"/>
      <c r="S166" s="67"/>
      <c r="T166" s="67"/>
      <c r="U166" s="67"/>
      <c r="V166" s="2"/>
      <c r="W166" s="90"/>
      <c r="X166" s="2"/>
      <c r="Y166" s="2"/>
      <c r="Z166" s="2"/>
      <c r="AA166" s="2"/>
      <c r="AB166" s="2"/>
      <c r="AC166" s="2"/>
      <c r="AD166" s="2"/>
      <c r="AE166" s="2"/>
      <c r="AF166" s="2"/>
      <c r="AG166" s="2"/>
      <c r="AH166" s="2"/>
      <c r="AI166" s="2"/>
      <c r="AJ166" s="2"/>
      <c r="AK166" s="2"/>
      <c r="AL166" s="2"/>
    </row>
    <row r="167" spans="1:38" ht="12" customHeight="1" x14ac:dyDescent="0.25">
      <c r="A167" s="2"/>
      <c r="B167" s="90"/>
      <c r="C167" s="2"/>
      <c r="D167" s="218" t="str">
        <f>IF(Questionnaire!D140="Yes",Questionnaire!I140,"OK")</f>
        <v>OK</v>
      </c>
      <c r="E167" s="219"/>
      <c r="F167" s="219"/>
      <c r="G167" s="219"/>
      <c r="H167" s="219"/>
      <c r="I167" s="219"/>
      <c r="J167" s="219"/>
      <c r="K167" s="219"/>
      <c r="L167" s="219"/>
      <c r="M167" s="219"/>
      <c r="N167" s="89" t="str">
        <f>Questionnaire!P140</f>
        <v>Authority</v>
      </c>
      <c r="O167" s="89" t="str">
        <f>Questionnaire!Q140</f>
        <v>Mid</v>
      </c>
      <c r="P167" s="89" t="str">
        <f>Questionnaire!R140</f>
        <v>Mid</v>
      </c>
      <c r="Q167" s="67"/>
      <c r="R167" s="67"/>
      <c r="S167" s="67"/>
      <c r="T167" s="67"/>
      <c r="U167" s="67"/>
      <c r="V167" s="2"/>
      <c r="W167" s="90"/>
      <c r="X167" s="2"/>
      <c r="Y167" s="2"/>
      <c r="Z167" s="2"/>
      <c r="AA167" s="2"/>
      <c r="AB167" s="2"/>
      <c r="AC167" s="2"/>
      <c r="AD167" s="2"/>
      <c r="AE167" s="2"/>
      <c r="AF167" s="2"/>
      <c r="AG167" s="2"/>
      <c r="AH167" s="2"/>
      <c r="AI167" s="2"/>
      <c r="AJ167" s="2"/>
      <c r="AK167" s="2"/>
      <c r="AL167" s="2"/>
    </row>
    <row r="168" spans="1:38" ht="12" customHeight="1" x14ac:dyDescent="0.25">
      <c r="A168" s="2"/>
      <c r="B168" s="90"/>
      <c r="C168" s="2"/>
      <c r="D168" s="218" t="str">
        <f>IF(Questionnaire!D141="Yes",Questionnaire!I141,"OK")</f>
        <v>OK</v>
      </c>
      <c r="E168" s="219"/>
      <c r="F168" s="219"/>
      <c r="G168" s="219"/>
      <c r="H168" s="219"/>
      <c r="I168" s="219"/>
      <c r="J168" s="219"/>
      <c r="K168" s="219"/>
      <c r="L168" s="219"/>
      <c r="M168" s="219"/>
      <c r="N168" s="89" t="str">
        <f>Questionnaire!P141</f>
        <v>Authority</v>
      </c>
      <c r="O168" s="89" t="str">
        <f>Questionnaire!Q141</f>
        <v>Mid</v>
      </c>
      <c r="P168" s="89" t="str">
        <f>Questionnaire!R141</f>
        <v>High</v>
      </c>
      <c r="Q168" s="67"/>
      <c r="R168" s="67"/>
      <c r="S168" s="67"/>
      <c r="T168" s="67"/>
      <c r="U168" s="67"/>
      <c r="V168" s="2"/>
      <c r="W168" s="90"/>
      <c r="X168" s="2"/>
      <c r="Y168" s="2"/>
      <c r="Z168" s="2"/>
      <c r="AA168" s="2"/>
      <c r="AB168" s="2"/>
      <c r="AC168" s="2"/>
      <c r="AD168" s="2"/>
      <c r="AE168" s="2"/>
      <c r="AF168" s="2"/>
      <c r="AG168" s="2"/>
      <c r="AH168" s="2"/>
      <c r="AI168" s="2"/>
      <c r="AJ168" s="2"/>
      <c r="AK168" s="2"/>
      <c r="AL168" s="2"/>
    </row>
    <row r="169" spans="1:38" ht="12" customHeight="1" x14ac:dyDescent="0.25">
      <c r="A169" s="2"/>
      <c r="B169" s="90"/>
      <c r="C169" s="2"/>
      <c r="D169" s="218" t="str">
        <f>IF(Questionnaire!D142="Yes",Questionnaire!I142,"OK")</f>
        <v>OK</v>
      </c>
      <c r="E169" s="219"/>
      <c r="F169" s="219"/>
      <c r="G169" s="219"/>
      <c r="H169" s="219"/>
      <c r="I169" s="219"/>
      <c r="J169" s="219"/>
      <c r="K169" s="219"/>
      <c r="L169" s="219"/>
      <c r="M169" s="219"/>
      <c r="N169" s="89" t="str">
        <f>Questionnaire!P142</f>
        <v>Authority</v>
      </c>
      <c r="O169" s="89" t="str">
        <f>Questionnaire!Q142</f>
        <v>High</v>
      </c>
      <c r="P169" s="89" t="str">
        <f>Questionnaire!R142</f>
        <v>High</v>
      </c>
      <c r="Q169" s="67"/>
      <c r="R169" s="67"/>
      <c r="S169" s="67"/>
      <c r="T169" s="67"/>
      <c r="U169" s="67"/>
      <c r="V169" s="2"/>
      <c r="W169" s="90"/>
      <c r="X169" s="2"/>
      <c r="Y169" s="2"/>
      <c r="Z169" s="2"/>
      <c r="AA169" s="2"/>
      <c r="AB169" s="2"/>
      <c r="AC169" s="2"/>
      <c r="AD169" s="2"/>
      <c r="AE169" s="2"/>
      <c r="AF169" s="2"/>
      <c r="AG169" s="2"/>
      <c r="AH169" s="2"/>
      <c r="AI169" s="2"/>
      <c r="AJ169" s="2"/>
      <c r="AK169" s="2"/>
      <c r="AL169" s="2"/>
    </row>
    <row r="170" spans="1:38" ht="12" customHeight="1" x14ac:dyDescent="0.25">
      <c r="A170" s="2"/>
      <c r="B170" s="90"/>
      <c r="C170" s="2"/>
      <c r="D170" s="218" t="str">
        <f>IF(Questionnaire!D143="Yes",Questionnaire!I143,"OK")</f>
        <v>OK</v>
      </c>
      <c r="E170" s="219"/>
      <c r="F170" s="219"/>
      <c r="G170" s="219"/>
      <c r="H170" s="219"/>
      <c r="I170" s="219"/>
      <c r="J170" s="219"/>
      <c r="K170" s="219"/>
      <c r="L170" s="219"/>
      <c r="M170" s="219"/>
      <c r="N170" s="89" t="str">
        <f>Questionnaire!P143</f>
        <v>Authority</v>
      </c>
      <c r="O170" s="89" t="str">
        <f>Questionnaire!Q143</f>
        <v>Mid</v>
      </c>
      <c r="P170" s="89" t="str">
        <f>Questionnaire!R143</f>
        <v>Low</v>
      </c>
      <c r="Q170" s="67"/>
      <c r="R170" s="67"/>
      <c r="S170" s="67"/>
      <c r="T170" s="67"/>
      <c r="U170" s="67"/>
      <c r="V170" s="2"/>
      <c r="W170" s="90"/>
      <c r="X170" s="2"/>
      <c r="Y170" s="2"/>
      <c r="Z170" s="2"/>
      <c r="AA170" s="2"/>
      <c r="AB170" s="2"/>
      <c r="AC170" s="2"/>
      <c r="AD170" s="2"/>
      <c r="AE170" s="2"/>
      <c r="AF170" s="2"/>
      <c r="AG170" s="2"/>
      <c r="AH170" s="2"/>
      <c r="AI170" s="2"/>
      <c r="AJ170" s="2"/>
      <c r="AK170" s="2"/>
      <c r="AL170" s="2"/>
    </row>
    <row r="171" spans="1:38" ht="12" customHeight="1" x14ac:dyDescent="0.25">
      <c r="A171" s="2"/>
      <c r="B171" s="90"/>
      <c r="C171" s="2"/>
      <c r="D171" s="218" t="str">
        <f>IF(Questionnaire!D144="Yes",Questionnaire!I144,"OK")</f>
        <v>OK</v>
      </c>
      <c r="E171" s="219"/>
      <c r="F171" s="219"/>
      <c r="G171" s="219"/>
      <c r="H171" s="219"/>
      <c r="I171" s="219"/>
      <c r="J171" s="219"/>
      <c r="K171" s="219"/>
      <c r="L171" s="219"/>
      <c r="M171" s="219"/>
      <c r="N171" s="89" t="str">
        <f>Questionnaire!P144</f>
        <v>Authority</v>
      </c>
      <c r="O171" s="89" t="str">
        <f>Questionnaire!Q144</f>
        <v>Mid</v>
      </c>
      <c r="P171" s="89" t="str">
        <f>Questionnaire!R144</f>
        <v>Mid</v>
      </c>
      <c r="Q171" s="67"/>
      <c r="R171" s="67"/>
      <c r="S171" s="67"/>
      <c r="T171" s="67"/>
      <c r="U171" s="67"/>
      <c r="V171" s="2"/>
      <c r="W171" s="90"/>
      <c r="X171" s="2"/>
      <c r="Y171" s="2"/>
      <c r="Z171" s="2"/>
      <c r="AA171" s="2"/>
      <c r="AB171" s="2"/>
      <c r="AC171" s="2"/>
      <c r="AD171" s="2"/>
      <c r="AE171" s="2"/>
      <c r="AF171" s="2"/>
      <c r="AG171" s="2"/>
      <c r="AH171" s="2"/>
      <c r="AI171" s="2"/>
      <c r="AJ171" s="2"/>
      <c r="AK171" s="2"/>
      <c r="AL171" s="2"/>
    </row>
    <row r="172" spans="1:38" ht="12" customHeight="1" x14ac:dyDescent="0.25">
      <c r="A172" s="2"/>
      <c r="B172" s="90"/>
      <c r="C172" s="2"/>
      <c r="D172" s="218" t="str">
        <f>IF(Questionnaire!D145="Yes",Questionnaire!I145,"OK")</f>
        <v>OK</v>
      </c>
      <c r="E172" s="219"/>
      <c r="F172" s="219"/>
      <c r="G172" s="219"/>
      <c r="H172" s="219"/>
      <c r="I172" s="219"/>
      <c r="J172" s="219"/>
      <c r="K172" s="219"/>
      <c r="L172" s="219"/>
      <c r="M172" s="219"/>
      <c r="N172" s="89" t="str">
        <f>Questionnaire!P145</f>
        <v>Authority</v>
      </c>
      <c r="O172" s="89" t="str">
        <f>Questionnaire!Q145</f>
        <v>Mid</v>
      </c>
      <c r="P172" s="89" t="str">
        <f>Questionnaire!R145</f>
        <v>High</v>
      </c>
      <c r="Q172" s="67"/>
      <c r="R172" s="67"/>
      <c r="S172" s="67"/>
      <c r="T172" s="67"/>
      <c r="U172" s="67"/>
      <c r="V172" s="2"/>
      <c r="W172" s="90"/>
      <c r="X172" s="2"/>
      <c r="Y172" s="2"/>
      <c r="Z172" s="2"/>
      <c r="AA172" s="2"/>
      <c r="AB172" s="2"/>
      <c r="AC172" s="2"/>
      <c r="AD172" s="2"/>
      <c r="AE172" s="2"/>
      <c r="AF172" s="2"/>
      <c r="AG172" s="2"/>
      <c r="AH172" s="2"/>
      <c r="AI172" s="2"/>
      <c r="AJ172" s="2"/>
      <c r="AK172" s="2"/>
      <c r="AL172" s="2"/>
    </row>
    <row r="173" spans="1:38" ht="12" customHeight="1" x14ac:dyDescent="0.25">
      <c r="A173" s="2"/>
      <c r="B173" s="90"/>
      <c r="C173" s="2"/>
      <c r="D173" s="218" t="str">
        <f>IF(Questionnaire!D146="Yes",Questionnaire!I146,"OK")</f>
        <v>OK</v>
      </c>
      <c r="E173" s="219"/>
      <c r="F173" s="219"/>
      <c r="G173" s="219"/>
      <c r="H173" s="219"/>
      <c r="I173" s="219"/>
      <c r="J173" s="219"/>
      <c r="K173" s="219"/>
      <c r="L173" s="219"/>
      <c r="M173" s="219"/>
      <c r="N173" s="89" t="str">
        <f>Questionnaire!P146</f>
        <v>Authority</v>
      </c>
      <c r="O173" s="89" t="str">
        <f>Questionnaire!Q146</f>
        <v>High</v>
      </c>
      <c r="P173" s="89" t="str">
        <f>Questionnaire!R146</f>
        <v>High</v>
      </c>
      <c r="Q173" s="67"/>
      <c r="R173" s="67"/>
      <c r="S173" s="67"/>
      <c r="T173" s="67"/>
      <c r="U173" s="67"/>
      <c r="V173" s="2"/>
      <c r="W173" s="90"/>
      <c r="X173" s="2"/>
      <c r="Y173" s="2"/>
      <c r="Z173" s="2"/>
      <c r="AA173" s="2"/>
      <c r="AB173" s="2"/>
      <c r="AC173" s="2"/>
      <c r="AD173" s="2"/>
      <c r="AE173" s="2"/>
      <c r="AF173" s="2"/>
      <c r="AG173" s="2"/>
      <c r="AH173" s="2"/>
      <c r="AI173" s="2"/>
      <c r="AJ173" s="2"/>
      <c r="AK173" s="2"/>
      <c r="AL173" s="2"/>
    </row>
    <row r="174" spans="1:38" ht="12" customHeight="1" x14ac:dyDescent="0.25">
      <c r="A174" s="2"/>
      <c r="B174" s="90"/>
      <c r="C174" s="2"/>
      <c r="D174" s="218" t="str">
        <f>IF(Questionnaire!D147="Yes",Questionnaire!I147,"OK")</f>
        <v>OK</v>
      </c>
      <c r="E174" s="219"/>
      <c r="F174" s="219"/>
      <c r="G174" s="219"/>
      <c r="H174" s="219"/>
      <c r="I174" s="219"/>
      <c r="J174" s="219"/>
      <c r="K174" s="219"/>
      <c r="L174" s="219"/>
      <c r="M174" s="219"/>
      <c r="N174" s="89" t="str">
        <f>Questionnaire!P147</f>
        <v>Authority</v>
      </c>
      <c r="O174" s="89" t="str">
        <f>Questionnaire!Q147</f>
        <v>Mid</v>
      </c>
      <c r="P174" s="89" t="str">
        <f>Questionnaire!R147</f>
        <v>Low</v>
      </c>
      <c r="Q174" s="67"/>
      <c r="R174" s="67"/>
      <c r="S174" s="67"/>
      <c r="T174" s="67"/>
      <c r="U174" s="67"/>
      <c r="V174" s="2"/>
      <c r="W174" s="90"/>
      <c r="X174" s="2"/>
      <c r="Y174" s="2"/>
      <c r="Z174" s="2"/>
      <c r="AA174" s="2"/>
      <c r="AB174" s="2"/>
      <c r="AC174" s="2"/>
      <c r="AD174" s="2"/>
      <c r="AE174" s="2"/>
      <c r="AF174" s="2"/>
      <c r="AG174" s="2"/>
      <c r="AH174" s="2"/>
      <c r="AI174" s="2"/>
      <c r="AJ174" s="2"/>
      <c r="AK174" s="2"/>
      <c r="AL174" s="2"/>
    </row>
    <row r="175" spans="1:38" ht="12" customHeight="1" x14ac:dyDescent="0.25">
      <c r="A175" s="2"/>
      <c r="B175" s="90"/>
      <c r="C175" s="2"/>
      <c r="D175" s="218" t="str">
        <f>IF(Questionnaire!D148="Yes",Questionnaire!I148,"OK")</f>
        <v>OK</v>
      </c>
      <c r="E175" s="219"/>
      <c r="F175" s="219"/>
      <c r="G175" s="219"/>
      <c r="H175" s="219"/>
      <c r="I175" s="219"/>
      <c r="J175" s="219"/>
      <c r="K175" s="219"/>
      <c r="L175" s="219"/>
      <c r="M175" s="219"/>
      <c r="N175" s="89" t="str">
        <f>Questionnaire!P148</f>
        <v>Authority</v>
      </c>
      <c r="O175" s="89" t="str">
        <f>Questionnaire!Q148</f>
        <v>Mid</v>
      </c>
      <c r="P175" s="89" t="str">
        <f>Questionnaire!R148</f>
        <v>Mid</v>
      </c>
      <c r="Q175" s="67"/>
      <c r="R175" s="67"/>
      <c r="S175" s="67"/>
      <c r="T175" s="67"/>
      <c r="U175" s="67"/>
      <c r="V175" s="2"/>
      <c r="W175" s="90"/>
      <c r="X175" s="2"/>
      <c r="Y175" s="2"/>
      <c r="Z175" s="2"/>
      <c r="AA175" s="2"/>
      <c r="AB175" s="2"/>
      <c r="AC175" s="2"/>
      <c r="AD175" s="2"/>
      <c r="AE175" s="2"/>
      <c r="AF175" s="2"/>
      <c r="AG175" s="2"/>
      <c r="AH175" s="2"/>
      <c r="AI175" s="2"/>
      <c r="AJ175" s="2"/>
      <c r="AK175" s="2"/>
      <c r="AL175" s="2"/>
    </row>
    <row r="176" spans="1:38" ht="12" customHeight="1" x14ac:dyDescent="0.25">
      <c r="A176" s="2"/>
      <c r="B176" s="90"/>
      <c r="C176" s="2"/>
      <c r="D176" s="218" t="str">
        <f>IF(Questionnaire!D149="Yes",Questionnaire!I149,"OK")</f>
        <v>OK</v>
      </c>
      <c r="E176" s="219"/>
      <c r="F176" s="219"/>
      <c r="G176" s="219"/>
      <c r="H176" s="219"/>
      <c r="I176" s="219"/>
      <c r="J176" s="219"/>
      <c r="K176" s="219"/>
      <c r="L176" s="219"/>
      <c r="M176" s="219"/>
      <c r="N176" s="89" t="str">
        <f>Questionnaire!P149</f>
        <v>Authority</v>
      </c>
      <c r="O176" s="89" t="str">
        <f>Questionnaire!Q149</f>
        <v>Mid</v>
      </c>
      <c r="P176" s="89" t="str">
        <f>Questionnaire!R149</f>
        <v>High</v>
      </c>
      <c r="Q176" s="67"/>
      <c r="R176" s="67"/>
      <c r="S176" s="67"/>
      <c r="T176" s="67"/>
      <c r="U176" s="67"/>
      <c r="V176" s="2"/>
      <c r="W176" s="90"/>
      <c r="X176" s="2"/>
      <c r="Y176" s="2"/>
      <c r="Z176" s="2"/>
      <c r="AA176" s="2"/>
      <c r="AB176" s="2"/>
      <c r="AC176" s="2"/>
      <c r="AD176" s="2"/>
      <c r="AE176" s="2"/>
      <c r="AF176" s="2"/>
      <c r="AG176" s="2"/>
      <c r="AH176" s="2"/>
      <c r="AI176" s="2"/>
      <c r="AJ176" s="2"/>
      <c r="AK176" s="2"/>
      <c r="AL176" s="2"/>
    </row>
    <row r="177" spans="1:38" ht="21" customHeight="1" x14ac:dyDescent="0.25">
      <c r="A177" s="2"/>
      <c r="B177" s="90"/>
      <c r="C177" s="2"/>
      <c r="D177" s="229" t="s">
        <v>157</v>
      </c>
      <c r="E177" s="230"/>
      <c r="F177" s="230"/>
      <c r="G177" s="230"/>
      <c r="H177" s="230"/>
      <c r="I177" s="230"/>
      <c r="J177" s="230"/>
      <c r="K177" s="230"/>
      <c r="L177" s="230"/>
      <c r="M177" s="230"/>
      <c r="N177" s="102"/>
      <c r="O177" s="102"/>
      <c r="P177" s="102"/>
      <c r="Q177" s="67"/>
      <c r="R177" s="67"/>
      <c r="S177" s="67"/>
      <c r="T177" s="67"/>
      <c r="U177" s="67"/>
      <c r="V177" s="2"/>
      <c r="W177" s="90"/>
      <c r="X177" s="2"/>
      <c r="Y177" s="2"/>
      <c r="Z177" s="2"/>
      <c r="AA177" s="2"/>
      <c r="AB177" s="2"/>
      <c r="AC177" s="2"/>
      <c r="AD177" s="2"/>
      <c r="AE177" s="2"/>
      <c r="AF177" s="2"/>
      <c r="AG177" s="2"/>
      <c r="AH177" s="2"/>
      <c r="AI177" s="2"/>
      <c r="AJ177" s="2"/>
      <c r="AK177" s="2"/>
      <c r="AL177" s="2"/>
    </row>
    <row r="178" spans="1:38" ht="12" customHeight="1" x14ac:dyDescent="0.25">
      <c r="A178" s="2"/>
      <c r="B178" s="90"/>
      <c r="C178" s="2"/>
      <c r="D178" s="218" t="str">
        <f>IF(Questionnaire!D152="Yes",Questionnaire!I152,"OK")</f>
        <v>OK</v>
      </c>
      <c r="E178" s="219"/>
      <c r="F178" s="219"/>
      <c r="G178" s="219"/>
      <c r="H178" s="219"/>
      <c r="I178" s="219"/>
      <c r="J178" s="219"/>
      <c r="K178" s="219"/>
      <c r="L178" s="219"/>
      <c r="M178" s="219"/>
      <c r="N178" s="89" t="str">
        <f>Questionnaire!P152</f>
        <v>Local</v>
      </c>
      <c r="O178" s="89" t="str">
        <f>Questionnaire!Q152</f>
        <v>High</v>
      </c>
      <c r="P178" s="89" t="str">
        <f>Questionnaire!R152</f>
        <v>High</v>
      </c>
      <c r="Q178" s="67"/>
      <c r="R178" s="67"/>
      <c r="S178" s="67"/>
      <c r="T178" s="67"/>
      <c r="U178" s="67"/>
      <c r="V178" s="2"/>
      <c r="W178" s="90"/>
      <c r="X178" s="2"/>
      <c r="Y178" s="2"/>
      <c r="Z178" s="2"/>
      <c r="AA178" s="2"/>
      <c r="AB178" s="2"/>
      <c r="AC178" s="2"/>
      <c r="AD178" s="2"/>
      <c r="AE178" s="2"/>
      <c r="AF178" s="2"/>
      <c r="AG178" s="2"/>
      <c r="AH178" s="2"/>
      <c r="AI178" s="2"/>
      <c r="AJ178" s="2"/>
      <c r="AK178" s="2"/>
      <c r="AL178" s="2"/>
    </row>
    <row r="179" spans="1:38" ht="12" customHeight="1" x14ac:dyDescent="0.25">
      <c r="A179" s="2"/>
      <c r="B179" s="90"/>
      <c r="C179" s="2"/>
      <c r="D179" s="218" t="str">
        <f>IF(Questionnaire!D153="Yes",Questionnaire!I153,"OK")</f>
        <v>OK</v>
      </c>
      <c r="E179" s="219"/>
      <c r="F179" s="219"/>
      <c r="G179" s="219"/>
      <c r="H179" s="219"/>
      <c r="I179" s="219"/>
      <c r="J179" s="219"/>
      <c r="K179" s="219"/>
      <c r="L179" s="219"/>
      <c r="M179" s="219"/>
      <c r="N179" s="89" t="str">
        <f>Questionnaire!P153</f>
        <v>Local</v>
      </c>
      <c r="O179" s="89" t="str">
        <f>Questionnaire!Q153</f>
        <v>High</v>
      </c>
      <c r="P179" s="89" t="str">
        <f>Questionnaire!R153</f>
        <v>Low</v>
      </c>
      <c r="Q179" s="67"/>
      <c r="R179" s="67"/>
      <c r="S179" s="67"/>
      <c r="T179" s="67"/>
      <c r="U179" s="67"/>
      <c r="V179" s="2"/>
      <c r="W179" s="90"/>
      <c r="X179" s="2"/>
      <c r="Y179" s="2"/>
      <c r="Z179" s="2"/>
      <c r="AA179" s="2"/>
      <c r="AB179" s="2"/>
      <c r="AC179" s="2"/>
      <c r="AD179" s="2"/>
      <c r="AE179" s="2"/>
      <c r="AF179" s="2"/>
      <c r="AG179" s="2"/>
      <c r="AH179" s="2"/>
      <c r="AI179" s="2"/>
      <c r="AJ179" s="2"/>
      <c r="AK179" s="2"/>
      <c r="AL179" s="2"/>
    </row>
    <row r="180" spans="1:38" ht="12" customHeight="1" x14ac:dyDescent="0.25">
      <c r="A180" s="2"/>
      <c r="B180" s="90"/>
      <c r="C180" s="2"/>
      <c r="D180" s="218" t="str">
        <f>IF(Questionnaire!D154="Yes",Questionnaire!I154,"OK")</f>
        <v>OK</v>
      </c>
      <c r="E180" s="219"/>
      <c r="F180" s="219"/>
      <c r="G180" s="219"/>
      <c r="H180" s="219"/>
      <c r="I180" s="219"/>
      <c r="J180" s="219"/>
      <c r="K180" s="219"/>
      <c r="L180" s="219"/>
      <c r="M180" s="219"/>
      <c r="N180" s="89" t="str">
        <f>Questionnaire!P154</f>
        <v>Local</v>
      </c>
      <c r="O180" s="89" t="str">
        <f>Questionnaire!Q154</f>
        <v>High</v>
      </c>
      <c r="P180" s="89" t="str">
        <f>Questionnaire!R154</f>
        <v>Mid</v>
      </c>
      <c r="Q180" s="67"/>
      <c r="R180" s="67"/>
      <c r="S180" s="67"/>
      <c r="T180" s="67"/>
      <c r="U180" s="67"/>
      <c r="V180" s="2"/>
      <c r="W180" s="90"/>
      <c r="X180" s="2"/>
      <c r="Y180" s="2"/>
      <c r="Z180" s="2"/>
      <c r="AA180" s="2"/>
      <c r="AB180" s="2"/>
      <c r="AC180" s="2"/>
      <c r="AD180" s="2"/>
      <c r="AE180" s="2"/>
      <c r="AF180" s="2"/>
      <c r="AG180" s="2"/>
      <c r="AH180" s="2"/>
      <c r="AI180" s="2"/>
      <c r="AJ180" s="2"/>
      <c r="AK180" s="2"/>
      <c r="AL180" s="2"/>
    </row>
    <row r="181" spans="1:38" ht="12" customHeight="1" x14ac:dyDescent="0.25">
      <c r="A181" s="2"/>
      <c r="B181" s="90"/>
      <c r="C181" s="2"/>
      <c r="D181" s="218" t="str">
        <f>IF(Questionnaire!D155="Yes",Questionnaire!I155,"OK")</f>
        <v>OK</v>
      </c>
      <c r="E181" s="219"/>
      <c r="F181" s="219"/>
      <c r="G181" s="219"/>
      <c r="H181" s="219"/>
      <c r="I181" s="219"/>
      <c r="J181" s="219"/>
      <c r="K181" s="219"/>
      <c r="L181" s="219"/>
      <c r="M181" s="219"/>
      <c r="N181" s="89" t="str">
        <f>Questionnaire!P155</f>
        <v>Local</v>
      </c>
      <c r="O181" s="89" t="str">
        <f>Questionnaire!Q155</f>
        <v>Mid</v>
      </c>
      <c r="P181" s="89" t="str">
        <f>Questionnaire!R155</f>
        <v>High</v>
      </c>
      <c r="Q181" s="67"/>
      <c r="R181" s="67"/>
      <c r="S181" s="67"/>
      <c r="T181" s="67"/>
      <c r="U181" s="67"/>
      <c r="V181" s="2"/>
      <c r="W181" s="90"/>
      <c r="X181" s="2"/>
      <c r="Y181" s="2"/>
      <c r="Z181" s="2"/>
      <c r="AA181" s="2"/>
      <c r="AB181" s="2"/>
      <c r="AC181" s="2"/>
      <c r="AD181" s="2"/>
      <c r="AE181" s="2"/>
      <c r="AF181" s="2"/>
      <c r="AG181" s="2"/>
      <c r="AH181" s="2"/>
      <c r="AI181" s="2"/>
      <c r="AJ181" s="2"/>
      <c r="AK181" s="2"/>
      <c r="AL181" s="2"/>
    </row>
    <row r="182" spans="1:38" ht="12" customHeight="1" x14ac:dyDescent="0.25">
      <c r="A182" s="2"/>
      <c r="B182" s="90"/>
      <c r="C182" s="2"/>
      <c r="D182" s="218" t="str">
        <f>IF(Questionnaire!D156="Yes",Questionnaire!I156,"OK")</f>
        <v>OK</v>
      </c>
      <c r="E182" s="219"/>
      <c r="F182" s="219"/>
      <c r="G182" s="219"/>
      <c r="H182" s="219"/>
      <c r="I182" s="219"/>
      <c r="J182" s="219"/>
      <c r="K182" s="219"/>
      <c r="L182" s="219"/>
      <c r="M182" s="219"/>
      <c r="N182" s="89" t="str">
        <f>Questionnaire!P156</f>
        <v>Local</v>
      </c>
      <c r="O182" s="89" t="str">
        <f>Questionnaire!Q156</f>
        <v>Mid</v>
      </c>
      <c r="P182" s="89" t="str">
        <f>Questionnaire!R156</f>
        <v>High</v>
      </c>
      <c r="Q182" s="67"/>
      <c r="R182" s="67"/>
      <c r="S182" s="67"/>
      <c r="T182" s="67"/>
      <c r="U182" s="67"/>
      <c r="V182" s="2"/>
      <c r="W182" s="90"/>
      <c r="X182" s="2"/>
      <c r="Y182" s="2"/>
      <c r="Z182" s="2"/>
      <c r="AA182" s="2"/>
      <c r="AB182" s="2"/>
      <c r="AC182" s="2"/>
      <c r="AD182" s="2"/>
      <c r="AE182" s="2"/>
      <c r="AF182" s="2"/>
      <c r="AG182" s="2"/>
      <c r="AH182" s="2"/>
      <c r="AI182" s="2"/>
      <c r="AJ182" s="2"/>
      <c r="AK182" s="2"/>
      <c r="AL182" s="2"/>
    </row>
    <row r="183" spans="1:38" ht="12" customHeight="1" x14ac:dyDescent="0.25">
      <c r="A183" s="2"/>
      <c r="B183" s="90"/>
      <c r="C183" s="2"/>
      <c r="D183" s="218" t="str">
        <f>IF(Questionnaire!D157="Yes",Questionnaire!I157,"OK")</f>
        <v>OK</v>
      </c>
      <c r="E183" s="219"/>
      <c r="F183" s="219"/>
      <c r="G183" s="219"/>
      <c r="H183" s="219"/>
      <c r="I183" s="219"/>
      <c r="J183" s="219"/>
      <c r="K183" s="219"/>
      <c r="L183" s="219"/>
      <c r="M183" s="219"/>
      <c r="N183" s="89" t="str">
        <f>Questionnaire!P157</f>
        <v>Local</v>
      </c>
      <c r="O183" s="89" t="str">
        <f>Questionnaire!Q157</f>
        <v>High</v>
      </c>
      <c r="P183" s="89" t="str">
        <f>Questionnaire!R157</f>
        <v>High</v>
      </c>
      <c r="Q183" s="67"/>
      <c r="R183" s="67"/>
      <c r="S183" s="67"/>
      <c r="T183" s="67"/>
      <c r="U183" s="67"/>
      <c r="V183" s="2"/>
      <c r="W183" s="90"/>
      <c r="X183" s="2"/>
      <c r="Y183" s="2"/>
      <c r="Z183" s="2"/>
      <c r="AA183" s="2"/>
      <c r="AB183" s="2"/>
      <c r="AC183" s="2"/>
      <c r="AD183" s="2"/>
      <c r="AE183" s="2"/>
      <c r="AF183" s="2"/>
      <c r="AG183" s="2"/>
      <c r="AH183" s="2"/>
      <c r="AI183" s="2"/>
      <c r="AJ183" s="2"/>
      <c r="AK183" s="2"/>
      <c r="AL183" s="2"/>
    </row>
    <row r="184" spans="1:38" ht="12" customHeight="1" x14ac:dyDescent="0.25">
      <c r="A184" s="2"/>
      <c r="B184" s="90"/>
      <c r="C184" s="2"/>
      <c r="D184" s="218" t="str">
        <f>IF(Questionnaire!D158="Yes",Questionnaire!I158,"OK")</f>
        <v>OK</v>
      </c>
      <c r="E184" s="219"/>
      <c r="F184" s="219"/>
      <c r="G184" s="219"/>
      <c r="H184" s="219"/>
      <c r="I184" s="219"/>
      <c r="J184" s="219"/>
      <c r="K184" s="219"/>
      <c r="L184" s="219"/>
      <c r="M184" s="219"/>
      <c r="N184" s="89" t="str">
        <f>Questionnaire!P158</f>
        <v>Local</v>
      </c>
      <c r="O184" s="89" t="str">
        <f>Questionnaire!Q158</f>
        <v>High</v>
      </c>
      <c r="P184" s="89" t="str">
        <f>Questionnaire!R158</f>
        <v>Mid</v>
      </c>
      <c r="Q184" s="67"/>
      <c r="R184" s="67"/>
      <c r="S184" s="67"/>
      <c r="T184" s="67"/>
      <c r="U184" s="67"/>
      <c r="V184" s="2"/>
      <c r="W184" s="90"/>
      <c r="X184" s="2"/>
      <c r="Y184" s="2"/>
      <c r="Z184" s="2"/>
      <c r="AA184" s="2"/>
      <c r="AB184" s="2"/>
      <c r="AC184" s="2"/>
      <c r="AD184" s="2"/>
      <c r="AE184" s="2"/>
      <c r="AF184" s="2"/>
      <c r="AG184" s="2"/>
      <c r="AH184" s="2"/>
      <c r="AI184" s="2"/>
      <c r="AJ184" s="2"/>
      <c r="AK184" s="2"/>
      <c r="AL184" s="2"/>
    </row>
    <row r="185" spans="1:38" ht="12" customHeight="1" x14ac:dyDescent="0.25">
      <c r="A185" s="2"/>
      <c r="B185" s="90"/>
      <c r="C185" s="2"/>
      <c r="D185" s="218" t="str">
        <f>IF(Questionnaire!D159="Yes",Questionnaire!I159,"OK")</f>
        <v>OK</v>
      </c>
      <c r="E185" s="219"/>
      <c r="F185" s="219"/>
      <c r="G185" s="219"/>
      <c r="H185" s="219"/>
      <c r="I185" s="219"/>
      <c r="J185" s="219"/>
      <c r="K185" s="219"/>
      <c r="L185" s="219"/>
      <c r="M185" s="219"/>
      <c r="N185" s="89" t="str">
        <f>Questionnaire!P159</f>
        <v>Local</v>
      </c>
      <c r="O185" s="89" t="str">
        <f>Questionnaire!Q159</f>
        <v>Mid</v>
      </c>
      <c r="P185" s="89" t="str">
        <f>Questionnaire!R159</f>
        <v>Mid</v>
      </c>
      <c r="Q185" s="67"/>
      <c r="R185" s="67"/>
      <c r="S185" s="67"/>
      <c r="T185" s="67"/>
      <c r="U185" s="67"/>
      <c r="V185" s="2"/>
      <c r="W185" s="90"/>
      <c r="X185" s="2"/>
      <c r="Y185" s="2"/>
      <c r="Z185" s="2"/>
      <c r="AA185" s="2"/>
      <c r="AB185" s="2"/>
      <c r="AC185" s="2"/>
      <c r="AD185" s="2"/>
      <c r="AE185" s="2"/>
      <c r="AF185" s="2"/>
      <c r="AG185" s="2"/>
      <c r="AH185" s="2"/>
      <c r="AI185" s="2"/>
      <c r="AJ185" s="2"/>
      <c r="AK185" s="2"/>
      <c r="AL185" s="2"/>
    </row>
    <row r="186" spans="1:38" ht="18.75" customHeight="1" x14ac:dyDescent="0.25">
      <c r="A186" s="2"/>
      <c r="B186" s="90"/>
      <c r="C186" s="2"/>
      <c r="D186" s="229" t="s">
        <v>392</v>
      </c>
      <c r="E186" s="230"/>
      <c r="F186" s="230"/>
      <c r="G186" s="230"/>
      <c r="H186" s="230"/>
      <c r="I186" s="230"/>
      <c r="J186" s="230"/>
      <c r="K186" s="230"/>
      <c r="L186" s="230"/>
      <c r="M186" s="230"/>
      <c r="N186" s="102"/>
      <c r="O186" s="102"/>
      <c r="P186" s="102"/>
      <c r="Q186" s="67"/>
      <c r="R186" s="67"/>
      <c r="S186" s="67"/>
      <c r="T186" s="67"/>
      <c r="U186" s="67"/>
      <c r="V186" s="2"/>
      <c r="W186" s="90"/>
      <c r="X186" s="2"/>
      <c r="Y186" s="2"/>
      <c r="Z186" s="2"/>
      <c r="AA186" s="2"/>
      <c r="AB186" s="2"/>
      <c r="AC186" s="2"/>
      <c r="AD186" s="2"/>
      <c r="AE186" s="2"/>
      <c r="AF186" s="2"/>
      <c r="AG186" s="2"/>
      <c r="AH186" s="2"/>
      <c r="AI186" s="2"/>
      <c r="AJ186" s="2"/>
      <c r="AK186" s="2"/>
      <c r="AL186" s="2"/>
    </row>
    <row r="187" spans="1:38" ht="12" customHeight="1" x14ac:dyDescent="0.25">
      <c r="A187" s="2"/>
      <c r="B187" s="90"/>
      <c r="C187" s="2"/>
      <c r="D187" s="218" t="str">
        <f>IF(Questionnaire!D162="Yes",Questionnaire!I162,"OK")</f>
        <v>OK</v>
      </c>
      <c r="E187" s="219"/>
      <c r="F187" s="219"/>
      <c r="G187" s="219"/>
      <c r="H187" s="219"/>
      <c r="I187" s="219"/>
      <c r="J187" s="219"/>
      <c r="K187" s="219"/>
      <c r="L187" s="219"/>
      <c r="M187" s="219"/>
      <c r="N187" s="89" t="str">
        <f>Questionnaire!P162</f>
        <v>Experience</v>
      </c>
      <c r="O187" s="89" t="str">
        <f>Questionnaire!Q162</f>
        <v>High</v>
      </c>
      <c r="P187" s="89" t="str">
        <f>Questionnaire!R162</f>
        <v>Mid</v>
      </c>
      <c r="Q187" s="67"/>
      <c r="R187" s="67"/>
      <c r="S187" s="67"/>
      <c r="T187" s="67"/>
      <c r="U187" s="67"/>
      <c r="V187" s="2"/>
      <c r="W187" s="90"/>
      <c r="X187" s="2"/>
      <c r="Y187" s="2"/>
      <c r="Z187" s="2"/>
      <c r="AA187" s="2"/>
      <c r="AB187" s="2"/>
      <c r="AC187" s="2"/>
      <c r="AD187" s="2"/>
      <c r="AE187" s="2"/>
      <c r="AF187" s="2"/>
      <c r="AG187" s="2"/>
      <c r="AH187" s="2"/>
      <c r="AI187" s="2"/>
      <c r="AJ187" s="2"/>
      <c r="AK187" s="2"/>
      <c r="AL187" s="2"/>
    </row>
    <row r="188" spans="1:38" ht="12" customHeight="1" x14ac:dyDescent="0.25">
      <c r="A188" s="2"/>
      <c r="B188" s="90"/>
      <c r="C188" s="2"/>
      <c r="D188" s="218" t="str">
        <f>IF(Questionnaire!D163="Yes",Questionnaire!I163,"OK")</f>
        <v>OK</v>
      </c>
      <c r="E188" s="219"/>
      <c r="F188" s="219"/>
      <c r="G188" s="219"/>
      <c r="H188" s="219"/>
      <c r="I188" s="219"/>
      <c r="J188" s="219"/>
      <c r="K188" s="219"/>
      <c r="L188" s="219"/>
      <c r="M188" s="219"/>
      <c r="N188" s="89" t="str">
        <f>Questionnaire!P163</f>
        <v>Experience</v>
      </c>
      <c r="O188" s="89" t="str">
        <f>Questionnaire!Q163</f>
        <v>High</v>
      </c>
      <c r="P188" s="89" t="str">
        <f>Questionnaire!R163</f>
        <v>Low</v>
      </c>
      <c r="Q188" s="67"/>
      <c r="R188" s="67"/>
      <c r="S188" s="67"/>
      <c r="T188" s="67"/>
      <c r="U188" s="67"/>
      <c r="V188" s="2"/>
      <c r="W188" s="90"/>
      <c r="X188" s="2"/>
      <c r="Y188" s="2"/>
      <c r="Z188" s="2"/>
      <c r="AA188" s="2"/>
      <c r="AB188" s="2"/>
      <c r="AC188" s="2"/>
      <c r="AD188" s="2"/>
      <c r="AE188" s="2"/>
      <c r="AF188" s="2"/>
      <c r="AG188" s="2"/>
      <c r="AH188" s="2"/>
      <c r="AI188" s="2"/>
      <c r="AJ188" s="2"/>
      <c r="AK188" s="2"/>
      <c r="AL188" s="2"/>
    </row>
    <row r="189" spans="1:38" ht="12" customHeight="1" x14ac:dyDescent="0.25">
      <c r="A189" s="171"/>
      <c r="B189" s="90"/>
      <c r="C189" s="171"/>
      <c r="D189" s="218" t="str">
        <f>IF(Questionnaire!D164="Yes",Questionnaire!I164,"OK")</f>
        <v>OK</v>
      </c>
      <c r="E189" s="219"/>
      <c r="F189" s="219"/>
      <c r="G189" s="219"/>
      <c r="H189" s="219"/>
      <c r="I189" s="219"/>
      <c r="J189" s="219"/>
      <c r="K189" s="219"/>
      <c r="L189" s="219"/>
      <c r="M189" s="219"/>
      <c r="N189" s="89" t="str">
        <f>Questionnaire!P164</f>
        <v>Experience</v>
      </c>
      <c r="O189" s="89" t="str">
        <f>Questionnaire!Q164</f>
        <v>Low</v>
      </c>
      <c r="P189" s="89" t="str">
        <f>Questionnaire!R164</f>
        <v>Low</v>
      </c>
      <c r="Q189" s="67"/>
      <c r="R189" s="67"/>
      <c r="S189" s="67"/>
      <c r="T189" s="67"/>
      <c r="U189" s="67"/>
      <c r="V189" s="171"/>
      <c r="W189" s="90"/>
      <c r="X189" s="171"/>
      <c r="Y189" s="171"/>
      <c r="Z189" s="171"/>
      <c r="AA189" s="171"/>
      <c r="AB189" s="171"/>
      <c r="AC189" s="171"/>
      <c r="AD189" s="171"/>
      <c r="AE189" s="171"/>
      <c r="AF189" s="171"/>
      <c r="AG189" s="171"/>
      <c r="AH189" s="171"/>
      <c r="AI189" s="171"/>
      <c r="AJ189" s="171"/>
      <c r="AK189" s="171"/>
      <c r="AL189" s="171"/>
    </row>
    <row r="190" spans="1:38" ht="12" customHeight="1" x14ac:dyDescent="0.25">
      <c r="A190" s="171"/>
      <c r="B190" s="90"/>
      <c r="C190" s="171"/>
      <c r="D190" s="218" t="str">
        <f>IF(Questionnaire!D165="Yes",Questionnaire!I165,"OK")</f>
        <v>OK</v>
      </c>
      <c r="E190" s="219"/>
      <c r="F190" s="219"/>
      <c r="G190" s="219"/>
      <c r="H190" s="219"/>
      <c r="I190" s="219"/>
      <c r="J190" s="219"/>
      <c r="K190" s="219"/>
      <c r="L190" s="219"/>
      <c r="M190" s="219"/>
      <c r="N190" s="89" t="str">
        <f>Questionnaire!P165</f>
        <v>Experience</v>
      </c>
      <c r="O190" s="89" t="str">
        <f>Questionnaire!Q165</f>
        <v>High</v>
      </c>
      <c r="P190" s="89" t="str">
        <f>Questionnaire!R165</f>
        <v>Mid</v>
      </c>
      <c r="Q190" s="67"/>
      <c r="R190" s="67"/>
      <c r="S190" s="67"/>
      <c r="T190" s="67"/>
      <c r="U190" s="67"/>
      <c r="V190" s="171"/>
      <c r="W190" s="90"/>
      <c r="X190" s="171"/>
      <c r="Y190" s="171"/>
      <c r="Z190" s="171"/>
      <c r="AA190" s="171"/>
      <c r="AB190" s="171"/>
      <c r="AC190" s="171"/>
      <c r="AD190" s="171"/>
      <c r="AE190" s="171"/>
      <c r="AF190" s="171"/>
      <c r="AG190" s="171"/>
      <c r="AH190" s="171"/>
      <c r="AI190" s="171"/>
      <c r="AJ190" s="171"/>
      <c r="AK190" s="171"/>
      <c r="AL190" s="171"/>
    </row>
    <row r="191" spans="1:38" ht="12" customHeight="1" x14ac:dyDescent="0.25">
      <c r="A191" s="171"/>
      <c r="B191" s="90"/>
      <c r="C191" s="171"/>
      <c r="D191" s="218" t="str">
        <f>IF(Questionnaire!D166="Yes",Questionnaire!I166,"OK")</f>
        <v>OK</v>
      </c>
      <c r="E191" s="219"/>
      <c r="F191" s="219"/>
      <c r="G191" s="219"/>
      <c r="H191" s="219"/>
      <c r="I191" s="219"/>
      <c r="J191" s="219"/>
      <c r="K191" s="219"/>
      <c r="L191" s="219"/>
      <c r="M191" s="219"/>
      <c r="N191" s="89" t="str">
        <f>Questionnaire!P166</f>
        <v>Experience</v>
      </c>
      <c r="O191" s="89" t="str">
        <f>Questionnaire!Q166</f>
        <v>High</v>
      </c>
      <c r="P191" s="89" t="str">
        <f>Questionnaire!R166</f>
        <v>High</v>
      </c>
      <c r="Q191" s="67"/>
      <c r="R191" s="67"/>
      <c r="S191" s="67"/>
      <c r="T191" s="67"/>
      <c r="U191" s="67"/>
      <c r="V191" s="171"/>
      <c r="W191" s="90"/>
      <c r="X191" s="171"/>
      <c r="Y191" s="171"/>
      <c r="Z191" s="171"/>
      <c r="AA191" s="171"/>
      <c r="AB191" s="171"/>
      <c r="AC191" s="171"/>
      <c r="AD191" s="171"/>
      <c r="AE191" s="171"/>
      <c r="AF191" s="171"/>
      <c r="AG191" s="171"/>
      <c r="AH191" s="171"/>
      <c r="AI191" s="171"/>
      <c r="AJ191" s="171"/>
      <c r="AK191" s="171"/>
      <c r="AL191" s="171"/>
    </row>
    <row r="192" spans="1:38" ht="12" customHeight="1" x14ac:dyDescent="0.25">
      <c r="A192" s="171"/>
      <c r="B192" s="90"/>
      <c r="C192" s="171"/>
      <c r="D192" s="218" t="str">
        <f>IF(Questionnaire!D167="Yes",Questionnaire!I167,"OK")</f>
        <v>OK</v>
      </c>
      <c r="E192" s="219"/>
      <c r="F192" s="219"/>
      <c r="G192" s="219"/>
      <c r="H192" s="219"/>
      <c r="I192" s="219"/>
      <c r="J192" s="219"/>
      <c r="K192" s="219"/>
      <c r="L192" s="219"/>
      <c r="M192" s="219"/>
      <c r="N192" s="89" t="str">
        <f>Questionnaire!P167</f>
        <v>Experience</v>
      </c>
      <c r="O192" s="89" t="str">
        <f>Questionnaire!Q167</f>
        <v>Mid</v>
      </c>
      <c r="P192" s="89" t="str">
        <f>Questionnaire!R167</f>
        <v>Mid</v>
      </c>
      <c r="Q192" s="67"/>
      <c r="R192" s="67"/>
      <c r="S192" s="67"/>
      <c r="T192" s="67"/>
      <c r="U192" s="67"/>
      <c r="V192" s="171"/>
      <c r="W192" s="90"/>
      <c r="X192" s="171"/>
      <c r="Y192" s="171"/>
      <c r="Z192" s="171"/>
      <c r="AA192" s="171"/>
      <c r="AB192" s="171"/>
      <c r="AC192" s="171"/>
      <c r="AD192" s="171"/>
      <c r="AE192" s="171"/>
      <c r="AF192" s="171"/>
      <c r="AG192" s="171"/>
      <c r="AH192" s="171"/>
      <c r="AI192" s="171"/>
      <c r="AJ192" s="171"/>
      <c r="AK192" s="171"/>
      <c r="AL192" s="171"/>
    </row>
    <row r="193" spans="1:38" ht="12" customHeight="1" x14ac:dyDescent="0.25">
      <c r="A193" s="171"/>
      <c r="B193" s="90"/>
      <c r="C193" s="171"/>
      <c r="D193" s="218" t="str">
        <f>IF(Questionnaire!D168="Yes",Questionnaire!I168,"OK")</f>
        <v>OK</v>
      </c>
      <c r="E193" s="219"/>
      <c r="F193" s="219"/>
      <c r="G193" s="219"/>
      <c r="H193" s="219"/>
      <c r="I193" s="219"/>
      <c r="J193" s="219"/>
      <c r="K193" s="219"/>
      <c r="L193" s="219"/>
      <c r="M193" s="219"/>
      <c r="N193" s="89" t="str">
        <f>Questionnaire!P168</f>
        <v>Experience</v>
      </c>
      <c r="O193" s="89" t="str">
        <f>Questionnaire!Q168</f>
        <v>Mid</v>
      </c>
      <c r="P193" s="89" t="str">
        <f>Questionnaire!R168</f>
        <v>Low</v>
      </c>
      <c r="Q193" s="67"/>
      <c r="R193" s="67"/>
      <c r="S193" s="67"/>
      <c r="T193" s="67"/>
      <c r="U193" s="67"/>
      <c r="V193" s="171"/>
      <c r="W193" s="90"/>
      <c r="X193" s="171"/>
      <c r="Y193" s="171"/>
      <c r="Z193" s="171"/>
      <c r="AA193" s="171"/>
      <c r="AB193" s="171"/>
      <c r="AC193" s="171"/>
      <c r="AD193" s="171"/>
      <c r="AE193" s="171"/>
      <c r="AF193" s="171"/>
      <c r="AG193" s="171"/>
      <c r="AH193" s="171"/>
      <c r="AI193" s="171"/>
      <c r="AJ193" s="171"/>
      <c r="AK193" s="171"/>
      <c r="AL193" s="171"/>
    </row>
    <row r="194" spans="1:38" ht="12" customHeight="1" x14ac:dyDescent="0.25">
      <c r="A194" s="171"/>
      <c r="B194" s="90"/>
      <c r="C194" s="171"/>
      <c r="D194" s="218" t="str">
        <f>IF(Questionnaire!D169="Yes",Questionnaire!I169,"OK")</f>
        <v>OK</v>
      </c>
      <c r="E194" s="219"/>
      <c r="F194" s="219"/>
      <c r="G194" s="219"/>
      <c r="H194" s="219"/>
      <c r="I194" s="219"/>
      <c r="J194" s="219"/>
      <c r="K194" s="219"/>
      <c r="L194" s="219"/>
      <c r="M194" s="219"/>
      <c r="N194" s="89" t="str">
        <f>Questionnaire!P169</f>
        <v>Experience</v>
      </c>
      <c r="O194" s="89" t="str">
        <f>Questionnaire!Q169</f>
        <v>Mid</v>
      </c>
      <c r="P194" s="89" t="str">
        <f>Questionnaire!R169</f>
        <v>Mid</v>
      </c>
      <c r="Q194" s="67"/>
      <c r="R194" s="67"/>
      <c r="S194" s="67"/>
      <c r="T194" s="67"/>
      <c r="U194" s="67"/>
      <c r="V194" s="171"/>
      <c r="W194" s="90"/>
      <c r="X194" s="171"/>
      <c r="Y194" s="171"/>
      <c r="Z194" s="171"/>
      <c r="AA194" s="171"/>
      <c r="AB194" s="171"/>
      <c r="AC194" s="171"/>
      <c r="AD194" s="171"/>
      <c r="AE194" s="171"/>
      <c r="AF194" s="171"/>
      <c r="AG194" s="171"/>
      <c r="AH194" s="171"/>
      <c r="AI194" s="171"/>
      <c r="AJ194" s="171"/>
      <c r="AK194" s="171"/>
      <c r="AL194" s="171"/>
    </row>
    <row r="195" spans="1:38" ht="12" customHeight="1" x14ac:dyDescent="0.25">
      <c r="A195" s="2"/>
      <c r="B195" s="90"/>
      <c r="C195" s="2"/>
      <c r="D195" s="218" t="str">
        <f>IF(Questionnaire!D170="Yes",Questionnaire!I170,"OK")</f>
        <v>OK</v>
      </c>
      <c r="E195" s="219"/>
      <c r="F195" s="219"/>
      <c r="G195" s="219"/>
      <c r="H195" s="219"/>
      <c r="I195" s="219"/>
      <c r="J195" s="219"/>
      <c r="K195" s="219"/>
      <c r="L195" s="219"/>
      <c r="M195" s="219"/>
      <c r="N195" s="89" t="str">
        <f>Questionnaire!P170</f>
        <v>Experience</v>
      </c>
      <c r="O195" s="89" t="str">
        <f>Questionnaire!Q170</f>
        <v>High</v>
      </c>
      <c r="P195" s="89" t="str">
        <f>Questionnaire!R170</f>
        <v>High</v>
      </c>
      <c r="Q195" s="67"/>
      <c r="R195" s="67"/>
      <c r="S195" s="67"/>
      <c r="T195" s="67"/>
      <c r="U195" s="67"/>
      <c r="V195" s="2"/>
      <c r="W195" s="90"/>
      <c r="X195" s="2"/>
      <c r="Y195" s="2"/>
      <c r="Z195" s="2"/>
      <c r="AA195" s="2"/>
      <c r="AB195" s="2"/>
      <c r="AC195" s="2"/>
      <c r="AD195" s="2"/>
      <c r="AE195" s="2"/>
      <c r="AF195" s="2"/>
      <c r="AG195" s="2"/>
      <c r="AH195" s="2"/>
      <c r="AI195" s="2"/>
      <c r="AJ195" s="2"/>
      <c r="AK195" s="2"/>
      <c r="AL195" s="2"/>
    </row>
    <row r="196" spans="1:38" ht="12" customHeight="1" x14ac:dyDescent="0.25">
      <c r="A196" s="2"/>
      <c r="B196" s="90"/>
      <c r="C196" s="2"/>
      <c r="D196" s="218" t="str">
        <f>IF(Questionnaire!D171="Yes",Questionnaire!I171,"OK")</f>
        <v>OK</v>
      </c>
      <c r="E196" s="219"/>
      <c r="F196" s="219"/>
      <c r="G196" s="219"/>
      <c r="H196" s="219"/>
      <c r="I196" s="219"/>
      <c r="J196" s="219"/>
      <c r="K196" s="219"/>
      <c r="L196" s="219"/>
      <c r="M196" s="219"/>
      <c r="N196" s="89" t="str">
        <f>Questionnaire!P171</f>
        <v>Experience</v>
      </c>
      <c r="O196" s="89" t="str">
        <f>Questionnaire!Q171</f>
        <v>Mid</v>
      </c>
      <c r="P196" s="89" t="str">
        <f>Questionnaire!R171</f>
        <v>High</v>
      </c>
      <c r="Q196" s="67"/>
      <c r="R196" s="67"/>
      <c r="S196" s="67"/>
      <c r="T196" s="67"/>
      <c r="U196" s="67"/>
      <c r="V196" s="2"/>
      <c r="W196" s="90"/>
      <c r="X196" s="2"/>
      <c r="Y196" s="2"/>
      <c r="Z196" s="2"/>
      <c r="AA196" s="2"/>
      <c r="AB196" s="2"/>
      <c r="AC196" s="2"/>
      <c r="AD196" s="2"/>
      <c r="AE196" s="2"/>
      <c r="AF196" s="2"/>
      <c r="AG196" s="2"/>
      <c r="AH196" s="2"/>
      <c r="AI196" s="2"/>
      <c r="AJ196" s="2"/>
      <c r="AK196" s="2"/>
      <c r="AL196" s="2"/>
    </row>
    <row r="197" spans="1:38" ht="23.25" customHeight="1" x14ac:dyDescent="0.25">
      <c r="A197" s="2"/>
      <c r="B197" s="90"/>
      <c r="C197" s="2"/>
      <c r="D197" s="234"/>
      <c r="E197" s="235"/>
      <c r="F197" s="235"/>
      <c r="G197" s="235"/>
      <c r="H197" s="235"/>
      <c r="I197" s="235"/>
      <c r="J197" s="235"/>
      <c r="K197" s="235"/>
      <c r="L197" s="235"/>
      <c r="M197" s="235"/>
      <c r="N197" s="196"/>
      <c r="O197" s="197"/>
      <c r="P197" s="197"/>
      <c r="Q197" s="67"/>
      <c r="R197" s="67"/>
      <c r="S197" s="67"/>
      <c r="T197" s="67"/>
      <c r="U197" s="67"/>
      <c r="V197" s="2"/>
      <c r="W197" s="90"/>
      <c r="X197" s="2"/>
      <c r="Y197" s="2"/>
      <c r="Z197" s="2"/>
      <c r="AA197" s="2"/>
      <c r="AB197" s="2"/>
      <c r="AC197" s="2"/>
      <c r="AD197" s="2"/>
      <c r="AE197" s="2"/>
      <c r="AF197" s="2"/>
      <c r="AG197" s="2"/>
      <c r="AH197" s="2"/>
      <c r="AI197" s="2"/>
      <c r="AJ197" s="2"/>
      <c r="AK197" s="2"/>
      <c r="AL197" s="2"/>
    </row>
    <row r="198" spans="1:38" x14ac:dyDescent="0.25">
      <c r="A198" s="2"/>
      <c r="B198" s="90"/>
      <c r="C198" s="2"/>
      <c r="D198" s="2"/>
      <c r="E198" s="2"/>
      <c r="F198" s="2"/>
      <c r="G198" s="2"/>
      <c r="H198" s="2"/>
      <c r="I198" s="2"/>
      <c r="J198" s="2"/>
      <c r="K198" s="2"/>
      <c r="L198" s="67"/>
      <c r="M198" s="67"/>
      <c r="N198" s="67"/>
      <c r="O198" s="67"/>
      <c r="P198" s="67"/>
      <c r="Q198" s="67"/>
      <c r="R198" s="67"/>
      <c r="S198" s="67"/>
      <c r="T198" s="67"/>
      <c r="U198" s="67"/>
      <c r="V198" s="2"/>
      <c r="W198" s="90"/>
      <c r="X198" s="2"/>
      <c r="Y198" s="2"/>
      <c r="Z198" s="2"/>
      <c r="AA198" s="2"/>
      <c r="AB198" s="2"/>
      <c r="AC198" s="2"/>
      <c r="AD198" s="2"/>
      <c r="AE198" s="2"/>
      <c r="AF198" s="2"/>
      <c r="AG198" s="2"/>
      <c r="AH198" s="2"/>
      <c r="AI198" s="2"/>
      <c r="AJ198" s="2"/>
      <c r="AK198" s="2"/>
      <c r="AL198" s="2"/>
    </row>
    <row r="199" spans="1:38" x14ac:dyDescent="0.25">
      <c r="A199" s="2"/>
      <c r="B199" s="90"/>
      <c r="C199" s="2"/>
      <c r="D199" s="2"/>
      <c r="E199" s="2"/>
      <c r="F199" s="2"/>
      <c r="G199" s="2"/>
      <c r="H199" s="2"/>
      <c r="I199" s="2"/>
      <c r="J199" s="2"/>
      <c r="K199" s="2"/>
      <c r="L199" s="67"/>
      <c r="M199" s="67"/>
      <c r="N199" s="67"/>
      <c r="O199" s="67"/>
      <c r="P199" s="67"/>
      <c r="Q199" s="67"/>
      <c r="R199" s="67"/>
      <c r="S199" s="67"/>
      <c r="T199" s="67"/>
      <c r="U199" s="67"/>
      <c r="V199" s="2"/>
      <c r="W199" s="90"/>
      <c r="X199" s="2"/>
      <c r="Y199" s="2"/>
      <c r="Z199" s="2"/>
      <c r="AA199" s="2"/>
      <c r="AB199" s="2"/>
      <c r="AC199" s="2"/>
      <c r="AD199" s="2"/>
      <c r="AE199" s="2"/>
      <c r="AF199" s="2"/>
      <c r="AG199" s="2"/>
      <c r="AH199" s="2"/>
      <c r="AI199" s="2"/>
      <c r="AJ199" s="2"/>
      <c r="AK199" s="2"/>
      <c r="AL199" s="2"/>
    </row>
    <row r="200" spans="1:38" x14ac:dyDescent="0.25">
      <c r="A200" s="2"/>
      <c r="B200" s="90"/>
      <c r="C200" s="2"/>
      <c r="D200" s="2"/>
      <c r="E200" s="2"/>
      <c r="F200" s="2"/>
      <c r="G200" s="2"/>
      <c r="H200" s="2"/>
      <c r="I200" s="2"/>
      <c r="J200" s="2"/>
      <c r="K200" s="2"/>
      <c r="L200" s="67"/>
      <c r="M200" s="67"/>
      <c r="N200" s="67"/>
      <c r="O200" s="67"/>
      <c r="P200" s="67"/>
      <c r="Q200" s="67"/>
      <c r="R200" s="67"/>
      <c r="S200" s="67"/>
      <c r="T200" s="67"/>
      <c r="U200" s="67"/>
      <c r="V200" s="2"/>
      <c r="W200" s="90"/>
      <c r="X200" s="2"/>
      <c r="Y200" s="2"/>
      <c r="Z200" s="2"/>
      <c r="AA200" s="2"/>
      <c r="AB200" s="2"/>
      <c r="AC200" s="2"/>
      <c r="AD200" s="2"/>
      <c r="AE200" s="2"/>
      <c r="AF200" s="2"/>
      <c r="AG200" s="2"/>
      <c r="AH200" s="2"/>
      <c r="AI200" s="2"/>
      <c r="AJ200" s="2"/>
      <c r="AK200" s="2"/>
      <c r="AL200" s="2"/>
    </row>
    <row r="201" spans="1:38" x14ac:dyDescent="0.25">
      <c r="A201" s="2"/>
      <c r="B201" s="90"/>
      <c r="C201" s="2"/>
      <c r="D201" s="2"/>
      <c r="E201" s="2"/>
      <c r="F201" s="2"/>
      <c r="G201" s="2"/>
      <c r="H201" s="2"/>
      <c r="I201" s="2"/>
      <c r="J201" s="2"/>
      <c r="K201" s="2"/>
      <c r="L201" s="67"/>
      <c r="M201" s="67"/>
      <c r="N201" s="67"/>
      <c r="O201" s="67"/>
      <c r="P201" s="67"/>
      <c r="Q201" s="67"/>
      <c r="R201" s="67"/>
      <c r="S201" s="67"/>
      <c r="T201" s="67"/>
      <c r="U201" s="67"/>
      <c r="V201" s="2"/>
      <c r="W201" s="90"/>
      <c r="X201" s="2"/>
      <c r="Y201" s="2"/>
      <c r="Z201" s="2"/>
      <c r="AA201" s="2"/>
      <c r="AB201" s="2"/>
      <c r="AC201" s="2"/>
      <c r="AD201" s="2"/>
      <c r="AE201" s="2"/>
      <c r="AF201" s="2"/>
      <c r="AG201" s="2"/>
      <c r="AH201" s="2"/>
      <c r="AI201" s="2"/>
      <c r="AJ201" s="2"/>
      <c r="AK201" s="2"/>
      <c r="AL201" s="2"/>
    </row>
    <row r="202" spans="1:38" x14ac:dyDescent="0.25">
      <c r="A202" s="2"/>
      <c r="B202" s="90"/>
      <c r="C202" s="2"/>
      <c r="D202" s="2"/>
      <c r="E202" s="2"/>
      <c r="F202" s="2"/>
      <c r="G202" s="2"/>
      <c r="H202" s="2"/>
      <c r="I202" s="2"/>
      <c r="J202" s="2"/>
      <c r="K202" s="2"/>
      <c r="L202" s="67"/>
      <c r="M202" s="67"/>
      <c r="N202" s="67"/>
      <c r="O202" s="67"/>
      <c r="P202" s="67"/>
      <c r="Q202" s="67"/>
      <c r="R202" s="67"/>
      <c r="S202" s="67"/>
      <c r="T202" s="67"/>
      <c r="U202" s="67"/>
      <c r="V202" s="2"/>
      <c r="W202" s="90"/>
      <c r="X202" s="2"/>
      <c r="Y202" s="2"/>
      <c r="Z202" s="2"/>
      <c r="AA202" s="2"/>
      <c r="AB202" s="2"/>
      <c r="AC202" s="2"/>
      <c r="AD202" s="2"/>
      <c r="AE202" s="2"/>
      <c r="AF202" s="2"/>
      <c r="AG202" s="2"/>
      <c r="AH202" s="2"/>
      <c r="AI202" s="2"/>
      <c r="AJ202" s="2"/>
      <c r="AK202" s="2"/>
      <c r="AL202" s="2"/>
    </row>
    <row r="203" spans="1:38" x14ac:dyDescent="0.25">
      <c r="A203" s="2"/>
      <c r="B203" s="90"/>
      <c r="C203" s="2"/>
      <c r="D203" s="2"/>
      <c r="E203" s="2"/>
      <c r="F203" s="2"/>
      <c r="G203" s="2"/>
      <c r="H203" s="2"/>
      <c r="I203" s="2"/>
      <c r="J203" s="2"/>
      <c r="K203" s="2"/>
      <c r="L203" s="67"/>
      <c r="M203" s="67"/>
      <c r="N203" s="67"/>
      <c r="O203" s="67"/>
      <c r="P203" s="67"/>
      <c r="Q203" s="67"/>
      <c r="R203" s="67"/>
      <c r="S203" s="67"/>
      <c r="T203" s="67"/>
      <c r="U203" s="67"/>
      <c r="V203" s="2"/>
      <c r="W203" s="90"/>
      <c r="X203" s="2"/>
      <c r="Y203" s="2"/>
      <c r="Z203" s="2"/>
      <c r="AA203" s="2"/>
      <c r="AB203" s="2"/>
      <c r="AC203" s="2"/>
      <c r="AD203" s="2"/>
      <c r="AE203" s="2"/>
      <c r="AF203" s="2"/>
      <c r="AG203" s="2"/>
      <c r="AH203" s="2"/>
      <c r="AI203" s="2"/>
      <c r="AJ203" s="2"/>
      <c r="AK203" s="2"/>
      <c r="AL203" s="2"/>
    </row>
    <row r="204" spans="1:38" x14ac:dyDescent="0.25">
      <c r="A204" s="2"/>
      <c r="B204" s="90"/>
      <c r="C204" s="90"/>
      <c r="D204" s="90"/>
      <c r="E204" s="90"/>
      <c r="F204" s="90"/>
      <c r="G204" s="90"/>
      <c r="H204" s="90"/>
      <c r="I204" s="90"/>
      <c r="J204" s="90"/>
      <c r="K204" s="90"/>
      <c r="L204" s="90"/>
      <c r="M204" s="90"/>
      <c r="N204" s="90"/>
      <c r="O204" s="90"/>
      <c r="P204" s="90"/>
      <c r="Q204" s="90"/>
      <c r="R204" s="90"/>
      <c r="S204" s="90"/>
      <c r="T204" s="90"/>
      <c r="U204" s="90"/>
      <c r="V204" s="90"/>
      <c r="W204" s="90"/>
      <c r="X204" s="2"/>
      <c r="Y204" s="2"/>
      <c r="Z204" s="2"/>
      <c r="AA204" s="2"/>
      <c r="AB204" s="2"/>
      <c r="AC204" s="2"/>
      <c r="AD204" s="2"/>
      <c r="AE204" s="2"/>
      <c r="AF204" s="2"/>
      <c r="AG204" s="2"/>
      <c r="AH204" s="2"/>
      <c r="AI204" s="2"/>
      <c r="AJ204" s="2"/>
      <c r="AK204" s="2"/>
      <c r="AL204" s="2"/>
    </row>
    <row r="205" spans="1:38" x14ac:dyDescent="0.25">
      <c r="A205" s="2"/>
      <c r="B205" s="2"/>
      <c r="C205" s="2"/>
      <c r="D205" s="2"/>
      <c r="E205" s="2"/>
      <c r="F205" s="2"/>
      <c r="G205" s="2"/>
      <c r="H205" s="2"/>
      <c r="I205" s="2"/>
      <c r="J205" s="2"/>
      <c r="K205" s="2"/>
      <c r="L205" s="67"/>
      <c r="M205" s="67"/>
      <c r="N205" s="67"/>
      <c r="O205" s="67"/>
      <c r="P205" s="67"/>
      <c r="Q205" s="67"/>
      <c r="R205" s="67"/>
      <c r="S205" s="67"/>
      <c r="T205" s="67"/>
      <c r="U205" s="67"/>
      <c r="V205" s="2"/>
      <c r="W205" s="2"/>
      <c r="X205" s="2"/>
      <c r="Y205" s="2"/>
      <c r="Z205" s="2"/>
      <c r="AA205" s="2"/>
      <c r="AB205" s="2"/>
      <c r="AC205" s="2"/>
      <c r="AD205" s="2"/>
      <c r="AE205" s="2"/>
      <c r="AF205" s="2"/>
      <c r="AG205" s="2"/>
      <c r="AH205" s="2"/>
      <c r="AI205" s="2"/>
      <c r="AJ205" s="2"/>
      <c r="AK205" s="2"/>
      <c r="AL205" s="2"/>
    </row>
    <row r="206" spans="1:38" x14ac:dyDescent="0.25">
      <c r="A206" s="2"/>
      <c r="B206" s="2"/>
      <c r="C206" s="2"/>
      <c r="D206" s="2"/>
      <c r="E206" s="2"/>
      <c r="F206" s="2"/>
      <c r="G206" s="2"/>
      <c r="H206" s="2"/>
      <c r="I206" s="2"/>
      <c r="J206" s="2"/>
      <c r="K206" s="2"/>
      <c r="L206" s="67"/>
      <c r="M206" s="67"/>
      <c r="N206" s="67"/>
      <c r="O206" s="67"/>
      <c r="P206" s="67"/>
      <c r="Q206" s="67"/>
      <c r="R206" s="67"/>
      <c r="S206" s="67"/>
      <c r="T206" s="67"/>
      <c r="U206" s="67"/>
      <c r="V206" s="2"/>
      <c r="W206" s="2"/>
      <c r="X206" s="2"/>
      <c r="Y206" s="2"/>
      <c r="Z206" s="2"/>
      <c r="AA206" s="2"/>
      <c r="AB206" s="2"/>
      <c r="AC206" s="2"/>
      <c r="AD206" s="2"/>
      <c r="AE206" s="2"/>
      <c r="AF206" s="2"/>
      <c r="AG206" s="2"/>
      <c r="AH206" s="2"/>
      <c r="AI206" s="2"/>
      <c r="AJ206" s="2"/>
      <c r="AK206" s="2"/>
      <c r="AL206" s="2"/>
    </row>
    <row r="207" spans="1:38" x14ac:dyDescent="0.25">
      <c r="A207" s="2"/>
      <c r="B207" s="2"/>
      <c r="C207" s="2"/>
      <c r="D207" s="2"/>
      <c r="E207" s="2"/>
      <c r="F207" s="2"/>
      <c r="G207" s="2"/>
      <c r="H207" s="2"/>
      <c r="I207" s="2"/>
      <c r="J207" s="2"/>
      <c r="K207" s="2"/>
      <c r="L207" s="67"/>
      <c r="M207" s="67"/>
      <c r="N207" s="67"/>
      <c r="O207" s="67"/>
      <c r="P207" s="67"/>
      <c r="Q207" s="67"/>
      <c r="R207" s="67"/>
      <c r="S207" s="67"/>
      <c r="T207" s="67"/>
      <c r="U207" s="67"/>
      <c r="V207" s="2"/>
      <c r="W207" s="2"/>
      <c r="X207" s="2"/>
      <c r="Y207" s="2"/>
      <c r="Z207" s="2"/>
      <c r="AA207" s="2"/>
      <c r="AB207" s="2"/>
      <c r="AC207" s="2"/>
      <c r="AD207" s="2"/>
      <c r="AE207" s="2"/>
      <c r="AF207" s="2"/>
      <c r="AG207" s="2"/>
      <c r="AH207" s="2"/>
      <c r="AI207" s="2"/>
      <c r="AJ207" s="2"/>
      <c r="AK207" s="2"/>
      <c r="AL207" s="2"/>
    </row>
    <row r="208" spans="1:38" x14ac:dyDescent="0.25">
      <c r="A208" s="2"/>
      <c r="B208" s="2"/>
      <c r="C208" s="2"/>
      <c r="D208" s="2"/>
      <c r="E208" s="2"/>
      <c r="F208" s="2"/>
      <c r="G208" s="2"/>
      <c r="H208" s="2"/>
      <c r="I208" s="2"/>
      <c r="J208" s="2"/>
      <c r="K208" s="2"/>
      <c r="L208" s="67"/>
      <c r="M208" s="67"/>
      <c r="N208" s="67"/>
      <c r="O208" s="67"/>
      <c r="P208" s="67"/>
      <c r="Q208" s="67"/>
      <c r="R208" s="67"/>
      <c r="S208" s="67"/>
      <c r="T208" s="67"/>
      <c r="U208" s="67"/>
      <c r="V208" s="2"/>
      <c r="W208" s="2"/>
      <c r="X208" s="2"/>
      <c r="Y208" s="2"/>
      <c r="Z208" s="2"/>
      <c r="AA208" s="2"/>
      <c r="AB208" s="2"/>
      <c r="AC208" s="2"/>
      <c r="AD208" s="2"/>
      <c r="AE208" s="2"/>
      <c r="AF208" s="2"/>
      <c r="AG208" s="2"/>
      <c r="AH208" s="2"/>
      <c r="AI208" s="2"/>
      <c r="AJ208" s="2"/>
      <c r="AK208" s="2"/>
      <c r="AL208" s="2"/>
    </row>
    <row r="209" spans="1:38" x14ac:dyDescent="0.25">
      <c r="A209" s="2"/>
      <c r="B209" s="2"/>
      <c r="C209" s="2"/>
      <c r="D209" s="2"/>
      <c r="E209" s="2"/>
      <c r="F209" s="2"/>
      <c r="G209" s="2"/>
      <c r="H209" s="2"/>
      <c r="I209" s="2"/>
      <c r="J209" s="2"/>
      <c r="K209" s="2"/>
      <c r="L209" s="67"/>
      <c r="M209" s="67"/>
      <c r="N209" s="67"/>
      <c r="O209" s="67"/>
      <c r="P209" s="67"/>
      <c r="Q209" s="67"/>
      <c r="R209" s="67"/>
      <c r="S209" s="67"/>
      <c r="T209" s="67"/>
      <c r="U209" s="67"/>
      <c r="V209" s="2"/>
      <c r="W209" s="2"/>
      <c r="X209" s="2"/>
      <c r="Y209" s="2"/>
      <c r="Z209" s="2"/>
      <c r="AA209" s="2"/>
      <c r="AB209" s="2"/>
      <c r="AC209" s="2"/>
      <c r="AD209" s="2"/>
      <c r="AE209" s="2"/>
      <c r="AF209" s="2"/>
      <c r="AG209" s="2"/>
      <c r="AH209" s="2"/>
      <c r="AI209" s="2"/>
      <c r="AJ209" s="2"/>
      <c r="AK209" s="2"/>
      <c r="AL209" s="2"/>
    </row>
    <row r="210" spans="1:38" x14ac:dyDescent="0.25">
      <c r="A210" s="2"/>
      <c r="B210" s="2"/>
      <c r="C210" s="2"/>
      <c r="D210" s="2"/>
      <c r="E210" s="2"/>
      <c r="F210" s="2"/>
      <c r="G210" s="2"/>
      <c r="H210" s="2"/>
      <c r="I210" s="2"/>
      <c r="J210" s="2"/>
      <c r="K210" s="2"/>
      <c r="L210" s="67"/>
      <c r="M210" s="67"/>
      <c r="N210" s="67"/>
      <c r="O210" s="67"/>
      <c r="P210" s="67"/>
      <c r="Q210" s="67"/>
      <c r="R210" s="67"/>
      <c r="S210" s="67"/>
      <c r="T210" s="67"/>
      <c r="U210" s="67"/>
      <c r="V210" s="2"/>
      <c r="W210" s="2"/>
      <c r="X210" s="2"/>
      <c r="Y210" s="2"/>
      <c r="Z210" s="2"/>
      <c r="AA210" s="2"/>
      <c r="AB210" s="2"/>
      <c r="AC210" s="2"/>
      <c r="AD210" s="2"/>
      <c r="AE210" s="2"/>
      <c r="AF210" s="2"/>
      <c r="AG210" s="2"/>
      <c r="AH210" s="2"/>
      <c r="AI210" s="2"/>
      <c r="AJ210" s="2"/>
      <c r="AK210" s="2"/>
      <c r="AL210" s="2"/>
    </row>
    <row r="211" spans="1:38" x14ac:dyDescent="0.25">
      <c r="A211" s="2"/>
      <c r="B211" s="2"/>
      <c r="C211" s="2"/>
      <c r="D211" s="2"/>
      <c r="E211" s="2"/>
      <c r="F211" s="2"/>
      <c r="G211" s="2"/>
      <c r="H211" s="2"/>
      <c r="I211" s="2"/>
      <c r="J211" s="2"/>
      <c r="K211" s="2"/>
      <c r="L211" s="67"/>
      <c r="M211" s="67"/>
      <c r="N211" s="67"/>
      <c r="O211" s="67"/>
      <c r="P211" s="67"/>
      <c r="Q211" s="67"/>
      <c r="R211" s="67"/>
      <c r="S211" s="67"/>
      <c r="T211" s="67"/>
      <c r="U211" s="67"/>
      <c r="V211" s="2"/>
      <c r="W211" s="2"/>
      <c r="X211" s="2"/>
      <c r="Y211" s="2"/>
      <c r="Z211" s="2"/>
      <c r="AA211" s="2"/>
      <c r="AB211" s="2"/>
      <c r="AC211" s="2"/>
      <c r="AD211" s="2"/>
      <c r="AE211" s="2"/>
      <c r="AF211" s="2"/>
      <c r="AG211" s="2"/>
      <c r="AH211" s="2"/>
      <c r="AI211" s="2"/>
      <c r="AJ211" s="2"/>
      <c r="AK211" s="2"/>
      <c r="AL211" s="2"/>
    </row>
    <row r="212" spans="1:38" x14ac:dyDescent="0.25">
      <c r="A212" s="2"/>
      <c r="B212" s="2"/>
      <c r="C212" s="2"/>
      <c r="D212" s="2"/>
      <c r="E212" s="2"/>
      <c r="F212" s="2"/>
      <c r="G212" s="2"/>
      <c r="H212" s="2"/>
      <c r="I212" s="2"/>
      <c r="J212" s="2"/>
      <c r="K212" s="2"/>
      <c r="L212" s="67"/>
      <c r="M212" s="67"/>
      <c r="N212" s="67"/>
      <c r="O212" s="67"/>
      <c r="P212" s="67"/>
      <c r="Q212" s="67"/>
      <c r="R212" s="67"/>
      <c r="S212" s="67"/>
      <c r="T212" s="67"/>
      <c r="U212" s="67"/>
      <c r="V212" s="2"/>
      <c r="W212" s="2"/>
      <c r="X212" s="2"/>
      <c r="Y212" s="2"/>
      <c r="Z212" s="2"/>
      <c r="AA212" s="2"/>
      <c r="AB212" s="2"/>
      <c r="AC212" s="2"/>
      <c r="AD212" s="2"/>
      <c r="AE212" s="2"/>
      <c r="AF212" s="2"/>
      <c r="AG212" s="2"/>
      <c r="AH212" s="2"/>
      <c r="AI212" s="2"/>
      <c r="AJ212" s="2"/>
      <c r="AK212" s="2"/>
      <c r="AL212" s="2"/>
    </row>
    <row r="213" spans="1:38" x14ac:dyDescent="0.25">
      <c r="A213" s="2"/>
      <c r="B213" s="2"/>
      <c r="C213" s="2"/>
      <c r="D213" s="2"/>
      <c r="E213" s="2"/>
      <c r="F213" s="2"/>
      <c r="G213" s="2"/>
      <c r="H213" s="2"/>
      <c r="I213" s="2"/>
      <c r="J213" s="2"/>
      <c r="K213" s="2"/>
      <c r="L213" s="67"/>
      <c r="M213" s="67"/>
      <c r="N213" s="67"/>
      <c r="O213" s="67"/>
      <c r="P213" s="67"/>
      <c r="Q213" s="67"/>
      <c r="R213" s="67"/>
      <c r="S213" s="67"/>
      <c r="T213" s="67"/>
      <c r="U213" s="67"/>
      <c r="V213" s="2"/>
      <c r="W213" s="2"/>
      <c r="X213" s="2"/>
      <c r="Y213" s="2"/>
      <c r="Z213" s="2"/>
      <c r="AA213" s="2"/>
      <c r="AB213" s="2"/>
      <c r="AC213" s="2"/>
      <c r="AD213" s="2"/>
      <c r="AE213" s="2"/>
      <c r="AF213" s="2"/>
      <c r="AG213" s="2"/>
      <c r="AH213" s="2"/>
      <c r="AI213" s="2"/>
      <c r="AJ213" s="2"/>
      <c r="AK213" s="2"/>
      <c r="AL213" s="2"/>
    </row>
    <row r="214" spans="1:38" x14ac:dyDescent="0.25">
      <c r="A214" s="2"/>
      <c r="B214" s="2"/>
      <c r="C214" s="2"/>
      <c r="D214" s="2"/>
      <c r="E214" s="2"/>
      <c r="F214" s="2"/>
      <c r="G214" s="2"/>
      <c r="H214" s="2"/>
      <c r="I214" s="2"/>
      <c r="J214" s="2"/>
      <c r="K214" s="2"/>
      <c r="L214" s="67"/>
      <c r="M214" s="67"/>
      <c r="N214" s="67"/>
      <c r="O214" s="67"/>
      <c r="P214" s="67"/>
      <c r="Q214" s="67"/>
      <c r="R214" s="67"/>
      <c r="S214" s="67"/>
      <c r="T214" s="67"/>
      <c r="U214" s="67"/>
      <c r="V214" s="2"/>
      <c r="W214" s="2"/>
      <c r="X214" s="2"/>
      <c r="Y214" s="2"/>
      <c r="Z214" s="2"/>
      <c r="AA214" s="2"/>
      <c r="AB214" s="2"/>
      <c r="AC214" s="2"/>
      <c r="AD214" s="2"/>
      <c r="AE214" s="2"/>
      <c r="AF214" s="2"/>
      <c r="AG214" s="2"/>
      <c r="AH214" s="2"/>
      <c r="AI214" s="2"/>
      <c r="AJ214" s="2"/>
      <c r="AK214" s="2"/>
      <c r="AL214" s="2"/>
    </row>
    <row r="215" spans="1:38" x14ac:dyDescent="0.25">
      <c r="A215" s="2"/>
      <c r="B215" s="2"/>
      <c r="C215" s="2"/>
      <c r="D215" s="2"/>
      <c r="E215" s="2"/>
      <c r="F215" s="2"/>
      <c r="G215" s="2"/>
      <c r="H215" s="2"/>
      <c r="I215" s="2"/>
      <c r="J215" s="2"/>
      <c r="K215" s="2"/>
      <c r="L215" s="67"/>
      <c r="M215" s="67"/>
      <c r="N215" s="67"/>
      <c r="O215" s="67"/>
      <c r="P215" s="67"/>
      <c r="Q215" s="67"/>
      <c r="R215" s="67"/>
      <c r="S215" s="67"/>
      <c r="T215" s="67"/>
      <c r="U215" s="67"/>
      <c r="V215" s="2"/>
      <c r="W215" s="2"/>
      <c r="X215" s="2"/>
      <c r="Y215" s="2"/>
      <c r="Z215" s="2"/>
      <c r="AA215" s="2"/>
      <c r="AB215" s="2"/>
      <c r="AC215" s="2"/>
      <c r="AD215" s="2"/>
      <c r="AE215" s="2"/>
      <c r="AF215" s="2"/>
      <c r="AG215" s="2"/>
      <c r="AH215" s="2"/>
      <c r="AI215" s="2"/>
      <c r="AJ215" s="2"/>
      <c r="AK215" s="2"/>
      <c r="AL215" s="2"/>
    </row>
    <row r="216" spans="1:38" x14ac:dyDescent="0.25">
      <c r="A216" s="2"/>
      <c r="B216" s="2"/>
      <c r="C216" s="2"/>
      <c r="D216" s="2"/>
      <c r="E216" s="2"/>
      <c r="F216" s="2"/>
      <c r="G216" s="2"/>
      <c r="H216" s="2"/>
      <c r="I216" s="2"/>
      <c r="J216" s="2"/>
      <c r="K216" s="2"/>
      <c r="L216" s="67"/>
      <c r="M216" s="67"/>
      <c r="N216" s="67"/>
      <c r="O216" s="67"/>
      <c r="P216" s="67"/>
      <c r="Q216" s="67"/>
      <c r="R216" s="67"/>
      <c r="S216" s="67"/>
      <c r="T216" s="67"/>
      <c r="U216" s="67"/>
      <c r="V216" s="2"/>
      <c r="W216" s="2"/>
      <c r="X216" s="2"/>
      <c r="Y216" s="2"/>
      <c r="Z216" s="2"/>
      <c r="AA216" s="2"/>
      <c r="AB216" s="2"/>
      <c r="AC216" s="2"/>
      <c r="AD216" s="2"/>
      <c r="AE216" s="2"/>
      <c r="AF216" s="2"/>
      <c r="AG216" s="2"/>
      <c r="AH216" s="2"/>
      <c r="AI216" s="2"/>
      <c r="AJ216" s="2"/>
      <c r="AK216" s="2"/>
      <c r="AL216" s="2"/>
    </row>
    <row r="217" spans="1:38" x14ac:dyDescent="0.25">
      <c r="A217" s="2"/>
      <c r="B217" s="2"/>
      <c r="C217" s="2"/>
      <c r="D217" s="2"/>
      <c r="E217" s="2"/>
      <c r="F217" s="2"/>
      <c r="G217" s="2"/>
      <c r="H217" s="2"/>
      <c r="I217" s="2"/>
      <c r="J217" s="2"/>
      <c r="K217" s="2"/>
      <c r="L217" s="67"/>
      <c r="M217" s="67"/>
      <c r="N217" s="67"/>
      <c r="O217" s="67"/>
      <c r="P217" s="67"/>
      <c r="Q217" s="67"/>
      <c r="R217" s="67"/>
      <c r="S217" s="67"/>
      <c r="T217" s="67"/>
      <c r="U217" s="67"/>
      <c r="V217" s="2"/>
      <c r="W217" s="2"/>
      <c r="X217" s="2"/>
      <c r="Y217" s="2"/>
      <c r="Z217" s="2"/>
      <c r="AA217" s="2"/>
      <c r="AB217" s="2"/>
      <c r="AC217" s="2"/>
      <c r="AD217" s="2"/>
      <c r="AE217" s="2"/>
      <c r="AF217" s="2"/>
      <c r="AG217" s="2"/>
      <c r="AH217" s="2"/>
      <c r="AI217" s="2"/>
      <c r="AJ217" s="2"/>
      <c r="AK217" s="2"/>
      <c r="AL217" s="2"/>
    </row>
    <row r="218" spans="1:38" x14ac:dyDescent="0.25">
      <c r="A218" s="67"/>
      <c r="B218" s="67"/>
      <c r="C218" s="67"/>
      <c r="D218" s="67"/>
      <c r="E218" s="67"/>
      <c r="F218" s="67"/>
      <c r="G218" s="67"/>
      <c r="H218" s="67"/>
      <c r="I218" s="67"/>
      <c r="J218" s="67"/>
      <c r="K218" s="67"/>
      <c r="L218" s="67"/>
      <c r="M218" s="67"/>
      <c r="N218" s="67"/>
      <c r="O218" s="67"/>
      <c r="P218" s="67"/>
      <c r="Q218" s="67"/>
      <c r="R218" s="67"/>
      <c r="S218" s="67"/>
      <c r="T218" s="67"/>
      <c r="U218" s="67"/>
      <c r="V218" s="2"/>
      <c r="W218" s="2"/>
      <c r="X218" s="2"/>
      <c r="Y218" s="2"/>
      <c r="Z218" s="2"/>
      <c r="AA218" s="2"/>
      <c r="AB218" s="2"/>
      <c r="AC218" s="2"/>
      <c r="AD218" s="2"/>
      <c r="AE218" s="2"/>
      <c r="AF218" s="2"/>
      <c r="AG218" s="2"/>
      <c r="AH218" s="2"/>
      <c r="AI218" s="2"/>
      <c r="AJ218" s="2"/>
      <c r="AK218" s="2"/>
      <c r="AL218" s="2"/>
    </row>
    <row r="219" spans="1:38" x14ac:dyDescent="0.25">
      <c r="A219" s="67"/>
      <c r="B219" s="67"/>
      <c r="C219" s="67"/>
      <c r="D219" s="67"/>
      <c r="E219" s="67"/>
      <c r="F219" s="67"/>
      <c r="G219" s="67"/>
      <c r="H219" s="67"/>
      <c r="I219" s="67"/>
      <c r="J219" s="67"/>
      <c r="K219" s="67"/>
      <c r="L219" s="67"/>
      <c r="M219" s="67"/>
      <c r="N219" s="67"/>
      <c r="O219" s="67"/>
      <c r="P219" s="67"/>
      <c r="Q219" s="67"/>
      <c r="R219" s="67"/>
      <c r="S219" s="67"/>
      <c r="T219" s="67"/>
      <c r="U219" s="67"/>
      <c r="V219" s="2"/>
      <c r="W219" s="2"/>
      <c r="X219" s="2"/>
      <c r="Y219" s="2"/>
      <c r="Z219" s="2"/>
      <c r="AA219" s="2"/>
      <c r="AB219" s="2"/>
      <c r="AC219" s="2"/>
      <c r="AD219" s="2"/>
      <c r="AE219" s="2"/>
      <c r="AF219" s="2"/>
      <c r="AG219" s="2"/>
      <c r="AH219" s="2"/>
      <c r="AI219" s="2"/>
      <c r="AJ219" s="2"/>
      <c r="AK219" s="2"/>
      <c r="AL219" s="2"/>
    </row>
    <row r="220" spans="1:38" x14ac:dyDescent="0.25">
      <c r="A220" s="67"/>
      <c r="B220" s="67"/>
      <c r="C220" s="67"/>
      <c r="D220" s="67"/>
      <c r="E220" s="67"/>
      <c r="F220" s="67"/>
      <c r="G220" s="67"/>
      <c r="H220" s="67"/>
      <c r="I220" s="67"/>
      <c r="J220" s="67"/>
      <c r="K220" s="67"/>
      <c r="L220" s="67"/>
      <c r="M220" s="67"/>
      <c r="N220" s="67"/>
      <c r="O220" s="67"/>
      <c r="P220" s="67"/>
      <c r="Q220" s="67"/>
      <c r="R220" s="67"/>
      <c r="S220" s="67"/>
      <c r="T220" s="67"/>
      <c r="U220" s="67"/>
      <c r="V220" s="2"/>
      <c r="W220" s="2"/>
      <c r="X220" s="2"/>
      <c r="Y220" s="2"/>
      <c r="Z220" s="2"/>
      <c r="AA220" s="2"/>
      <c r="AB220" s="2"/>
      <c r="AC220" s="2"/>
      <c r="AD220" s="2"/>
      <c r="AE220" s="2"/>
      <c r="AF220" s="2"/>
      <c r="AG220" s="2"/>
      <c r="AH220" s="2"/>
      <c r="AI220" s="2"/>
      <c r="AJ220" s="2"/>
      <c r="AK220" s="2"/>
      <c r="AL220" s="2"/>
    </row>
    <row r="221" spans="1:38" x14ac:dyDescent="0.25">
      <c r="A221" s="67"/>
      <c r="B221" s="67"/>
      <c r="C221" s="67"/>
      <c r="D221" s="67"/>
      <c r="E221" s="67"/>
      <c r="F221" s="67"/>
      <c r="G221" s="67"/>
      <c r="H221" s="67"/>
      <c r="I221" s="67"/>
      <c r="J221" s="67"/>
      <c r="K221" s="67"/>
      <c r="L221" s="67"/>
      <c r="M221" s="67"/>
      <c r="N221" s="67"/>
      <c r="O221" s="67"/>
      <c r="P221" s="67"/>
      <c r="Q221" s="67"/>
      <c r="R221" s="67"/>
      <c r="S221" s="67"/>
      <c r="T221" s="67"/>
      <c r="U221" s="67"/>
      <c r="V221" s="2"/>
      <c r="W221" s="2"/>
      <c r="X221" s="2"/>
      <c r="Y221" s="2"/>
      <c r="Z221" s="2"/>
      <c r="AA221" s="2"/>
      <c r="AB221" s="2"/>
      <c r="AC221" s="2"/>
      <c r="AD221" s="2"/>
      <c r="AE221" s="2"/>
      <c r="AF221" s="2"/>
      <c r="AG221" s="2"/>
      <c r="AH221" s="2"/>
      <c r="AI221" s="2"/>
      <c r="AJ221" s="2"/>
      <c r="AK221" s="2"/>
      <c r="AL221" s="2"/>
    </row>
    <row r="222" spans="1:38" x14ac:dyDescent="0.25">
      <c r="A222" s="67"/>
      <c r="B222" s="67"/>
      <c r="C222" s="67"/>
      <c r="D222" s="67"/>
      <c r="E222" s="67"/>
      <c r="F222" s="67"/>
      <c r="G222" s="67"/>
      <c r="H222" s="67"/>
      <c r="I222" s="67"/>
      <c r="J222" s="67"/>
      <c r="K222" s="67"/>
      <c r="L222" s="67"/>
      <c r="M222" s="67"/>
      <c r="N222" s="67"/>
      <c r="O222" s="67"/>
      <c r="P222" s="67"/>
      <c r="Q222" s="67"/>
      <c r="R222" s="67"/>
      <c r="S222" s="67"/>
      <c r="T222" s="67"/>
      <c r="U222" s="67"/>
      <c r="V222" s="2"/>
      <c r="W222" s="2"/>
      <c r="X222" s="2"/>
      <c r="Y222" s="2"/>
      <c r="Z222" s="2"/>
      <c r="AA222" s="2"/>
      <c r="AB222" s="2"/>
      <c r="AC222" s="2"/>
      <c r="AD222" s="2"/>
      <c r="AE222" s="2"/>
      <c r="AF222" s="2"/>
      <c r="AG222" s="2"/>
      <c r="AH222" s="2"/>
      <c r="AI222" s="2"/>
      <c r="AJ222" s="2"/>
      <c r="AK222" s="2"/>
      <c r="AL222" s="2"/>
    </row>
    <row r="223" spans="1:38" x14ac:dyDescent="0.25">
      <c r="A223" s="67"/>
      <c r="B223" s="67"/>
      <c r="C223" s="67"/>
      <c r="D223" s="67"/>
      <c r="E223" s="67"/>
      <c r="F223" s="67"/>
      <c r="G223" s="67"/>
      <c r="H223" s="67"/>
      <c r="I223" s="67"/>
      <c r="J223" s="67"/>
      <c r="K223" s="67"/>
      <c r="L223" s="67"/>
      <c r="M223" s="67"/>
      <c r="N223" s="67"/>
      <c r="O223" s="67"/>
      <c r="P223" s="67"/>
      <c r="Q223" s="67"/>
      <c r="R223" s="67"/>
      <c r="S223" s="67"/>
      <c r="T223" s="67"/>
      <c r="U223" s="67"/>
      <c r="V223" s="2"/>
      <c r="W223" s="2"/>
      <c r="X223" s="2"/>
      <c r="Y223" s="2"/>
      <c r="Z223" s="2"/>
      <c r="AA223" s="2"/>
      <c r="AB223" s="2"/>
      <c r="AC223" s="2"/>
      <c r="AD223" s="2"/>
      <c r="AE223" s="2"/>
      <c r="AF223" s="2"/>
      <c r="AG223" s="2"/>
      <c r="AH223" s="2"/>
      <c r="AI223" s="2"/>
      <c r="AJ223" s="2"/>
      <c r="AK223" s="2"/>
      <c r="AL223" s="2"/>
    </row>
    <row r="224" spans="1:38" x14ac:dyDescent="0.25">
      <c r="A224" s="67"/>
      <c r="B224" s="67"/>
      <c r="C224" s="67"/>
      <c r="D224" s="67"/>
      <c r="E224" s="67"/>
      <c r="F224" s="67"/>
      <c r="G224" s="67"/>
      <c r="H224" s="67"/>
      <c r="I224" s="67"/>
      <c r="J224" s="67"/>
      <c r="K224" s="67"/>
      <c r="L224" s="67"/>
      <c r="M224" s="67"/>
      <c r="N224" s="67"/>
      <c r="O224" s="67"/>
      <c r="P224" s="67"/>
      <c r="Q224" s="67"/>
      <c r="R224" s="67"/>
      <c r="S224" s="67"/>
      <c r="T224" s="67"/>
      <c r="U224" s="67"/>
      <c r="V224" s="2"/>
      <c r="W224" s="2"/>
      <c r="X224" s="2"/>
      <c r="Y224" s="2"/>
      <c r="Z224" s="2"/>
      <c r="AA224" s="2"/>
      <c r="AB224" s="2"/>
      <c r="AC224" s="2"/>
      <c r="AD224" s="2"/>
      <c r="AE224" s="2"/>
      <c r="AF224" s="2"/>
      <c r="AG224" s="2"/>
      <c r="AH224" s="2"/>
      <c r="AI224" s="2"/>
      <c r="AJ224" s="2"/>
      <c r="AK224" s="2"/>
      <c r="AL224" s="2"/>
    </row>
    <row r="225" spans="1:38" x14ac:dyDescent="0.25">
      <c r="A225" s="67"/>
      <c r="B225" s="67"/>
      <c r="C225" s="67"/>
      <c r="D225" s="67"/>
      <c r="E225" s="67"/>
      <c r="F225" s="67"/>
      <c r="G225" s="67"/>
      <c r="H225" s="67"/>
      <c r="I225" s="67"/>
      <c r="J225" s="67"/>
      <c r="K225" s="67"/>
      <c r="L225" s="67"/>
      <c r="M225" s="67"/>
      <c r="N225" s="67"/>
      <c r="O225" s="67"/>
      <c r="P225" s="67"/>
      <c r="Q225" s="67"/>
      <c r="R225" s="67"/>
      <c r="S225" s="67"/>
      <c r="T225" s="67"/>
      <c r="U225" s="67"/>
      <c r="V225" s="2"/>
      <c r="W225" s="2"/>
      <c r="X225" s="2"/>
      <c r="Y225" s="2"/>
      <c r="Z225" s="2"/>
      <c r="AA225" s="2"/>
      <c r="AB225" s="2"/>
      <c r="AC225" s="2"/>
      <c r="AD225" s="2"/>
      <c r="AE225" s="2"/>
      <c r="AF225" s="2"/>
      <c r="AG225" s="2"/>
      <c r="AH225" s="2"/>
      <c r="AI225" s="2"/>
      <c r="AJ225" s="2"/>
      <c r="AK225" s="2"/>
      <c r="AL225" s="2"/>
    </row>
    <row r="226" spans="1:38" x14ac:dyDescent="0.25">
      <c r="A226" s="67"/>
      <c r="B226" s="67"/>
      <c r="C226" s="67"/>
      <c r="D226" s="67"/>
      <c r="E226" s="67"/>
      <c r="F226" s="67"/>
      <c r="G226" s="67"/>
      <c r="H226" s="67"/>
      <c r="I226" s="67"/>
      <c r="J226" s="67"/>
      <c r="K226" s="67"/>
      <c r="L226" s="67"/>
      <c r="M226" s="67"/>
      <c r="N226" s="67"/>
      <c r="O226" s="67"/>
      <c r="P226" s="67"/>
      <c r="Q226" s="67"/>
      <c r="R226" s="67"/>
      <c r="S226" s="67"/>
      <c r="T226" s="67"/>
      <c r="U226" s="67"/>
      <c r="V226" s="2"/>
      <c r="W226" s="2"/>
      <c r="X226" s="2"/>
      <c r="Y226" s="2"/>
      <c r="Z226" s="2"/>
      <c r="AA226" s="2"/>
      <c r="AB226" s="2"/>
      <c r="AC226" s="2"/>
      <c r="AD226" s="2"/>
      <c r="AE226" s="2"/>
      <c r="AF226" s="2"/>
      <c r="AG226" s="2"/>
      <c r="AH226" s="2"/>
      <c r="AI226" s="2"/>
      <c r="AJ226" s="2"/>
      <c r="AK226" s="2"/>
      <c r="AL226" s="2"/>
    </row>
    <row r="227" spans="1:38" x14ac:dyDescent="0.25">
      <c r="A227" s="67"/>
      <c r="B227" s="67"/>
      <c r="C227" s="67"/>
      <c r="D227" s="67"/>
      <c r="E227" s="67"/>
      <c r="F227" s="67"/>
      <c r="G227" s="67"/>
      <c r="H227" s="67"/>
      <c r="I227" s="67"/>
      <c r="J227" s="67"/>
      <c r="K227" s="67"/>
      <c r="L227" s="67"/>
      <c r="M227" s="67"/>
      <c r="N227" s="67"/>
      <c r="O227" s="67"/>
      <c r="P227" s="67"/>
      <c r="Q227" s="67"/>
      <c r="R227" s="67"/>
      <c r="S227" s="67"/>
      <c r="T227" s="67"/>
      <c r="U227" s="67"/>
      <c r="V227" s="2"/>
      <c r="W227" s="67"/>
      <c r="X227" s="67"/>
      <c r="Y227" s="2"/>
      <c r="Z227" s="67"/>
      <c r="AA227" s="67"/>
      <c r="AB227" s="2"/>
      <c r="AC227" s="67"/>
      <c r="AD227" s="67"/>
      <c r="AE227" s="2"/>
      <c r="AF227" s="67"/>
      <c r="AG227" s="67"/>
      <c r="AH227" s="2"/>
      <c r="AI227" s="67"/>
      <c r="AJ227" s="67"/>
      <c r="AK227" s="2"/>
      <c r="AL227" s="67"/>
    </row>
    <row r="228" spans="1:38" x14ac:dyDescent="0.25">
      <c r="A228" s="67"/>
      <c r="B228" s="67"/>
      <c r="C228" s="67"/>
      <c r="D228" s="67"/>
      <c r="E228" s="67"/>
      <c r="F228" s="67"/>
      <c r="G228" s="67"/>
      <c r="H228" s="67"/>
      <c r="I228" s="67"/>
      <c r="J228" s="67"/>
      <c r="K228" s="67"/>
      <c r="L228" s="67"/>
      <c r="M228" s="67"/>
      <c r="N228" s="67"/>
      <c r="O228" s="67"/>
      <c r="P228" s="67"/>
      <c r="Q228" s="67"/>
      <c r="R228" s="67"/>
      <c r="S228" s="67"/>
      <c r="T228" s="67"/>
      <c r="U228" s="67"/>
      <c r="V228" s="2"/>
      <c r="W228" s="67"/>
      <c r="X228" s="67"/>
      <c r="Y228" s="2"/>
      <c r="Z228" s="67"/>
      <c r="AA228" s="67"/>
      <c r="AB228" s="2"/>
      <c r="AC228" s="67"/>
      <c r="AD228" s="67"/>
      <c r="AE228" s="2"/>
      <c r="AF228" s="67"/>
      <c r="AG228" s="67"/>
      <c r="AH228" s="2"/>
      <c r="AI228" s="67"/>
      <c r="AJ228" s="67"/>
      <c r="AK228" s="2"/>
      <c r="AL228" s="67"/>
    </row>
    <row r="229" spans="1:38" x14ac:dyDescent="0.25">
      <c r="A229" s="67"/>
      <c r="B229" s="67"/>
      <c r="C229" s="67"/>
      <c r="D229" s="67"/>
      <c r="E229" s="67"/>
      <c r="F229" s="67"/>
      <c r="G229" s="67"/>
      <c r="H229" s="67"/>
      <c r="I229" s="67"/>
      <c r="J229" s="67"/>
      <c r="K229" s="67"/>
      <c r="L229" s="67"/>
      <c r="M229" s="67"/>
      <c r="N229" s="67"/>
      <c r="O229" s="67"/>
      <c r="P229" s="67"/>
      <c r="Q229" s="67"/>
      <c r="R229" s="67"/>
      <c r="S229" s="67"/>
      <c r="T229" s="67"/>
      <c r="U229" s="67"/>
      <c r="V229" s="2"/>
      <c r="W229" s="67"/>
      <c r="X229" s="67"/>
      <c r="Y229" s="2"/>
      <c r="Z229" s="67"/>
      <c r="AA229" s="67"/>
      <c r="AB229" s="2"/>
      <c r="AC229" s="67"/>
      <c r="AD229" s="67"/>
      <c r="AE229" s="2"/>
      <c r="AF229" s="67"/>
      <c r="AG229" s="67"/>
      <c r="AH229" s="2"/>
      <c r="AI229" s="67"/>
      <c r="AJ229" s="67"/>
      <c r="AK229" s="2"/>
      <c r="AL229" s="67"/>
    </row>
    <row r="230" spans="1:38" x14ac:dyDescent="0.25">
      <c r="A230" s="67"/>
      <c r="B230" s="67"/>
      <c r="C230" s="67"/>
      <c r="D230" s="67"/>
      <c r="E230" s="67"/>
      <c r="F230" s="67"/>
      <c r="G230" s="67"/>
      <c r="H230" s="67"/>
      <c r="I230" s="67"/>
      <c r="J230" s="67"/>
      <c r="K230" s="67"/>
      <c r="L230" s="67"/>
      <c r="M230" s="67"/>
      <c r="N230" s="67"/>
      <c r="O230" s="67"/>
      <c r="P230" s="67"/>
      <c r="Q230" s="67"/>
      <c r="R230" s="67"/>
      <c r="S230" s="67"/>
      <c r="T230" s="67"/>
      <c r="U230" s="67"/>
      <c r="V230" s="2"/>
      <c r="W230" s="67"/>
      <c r="X230" s="67"/>
      <c r="Y230" s="2"/>
      <c r="Z230" s="67"/>
      <c r="AA230" s="67"/>
      <c r="AB230" s="2"/>
      <c r="AC230" s="67"/>
      <c r="AD230" s="67"/>
      <c r="AE230" s="2"/>
      <c r="AF230" s="67"/>
      <c r="AG230" s="67"/>
      <c r="AH230" s="2"/>
      <c r="AI230" s="67"/>
      <c r="AJ230" s="67"/>
      <c r="AK230" s="2"/>
      <c r="AL230" s="67"/>
    </row>
    <row r="231" spans="1:38" x14ac:dyDescent="0.25">
      <c r="A231" s="67"/>
      <c r="B231" s="67"/>
      <c r="C231" s="67"/>
      <c r="D231" s="67"/>
      <c r="E231" s="67"/>
      <c r="F231" s="67"/>
      <c r="G231" s="67"/>
      <c r="H231" s="67"/>
      <c r="I231" s="67"/>
      <c r="J231" s="67"/>
      <c r="K231" s="67"/>
      <c r="L231" s="67"/>
      <c r="M231" s="67"/>
      <c r="N231" s="67"/>
      <c r="O231" s="67"/>
      <c r="P231" s="67"/>
      <c r="Q231" s="67"/>
      <c r="R231" s="67"/>
      <c r="S231" s="67"/>
      <c r="T231" s="67"/>
      <c r="U231" s="67"/>
      <c r="V231" s="2"/>
      <c r="W231" s="67"/>
      <c r="X231" s="67"/>
      <c r="Y231" s="2"/>
      <c r="Z231" s="67"/>
      <c r="AA231" s="67"/>
      <c r="AB231" s="2"/>
      <c r="AC231" s="67"/>
      <c r="AD231" s="67"/>
      <c r="AE231" s="2"/>
      <c r="AF231" s="67"/>
      <c r="AG231" s="67"/>
      <c r="AH231" s="2"/>
      <c r="AI231" s="67"/>
      <c r="AJ231" s="67"/>
      <c r="AK231" s="2"/>
      <c r="AL231" s="67"/>
    </row>
    <row r="232" spans="1:38" x14ac:dyDescent="0.25">
      <c r="A232" s="67"/>
      <c r="B232" s="67"/>
      <c r="C232" s="67"/>
      <c r="D232" s="67"/>
      <c r="E232" s="67"/>
      <c r="F232" s="67"/>
      <c r="G232" s="67"/>
      <c r="H232" s="67"/>
      <c r="I232" s="67"/>
      <c r="J232" s="67"/>
      <c r="K232" s="67"/>
      <c r="L232" s="67"/>
      <c r="M232" s="67"/>
      <c r="N232" s="67"/>
      <c r="O232" s="67"/>
      <c r="P232" s="67"/>
      <c r="Q232" s="67"/>
      <c r="R232" s="67"/>
      <c r="S232" s="67"/>
      <c r="T232" s="67"/>
      <c r="U232" s="67"/>
      <c r="V232" s="2"/>
      <c r="W232" s="67"/>
      <c r="X232" s="67"/>
      <c r="Y232" s="2"/>
      <c r="Z232" s="67"/>
      <c r="AA232" s="67"/>
      <c r="AB232" s="2"/>
      <c r="AC232" s="67"/>
      <c r="AD232" s="67"/>
      <c r="AE232" s="2"/>
      <c r="AF232" s="67"/>
      <c r="AG232" s="67"/>
      <c r="AH232" s="2"/>
      <c r="AI232" s="67"/>
      <c r="AJ232" s="67"/>
      <c r="AK232" s="2"/>
      <c r="AL232" s="67"/>
    </row>
    <row r="233" spans="1:38" x14ac:dyDescent="0.25">
      <c r="A233" s="67"/>
      <c r="B233" s="67"/>
      <c r="C233" s="67"/>
      <c r="D233" s="67"/>
      <c r="E233" s="67"/>
      <c r="F233" s="67"/>
      <c r="G233" s="67"/>
      <c r="H233" s="67"/>
      <c r="I233" s="67"/>
      <c r="J233" s="67"/>
      <c r="K233" s="67"/>
      <c r="L233" s="67"/>
      <c r="M233" s="67"/>
      <c r="N233" s="67"/>
      <c r="O233" s="67"/>
      <c r="P233" s="67"/>
      <c r="Q233" s="67"/>
      <c r="R233" s="67"/>
      <c r="S233" s="67"/>
      <c r="T233" s="67"/>
      <c r="U233" s="67"/>
      <c r="V233" s="2"/>
      <c r="W233" s="67"/>
      <c r="X233" s="67"/>
      <c r="Y233" s="2"/>
      <c r="Z233" s="67"/>
      <c r="AA233" s="67"/>
      <c r="AB233" s="2"/>
      <c r="AC233" s="67"/>
      <c r="AD233" s="67"/>
      <c r="AE233" s="2"/>
      <c r="AF233" s="67"/>
      <c r="AG233" s="67"/>
      <c r="AH233" s="2"/>
      <c r="AI233" s="67"/>
      <c r="AJ233" s="67"/>
      <c r="AK233" s="2"/>
      <c r="AL233" s="67"/>
    </row>
    <row r="234" spans="1:38" x14ac:dyDescent="0.25">
      <c r="A234" s="67"/>
      <c r="B234" s="67"/>
      <c r="C234" s="67"/>
      <c r="D234" s="67"/>
      <c r="E234" s="67"/>
      <c r="F234" s="67"/>
      <c r="G234" s="67"/>
      <c r="H234" s="67"/>
      <c r="I234" s="67"/>
      <c r="J234" s="67"/>
      <c r="K234" s="67"/>
      <c r="L234" s="67"/>
      <c r="M234" s="67"/>
      <c r="N234" s="67"/>
      <c r="O234" s="67"/>
      <c r="P234" s="67"/>
      <c r="Q234" s="67"/>
      <c r="R234" s="67"/>
      <c r="S234" s="67"/>
      <c r="T234" s="67"/>
      <c r="U234" s="67"/>
      <c r="V234" s="2"/>
      <c r="W234" s="67"/>
      <c r="X234" s="67"/>
      <c r="Y234" s="2"/>
      <c r="Z234" s="67"/>
      <c r="AA234" s="67"/>
      <c r="AB234" s="2"/>
      <c r="AC234" s="67"/>
      <c r="AD234" s="67"/>
      <c r="AE234" s="2"/>
      <c r="AF234" s="67"/>
      <c r="AG234" s="67"/>
      <c r="AH234" s="2"/>
      <c r="AI234" s="67"/>
      <c r="AJ234" s="67"/>
      <c r="AK234" s="2"/>
      <c r="AL234" s="67"/>
    </row>
    <row r="235" spans="1:38" x14ac:dyDescent="0.25">
      <c r="A235" s="67"/>
      <c r="B235" s="67"/>
      <c r="C235" s="67"/>
      <c r="D235" s="67"/>
      <c r="E235" s="67"/>
      <c r="F235" s="67"/>
      <c r="G235" s="67"/>
      <c r="H235" s="67"/>
      <c r="I235" s="67"/>
      <c r="J235" s="67"/>
      <c r="K235" s="67"/>
      <c r="L235" s="67"/>
      <c r="M235" s="67"/>
      <c r="N235" s="67"/>
      <c r="O235" s="67"/>
      <c r="P235" s="67"/>
      <c r="Q235" s="67"/>
      <c r="R235" s="67"/>
      <c r="S235" s="67"/>
      <c r="T235" s="67"/>
      <c r="U235" s="67"/>
      <c r="V235" s="2"/>
      <c r="W235" s="67"/>
      <c r="X235" s="67"/>
      <c r="Y235" s="2"/>
      <c r="Z235" s="67"/>
      <c r="AA235" s="67"/>
      <c r="AB235" s="2"/>
      <c r="AC235" s="67"/>
      <c r="AD235" s="67"/>
      <c r="AE235" s="2"/>
      <c r="AF235" s="67"/>
      <c r="AG235" s="67"/>
      <c r="AH235" s="2"/>
      <c r="AI235" s="67"/>
      <c r="AJ235" s="67"/>
      <c r="AK235" s="2"/>
      <c r="AL235" s="67"/>
    </row>
    <row r="236" spans="1:38" x14ac:dyDescent="0.25">
      <c r="A236" s="67"/>
      <c r="B236" s="67"/>
      <c r="C236" s="67"/>
      <c r="D236" s="67"/>
      <c r="E236" s="67"/>
      <c r="F236" s="67"/>
      <c r="G236" s="67"/>
      <c r="H236" s="67"/>
      <c r="I236" s="67"/>
      <c r="J236" s="67"/>
      <c r="K236" s="67"/>
      <c r="L236" s="67"/>
      <c r="M236" s="67"/>
      <c r="N236" s="67"/>
      <c r="O236" s="67"/>
      <c r="P236" s="67"/>
      <c r="Q236" s="67"/>
      <c r="R236" s="67"/>
      <c r="S236" s="67"/>
      <c r="T236" s="67"/>
      <c r="U236" s="67"/>
      <c r="V236" s="2"/>
      <c r="W236" s="67"/>
      <c r="X236" s="67"/>
      <c r="Y236" s="2"/>
      <c r="Z236" s="67"/>
      <c r="AA236" s="67"/>
      <c r="AB236" s="2"/>
      <c r="AC236" s="67"/>
      <c r="AD236" s="67"/>
      <c r="AE236" s="2"/>
      <c r="AF236" s="67"/>
      <c r="AG236" s="67"/>
      <c r="AH236" s="2"/>
      <c r="AI236" s="67"/>
      <c r="AJ236" s="67"/>
      <c r="AK236" s="2"/>
      <c r="AL236" s="67"/>
    </row>
    <row r="237" spans="1:38" x14ac:dyDescent="0.25">
      <c r="A237" s="67"/>
      <c r="B237" s="67"/>
      <c r="C237" s="67"/>
      <c r="D237" s="67"/>
      <c r="E237" s="67"/>
      <c r="F237" s="67"/>
      <c r="G237" s="67"/>
      <c r="H237" s="67"/>
      <c r="I237" s="67"/>
      <c r="J237" s="67"/>
      <c r="K237" s="67"/>
      <c r="L237" s="67"/>
      <c r="M237" s="67"/>
      <c r="N237" s="67"/>
      <c r="O237" s="67"/>
      <c r="P237" s="67"/>
      <c r="Q237" s="67"/>
      <c r="R237" s="67"/>
      <c r="S237" s="67"/>
      <c r="T237" s="67"/>
      <c r="U237" s="67"/>
      <c r="V237" s="2"/>
      <c r="W237" s="67"/>
      <c r="X237" s="67"/>
      <c r="Y237" s="2"/>
      <c r="Z237" s="67"/>
      <c r="AA237" s="67"/>
      <c r="AB237" s="2"/>
      <c r="AC237" s="67"/>
      <c r="AD237" s="67"/>
      <c r="AE237" s="2"/>
      <c r="AF237" s="67"/>
      <c r="AG237" s="67"/>
      <c r="AH237" s="2"/>
      <c r="AI237" s="67"/>
      <c r="AJ237" s="67"/>
      <c r="AK237" s="2"/>
      <c r="AL237" s="67"/>
    </row>
    <row r="238" spans="1:38" x14ac:dyDescent="0.25">
      <c r="A238" s="67"/>
      <c r="B238" s="67"/>
      <c r="C238" s="67"/>
      <c r="D238" s="67"/>
      <c r="E238" s="67"/>
      <c r="F238" s="67"/>
      <c r="G238" s="67"/>
      <c r="H238" s="67"/>
      <c r="I238" s="67"/>
      <c r="J238" s="67"/>
      <c r="K238" s="67"/>
      <c r="L238" s="67"/>
      <c r="M238" s="67"/>
      <c r="N238" s="67"/>
      <c r="O238" s="67"/>
      <c r="P238" s="67"/>
      <c r="Q238" s="67"/>
      <c r="R238" s="67"/>
      <c r="S238" s="67"/>
      <c r="T238" s="67"/>
      <c r="U238" s="67"/>
      <c r="V238" s="2"/>
      <c r="W238" s="67"/>
      <c r="X238" s="67"/>
      <c r="Y238" s="2"/>
      <c r="Z238" s="67"/>
      <c r="AA238" s="67"/>
      <c r="AB238" s="2"/>
      <c r="AC238" s="67"/>
      <c r="AD238" s="67"/>
      <c r="AE238" s="2"/>
      <c r="AF238" s="67"/>
      <c r="AG238" s="67"/>
      <c r="AH238" s="2"/>
      <c r="AI238" s="67"/>
      <c r="AJ238" s="67"/>
      <c r="AK238" s="2"/>
      <c r="AL238" s="67"/>
    </row>
    <row r="239" spans="1:38" x14ac:dyDescent="0.25">
      <c r="A239" s="67"/>
      <c r="B239" s="67"/>
      <c r="C239" s="67"/>
      <c r="D239" s="67"/>
      <c r="E239" s="67"/>
      <c r="F239" s="67"/>
      <c r="G239" s="67"/>
      <c r="H239" s="67"/>
      <c r="I239" s="67"/>
      <c r="J239" s="67"/>
      <c r="K239" s="67"/>
      <c r="L239" s="67"/>
      <c r="M239" s="67"/>
      <c r="N239" s="67"/>
      <c r="O239" s="67"/>
      <c r="P239" s="67"/>
      <c r="Q239" s="67"/>
      <c r="R239" s="67"/>
      <c r="S239" s="67"/>
      <c r="T239" s="67"/>
      <c r="U239" s="67"/>
      <c r="V239" s="2"/>
      <c r="W239" s="67"/>
      <c r="X239" s="67"/>
      <c r="Y239" s="2"/>
      <c r="Z239" s="67"/>
      <c r="AA239" s="67"/>
      <c r="AB239" s="2"/>
      <c r="AC239" s="67"/>
      <c r="AD239" s="67"/>
      <c r="AE239" s="2"/>
      <c r="AF239" s="67"/>
      <c r="AG239" s="67"/>
      <c r="AH239" s="2"/>
      <c r="AI239" s="67"/>
      <c r="AJ239" s="67"/>
      <c r="AK239" s="2"/>
      <c r="AL239" s="67"/>
    </row>
    <row r="240" spans="1:38" x14ac:dyDescent="0.25">
      <c r="A240" s="67"/>
      <c r="B240" s="67"/>
      <c r="C240" s="67"/>
      <c r="D240" s="67"/>
      <c r="E240" s="67"/>
      <c r="F240" s="67"/>
      <c r="G240" s="67"/>
      <c r="H240" s="67"/>
      <c r="I240" s="67"/>
      <c r="J240" s="67"/>
      <c r="K240" s="67"/>
      <c r="L240" s="67"/>
      <c r="M240" s="67"/>
      <c r="N240" s="67"/>
      <c r="O240" s="67"/>
      <c r="P240" s="67"/>
      <c r="Q240" s="67"/>
      <c r="R240" s="67"/>
      <c r="S240" s="67"/>
      <c r="T240" s="67"/>
      <c r="U240" s="67"/>
      <c r="V240" s="2"/>
      <c r="W240" s="67"/>
      <c r="X240" s="67"/>
      <c r="Y240" s="2"/>
      <c r="Z240" s="67"/>
      <c r="AA240" s="67"/>
      <c r="AB240" s="2"/>
      <c r="AC240" s="67"/>
      <c r="AD240" s="67"/>
      <c r="AE240" s="2"/>
      <c r="AF240" s="67"/>
      <c r="AG240" s="67"/>
      <c r="AH240" s="2"/>
      <c r="AI240" s="67"/>
      <c r="AJ240" s="67"/>
      <c r="AK240" s="2"/>
      <c r="AL240" s="67"/>
    </row>
    <row r="241" spans="1:38" x14ac:dyDescent="0.25">
      <c r="A241" s="67"/>
      <c r="B241" s="67"/>
      <c r="C241" s="67"/>
      <c r="D241" s="67"/>
      <c r="E241" s="67"/>
      <c r="F241" s="67"/>
      <c r="G241" s="67"/>
      <c r="H241" s="67"/>
      <c r="I241" s="67"/>
      <c r="J241" s="67"/>
      <c r="K241" s="67"/>
      <c r="L241" s="67"/>
      <c r="M241" s="67"/>
      <c r="N241" s="67"/>
      <c r="O241" s="67"/>
      <c r="P241" s="67"/>
      <c r="Q241" s="67"/>
      <c r="R241" s="67"/>
      <c r="S241" s="67"/>
      <c r="T241" s="67"/>
      <c r="U241" s="67"/>
      <c r="V241" s="2"/>
      <c r="W241" s="67"/>
      <c r="X241" s="67"/>
      <c r="Y241" s="2"/>
      <c r="Z241" s="67"/>
      <c r="AA241" s="67"/>
      <c r="AB241" s="2"/>
      <c r="AC241" s="67"/>
      <c r="AD241" s="67"/>
      <c r="AE241" s="2"/>
      <c r="AF241" s="67"/>
      <c r="AG241" s="67"/>
      <c r="AH241" s="2"/>
      <c r="AI241" s="67"/>
      <c r="AJ241" s="67"/>
      <c r="AK241" s="2"/>
      <c r="AL241" s="67"/>
    </row>
  </sheetData>
  <autoFilter ref="D41:P41">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66">
    <mergeCell ref="Q26:T36"/>
    <mergeCell ref="Q25:T25"/>
    <mergeCell ref="D60:M60"/>
    <mergeCell ref="D61:M61"/>
    <mergeCell ref="D8:E8"/>
    <mergeCell ref="D96:M96"/>
    <mergeCell ref="D98:M98"/>
    <mergeCell ref="D67:M67"/>
    <mergeCell ref="D69:M69"/>
    <mergeCell ref="D70:M70"/>
    <mergeCell ref="D71:M71"/>
    <mergeCell ref="D62:M62"/>
    <mergeCell ref="D63:M63"/>
    <mergeCell ref="D64:M64"/>
    <mergeCell ref="D65:M65"/>
    <mergeCell ref="D66:M66"/>
    <mergeCell ref="D76:M76"/>
    <mergeCell ref="D77:M77"/>
    <mergeCell ref="D78:M78"/>
    <mergeCell ref="D79:M79"/>
    <mergeCell ref="D80:M80"/>
    <mergeCell ref="D72:M72"/>
    <mergeCell ref="D73:M73"/>
    <mergeCell ref="D74:M74"/>
    <mergeCell ref="D87:M87"/>
    <mergeCell ref="D88:M88"/>
    <mergeCell ref="D89:M89"/>
    <mergeCell ref="D90:M90"/>
    <mergeCell ref="D81:M81"/>
    <mergeCell ref="D82:M82"/>
    <mergeCell ref="D83:M83"/>
    <mergeCell ref="D85:M85"/>
    <mergeCell ref="D86:M86"/>
    <mergeCell ref="D75:M75"/>
    <mergeCell ref="D84:M84"/>
    <mergeCell ref="D99:M99"/>
    <mergeCell ref="D100:M100"/>
    <mergeCell ref="D91:M91"/>
    <mergeCell ref="D92:M92"/>
    <mergeCell ref="D93:M93"/>
    <mergeCell ref="D94:M94"/>
    <mergeCell ref="D95:M95"/>
    <mergeCell ref="D106:M106"/>
    <mergeCell ref="D107:M107"/>
    <mergeCell ref="D97:M97"/>
    <mergeCell ref="D108:M108"/>
    <mergeCell ref="D109:M109"/>
    <mergeCell ref="D110:M110"/>
    <mergeCell ref="D101:M101"/>
    <mergeCell ref="D102:M102"/>
    <mergeCell ref="D103:M103"/>
    <mergeCell ref="D104:M104"/>
    <mergeCell ref="D105:M105"/>
    <mergeCell ref="D116:M116"/>
    <mergeCell ref="D117:M117"/>
    <mergeCell ref="D118:M118"/>
    <mergeCell ref="D119:M119"/>
    <mergeCell ref="D120:M120"/>
    <mergeCell ref="D111:M111"/>
    <mergeCell ref="D112:M112"/>
    <mergeCell ref="D113:M113"/>
    <mergeCell ref="D114:M114"/>
    <mergeCell ref="D115:M115"/>
    <mergeCell ref="D125:M125"/>
    <mergeCell ref="D126:M126"/>
    <mergeCell ref="D127:M127"/>
    <mergeCell ref="D128:M128"/>
    <mergeCell ref="D129:M129"/>
    <mergeCell ref="D121:M121"/>
    <mergeCell ref="D122:M122"/>
    <mergeCell ref="D123:M123"/>
    <mergeCell ref="D124:M124"/>
    <mergeCell ref="D134:M134"/>
    <mergeCell ref="D135:M135"/>
    <mergeCell ref="D136:M136"/>
    <mergeCell ref="D137:M137"/>
    <mergeCell ref="D138:M138"/>
    <mergeCell ref="D130:M130"/>
    <mergeCell ref="D131:M131"/>
    <mergeCell ref="D132:M132"/>
    <mergeCell ref="D133:M133"/>
    <mergeCell ref="D143:M143"/>
    <mergeCell ref="D144:M144"/>
    <mergeCell ref="D145:M145"/>
    <mergeCell ref="D146:M146"/>
    <mergeCell ref="D147:M147"/>
    <mergeCell ref="D139:M139"/>
    <mergeCell ref="D140:M140"/>
    <mergeCell ref="D141:M141"/>
    <mergeCell ref="D142:M142"/>
    <mergeCell ref="D152:M152"/>
    <mergeCell ref="D153:M153"/>
    <mergeCell ref="D154:M154"/>
    <mergeCell ref="D155:M155"/>
    <mergeCell ref="D156:M156"/>
    <mergeCell ref="D148:M148"/>
    <mergeCell ref="D149:M149"/>
    <mergeCell ref="D150:M150"/>
    <mergeCell ref="D151:M151"/>
    <mergeCell ref="D162:M162"/>
    <mergeCell ref="D163:M163"/>
    <mergeCell ref="D164:M164"/>
    <mergeCell ref="D165:M165"/>
    <mergeCell ref="D166:M166"/>
    <mergeCell ref="D157:M157"/>
    <mergeCell ref="D158:M158"/>
    <mergeCell ref="D159:M159"/>
    <mergeCell ref="D160:M160"/>
    <mergeCell ref="D161:M161"/>
    <mergeCell ref="D173:M173"/>
    <mergeCell ref="D174:M174"/>
    <mergeCell ref="D175:M175"/>
    <mergeCell ref="D176:M176"/>
    <mergeCell ref="D167:M167"/>
    <mergeCell ref="D168:M168"/>
    <mergeCell ref="D169:M169"/>
    <mergeCell ref="D170:M170"/>
    <mergeCell ref="D171:M171"/>
    <mergeCell ref="D18:E18"/>
    <mergeCell ref="D25:E25"/>
    <mergeCell ref="D196:M196"/>
    <mergeCell ref="D197:M197"/>
    <mergeCell ref="D186:M186"/>
    <mergeCell ref="D187:M187"/>
    <mergeCell ref="D188:M188"/>
    <mergeCell ref="D195:M195"/>
    <mergeCell ref="D181:M181"/>
    <mergeCell ref="D182:M182"/>
    <mergeCell ref="D183:M183"/>
    <mergeCell ref="D184:M184"/>
    <mergeCell ref="D185:M185"/>
    <mergeCell ref="D190:M190"/>
    <mergeCell ref="D189:M189"/>
    <mergeCell ref="D191:M191"/>
    <mergeCell ref="D192:M192"/>
    <mergeCell ref="D193:M193"/>
    <mergeCell ref="D194:M194"/>
    <mergeCell ref="D177:M177"/>
    <mergeCell ref="D178:M178"/>
    <mergeCell ref="D179:M179"/>
    <mergeCell ref="D180:M180"/>
    <mergeCell ref="D172:M172"/>
    <mergeCell ref="G8:P8"/>
    <mergeCell ref="D68:M68"/>
    <mergeCell ref="H3:P5"/>
    <mergeCell ref="D11:E14"/>
    <mergeCell ref="D10:E10"/>
    <mergeCell ref="D45:M45"/>
    <mergeCell ref="D56:M56"/>
    <mergeCell ref="D57:M57"/>
    <mergeCell ref="D58:M58"/>
    <mergeCell ref="D59:M59"/>
    <mergeCell ref="D51:M51"/>
    <mergeCell ref="D52:M52"/>
    <mergeCell ref="D53:M53"/>
    <mergeCell ref="D54:M54"/>
    <mergeCell ref="D55:M55"/>
    <mergeCell ref="D46:M46"/>
    <mergeCell ref="D47:M47"/>
    <mergeCell ref="D48:M48"/>
    <mergeCell ref="D49:M49"/>
    <mergeCell ref="D50:M50"/>
    <mergeCell ref="D43:M43"/>
    <mergeCell ref="D44:M44"/>
    <mergeCell ref="D41:M41"/>
    <mergeCell ref="D42:M42"/>
  </mergeCells>
  <conditionalFormatting sqref="D11:E14">
    <cfRule type="cellIs" dxfId="48" priority="14" operator="between">
      <formula>0</formula>
      <formula>41</formula>
    </cfRule>
    <cfRule type="cellIs" dxfId="47" priority="15" operator="between">
      <formula>41</formula>
      <formula>60</formula>
    </cfRule>
    <cfRule type="cellIs" dxfId="46" priority="16" operator="between">
      <formula>61</formula>
      <formula>84</formula>
    </cfRule>
    <cfRule type="cellIs" dxfId="45" priority="17" operator="between">
      <formula>85</formula>
      <formula>100</formula>
    </cfRule>
  </conditionalFormatting>
  <conditionalFormatting sqref="R11:T11">
    <cfRule type="colorScale" priority="4">
      <colorScale>
        <cfvo type="min"/>
        <cfvo type="percentile" val="50"/>
        <cfvo type="max"/>
        <color rgb="FF63BE7B"/>
        <color rgb="FFFFEB84"/>
        <color rgb="FFF8696B"/>
      </colorScale>
    </cfRule>
  </conditionalFormatting>
  <conditionalFormatting sqref="R12:T12">
    <cfRule type="colorScale" priority="3">
      <colorScale>
        <cfvo type="min"/>
        <cfvo type="percentile" val="50"/>
        <cfvo type="max"/>
        <color rgb="FF63BE7B"/>
        <color rgb="FFFFEB84"/>
        <color rgb="FFF8696B"/>
      </colorScale>
    </cfRule>
  </conditionalFormatting>
  <conditionalFormatting sqref="R13:T13">
    <cfRule type="colorScale" priority="2">
      <colorScale>
        <cfvo type="min"/>
        <cfvo type="percentile" val="50"/>
        <cfvo type="max"/>
        <color rgb="FF63BE7B"/>
        <color rgb="FFFFEB84"/>
        <color rgb="FFF8696B"/>
      </colorScale>
    </cfRule>
  </conditionalFormatting>
  <conditionalFormatting sqref="R14:T14">
    <cfRule type="colorScale" priority="1">
      <colorScale>
        <cfvo type="min"/>
        <cfvo type="percentile" val="50"/>
        <cfvo type="max"/>
        <color rgb="FF63BE7B"/>
        <color rgb="FFFFEB84"/>
        <color rgb="FFF8696B"/>
      </colorScale>
    </cfRule>
  </conditionalFormatting>
  <pageMargins left="0.25" right="0.25" top="0.75" bottom="0.75" header="0.3" footer="0.3"/>
  <pageSetup scale="53" fitToHeight="0" orientation="landscape" r:id="rId1"/>
  <rowBreaks count="2" manualBreakCount="2">
    <brk id="38" max="16383" man="1"/>
    <brk id="100" max="25" man="1"/>
  </rowBreaks>
  <colBreaks count="1" manualBreakCount="1">
    <brk id="23" max="205" man="1"/>
  </col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2:S179"/>
  <sheetViews>
    <sheetView workbookViewId="0"/>
  </sheetViews>
  <sheetFormatPr defaultRowHeight="15" x14ac:dyDescent="0.25"/>
  <cols>
    <col min="1" max="1" width="3.140625" customWidth="1"/>
    <col min="2" max="2" width="4.42578125" customWidth="1"/>
    <col min="3" max="3" width="87.42578125" customWidth="1"/>
    <col min="4" max="4" width="14" style="35" customWidth="1"/>
    <col min="5" max="5" width="80.28515625" customWidth="1"/>
    <col min="6" max="6" width="4.85546875" customWidth="1"/>
    <col min="7" max="7" width="6.28515625" customWidth="1"/>
    <col min="8" max="8" width="5.5703125" customWidth="1"/>
    <col min="9" max="9" width="80.28515625" customWidth="1"/>
    <col min="10" max="10" width="27.7109375" customWidth="1"/>
    <col min="11" max="11" width="14.140625" customWidth="1"/>
    <col min="12" max="12" width="8.28515625" style="40" customWidth="1"/>
    <col min="13" max="13" width="10.140625" style="40" customWidth="1"/>
    <col min="14" max="14" width="11.140625" style="40" customWidth="1"/>
    <col min="15" max="15" width="3.28515625" customWidth="1"/>
    <col min="16" max="16" width="9.140625" customWidth="1"/>
    <col min="17" max="17" width="9.7109375" customWidth="1"/>
    <col min="18" max="18" width="10" customWidth="1"/>
  </cols>
  <sheetData>
    <row r="2" spans="2:19" x14ac:dyDescent="0.25">
      <c r="C2" s="51" t="s">
        <v>452</v>
      </c>
      <c r="D2" s="87" t="s">
        <v>217</v>
      </c>
      <c r="E2" t="s">
        <v>420</v>
      </c>
    </row>
    <row r="3" spans="2:19" x14ac:dyDescent="0.25">
      <c r="C3" s="106" t="s">
        <v>344</v>
      </c>
      <c r="D3" s="87" t="s">
        <v>218</v>
      </c>
      <c r="E3" t="s">
        <v>431</v>
      </c>
    </row>
    <row r="4" spans="2:19" x14ac:dyDescent="0.25">
      <c r="C4" s="106" t="s">
        <v>449</v>
      </c>
      <c r="D4" s="87"/>
    </row>
    <row r="5" spans="2:19" x14ac:dyDescent="0.25">
      <c r="C5" s="105" t="s">
        <v>358</v>
      </c>
    </row>
    <row r="6" spans="2:19" x14ac:dyDescent="0.25">
      <c r="C6" s="105"/>
    </row>
    <row r="7" spans="2:19" ht="45" x14ac:dyDescent="0.25">
      <c r="B7" s="44"/>
      <c r="C7" s="38" t="s">
        <v>424</v>
      </c>
      <c r="D7" s="38" t="s">
        <v>44</v>
      </c>
      <c r="E7" s="38" t="s">
        <v>1</v>
      </c>
      <c r="F7" s="42"/>
      <c r="I7" s="103" t="s">
        <v>216</v>
      </c>
      <c r="J7" s="103" t="s">
        <v>345</v>
      </c>
      <c r="K7" s="87" t="s">
        <v>345</v>
      </c>
      <c r="L7" s="103" t="s">
        <v>83</v>
      </c>
      <c r="M7" s="103" t="s">
        <v>90</v>
      </c>
      <c r="N7" s="103" t="s">
        <v>199</v>
      </c>
      <c r="O7" s="87"/>
      <c r="P7" s="103" t="s">
        <v>197</v>
      </c>
      <c r="Q7" s="103" t="s">
        <v>332</v>
      </c>
      <c r="R7" s="103" t="s">
        <v>196</v>
      </c>
      <c r="S7" s="35"/>
    </row>
    <row r="8" spans="2:19" x14ac:dyDescent="0.25">
      <c r="B8" s="185">
        <v>1</v>
      </c>
      <c r="C8" s="37" t="s">
        <v>86</v>
      </c>
      <c r="D8" s="36"/>
      <c r="E8" s="37"/>
      <c r="F8" s="42"/>
      <c r="I8" s="88" t="s">
        <v>208</v>
      </c>
      <c r="J8" s="88"/>
      <c r="K8" s="88"/>
      <c r="L8" s="35">
        <v>3</v>
      </c>
      <c r="M8" s="35">
        <f t="shared" ref="M8:M19" si="0">IF(D8="N/A","0",L8)</f>
        <v>3</v>
      </c>
      <c r="N8" s="35" t="str">
        <f t="shared" ref="N8:N19" si="1">IF(D8="Yes",M8,"0")</f>
        <v>0</v>
      </c>
      <c r="O8" s="88"/>
      <c r="P8" s="88" t="s">
        <v>184</v>
      </c>
      <c r="Q8" s="35" t="str">
        <f t="shared" ref="Q8:Q73" si="2">IF(L8=3,"High",IF(L8=2,"Mid",IF(L8=1,"Low","HELP!")))</f>
        <v>High</v>
      </c>
      <c r="R8" s="35" t="s">
        <v>334</v>
      </c>
    </row>
    <row r="9" spans="2:19" x14ac:dyDescent="0.25">
      <c r="B9" s="185">
        <v>2</v>
      </c>
      <c r="C9" s="37" t="s">
        <v>38</v>
      </c>
      <c r="D9" s="36"/>
      <c r="E9" s="37"/>
      <c r="F9" s="42"/>
      <c r="I9" s="88" t="s">
        <v>209</v>
      </c>
      <c r="J9" s="88"/>
      <c r="K9" s="88"/>
      <c r="L9" s="35">
        <v>3</v>
      </c>
      <c r="M9" s="35">
        <f t="shared" si="0"/>
        <v>3</v>
      </c>
      <c r="N9" s="35" t="str">
        <f t="shared" si="1"/>
        <v>0</v>
      </c>
      <c r="O9" s="88"/>
      <c r="P9" s="88" t="s">
        <v>184</v>
      </c>
      <c r="Q9" s="35" t="str">
        <f t="shared" si="2"/>
        <v>High</v>
      </c>
      <c r="R9" s="35" t="s">
        <v>334</v>
      </c>
    </row>
    <row r="10" spans="2:19" x14ac:dyDescent="0.25">
      <c r="B10" s="185">
        <v>3</v>
      </c>
      <c r="C10" s="37" t="s">
        <v>39</v>
      </c>
      <c r="D10" s="36"/>
      <c r="E10" s="37"/>
      <c r="F10" s="42"/>
      <c r="I10" s="88" t="s">
        <v>210</v>
      </c>
      <c r="J10" s="88"/>
      <c r="K10" s="88"/>
      <c r="L10" s="35">
        <v>3</v>
      </c>
      <c r="M10" s="35">
        <f t="shared" si="0"/>
        <v>3</v>
      </c>
      <c r="N10" s="35" t="str">
        <f t="shared" si="1"/>
        <v>0</v>
      </c>
      <c r="O10" s="88"/>
      <c r="P10" s="88" t="s">
        <v>184</v>
      </c>
      <c r="Q10" s="35" t="str">
        <f t="shared" si="2"/>
        <v>High</v>
      </c>
      <c r="R10" s="35" t="s">
        <v>333</v>
      </c>
    </row>
    <row r="11" spans="2:19" ht="30" x14ac:dyDescent="0.25">
      <c r="B11" s="185">
        <v>4</v>
      </c>
      <c r="C11" s="37" t="s">
        <v>40</v>
      </c>
      <c r="D11" s="36"/>
      <c r="E11" s="37"/>
      <c r="F11" s="42"/>
      <c r="I11" s="88" t="s">
        <v>211</v>
      </c>
      <c r="J11" s="88"/>
      <c r="K11" s="88"/>
      <c r="L11" s="35">
        <v>1</v>
      </c>
      <c r="M11" s="35">
        <f t="shared" si="0"/>
        <v>1</v>
      </c>
      <c r="N11" s="35" t="str">
        <f t="shared" si="1"/>
        <v>0</v>
      </c>
      <c r="O11" s="88"/>
      <c r="P11" s="88" t="s">
        <v>184</v>
      </c>
      <c r="Q11" s="35" t="str">
        <f t="shared" si="2"/>
        <v>Low</v>
      </c>
      <c r="R11" s="35" t="s">
        <v>334</v>
      </c>
    </row>
    <row r="12" spans="2:19" ht="15" customHeight="1" x14ac:dyDescent="0.25">
      <c r="B12" s="185">
        <v>5</v>
      </c>
      <c r="C12" s="37" t="s">
        <v>385</v>
      </c>
      <c r="D12" s="36"/>
      <c r="E12" s="37"/>
      <c r="F12" s="42"/>
      <c r="I12" s="88" t="s">
        <v>212</v>
      </c>
      <c r="J12" s="88"/>
      <c r="K12" s="88"/>
      <c r="L12" s="35">
        <v>3</v>
      </c>
      <c r="M12" s="35">
        <f t="shared" si="0"/>
        <v>3</v>
      </c>
      <c r="N12" s="35" t="str">
        <f t="shared" si="1"/>
        <v>0</v>
      </c>
      <c r="O12" s="88"/>
      <c r="P12" s="88" t="s">
        <v>184</v>
      </c>
      <c r="Q12" s="35" t="str">
        <f t="shared" si="2"/>
        <v>High</v>
      </c>
      <c r="R12" s="35" t="s">
        <v>335</v>
      </c>
    </row>
    <row r="13" spans="2:19" x14ac:dyDescent="0.25">
      <c r="B13" s="185">
        <v>6</v>
      </c>
      <c r="C13" s="37" t="s">
        <v>198</v>
      </c>
      <c r="D13" s="36"/>
      <c r="E13" s="37"/>
      <c r="F13" s="42"/>
      <c r="I13" s="88" t="s">
        <v>213</v>
      </c>
      <c r="J13" s="88"/>
      <c r="K13" s="88"/>
      <c r="L13" s="35">
        <v>2</v>
      </c>
      <c r="M13" s="35">
        <f t="shared" si="0"/>
        <v>2</v>
      </c>
      <c r="N13" s="35" t="str">
        <f t="shared" si="1"/>
        <v>0</v>
      </c>
      <c r="O13" s="88"/>
      <c r="P13" s="88" t="s">
        <v>184</v>
      </c>
      <c r="Q13" s="35" t="str">
        <f t="shared" si="2"/>
        <v>Mid</v>
      </c>
      <c r="R13" s="35" t="s">
        <v>334</v>
      </c>
    </row>
    <row r="14" spans="2:19" x14ac:dyDescent="0.25">
      <c r="B14" s="185">
        <v>7</v>
      </c>
      <c r="C14" s="37" t="s">
        <v>85</v>
      </c>
      <c r="D14" s="36"/>
      <c r="E14" s="37"/>
      <c r="F14" s="42"/>
      <c r="I14" s="88" t="s">
        <v>214</v>
      </c>
      <c r="J14" s="88"/>
      <c r="K14" s="88"/>
      <c r="L14" s="35">
        <v>2</v>
      </c>
      <c r="M14" s="35">
        <f t="shared" si="0"/>
        <v>2</v>
      </c>
      <c r="N14" s="35" t="str">
        <f t="shared" si="1"/>
        <v>0</v>
      </c>
      <c r="O14" s="88"/>
      <c r="P14" s="88" t="s">
        <v>184</v>
      </c>
      <c r="Q14" s="35" t="str">
        <f t="shared" si="2"/>
        <v>Mid</v>
      </c>
      <c r="R14" s="35" t="s">
        <v>335</v>
      </c>
    </row>
    <row r="15" spans="2:19" x14ac:dyDescent="0.25">
      <c r="B15" s="185">
        <v>8</v>
      </c>
      <c r="C15" s="37" t="s">
        <v>41</v>
      </c>
      <c r="D15" s="36"/>
      <c r="E15" s="37"/>
      <c r="F15" s="42"/>
      <c r="I15" s="88" t="s">
        <v>215</v>
      </c>
      <c r="J15" s="88"/>
      <c r="K15" s="88"/>
      <c r="L15" s="35">
        <v>3</v>
      </c>
      <c r="M15" s="35">
        <f t="shared" si="0"/>
        <v>3</v>
      </c>
      <c r="N15" s="35" t="str">
        <f t="shared" si="1"/>
        <v>0</v>
      </c>
      <c r="O15" s="88"/>
      <c r="P15" s="88" t="s">
        <v>184</v>
      </c>
      <c r="Q15" s="35" t="str">
        <f t="shared" si="2"/>
        <v>High</v>
      </c>
      <c r="R15" s="35" t="s">
        <v>334</v>
      </c>
    </row>
    <row r="16" spans="2:19" x14ac:dyDescent="0.25">
      <c r="B16" s="185">
        <v>9</v>
      </c>
      <c r="C16" s="37" t="s">
        <v>42</v>
      </c>
      <c r="D16" s="36"/>
      <c r="E16" s="37"/>
      <c r="F16" s="42"/>
      <c r="I16" s="88" t="s">
        <v>219</v>
      </c>
      <c r="J16" s="88"/>
      <c r="K16" s="88"/>
      <c r="L16" s="35">
        <v>1</v>
      </c>
      <c r="M16" s="35">
        <f t="shared" si="0"/>
        <v>1</v>
      </c>
      <c r="N16" s="35" t="str">
        <f t="shared" si="1"/>
        <v>0</v>
      </c>
      <c r="O16" s="88"/>
      <c r="P16" s="88" t="s">
        <v>184</v>
      </c>
      <c r="Q16" s="35" t="str">
        <f t="shared" si="2"/>
        <v>Low</v>
      </c>
      <c r="R16" s="35" t="s">
        <v>334</v>
      </c>
    </row>
    <row r="17" spans="2:18" x14ac:dyDescent="0.25">
      <c r="B17" s="185">
        <v>10</v>
      </c>
      <c r="C17" s="37" t="s">
        <v>432</v>
      </c>
      <c r="D17" s="36"/>
      <c r="E17" s="37"/>
      <c r="F17" s="42"/>
      <c r="I17" s="88" t="s">
        <v>220</v>
      </c>
      <c r="J17" s="88"/>
      <c r="K17" s="88"/>
      <c r="L17" s="35">
        <v>1</v>
      </c>
      <c r="M17" s="35">
        <f t="shared" si="0"/>
        <v>1</v>
      </c>
      <c r="N17" s="35" t="str">
        <f t="shared" si="1"/>
        <v>0</v>
      </c>
      <c r="O17" s="88"/>
      <c r="P17" s="88" t="s">
        <v>184</v>
      </c>
      <c r="Q17" s="35" t="str">
        <f t="shared" si="2"/>
        <v>Low</v>
      </c>
      <c r="R17" s="35" t="s">
        <v>333</v>
      </c>
    </row>
    <row r="18" spans="2:18" x14ac:dyDescent="0.25">
      <c r="B18" s="185">
        <v>11</v>
      </c>
      <c r="C18" s="37" t="s">
        <v>43</v>
      </c>
      <c r="D18" s="36"/>
      <c r="E18" s="37"/>
      <c r="F18" s="42"/>
      <c r="I18" s="88" t="s">
        <v>221</v>
      </c>
      <c r="J18" s="88"/>
      <c r="K18" s="88"/>
      <c r="L18" s="35">
        <v>1</v>
      </c>
      <c r="M18" s="35">
        <f t="shared" si="0"/>
        <v>1</v>
      </c>
      <c r="N18" s="35" t="str">
        <f t="shared" si="1"/>
        <v>0</v>
      </c>
      <c r="O18" s="88"/>
      <c r="P18" s="88" t="s">
        <v>184</v>
      </c>
      <c r="Q18" s="35" t="str">
        <f t="shared" si="2"/>
        <v>Low</v>
      </c>
      <c r="R18" s="35" t="s">
        <v>335</v>
      </c>
    </row>
    <row r="19" spans="2:18" ht="15" customHeight="1" x14ac:dyDescent="0.25">
      <c r="B19" s="185">
        <v>12</v>
      </c>
      <c r="C19" s="37" t="s">
        <v>87</v>
      </c>
      <c r="D19" s="36"/>
      <c r="E19" s="37"/>
      <c r="F19" s="42"/>
      <c r="I19" s="88" t="s">
        <v>222</v>
      </c>
      <c r="J19" s="88"/>
      <c r="K19" s="88"/>
      <c r="L19" s="35">
        <v>2</v>
      </c>
      <c r="M19" s="35">
        <f t="shared" si="0"/>
        <v>2</v>
      </c>
      <c r="N19" s="35" t="str">
        <f t="shared" si="1"/>
        <v>0</v>
      </c>
      <c r="O19" s="88"/>
      <c r="P19" s="88" t="s">
        <v>184</v>
      </c>
      <c r="Q19" s="35" t="str">
        <f t="shared" si="2"/>
        <v>Mid</v>
      </c>
      <c r="R19" s="35" t="s">
        <v>335</v>
      </c>
    </row>
    <row r="20" spans="2:18" x14ac:dyDescent="0.25">
      <c r="B20" s="185"/>
      <c r="C20" s="37"/>
      <c r="D20" s="36"/>
      <c r="E20" s="37"/>
      <c r="F20" s="42"/>
      <c r="I20" s="88"/>
      <c r="J20" s="88"/>
      <c r="K20" s="88"/>
      <c r="L20" s="35"/>
      <c r="M20" s="35"/>
      <c r="N20" s="35"/>
      <c r="O20" s="88"/>
      <c r="P20" s="88"/>
      <c r="Q20" s="35"/>
      <c r="R20" s="35"/>
    </row>
    <row r="21" spans="2:18" ht="28.5" customHeight="1" x14ac:dyDescent="0.25">
      <c r="B21" s="185"/>
      <c r="C21" s="38" t="s">
        <v>343</v>
      </c>
      <c r="D21" s="38" t="s">
        <v>44</v>
      </c>
      <c r="E21" s="41" t="s">
        <v>1</v>
      </c>
      <c r="F21" s="42"/>
      <c r="I21" s="88"/>
      <c r="J21" s="88"/>
      <c r="K21" s="88"/>
      <c r="L21" s="36"/>
      <c r="M21" s="35"/>
      <c r="N21" s="35"/>
      <c r="O21" s="88"/>
      <c r="P21" s="88"/>
      <c r="Q21" s="35"/>
      <c r="R21" s="35"/>
    </row>
    <row r="22" spans="2:18" x14ac:dyDescent="0.25">
      <c r="B22" s="185">
        <v>1</v>
      </c>
      <c r="C22" s="37" t="s">
        <v>93</v>
      </c>
      <c r="D22" s="36"/>
      <c r="E22" s="37"/>
      <c r="F22" s="42"/>
      <c r="I22" s="88" t="s">
        <v>223</v>
      </c>
      <c r="J22" s="88"/>
      <c r="K22" s="88"/>
      <c r="L22" s="35">
        <v>3</v>
      </c>
      <c r="M22" s="35">
        <f t="shared" ref="M22:M37" si="3">IF(D22="N/A","0",L22)</f>
        <v>3</v>
      </c>
      <c r="N22" s="35" t="str">
        <f t="shared" ref="N22:N37" si="4">IF(D22="Yes",M22,"0")</f>
        <v>0</v>
      </c>
      <c r="O22" s="88"/>
      <c r="P22" s="88" t="s">
        <v>184</v>
      </c>
      <c r="Q22" s="35" t="str">
        <f t="shared" si="2"/>
        <v>High</v>
      </c>
      <c r="R22" s="35" t="s">
        <v>333</v>
      </c>
    </row>
    <row r="23" spans="2:18" x14ac:dyDescent="0.25">
      <c r="B23" s="185">
        <v>2</v>
      </c>
      <c r="C23" s="37" t="s">
        <v>47</v>
      </c>
      <c r="D23" s="36"/>
      <c r="E23" s="37"/>
      <c r="F23" s="42"/>
      <c r="I23" s="88" t="s">
        <v>224</v>
      </c>
      <c r="J23" s="88"/>
      <c r="K23" s="88"/>
      <c r="L23" s="35">
        <v>2</v>
      </c>
      <c r="M23" s="35">
        <f t="shared" si="3"/>
        <v>2</v>
      </c>
      <c r="N23" s="35" t="str">
        <f t="shared" si="4"/>
        <v>0</v>
      </c>
      <c r="O23" s="88"/>
      <c r="P23" s="88" t="s">
        <v>184</v>
      </c>
      <c r="Q23" s="35" t="str">
        <f t="shared" si="2"/>
        <v>Mid</v>
      </c>
      <c r="R23" s="35" t="s">
        <v>333</v>
      </c>
    </row>
    <row r="24" spans="2:18" ht="30" x14ac:dyDescent="0.25">
      <c r="B24" s="185">
        <v>3</v>
      </c>
      <c r="C24" s="37" t="s">
        <v>52</v>
      </c>
      <c r="D24" s="36"/>
      <c r="E24" s="37"/>
      <c r="F24" s="42"/>
      <c r="I24" s="88" t="s">
        <v>225</v>
      </c>
      <c r="J24" s="88"/>
      <c r="K24" s="88"/>
      <c r="L24" s="35">
        <v>3</v>
      </c>
      <c r="M24" s="35">
        <f t="shared" si="3"/>
        <v>3</v>
      </c>
      <c r="N24" s="35" t="str">
        <f t="shared" si="4"/>
        <v>0</v>
      </c>
      <c r="O24" s="88"/>
      <c r="P24" s="88" t="s">
        <v>184</v>
      </c>
      <c r="Q24" s="35" t="str">
        <f t="shared" si="2"/>
        <v>High</v>
      </c>
      <c r="R24" s="35" t="s">
        <v>333</v>
      </c>
    </row>
    <row r="25" spans="2:18" x14ac:dyDescent="0.25">
      <c r="B25" s="185">
        <v>4</v>
      </c>
      <c r="C25" s="37" t="s">
        <v>95</v>
      </c>
      <c r="D25" s="36"/>
      <c r="E25" s="37"/>
      <c r="F25" s="42"/>
      <c r="I25" s="88" t="s">
        <v>411</v>
      </c>
      <c r="J25" s="88"/>
      <c r="K25" s="88"/>
      <c r="L25" s="35">
        <v>2</v>
      </c>
      <c r="M25" s="35">
        <f t="shared" si="3"/>
        <v>2</v>
      </c>
      <c r="N25" s="35" t="str">
        <f t="shared" si="4"/>
        <v>0</v>
      </c>
      <c r="O25" s="88"/>
      <c r="P25" s="88" t="s">
        <v>184</v>
      </c>
      <c r="Q25" s="35" t="str">
        <f t="shared" si="2"/>
        <v>Mid</v>
      </c>
      <c r="R25" s="35" t="s">
        <v>333</v>
      </c>
    </row>
    <row r="26" spans="2:18" x14ac:dyDescent="0.25">
      <c r="B26" s="185">
        <v>5</v>
      </c>
      <c r="C26" s="37" t="s">
        <v>45</v>
      </c>
      <c r="D26" s="36"/>
      <c r="E26" s="37"/>
      <c r="F26" s="42"/>
      <c r="I26" s="88" t="s">
        <v>226</v>
      </c>
      <c r="J26" s="88"/>
      <c r="K26" s="88"/>
      <c r="L26" s="35">
        <v>3</v>
      </c>
      <c r="M26" s="35">
        <f t="shared" si="3"/>
        <v>3</v>
      </c>
      <c r="N26" s="35" t="str">
        <f t="shared" si="4"/>
        <v>0</v>
      </c>
      <c r="O26" s="88"/>
      <c r="P26" s="88" t="s">
        <v>184</v>
      </c>
      <c r="Q26" s="35" t="str">
        <f t="shared" si="2"/>
        <v>High</v>
      </c>
      <c r="R26" s="35" t="s">
        <v>333</v>
      </c>
    </row>
    <row r="27" spans="2:18" x14ac:dyDescent="0.25">
      <c r="B27" s="185">
        <v>6</v>
      </c>
      <c r="C27" s="37" t="s">
        <v>46</v>
      </c>
      <c r="D27" s="36"/>
      <c r="E27" s="37"/>
      <c r="F27" s="42"/>
      <c r="I27" s="88" t="s">
        <v>227</v>
      </c>
      <c r="J27" s="88"/>
      <c r="K27" s="88"/>
      <c r="L27" s="35">
        <v>3</v>
      </c>
      <c r="M27" s="35">
        <f t="shared" si="3"/>
        <v>3</v>
      </c>
      <c r="N27" s="35" t="str">
        <f t="shared" si="4"/>
        <v>0</v>
      </c>
      <c r="O27" s="88"/>
      <c r="P27" s="88" t="s">
        <v>184</v>
      </c>
      <c r="Q27" s="35" t="str">
        <f t="shared" si="2"/>
        <v>High</v>
      </c>
      <c r="R27" s="35" t="s">
        <v>333</v>
      </c>
    </row>
    <row r="28" spans="2:18" x14ac:dyDescent="0.25">
      <c r="B28" s="185">
        <v>7</v>
      </c>
      <c r="C28" s="37" t="s">
        <v>48</v>
      </c>
      <c r="D28" s="36"/>
      <c r="E28" s="37"/>
      <c r="F28" s="42"/>
      <c r="I28" s="88" t="s">
        <v>228</v>
      </c>
      <c r="J28" s="88"/>
      <c r="K28" s="88"/>
      <c r="L28" s="35">
        <v>3</v>
      </c>
      <c r="M28" s="35">
        <f t="shared" si="3"/>
        <v>3</v>
      </c>
      <c r="N28" s="35" t="str">
        <f t="shared" si="4"/>
        <v>0</v>
      </c>
      <c r="O28" s="88"/>
      <c r="P28" s="88" t="s">
        <v>184</v>
      </c>
      <c r="Q28" s="35" t="str">
        <f t="shared" si="2"/>
        <v>High</v>
      </c>
      <c r="R28" s="35" t="s">
        <v>333</v>
      </c>
    </row>
    <row r="29" spans="2:18" x14ac:dyDescent="0.25">
      <c r="B29" s="185">
        <v>8</v>
      </c>
      <c r="C29" s="37" t="s">
        <v>88</v>
      </c>
      <c r="D29" s="36"/>
      <c r="E29" s="37"/>
      <c r="F29" s="42"/>
      <c r="I29" s="88" t="s">
        <v>229</v>
      </c>
      <c r="J29" s="88"/>
      <c r="K29" s="88"/>
      <c r="L29" s="35">
        <v>3</v>
      </c>
      <c r="M29" s="35">
        <f t="shared" si="3"/>
        <v>3</v>
      </c>
      <c r="N29" s="35" t="str">
        <f t="shared" si="4"/>
        <v>0</v>
      </c>
      <c r="O29" s="88"/>
      <c r="P29" s="88" t="s">
        <v>184</v>
      </c>
      <c r="Q29" s="35" t="str">
        <f t="shared" si="2"/>
        <v>High</v>
      </c>
      <c r="R29" s="35" t="s">
        <v>333</v>
      </c>
    </row>
    <row r="30" spans="2:18" x14ac:dyDescent="0.25">
      <c r="B30" s="185">
        <v>9</v>
      </c>
      <c r="C30" s="37" t="s">
        <v>50</v>
      </c>
      <c r="D30" s="36"/>
      <c r="E30" s="37"/>
      <c r="F30" s="42"/>
      <c r="I30" s="88" t="s">
        <v>352</v>
      </c>
      <c r="J30" s="88"/>
      <c r="K30" s="88"/>
      <c r="L30" s="35">
        <v>1</v>
      </c>
      <c r="M30" s="35">
        <f t="shared" si="3"/>
        <v>1</v>
      </c>
      <c r="N30" s="35" t="str">
        <f t="shared" si="4"/>
        <v>0</v>
      </c>
      <c r="O30" s="88"/>
      <c r="P30" s="88" t="s">
        <v>184</v>
      </c>
      <c r="Q30" s="35" t="str">
        <f t="shared" si="2"/>
        <v>Low</v>
      </c>
      <c r="R30" s="35" t="s">
        <v>334</v>
      </c>
    </row>
    <row r="31" spans="2:18" x14ac:dyDescent="0.25">
      <c r="B31" s="185">
        <v>10</v>
      </c>
      <c r="C31" s="37" t="s">
        <v>51</v>
      </c>
      <c r="D31" s="36"/>
      <c r="E31" s="37"/>
      <c r="F31" s="42"/>
      <c r="I31" s="88" t="s">
        <v>230</v>
      </c>
      <c r="J31" s="88"/>
      <c r="K31" s="88"/>
      <c r="L31" s="35">
        <v>2</v>
      </c>
      <c r="M31" s="35">
        <f t="shared" si="3"/>
        <v>2</v>
      </c>
      <c r="N31" s="35" t="str">
        <f t="shared" si="4"/>
        <v>0</v>
      </c>
      <c r="O31" s="88"/>
      <c r="P31" s="88" t="s">
        <v>184</v>
      </c>
      <c r="Q31" s="35" t="str">
        <f t="shared" si="2"/>
        <v>Mid</v>
      </c>
      <c r="R31" s="35" t="s">
        <v>334</v>
      </c>
    </row>
    <row r="32" spans="2:18" x14ac:dyDescent="0.25">
      <c r="B32" s="185">
        <v>11</v>
      </c>
      <c r="C32" s="37" t="s">
        <v>49</v>
      </c>
      <c r="D32" s="36"/>
      <c r="E32" s="37"/>
      <c r="F32" s="42"/>
      <c r="I32" s="88" t="s">
        <v>231</v>
      </c>
      <c r="J32" s="88"/>
      <c r="K32" s="88"/>
      <c r="L32" s="35">
        <v>3</v>
      </c>
      <c r="M32" s="35">
        <f t="shared" si="3"/>
        <v>3</v>
      </c>
      <c r="N32" s="35" t="str">
        <f t="shared" si="4"/>
        <v>0</v>
      </c>
      <c r="O32" s="88"/>
      <c r="P32" s="88" t="s">
        <v>184</v>
      </c>
      <c r="Q32" s="35" t="str">
        <f t="shared" si="2"/>
        <v>High</v>
      </c>
      <c r="R32" s="35" t="s">
        <v>334</v>
      </c>
    </row>
    <row r="33" spans="2:18" ht="30" x14ac:dyDescent="0.25">
      <c r="B33" s="185">
        <v>12</v>
      </c>
      <c r="C33" s="37" t="s">
        <v>96</v>
      </c>
      <c r="D33" s="36"/>
      <c r="E33" s="37"/>
      <c r="F33" s="42"/>
      <c r="I33" s="88" t="s">
        <v>232</v>
      </c>
      <c r="J33" s="88"/>
      <c r="K33" s="88"/>
      <c r="L33" s="35">
        <v>3</v>
      </c>
      <c r="M33" s="35">
        <f t="shared" si="3"/>
        <v>3</v>
      </c>
      <c r="N33" s="35" t="str">
        <f t="shared" si="4"/>
        <v>0</v>
      </c>
      <c r="O33" s="88"/>
      <c r="P33" s="88" t="s">
        <v>184</v>
      </c>
      <c r="Q33" s="35" t="str">
        <f t="shared" si="2"/>
        <v>High</v>
      </c>
      <c r="R33" s="35" t="s">
        <v>333</v>
      </c>
    </row>
    <row r="34" spans="2:18" x14ac:dyDescent="0.25">
      <c r="B34" s="185">
        <v>13</v>
      </c>
      <c r="C34" s="37" t="s">
        <v>436</v>
      </c>
      <c r="D34" s="36"/>
      <c r="E34" s="37"/>
      <c r="F34" s="42"/>
      <c r="I34" s="88" t="s">
        <v>437</v>
      </c>
      <c r="J34" s="88"/>
      <c r="K34" s="88"/>
      <c r="L34" s="35">
        <v>3</v>
      </c>
      <c r="M34" s="35">
        <f t="shared" ref="M34" si="5">IF(D34="N/A","0",L34)</f>
        <v>3</v>
      </c>
      <c r="N34" s="35" t="str">
        <f t="shared" ref="N34" si="6">IF(D34="Yes",M34,"0")</f>
        <v>0</v>
      </c>
      <c r="O34" s="88"/>
      <c r="P34" s="88" t="s">
        <v>184</v>
      </c>
      <c r="Q34" s="35" t="str">
        <f t="shared" ref="Q34" si="7">IF(L34=3,"High",IF(L34=2,"Mid",IF(L34=1,"Low","HELP!")))</f>
        <v>High</v>
      </c>
      <c r="R34" s="35" t="s">
        <v>333</v>
      </c>
    </row>
    <row r="35" spans="2:18" x14ac:dyDescent="0.25">
      <c r="B35" s="185">
        <v>14</v>
      </c>
      <c r="C35" s="37" t="s">
        <v>97</v>
      </c>
      <c r="D35" s="36"/>
      <c r="E35" s="37"/>
      <c r="F35" s="42"/>
      <c r="I35" s="88" t="s">
        <v>233</v>
      </c>
      <c r="J35" s="88"/>
      <c r="K35" s="88"/>
      <c r="L35" s="35">
        <v>3</v>
      </c>
      <c r="M35" s="35">
        <f t="shared" si="3"/>
        <v>3</v>
      </c>
      <c r="N35" s="35" t="str">
        <f t="shared" si="4"/>
        <v>0</v>
      </c>
      <c r="O35" s="88"/>
      <c r="P35" s="88" t="s">
        <v>184</v>
      </c>
      <c r="Q35" s="35" t="str">
        <f t="shared" si="2"/>
        <v>High</v>
      </c>
      <c r="R35" s="35" t="s">
        <v>334</v>
      </c>
    </row>
    <row r="36" spans="2:18" x14ac:dyDescent="0.25">
      <c r="B36" s="185">
        <v>15</v>
      </c>
      <c r="C36" s="37" t="s">
        <v>441</v>
      </c>
      <c r="D36" s="36"/>
      <c r="E36" s="37"/>
      <c r="F36" s="42"/>
      <c r="I36" s="88" t="s">
        <v>234</v>
      </c>
      <c r="J36" s="88"/>
      <c r="K36" s="88"/>
      <c r="L36" s="35">
        <v>3</v>
      </c>
      <c r="M36" s="35">
        <f t="shared" si="3"/>
        <v>3</v>
      </c>
      <c r="N36" s="35" t="str">
        <f t="shared" si="4"/>
        <v>0</v>
      </c>
      <c r="O36" s="88"/>
      <c r="P36" s="88" t="s">
        <v>184</v>
      </c>
      <c r="Q36" s="35" t="str">
        <f t="shared" si="2"/>
        <v>High</v>
      </c>
      <c r="R36" s="35" t="s">
        <v>334</v>
      </c>
    </row>
    <row r="37" spans="2:18" x14ac:dyDescent="0.25">
      <c r="B37" s="185">
        <v>16</v>
      </c>
      <c r="C37" s="37" t="s">
        <v>236</v>
      </c>
      <c r="D37" s="36"/>
      <c r="E37" s="37"/>
      <c r="F37" s="42"/>
      <c r="I37" s="88" t="s">
        <v>235</v>
      </c>
      <c r="J37" s="88"/>
      <c r="K37" s="88"/>
      <c r="L37" s="35">
        <v>3</v>
      </c>
      <c r="M37" s="35">
        <f t="shared" si="3"/>
        <v>3</v>
      </c>
      <c r="N37" s="35" t="str">
        <f t="shared" si="4"/>
        <v>0</v>
      </c>
      <c r="O37" s="88"/>
      <c r="P37" s="88" t="s">
        <v>184</v>
      </c>
      <c r="Q37" s="35" t="str">
        <f t="shared" si="2"/>
        <v>High</v>
      </c>
      <c r="R37" s="35" t="s">
        <v>335</v>
      </c>
    </row>
    <row r="38" spans="2:18" x14ac:dyDescent="0.25">
      <c r="B38" s="185"/>
      <c r="C38" s="37"/>
      <c r="D38" s="36"/>
      <c r="E38" s="37"/>
      <c r="F38" s="42"/>
      <c r="I38" s="88"/>
      <c r="J38" s="88"/>
      <c r="K38" s="88"/>
      <c r="L38" s="35"/>
      <c r="M38" s="35"/>
      <c r="N38" s="35"/>
      <c r="O38" s="88"/>
      <c r="P38" s="88"/>
      <c r="Q38" s="35"/>
      <c r="R38" s="35"/>
    </row>
    <row r="39" spans="2:18" ht="18.75" x14ac:dyDescent="0.25">
      <c r="B39" s="185"/>
      <c r="C39" s="38" t="s">
        <v>154</v>
      </c>
      <c r="D39" s="38" t="s">
        <v>44</v>
      </c>
      <c r="E39" s="41" t="s">
        <v>1</v>
      </c>
      <c r="F39" s="42"/>
      <c r="I39" s="88"/>
      <c r="J39" s="88"/>
      <c r="K39" s="88"/>
      <c r="L39" s="36"/>
      <c r="M39" s="35"/>
      <c r="N39" s="35"/>
      <c r="O39" s="88"/>
      <c r="P39" s="88"/>
      <c r="Q39" s="35"/>
      <c r="R39" s="35"/>
    </row>
    <row r="40" spans="2:18" ht="30" x14ac:dyDescent="0.25">
      <c r="B40" s="185">
        <v>1</v>
      </c>
      <c r="C40" s="37" t="s">
        <v>98</v>
      </c>
      <c r="D40" s="36"/>
      <c r="E40" s="37"/>
      <c r="F40" s="42"/>
      <c r="I40" s="88" t="s">
        <v>237</v>
      </c>
      <c r="J40" s="88"/>
      <c r="K40" s="88"/>
      <c r="L40" s="35">
        <v>3</v>
      </c>
      <c r="M40" s="35">
        <f t="shared" ref="M40:M53" si="8">IF(D40="N/A","0",L40)</f>
        <v>3</v>
      </c>
      <c r="N40" s="35" t="str">
        <f t="shared" ref="N40:N53" si="9">IF(D40="Yes",M40,"0")</f>
        <v>0</v>
      </c>
      <c r="O40" s="88"/>
      <c r="P40" s="88" t="s">
        <v>184</v>
      </c>
      <c r="Q40" s="35" t="str">
        <f t="shared" si="2"/>
        <v>High</v>
      </c>
      <c r="R40" s="35" t="s">
        <v>333</v>
      </c>
    </row>
    <row r="41" spans="2:18" ht="30" x14ac:dyDescent="0.25">
      <c r="B41" s="185">
        <v>2</v>
      </c>
      <c r="C41" s="37" t="s">
        <v>106</v>
      </c>
      <c r="D41" s="36"/>
      <c r="E41" s="37"/>
      <c r="F41" s="42"/>
      <c r="I41" s="88" t="s">
        <v>238</v>
      </c>
      <c r="J41" s="88"/>
      <c r="K41" s="88"/>
      <c r="L41" s="35">
        <v>3</v>
      </c>
      <c r="M41" s="35">
        <f t="shared" si="8"/>
        <v>3</v>
      </c>
      <c r="N41" s="35" t="str">
        <f t="shared" si="9"/>
        <v>0</v>
      </c>
      <c r="O41" s="88"/>
      <c r="P41" s="88" t="s">
        <v>184</v>
      </c>
      <c r="Q41" s="35" t="str">
        <f t="shared" si="2"/>
        <v>High</v>
      </c>
      <c r="R41" s="35" t="s">
        <v>333</v>
      </c>
    </row>
    <row r="42" spans="2:18" x14ac:dyDescent="0.25">
      <c r="B42" s="185">
        <v>3</v>
      </c>
      <c r="C42" s="37" t="s">
        <v>438</v>
      </c>
      <c r="D42" s="36"/>
      <c r="E42" s="37"/>
      <c r="F42" s="42"/>
      <c r="I42" s="88" t="s">
        <v>265</v>
      </c>
      <c r="J42" s="88"/>
      <c r="K42" s="88"/>
      <c r="L42" s="35">
        <v>2</v>
      </c>
      <c r="M42" s="35">
        <f t="shared" si="8"/>
        <v>2</v>
      </c>
      <c r="N42" s="35" t="str">
        <f t="shared" si="9"/>
        <v>0</v>
      </c>
      <c r="O42" s="88"/>
      <c r="P42" s="88" t="s">
        <v>184</v>
      </c>
      <c r="Q42" s="35" t="str">
        <f t="shared" ref="Q42" si="10">IF(L42=3,"High",IF(L42=2,"Mid",IF(L42=1,"Low","HELP!")))</f>
        <v>Mid</v>
      </c>
      <c r="R42" s="35" t="s">
        <v>334</v>
      </c>
    </row>
    <row r="43" spans="2:18" ht="15" customHeight="1" x14ac:dyDescent="0.25">
      <c r="B43" s="185">
        <v>4</v>
      </c>
      <c r="C43" s="37" t="s">
        <v>105</v>
      </c>
      <c r="D43" s="36"/>
      <c r="E43" s="37"/>
      <c r="F43" s="42"/>
      <c r="I43" s="88" t="s">
        <v>239</v>
      </c>
      <c r="J43" s="88"/>
      <c r="K43" s="88"/>
      <c r="L43" s="35">
        <v>1</v>
      </c>
      <c r="M43" s="35">
        <f t="shared" si="8"/>
        <v>1</v>
      </c>
      <c r="N43" s="35" t="str">
        <f t="shared" si="9"/>
        <v>0</v>
      </c>
      <c r="O43" s="88"/>
      <c r="P43" s="88" t="s">
        <v>184</v>
      </c>
      <c r="Q43" s="35" t="str">
        <f t="shared" si="2"/>
        <v>Low</v>
      </c>
      <c r="R43" s="35" t="s">
        <v>333</v>
      </c>
    </row>
    <row r="44" spans="2:18" x14ac:dyDescent="0.25">
      <c r="B44" s="185">
        <v>5</v>
      </c>
      <c r="C44" s="37" t="s">
        <v>99</v>
      </c>
      <c r="D44" s="36"/>
      <c r="E44" s="37"/>
      <c r="F44" s="42"/>
      <c r="I44" s="88" t="s">
        <v>249</v>
      </c>
      <c r="J44" s="88"/>
      <c r="K44" s="88"/>
      <c r="L44" s="35">
        <v>3</v>
      </c>
      <c r="M44" s="35">
        <f t="shared" si="8"/>
        <v>3</v>
      </c>
      <c r="N44" s="35" t="str">
        <f t="shared" si="9"/>
        <v>0</v>
      </c>
      <c r="O44" s="88"/>
      <c r="P44" s="88" t="s">
        <v>184</v>
      </c>
      <c r="Q44" s="35" t="str">
        <f t="shared" si="2"/>
        <v>High</v>
      </c>
      <c r="R44" s="35" t="s">
        <v>334</v>
      </c>
    </row>
    <row r="45" spans="2:18" x14ac:dyDescent="0.25">
      <c r="B45" s="185">
        <v>6</v>
      </c>
      <c r="C45" s="37" t="s">
        <v>100</v>
      </c>
      <c r="D45" s="36"/>
      <c r="E45" s="37"/>
      <c r="F45" s="42"/>
      <c r="I45" s="88" t="s">
        <v>250</v>
      </c>
      <c r="J45" s="88"/>
      <c r="K45" s="88"/>
      <c r="L45" s="35">
        <v>3</v>
      </c>
      <c r="M45" s="35">
        <f t="shared" si="8"/>
        <v>3</v>
      </c>
      <c r="N45" s="35" t="str">
        <f t="shared" si="9"/>
        <v>0</v>
      </c>
      <c r="O45" s="88"/>
      <c r="P45" s="88" t="s">
        <v>184</v>
      </c>
      <c r="Q45" s="35" t="str">
        <f t="shared" si="2"/>
        <v>High</v>
      </c>
      <c r="R45" s="35" t="s">
        <v>334</v>
      </c>
    </row>
    <row r="46" spans="2:18" x14ac:dyDescent="0.25">
      <c r="B46" s="185">
        <v>7</v>
      </c>
      <c r="C46" s="37" t="s">
        <v>101</v>
      </c>
      <c r="D46" s="36"/>
      <c r="E46" s="37"/>
      <c r="F46" s="42"/>
      <c r="I46" s="88" t="s">
        <v>251</v>
      </c>
      <c r="J46" s="88"/>
      <c r="K46" s="88"/>
      <c r="L46" s="35">
        <v>2</v>
      </c>
      <c r="M46" s="35">
        <f t="shared" si="8"/>
        <v>2</v>
      </c>
      <c r="N46" s="35" t="str">
        <f t="shared" si="9"/>
        <v>0</v>
      </c>
      <c r="O46" s="88"/>
      <c r="P46" s="88" t="s">
        <v>184</v>
      </c>
      <c r="Q46" s="35" t="str">
        <f t="shared" si="2"/>
        <v>Mid</v>
      </c>
      <c r="R46" s="35" t="s">
        <v>333</v>
      </c>
    </row>
    <row r="47" spans="2:18" x14ac:dyDescent="0.25">
      <c r="B47" s="185">
        <v>8</v>
      </c>
      <c r="C47" s="37" t="s">
        <v>426</v>
      </c>
      <c r="D47" s="36"/>
      <c r="E47" s="37"/>
      <c r="F47" s="42"/>
      <c r="I47" s="88" t="s">
        <v>252</v>
      </c>
      <c r="J47" s="88"/>
      <c r="K47" s="88"/>
      <c r="L47" s="35">
        <v>3</v>
      </c>
      <c r="M47" s="35">
        <f t="shared" si="8"/>
        <v>3</v>
      </c>
      <c r="N47" s="35" t="str">
        <f t="shared" si="9"/>
        <v>0</v>
      </c>
      <c r="O47" s="88"/>
      <c r="P47" s="88" t="s">
        <v>184</v>
      </c>
      <c r="Q47" s="35" t="str">
        <f t="shared" si="2"/>
        <v>High</v>
      </c>
      <c r="R47" s="35" t="s">
        <v>335</v>
      </c>
    </row>
    <row r="48" spans="2:18" x14ac:dyDescent="0.25">
      <c r="B48" s="185">
        <v>9</v>
      </c>
      <c r="C48" s="37" t="s">
        <v>427</v>
      </c>
      <c r="D48" s="36"/>
      <c r="E48" s="37"/>
      <c r="F48" s="42"/>
      <c r="I48" s="88" t="s">
        <v>253</v>
      </c>
      <c r="J48" s="88"/>
      <c r="K48" s="88"/>
      <c r="L48" s="35">
        <v>3</v>
      </c>
      <c r="M48" s="35">
        <f t="shared" si="8"/>
        <v>3</v>
      </c>
      <c r="N48" s="35" t="str">
        <f t="shared" si="9"/>
        <v>0</v>
      </c>
      <c r="O48" s="88"/>
      <c r="P48" s="88" t="s">
        <v>184</v>
      </c>
      <c r="Q48" s="35" t="str">
        <f t="shared" si="2"/>
        <v>High</v>
      </c>
      <c r="R48" s="35" t="s">
        <v>333</v>
      </c>
    </row>
    <row r="49" spans="2:18" x14ac:dyDescent="0.25">
      <c r="B49" s="185">
        <v>10</v>
      </c>
      <c r="C49" s="37" t="s">
        <v>102</v>
      </c>
      <c r="D49" s="36"/>
      <c r="E49" s="37"/>
      <c r="F49" s="42"/>
      <c r="I49" s="88" t="s">
        <v>254</v>
      </c>
      <c r="J49" s="88"/>
      <c r="K49" s="88"/>
      <c r="L49" s="35">
        <v>3</v>
      </c>
      <c r="M49" s="35">
        <f t="shared" si="8"/>
        <v>3</v>
      </c>
      <c r="N49" s="35" t="str">
        <f t="shared" si="9"/>
        <v>0</v>
      </c>
      <c r="O49" s="88"/>
      <c r="P49" s="88" t="s">
        <v>184</v>
      </c>
      <c r="Q49" s="35" t="str">
        <f t="shared" si="2"/>
        <v>High</v>
      </c>
      <c r="R49" s="35" t="s">
        <v>335</v>
      </c>
    </row>
    <row r="50" spans="2:18" x14ac:dyDescent="0.25">
      <c r="B50" s="185">
        <v>11</v>
      </c>
      <c r="C50" s="37" t="s">
        <v>103</v>
      </c>
      <c r="D50" s="36"/>
      <c r="E50" s="37"/>
      <c r="F50" s="42"/>
      <c r="I50" s="88" t="s">
        <v>255</v>
      </c>
      <c r="J50" s="88"/>
      <c r="K50" s="88"/>
      <c r="L50" s="35">
        <v>3</v>
      </c>
      <c r="M50" s="35">
        <f t="shared" si="8"/>
        <v>3</v>
      </c>
      <c r="N50" s="35" t="str">
        <f t="shared" si="9"/>
        <v>0</v>
      </c>
      <c r="O50" s="88"/>
      <c r="P50" s="88" t="s">
        <v>184</v>
      </c>
      <c r="Q50" s="35" t="str">
        <f t="shared" si="2"/>
        <v>High</v>
      </c>
      <c r="R50" s="35" t="s">
        <v>335</v>
      </c>
    </row>
    <row r="51" spans="2:18" x14ac:dyDescent="0.25">
      <c r="B51" s="185">
        <v>12</v>
      </c>
      <c r="C51" s="37" t="s">
        <v>442</v>
      </c>
      <c r="D51" s="36"/>
      <c r="E51" s="37"/>
      <c r="F51" s="42"/>
      <c r="I51" s="88" t="s">
        <v>443</v>
      </c>
      <c r="J51" s="88"/>
      <c r="K51" s="88"/>
      <c r="L51" s="35">
        <v>7</v>
      </c>
      <c r="M51" s="35">
        <f t="shared" ref="M51" si="11">IF(D51="N/A","0",L51)</f>
        <v>7</v>
      </c>
      <c r="N51" s="35" t="str">
        <f t="shared" ref="N51" si="12">IF(D51="Yes",M51,"0")</f>
        <v>0</v>
      </c>
      <c r="O51" s="88"/>
      <c r="P51" s="88" t="s">
        <v>184</v>
      </c>
      <c r="Q51" s="35" t="str">
        <f>IF(L51=7,"High",IF(L51=2,"Mid",IF(L51=1,"Low","HELP!")))</f>
        <v>High</v>
      </c>
      <c r="R51" s="35" t="s">
        <v>335</v>
      </c>
    </row>
    <row r="52" spans="2:18" x14ac:dyDescent="0.25">
      <c r="B52" s="185">
        <v>13</v>
      </c>
      <c r="C52" s="37" t="s">
        <v>104</v>
      </c>
      <c r="D52" s="36"/>
      <c r="E52" s="37"/>
      <c r="F52" s="42"/>
      <c r="I52" s="88" t="s">
        <v>256</v>
      </c>
      <c r="J52" s="88"/>
      <c r="K52" s="88"/>
      <c r="L52" s="35">
        <v>3</v>
      </c>
      <c r="M52" s="35">
        <f t="shared" si="8"/>
        <v>3</v>
      </c>
      <c r="N52" s="35" t="str">
        <f t="shared" si="9"/>
        <v>0</v>
      </c>
      <c r="O52" s="88"/>
      <c r="P52" s="88" t="s">
        <v>184</v>
      </c>
      <c r="Q52" s="35" t="str">
        <f t="shared" si="2"/>
        <v>High</v>
      </c>
      <c r="R52" s="35" t="s">
        <v>335</v>
      </c>
    </row>
    <row r="53" spans="2:18" x14ac:dyDescent="0.25">
      <c r="B53" s="185">
        <v>14</v>
      </c>
      <c r="C53" s="37" t="s">
        <v>59</v>
      </c>
      <c r="D53" s="36"/>
      <c r="E53" s="37"/>
      <c r="F53" s="42"/>
      <c r="I53" s="88" t="s">
        <v>257</v>
      </c>
      <c r="J53" s="88"/>
      <c r="K53" s="88"/>
      <c r="L53" s="35">
        <v>3</v>
      </c>
      <c r="M53" s="35">
        <f t="shared" si="8"/>
        <v>3</v>
      </c>
      <c r="N53" s="35" t="str">
        <f t="shared" si="9"/>
        <v>0</v>
      </c>
      <c r="O53" s="88"/>
      <c r="P53" s="88" t="s">
        <v>184</v>
      </c>
      <c r="Q53" s="35" t="str">
        <f t="shared" si="2"/>
        <v>High</v>
      </c>
      <c r="R53" s="35" t="s">
        <v>335</v>
      </c>
    </row>
    <row r="54" spans="2:18" x14ac:dyDescent="0.25">
      <c r="B54" s="185"/>
      <c r="C54" s="37"/>
      <c r="D54" s="36"/>
      <c r="E54" s="37"/>
      <c r="F54" s="42"/>
      <c r="I54" s="88"/>
      <c r="J54" s="88"/>
      <c r="K54" s="88"/>
      <c r="L54" s="35"/>
      <c r="M54" s="35"/>
      <c r="N54" s="35"/>
      <c r="O54" s="88"/>
      <c r="P54" s="88"/>
      <c r="Q54" s="35"/>
      <c r="R54" s="35"/>
    </row>
    <row r="55" spans="2:18" ht="18.75" x14ac:dyDescent="0.25">
      <c r="B55" s="185"/>
      <c r="C55" s="38" t="s">
        <v>153</v>
      </c>
      <c r="D55" s="38" t="s">
        <v>44</v>
      </c>
      <c r="E55" s="41" t="s">
        <v>1</v>
      </c>
      <c r="F55" s="42"/>
      <c r="I55" s="88"/>
      <c r="J55" s="88"/>
      <c r="K55" s="88"/>
      <c r="L55" s="36"/>
      <c r="M55" s="35"/>
      <c r="N55" s="35"/>
      <c r="O55" s="88"/>
      <c r="P55" s="88"/>
      <c r="Q55" s="35"/>
      <c r="R55" s="35"/>
    </row>
    <row r="56" spans="2:18" x14ac:dyDescent="0.25">
      <c r="B56" s="185">
        <v>1</v>
      </c>
      <c r="C56" s="37" t="s">
        <v>107</v>
      </c>
      <c r="D56" s="36"/>
      <c r="E56" s="37"/>
      <c r="F56" s="42"/>
      <c r="I56" s="88" t="s">
        <v>258</v>
      </c>
      <c r="J56" s="88"/>
      <c r="K56" s="88"/>
      <c r="L56" s="35">
        <v>2</v>
      </c>
      <c r="M56" s="35">
        <f t="shared" ref="M56:M68" si="13">IF(D56="N/A","0",L56)</f>
        <v>2</v>
      </c>
      <c r="N56" s="35" t="str">
        <f t="shared" ref="N56:N68" si="14">IF(D56="Yes",M56,"0")</f>
        <v>0</v>
      </c>
      <c r="O56" s="88"/>
      <c r="P56" s="88" t="s">
        <v>184</v>
      </c>
      <c r="Q56" s="35" t="str">
        <f t="shared" si="2"/>
        <v>Mid</v>
      </c>
      <c r="R56" s="35" t="s">
        <v>335</v>
      </c>
    </row>
    <row r="57" spans="2:18" x14ac:dyDescent="0.25">
      <c r="B57" s="185">
        <v>2</v>
      </c>
      <c r="C57" s="37" t="s">
        <v>53</v>
      </c>
      <c r="D57" s="36"/>
      <c r="E57" s="37"/>
      <c r="F57" s="42"/>
      <c r="I57" s="88" t="s">
        <v>259</v>
      </c>
      <c r="J57" s="88"/>
      <c r="K57" s="88"/>
      <c r="L57" s="35">
        <v>2</v>
      </c>
      <c r="M57" s="35">
        <f t="shared" si="13"/>
        <v>2</v>
      </c>
      <c r="N57" s="35" t="str">
        <f t="shared" si="14"/>
        <v>0</v>
      </c>
      <c r="O57" s="88"/>
      <c r="P57" s="88" t="s">
        <v>184</v>
      </c>
      <c r="Q57" s="35" t="str">
        <f t="shared" si="2"/>
        <v>Mid</v>
      </c>
      <c r="R57" s="35" t="s">
        <v>335</v>
      </c>
    </row>
    <row r="58" spans="2:18" x14ac:dyDescent="0.25">
      <c r="B58" s="185">
        <v>3</v>
      </c>
      <c r="C58" s="37" t="s">
        <v>54</v>
      </c>
      <c r="D58" s="36"/>
      <c r="E58" s="37"/>
      <c r="F58" s="42"/>
      <c r="I58" s="88" t="s">
        <v>260</v>
      </c>
      <c r="J58" s="88"/>
      <c r="K58" s="88"/>
      <c r="L58" s="35">
        <v>2</v>
      </c>
      <c r="M58" s="35">
        <f t="shared" si="13"/>
        <v>2</v>
      </c>
      <c r="N58" s="35" t="str">
        <f t="shared" si="14"/>
        <v>0</v>
      </c>
      <c r="O58" s="88"/>
      <c r="P58" s="88" t="s">
        <v>184</v>
      </c>
      <c r="Q58" s="35" t="str">
        <f t="shared" si="2"/>
        <v>Mid</v>
      </c>
      <c r="R58" s="35" t="s">
        <v>333</v>
      </c>
    </row>
    <row r="59" spans="2:18" x14ac:dyDescent="0.25">
      <c r="B59" s="185">
        <v>4</v>
      </c>
      <c r="C59" s="37" t="s">
        <v>200</v>
      </c>
      <c r="D59" s="36"/>
      <c r="E59" s="37"/>
      <c r="F59" s="42"/>
      <c r="I59" s="88" t="s">
        <v>261</v>
      </c>
      <c r="J59" s="88"/>
      <c r="K59" s="88"/>
      <c r="L59" s="35">
        <v>2</v>
      </c>
      <c r="M59" s="35">
        <f t="shared" si="13"/>
        <v>2</v>
      </c>
      <c r="N59" s="35" t="str">
        <f t="shared" si="14"/>
        <v>0</v>
      </c>
      <c r="O59" s="88"/>
      <c r="P59" s="88" t="s">
        <v>184</v>
      </c>
      <c r="Q59" s="35" t="str">
        <f t="shared" si="2"/>
        <v>Mid</v>
      </c>
      <c r="R59" s="35" t="s">
        <v>335</v>
      </c>
    </row>
    <row r="60" spans="2:18" x14ac:dyDescent="0.25">
      <c r="B60" s="185">
        <v>5</v>
      </c>
      <c r="C60" s="37" t="s">
        <v>201</v>
      </c>
      <c r="D60" s="36"/>
      <c r="E60" s="37"/>
      <c r="F60" s="42"/>
      <c r="I60" s="88" t="s">
        <v>262</v>
      </c>
      <c r="J60" s="88"/>
      <c r="K60" s="88"/>
      <c r="L60" s="35">
        <v>3</v>
      </c>
      <c r="M60" s="35">
        <f t="shared" si="13"/>
        <v>3</v>
      </c>
      <c r="N60" s="35" t="str">
        <f t="shared" si="14"/>
        <v>0</v>
      </c>
      <c r="O60" s="88"/>
      <c r="P60" s="88" t="s">
        <v>184</v>
      </c>
      <c r="Q60" s="35" t="str">
        <f t="shared" si="2"/>
        <v>High</v>
      </c>
      <c r="R60" s="35" t="s">
        <v>335</v>
      </c>
    </row>
    <row r="61" spans="2:18" x14ac:dyDescent="0.25">
      <c r="B61" s="185">
        <v>6</v>
      </c>
      <c r="C61" s="37" t="s">
        <v>55</v>
      </c>
      <c r="D61" s="36"/>
      <c r="E61" s="37"/>
      <c r="F61" s="42"/>
      <c r="I61" s="88" t="s">
        <v>263</v>
      </c>
      <c r="J61" s="88"/>
      <c r="K61" s="88"/>
      <c r="L61" s="35">
        <v>3</v>
      </c>
      <c r="M61" s="35">
        <f t="shared" si="13"/>
        <v>3</v>
      </c>
      <c r="N61" s="35" t="str">
        <f t="shared" si="14"/>
        <v>0</v>
      </c>
      <c r="O61" s="88"/>
      <c r="P61" s="88" t="s">
        <v>184</v>
      </c>
      <c r="Q61" s="35" t="str">
        <f t="shared" si="2"/>
        <v>High</v>
      </c>
      <c r="R61" s="35" t="s">
        <v>334</v>
      </c>
    </row>
    <row r="62" spans="2:18" x14ac:dyDescent="0.25">
      <c r="B62" s="185">
        <v>7</v>
      </c>
      <c r="C62" s="37" t="s">
        <v>56</v>
      </c>
      <c r="D62" s="36"/>
      <c r="E62" s="37"/>
      <c r="F62" s="42"/>
      <c r="I62" s="88" t="s">
        <v>403</v>
      </c>
      <c r="J62" s="88"/>
      <c r="K62" s="88"/>
      <c r="L62" s="35">
        <v>3</v>
      </c>
      <c r="M62" s="35">
        <f t="shared" si="13"/>
        <v>3</v>
      </c>
      <c r="N62" s="35" t="str">
        <f t="shared" si="14"/>
        <v>0</v>
      </c>
      <c r="O62" s="88"/>
      <c r="P62" s="88" t="s">
        <v>184</v>
      </c>
      <c r="Q62" s="35" t="str">
        <f t="shared" si="2"/>
        <v>High</v>
      </c>
      <c r="R62" s="35" t="s">
        <v>335</v>
      </c>
    </row>
    <row r="63" spans="2:18" x14ac:dyDescent="0.25">
      <c r="B63" s="185">
        <v>8</v>
      </c>
      <c r="C63" s="37" t="s">
        <v>57</v>
      </c>
      <c r="D63" s="36"/>
      <c r="E63" s="37"/>
      <c r="F63" s="42"/>
      <c r="I63" s="88" t="s">
        <v>404</v>
      </c>
      <c r="J63" s="88"/>
      <c r="K63" s="88"/>
      <c r="L63" s="35">
        <v>3</v>
      </c>
      <c r="M63" s="35">
        <f t="shared" si="13"/>
        <v>3</v>
      </c>
      <c r="N63" s="35" t="str">
        <f t="shared" si="14"/>
        <v>0</v>
      </c>
      <c r="O63" s="88"/>
      <c r="P63" s="88" t="s">
        <v>184</v>
      </c>
      <c r="Q63" s="35" t="str">
        <f t="shared" si="2"/>
        <v>High</v>
      </c>
      <c r="R63" s="35" t="s">
        <v>335</v>
      </c>
    </row>
    <row r="64" spans="2:18" x14ac:dyDescent="0.25">
      <c r="B64" s="185">
        <v>9</v>
      </c>
      <c r="C64" s="37" t="s">
        <v>421</v>
      </c>
      <c r="D64" s="36"/>
      <c r="E64" s="37"/>
      <c r="F64" s="42"/>
      <c r="I64" s="88" t="s">
        <v>350</v>
      </c>
      <c r="J64" s="88"/>
      <c r="K64" s="88"/>
      <c r="L64" s="35">
        <v>3</v>
      </c>
      <c r="M64" s="35">
        <f t="shared" si="13"/>
        <v>3</v>
      </c>
      <c r="N64" s="35" t="str">
        <f t="shared" si="14"/>
        <v>0</v>
      </c>
      <c r="O64" s="88"/>
      <c r="P64" s="88" t="s">
        <v>184</v>
      </c>
      <c r="Q64" s="35" t="s">
        <v>335</v>
      </c>
      <c r="R64" s="35" t="s">
        <v>334</v>
      </c>
    </row>
    <row r="65" spans="2:18" x14ac:dyDescent="0.25">
      <c r="B65" s="185">
        <v>10</v>
      </c>
      <c r="C65" s="37" t="s">
        <v>428</v>
      </c>
      <c r="D65" s="36"/>
      <c r="E65" s="37"/>
      <c r="F65" s="42"/>
      <c r="I65" s="88" t="s">
        <v>429</v>
      </c>
      <c r="J65" s="88"/>
      <c r="K65" s="88"/>
      <c r="L65" s="35">
        <v>2</v>
      </c>
      <c r="M65" s="35">
        <f t="shared" ref="M65" si="15">IF(D65="N/A","0",L65)</f>
        <v>2</v>
      </c>
      <c r="N65" s="35" t="str">
        <f t="shared" ref="N65" si="16">IF(D65="Yes",M65,"0")</f>
        <v>0</v>
      </c>
      <c r="O65" s="88"/>
      <c r="P65" s="88" t="s">
        <v>184</v>
      </c>
      <c r="Q65" s="35" t="s">
        <v>334</v>
      </c>
      <c r="R65" s="35" t="s">
        <v>334</v>
      </c>
    </row>
    <row r="66" spans="2:18" x14ac:dyDescent="0.25">
      <c r="B66" s="185">
        <v>11</v>
      </c>
      <c r="C66" s="88" t="s">
        <v>351</v>
      </c>
      <c r="D66" s="36"/>
      <c r="E66" s="37"/>
      <c r="F66" s="42"/>
      <c r="I66" s="88" t="s">
        <v>418</v>
      </c>
      <c r="J66" s="88"/>
      <c r="K66" s="88"/>
      <c r="L66" s="35">
        <v>3</v>
      </c>
      <c r="M66" s="35">
        <f t="shared" si="13"/>
        <v>3</v>
      </c>
      <c r="N66" s="35" t="str">
        <f t="shared" si="14"/>
        <v>0</v>
      </c>
      <c r="O66" s="88"/>
      <c r="P66" s="88" t="s">
        <v>184</v>
      </c>
      <c r="Q66" s="35" t="s">
        <v>335</v>
      </c>
      <c r="R66" s="35" t="s">
        <v>333</v>
      </c>
    </row>
    <row r="67" spans="2:18" ht="30" x14ac:dyDescent="0.25">
      <c r="B67" s="185">
        <v>12</v>
      </c>
      <c r="C67" s="37" t="s">
        <v>58</v>
      </c>
      <c r="D67" s="36"/>
      <c r="E67" s="37"/>
      <c r="F67" s="42"/>
      <c r="I67" s="88" t="s">
        <v>264</v>
      </c>
      <c r="J67" s="88"/>
      <c r="K67" s="88"/>
      <c r="L67" s="35">
        <v>3</v>
      </c>
      <c r="M67" s="35">
        <f t="shared" si="13"/>
        <v>3</v>
      </c>
      <c r="N67" s="35" t="str">
        <f t="shared" si="14"/>
        <v>0</v>
      </c>
      <c r="O67" s="88"/>
      <c r="P67" s="88" t="s">
        <v>184</v>
      </c>
      <c r="Q67" s="35" t="str">
        <f t="shared" si="2"/>
        <v>High</v>
      </c>
      <c r="R67" s="35" t="s">
        <v>335</v>
      </c>
    </row>
    <row r="68" spans="2:18" x14ac:dyDescent="0.25">
      <c r="B68" s="185">
        <v>13</v>
      </c>
      <c r="C68" s="37" t="s">
        <v>108</v>
      </c>
      <c r="D68" s="36"/>
      <c r="E68" s="37"/>
      <c r="F68" s="42"/>
      <c r="I68" s="88" t="s">
        <v>266</v>
      </c>
      <c r="J68" s="88"/>
      <c r="K68" s="88"/>
      <c r="L68" s="35">
        <v>3</v>
      </c>
      <c r="M68" s="35">
        <f t="shared" si="13"/>
        <v>3</v>
      </c>
      <c r="N68" s="35" t="str">
        <f t="shared" si="14"/>
        <v>0</v>
      </c>
      <c r="O68" s="88"/>
      <c r="P68" s="88" t="s">
        <v>184</v>
      </c>
      <c r="Q68" s="35" t="str">
        <f t="shared" si="2"/>
        <v>High</v>
      </c>
      <c r="R68" s="35" t="s">
        <v>335</v>
      </c>
    </row>
    <row r="69" spans="2:18" x14ac:dyDescent="0.25">
      <c r="B69" s="185"/>
      <c r="C69" s="37"/>
      <c r="D69" s="36"/>
      <c r="E69" s="37"/>
      <c r="F69" s="42"/>
      <c r="I69" s="88"/>
      <c r="J69" s="88"/>
      <c r="K69" s="88"/>
      <c r="L69" s="35"/>
      <c r="M69" s="35"/>
      <c r="N69" s="35"/>
      <c r="O69" s="88"/>
      <c r="P69" s="88"/>
      <c r="Q69" s="35"/>
      <c r="R69" s="35"/>
    </row>
    <row r="70" spans="2:18" ht="18.75" x14ac:dyDescent="0.25">
      <c r="B70" s="185"/>
      <c r="C70" s="38" t="s">
        <v>60</v>
      </c>
      <c r="D70" s="38" t="s">
        <v>44</v>
      </c>
      <c r="E70" s="41" t="s">
        <v>1</v>
      </c>
      <c r="F70" s="42"/>
      <c r="I70" s="88"/>
      <c r="J70" s="88"/>
      <c r="K70" s="88"/>
      <c r="L70" s="36"/>
      <c r="M70" s="35"/>
      <c r="N70" s="35"/>
      <c r="O70" s="88"/>
      <c r="P70" s="88"/>
      <c r="Q70" s="35"/>
      <c r="R70" s="35"/>
    </row>
    <row r="71" spans="2:18" ht="15.75" customHeight="1" x14ac:dyDescent="0.25">
      <c r="B71" s="185">
        <v>1</v>
      </c>
      <c r="C71" s="37" t="s">
        <v>109</v>
      </c>
      <c r="D71" s="36"/>
      <c r="E71" s="37"/>
      <c r="F71" s="42"/>
      <c r="I71" s="88" t="s">
        <v>353</v>
      </c>
      <c r="J71" s="88"/>
      <c r="K71" s="88"/>
      <c r="L71" s="35">
        <v>3</v>
      </c>
      <c r="M71" s="35">
        <f t="shared" ref="M71:M92" si="17">IF(D71="N/A","0",L71)</f>
        <v>3</v>
      </c>
      <c r="N71" s="35" t="str">
        <f t="shared" ref="N71:N92" si="18">IF(D71="Yes",M71,"0")</f>
        <v>0</v>
      </c>
      <c r="O71" s="88"/>
      <c r="P71" s="88" t="s">
        <v>5</v>
      </c>
      <c r="Q71" s="35" t="str">
        <f t="shared" si="2"/>
        <v>High</v>
      </c>
      <c r="R71" s="35" t="s">
        <v>333</v>
      </c>
    </row>
    <row r="72" spans="2:18" x14ac:dyDescent="0.25">
      <c r="B72" s="185">
        <v>2</v>
      </c>
      <c r="C72" s="37" t="s">
        <v>110</v>
      </c>
      <c r="D72" s="36"/>
      <c r="E72" s="37"/>
      <c r="F72" s="42"/>
      <c r="I72" s="88" t="s">
        <v>267</v>
      </c>
      <c r="J72" s="88"/>
      <c r="K72" s="88"/>
      <c r="L72" s="35">
        <v>3</v>
      </c>
      <c r="M72" s="35">
        <f t="shared" si="17"/>
        <v>3</v>
      </c>
      <c r="N72" s="35" t="str">
        <f t="shared" si="18"/>
        <v>0</v>
      </c>
      <c r="O72" s="88"/>
      <c r="P72" s="88" t="s">
        <v>5</v>
      </c>
      <c r="Q72" s="35" t="str">
        <f t="shared" si="2"/>
        <v>High</v>
      </c>
      <c r="R72" s="35" t="s">
        <v>333</v>
      </c>
    </row>
    <row r="73" spans="2:18" x14ac:dyDescent="0.25">
      <c r="B73" s="185">
        <v>3</v>
      </c>
      <c r="C73" s="37" t="s">
        <v>111</v>
      </c>
      <c r="D73" s="36"/>
      <c r="E73" s="37"/>
      <c r="F73" s="42"/>
      <c r="I73" s="88" t="s">
        <v>268</v>
      </c>
      <c r="J73" s="88"/>
      <c r="K73" s="88"/>
      <c r="L73" s="35">
        <v>3</v>
      </c>
      <c r="M73" s="35">
        <f t="shared" si="17"/>
        <v>3</v>
      </c>
      <c r="N73" s="35" t="str">
        <f t="shared" si="18"/>
        <v>0</v>
      </c>
      <c r="O73" s="88"/>
      <c r="P73" s="88" t="s">
        <v>5</v>
      </c>
      <c r="Q73" s="35" t="str">
        <f t="shared" si="2"/>
        <v>High</v>
      </c>
      <c r="R73" s="35" t="s">
        <v>333</v>
      </c>
    </row>
    <row r="74" spans="2:18" x14ac:dyDescent="0.25">
      <c r="B74" s="185">
        <v>4</v>
      </c>
      <c r="C74" s="37" t="s">
        <v>112</v>
      </c>
      <c r="D74" s="36"/>
      <c r="E74" s="37"/>
      <c r="F74" s="42"/>
      <c r="I74" s="88" t="s">
        <v>269</v>
      </c>
      <c r="J74" s="88"/>
      <c r="K74" s="88"/>
      <c r="L74" s="35">
        <v>2</v>
      </c>
      <c r="M74" s="35">
        <f t="shared" si="17"/>
        <v>2</v>
      </c>
      <c r="N74" s="35" t="str">
        <f t="shared" si="18"/>
        <v>0</v>
      </c>
      <c r="O74" s="88"/>
      <c r="P74" s="88" t="s">
        <v>5</v>
      </c>
      <c r="Q74" s="35" t="str">
        <f t="shared" ref="Q74:Q136" si="19">IF(L74=3,"High",IF(L74=2,"Mid",IF(L74=1,"Low","HELP!")))</f>
        <v>Mid</v>
      </c>
      <c r="R74" s="35" t="s">
        <v>333</v>
      </c>
    </row>
    <row r="75" spans="2:18" ht="28.5" customHeight="1" x14ac:dyDescent="0.25">
      <c r="B75" s="185">
        <v>5</v>
      </c>
      <c r="C75" s="37" t="s">
        <v>113</v>
      </c>
      <c r="D75" s="36"/>
      <c r="E75" s="37"/>
      <c r="F75" s="42"/>
      <c r="I75" s="88" t="s">
        <v>270</v>
      </c>
      <c r="J75" s="88"/>
      <c r="K75" s="88"/>
      <c r="L75" s="35">
        <v>3</v>
      </c>
      <c r="M75" s="35">
        <f t="shared" si="17"/>
        <v>3</v>
      </c>
      <c r="N75" s="35" t="str">
        <f t="shared" si="18"/>
        <v>0</v>
      </c>
      <c r="O75" s="88"/>
      <c r="P75" s="88" t="s">
        <v>5</v>
      </c>
      <c r="Q75" s="35" t="str">
        <f t="shared" si="19"/>
        <v>High</v>
      </c>
      <c r="R75" s="35" t="s">
        <v>333</v>
      </c>
    </row>
    <row r="76" spans="2:18" ht="30" x14ac:dyDescent="0.25">
      <c r="B76" s="185">
        <v>6</v>
      </c>
      <c r="C76" s="37" t="s">
        <v>114</v>
      </c>
      <c r="D76" s="36"/>
      <c r="E76" s="37"/>
      <c r="F76" s="42"/>
      <c r="I76" s="88" t="s">
        <v>271</v>
      </c>
      <c r="J76" s="88"/>
      <c r="K76" s="88"/>
      <c r="L76" s="35">
        <v>3</v>
      </c>
      <c r="M76" s="35">
        <f t="shared" si="17"/>
        <v>3</v>
      </c>
      <c r="N76" s="35" t="str">
        <f t="shared" si="18"/>
        <v>0</v>
      </c>
      <c r="O76" s="88"/>
      <c r="P76" s="88" t="s">
        <v>5</v>
      </c>
      <c r="Q76" s="35" t="str">
        <f t="shared" si="19"/>
        <v>High</v>
      </c>
      <c r="R76" s="35" t="s">
        <v>333</v>
      </c>
    </row>
    <row r="77" spans="2:18" x14ac:dyDescent="0.25">
      <c r="B77" s="185">
        <v>7</v>
      </c>
      <c r="C77" s="37" t="s">
        <v>61</v>
      </c>
      <c r="D77" s="36"/>
      <c r="E77" s="37"/>
      <c r="F77" s="42"/>
      <c r="I77" s="88" t="s">
        <v>272</v>
      </c>
      <c r="J77" s="88"/>
      <c r="K77" s="88"/>
      <c r="L77" s="35">
        <v>2</v>
      </c>
      <c r="M77" s="35">
        <f t="shared" si="17"/>
        <v>2</v>
      </c>
      <c r="N77" s="35" t="str">
        <f t="shared" si="18"/>
        <v>0</v>
      </c>
      <c r="O77" s="88"/>
      <c r="P77" s="88" t="s">
        <v>5</v>
      </c>
      <c r="Q77" s="35" t="str">
        <f t="shared" si="19"/>
        <v>Mid</v>
      </c>
      <c r="R77" s="35" t="s">
        <v>333</v>
      </c>
    </row>
    <row r="78" spans="2:18" x14ac:dyDescent="0.25">
      <c r="B78" s="185">
        <v>8</v>
      </c>
      <c r="C78" s="37" t="s">
        <v>62</v>
      </c>
      <c r="D78" s="36"/>
      <c r="E78" s="37"/>
      <c r="F78" s="42"/>
      <c r="I78" s="88" t="s">
        <v>273</v>
      </c>
      <c r="J78" s="88"/>
      <c r="K78" s="88"/>
      <c r="L78" s="35">
        <v>2</v>
      </c>
      <c r="M78" s="35">
        <f t="shared" si="17"/>
        <v>2</v>
      </c>
      <c r="N78" s="35" t="str">
        <f t="shared" si="18"/>
        <v>0</v>
      </c>
      <c r="O78" s="88"/>
      <c r="P78" s="88" t="s">
        <v>5</v>
      </c>
      <c r="Q78" s="35" t="str">
        <f t="shared" si="19"/>
        <v>Mid</v>
      </c>
      <c r="R78" s="35" t="s">
        <v>333</v>
      </c>
    </row>
    <row r="79" spans="2:18" x14ac:dyDescent="0.25">
      <c r="B79" s="185">
        <v>9</v>
      </c>
      <c r="C79" s="37" t="s">
        <v>115</v>
      </c>
      <c r="D79" s="36"/>
      <c r="E79" s="37"/>
      <c r="F79" s="42"/>
      <c r="I79" s="88" t="s">
        <v>354</v>
      </c>
      <c r="J79" s="88"/>
      <c r="K79" s="88"/>
      <c r="L79" s="35">
        <v>3</v>
      </c>
      <c r="M79" s="35">
        <f t="shared" si="17"/>
        <v>3</v>
      </c>
      <c r="N79" s="35" t="str">
        <f t="shared" si="18"/>
        <v>0</v>
      </c>
      <c r="O79" s="88"/>
      <c r="P79" s="88" t="s">
        <v>5</v>
      </c>
      <c r="Q79" s="35" t="str">
        <f t="shared" si="19"/>
        <v>High</v>
      </c>
      <c r="R79" s="35" t="s">
        <v>334</v>
      </c>
    </row>
    <row r="80" spans="2:18" x14ac:dyDescent="0.25">
      <c r="B80" s="185">
        <v>10</v>
      </c>
      <c r="C80" s="37" t="s">
        <v>116</v>
      </c>
      <c r="D80" s="36"/>
      <c r="E80" s="37"/>
      <c r="F80" s="42"/>
      <c r="I80" s="88" t="s">
        <v>274</v>
      </c>
      <c r="J80" s="88"/>
      <c r="K80" s="88"/>
      <c r="L80" s="35">
        <v>3</v>
      </c>
      <c r="M80" s="35">
        <f t="shared" si="17"/>
        <v>3</v>
      </c>
      <c r="N80" s="35" t="str">
        <f t="shared" si="18"/>
        <v>0</v>
      </c>
      <c r="O80" s="88"/>
      <c r="P80" s="88" t="s">
        <v>5</v>
      </c>
      <c r="Q80" s="35" t="str">
        <f t="shared" si="19"/>
        <v>High</v>
      </c>
      <c r="R80" s="35" t="s">
        <v>333</v>
      </c>
    </row>
    <row r="81" spans="2:18" x14ac:dyDescent="0.25">
      <c r="B81" s="185">
        <v>11</v>
      </c>
      <c r="C81" s="37" t="s">
        <v>117</v>
      </c>
      <c r="D81" s="36"/>
      <c r="E81" s="37"/>
      <c r="F81" s="42"/>
      <c r="I81" s="88" t="s">
        <v>355</v>
      </c>
      <c r="J81" s="88"/>
      <c r="K81" s="88"/>
      <c r="L81" s="35">
        <v>3</v>
      </c>
      <c r="M81" s="35">
        <f t="shared" si="17"/>
        <v>3</v>
      </c>
      <c r="N81" s="35" t="str">
        <f t="shared" si="18"/>
        <v>0</v>
      </c>
      <c r="O81" s="88"/>
      <c r="P81" s="88" t="s">
        <v>5</v>
      </c>
      <c r="Q81" s="35" t="str">
        <f t="shared" si="19"/>
        <v>High</v>
      </c>
      <c r="R81" s="35" t="s">
        <v>333</v>
      </c>
    </row>
    <row r="82" spans="2:18" x14ac:dyDescent="0.25">
      <c r="B82" s="185">
        <v>12</v>
      </c>
      <c r="C82" s="37" t="s">
        <v>118</v>
      </c>
      <c r="D82" s="36"/>
      <c r="E82" s="37"/>
      <c r="F82" s="42"/>
      <c r="I82" s="88" t="s">
        <v>275</v>
      </c>
      <c r="J82" s="88"/>
      <c r="K82" s="88"/>
      <c r="L82" s="35">
        <v>3</v>
      </c>
      <c r="M82" s="35">
        <f t="shared" si="17"/>
        <v>3</v>
      </c>
      <c r="N82" s="35" t="str">
        <f t="shared" si="18"/>
        <v>0</v>
      </c>
      <c r="O82" s="88"/>
      <c r="P82" s="88" t="s">
        <v>5</v>
      </c>
      <c r="Q82" s="35" t="str">
        <f t="shared" si="19"/>
        <v>High</v>
      </c>
      <c r="R82" s="35" t="s">
        <v>334</v>
      </c>
    </row>
    <row r="83" spans="2:18" x14ac:dyDescent="0.25">
      <c r="B83" s="185">
        <v>13</v>
      </c>
      <c r="C83" s="37" t="s">
        <v>119</v>
      </c>
      <c r="D83" s="36"/>
      <c r="E83" s="37"/>
      <c r="F83" s="42"/>
      <c r="I83" s="88" t="s">
        <v>276</v>
      </c>
      <c r="J83" s="88"/>
      <c r="K83" s="88"/>
      <c r="L83" s="35">
        <v>2</v>
      </c>
      <c r="M83" s="35">
        <f t="shared" si="17"/>
        <v>2</v>
      </c>
      <c r="N83" s="35" t="str">
        <f t="shared" si="18"/>
        <v>0</v>
      </c>
      <c r="O83" s="88"/>
      <c r="P83" s="88" t="s">
        <v>5</v>
      </c>
      <c r="Q83" s="35" t="str">
        <f t="shared" si="19"/>
        <v>Mid</v>
      </c>
      <c r="R83" s="35" t="s">
        <v>333</v>
      </c>
    </row>
    <row r="84" spans="2:18" x14ac:dyDescent="0.25">
      <c r="B84" s="185">
        <v>14</v>
      </c>
      <c r="C84" s="37" t="s">
        <v>120</v>
      </c>
      <c r="D84" s="36"/>
      <c r="E84" s="37"/>
      <c r="F84" s="42"/>
      <c r="I84" s="88" t="s">
        <v>277</v>
      </c>
      <c r="J84" s="88"/>
      <c r="K84" s="88"/>
      <c r="L84" s="35">
        <v>1</v>
      </c>
      <c r="M84" s="35">
        <f t="shared" si="17"/>
        <v>1</v>
      </c>
      <c r="N84" s="35" t="str">
        <f t="shared" si="18"/>
        <v>0</v>
      </c>
      <c r="O84" s="88"/>
      <c r="P84" s="88" t="s">
        <v>5</v>
      </c>
      <c r="Q84" s="35" t="str">
        <f t="shared" si="19"/>
        <v>Low</v>
      </c>
      <c r="R84" s="35" t="s">
        <v>334</v>
      </c>
    </row>
    <row r="85" spans="2:18" x14ac:dyDescent="0.25">
      <c r="B85" s="185">
        <v>15</v>
      </c>
      <c r="C85" s="37" t="s">
        <v>121</v>
      </c>
      <c r="D85" s="36"/>
      <c r="E85" s="37"/>
      <c r="F85" s="42"/>
      <c r="I85" s="88" t="s">
        <v>279</v>
      </c>
      <c r="J85" s="88"/>
      <c r="K85" s="88"/>
      <c r="L85" s="35">
        <v>3</v>
      </c>
      <c r="M85" s="35">
        <f t="shared" si="17"/>
        <v>3</v>
      </c>
      <c r="N85" s="35" t="str">
        <f t="shared" si="18"/>
        <v>0</v>
      </c>
      <c r="O85" s="88"/>
      <c r="P85" s="88" t="s">
        <v>5</v>
      </c>
      <c r="Q85" s="35" t="str">
        <f t="shared" si="19"/>
        <v>High</v>
      </c>
      <c r="R85" s="35" t="s">
        <v>334</v>
      </c>
    </row>
    <row r="86" spans="2:18" x14ac:dyDescent="0.25">
      <c r="B86" s="185">
        <v>16</v>
      </c>
      <c r="C86" s="37" t="s">
        <v>122</v>
      </c>
      <c r="D86" s="36"/>
      <c r="E86" s="37"/>
      <c r="F86" s="42"/>
      <c r="I86" s="88" t="s">
        <v>278</v>
      </c>
      <c r="J86" s="88"/>
      <c r="K86" s="88"/>
      <c r="L86" s="35">
        <v>2</v>
      </c>
      <c r="M86" s="35">
        <f t="shared" si="17"/>
        <v>2</v>
      </c>
      <c r="N86" s="35" t="str">
        <f t="shared" si="18"/>
        <v>0</v>
      </c>
      <c r="O86" s="88"/>
      <c r="P86" s="88" t="s">
        <v>5</v>
      </c>
      <c r="Q86" s="35" t="str">
        <f t="shared" si="19"/>
        <v>Mid</v>
      </c>
      <c r="R86" s="35" t="s">
        <v>333</v>
      </c>
    </row>
    <row r="87" spans="2:18" x14ac:dyDescent="0.25">
      <c r="B87" s="185">
        <v>17</v>
      </c>
      <c r="C87" s="37" t="s">
        <v>123</v>
      </c>
      <c r="D87" s="36"/>
      <c r="E87" s="37"/>
      <c r="F87" s="42"/>
      <c r="I87" s="88" t="s">
        <v>280</v>
      </c>
      <c r="J87" s="88"/>
      <c r="K87" s="88"/>
      <c r="L87" s="35">
        <v>1</v>
      </c>
      <c r="M87" s="35">
        <f t="shared" si="17"/>
        <v>1</v>
      </c>
      <c r="N87" s="35" t="str">
        <f t="shared" si="18"/>
        <v>0</v>
      </c>
      <c r="O87" s="88"/>
      <c r="P87" s="88" t="s">
        <v>5</v>
      </c>
      <c r="Q87" s="35" t="str">
        <f t="shared" si="19"/>
        <v>Low</v>
      </c>
      <c r="R87" s="35" t="s">
        <v>334</v>
      </c>
    </row>
    <row r="88" spans="2:18" x14ac:dyDescent="0.25">
      <c r="B88" s="185">
        <v>18</v>
      </c>
      <c r="C88" s="37" t="s">
        <v>284</v>
      </c>
      <c r="D88" s="36"/>
      <c r="E88" s="37"/>
      <c r="F88" s="42"/>
      <c r="I88" s="88" t="s">
        <v>281</v>
      </c>
      <c r="J88" s="88"/>
      <c r="K88" s="88"/>
      <c r="L88" s="35">
        <v>3</v>
      </c>
      <c r="M88" s="35">
        <f t="shared" si="17"/>
        <v>3</v>
      </c>
      <c r="N88" s="35" t="str">
        <f t="shared" si="18"/>
        <v>0</v>
      </c>
      <c r="O88" s="88"/>
      <c r="P88" s="88" t="s">
        <v>5</v>
      </c>
      <c r="Q88" s="35" t="str">
        <f t="shared" si="19"/>
        <v>High</v>
      </c>
      <c r="R88" s="35" t="s">
        <v>335</v>
      </c>
    </row>
    <row r="89" spans="2:18" x14ac:dyDescent="0.25">
      <c r="B89" s="185">
        <v>19</v>
      </c>
      <c r="C89" s="37" t="s">
        <v>124</v>
      </c>
      <c r="D89" s="36"/>
      <c r="E89" s="37"/>
      <c r="F89" s="42"/>
      <c r="I89" s="88" t="s">
        <v>282</v>
      </c>
      <c r="J89" s="88"/>
      <c r="K89" s="88"/>
      <c r="L89" s="35">
        <v>3</v>
      </c>
      <c r="M89" s="35">
        <f t="shared" si="17"/>
        <v>3</v>
      </c>
      <c r="N89" s="35" t="str">
        <f t="shared" si="18"/>
        <v>0</v>
      </c>
      <c r="O89" s="88"/>
      <c r="P89" s="88" t="s">
        <v>5</v>
      </c>
      <c r="Q89" s="35" t="str">
        <f t="shared" si="19"/>
        <v>High</v>
      </c>
      <c r="R89" s="35" t="s">
        <v>333</v>
      </c>
    </row>
    <row r="90" spans="2:18" x14ac:dyDescent="0.25">
      <c r="B90" s="185">
        <v>20</v>
      </c>
      <c r="C90" s="37" t="s">
        <v>125</v>
      </c>
      <c r="D90" s="36"/>
      <c r="E90" s="37"/>
      <c r="F90" s="42"/>
      <c r="I90" s="88" t="s">
        <v>283</v>
      </c>
      <c r="J90" s="88"/>
      <c r="K90" s="88"/>
      <c r="L90" s="35">
        <v>3</v>
      </c>
      <c r="M90" s="35">
        <f t="shared" si="17"/>
        <v>3</v>
      </c>
      <c r="N90" s="35" t="str">
        <f t="shared" si="18"/>
        <v>0</v>
      </c>
      <c r="O90" s="88"/>
      <c r="P90" s="88" t="s">
        <v>5</v>
      </c>
      <c r="Q90" s="35" t="str">
        <f t="shared" si="19"/>
        <v>High</v>
      </c>
      <c r="R90" s="35" t="s">
        <v>334</v>
      </c>
    </row>
    <row r="91" spans="2:18" x14ac:dyDescent="0.25">
      <c r="B91" s="185">
        <v>21</v>
      </c>
      <c r="C91" s="37" t="s">
        <v>126</v>
      </c>
      <c r="D91" s="36"/>
      <c r="E91" s="37"/>
      <c r="F91" s="42"/>
      <c r="I91" s="88" t="s">
        <v>285</v>
      </c>
      <c r="J91" s="88"/>
      <c r="K91" s="88"/>
      <c r="L91" s="35">
        <v>3</v>
      </c>
      <c r="M91" s="35">
        <f t="shared" si="17"/>
        <v>3</v>
      </c>
      <c r="N91" s="35" t="str">
        <f t="shared" si="18"/>
        <v>0</v>
      </c>
      <c r="O91" s="88"/>
      <c r="P91" s="88" t="s">
        <v>5</v>
      </c>
      <c r="Q91" s="35" t="str">
        <f t="shared" si="19"/>
        <v>High</v>
      </c>
      <c r="R91" s="35" t="s">
        <v>333</v>
      </c>
    </row>
    <row r="92" spans="2:18" x14ac:dyDescent="0.25">
      <c r="B92" s="185">
        <v>22</v>
      </c>
      <c r="C92" s="37" t="s">
        <v>127</v>
      </c>
      <c r="D92" s="36"/>
      <c r="E92" s="37"/>
      <c r="F92" s="42"/>
      <c r="I92" s="88" t="s">
        <v>286</v>
      </c>
      <c r="J92" s="88"/>
      <c r="K92" s="88"/>
      <c r="L92" s="35">
        <v>1</v>
      </c>
      <c r="M92" s="35">
        <f t="shared" si="17"/>
        <v>1</v>
      </c>
      <c r="N92" s="35" t="str">
        <f t="shared" si="18"/>
        <v>0</v>
      </c>
      <c r="O92" s="88"/>
      <c r="P92" s="88" t="s">
        <v>5</v>
      </c>
      <c r="Q92" s="35" t="str">
        <f t="shared" si="19"/>
        <v>Low</v>
      </c>
      <c r="R92" s="35" t="s">
        <v>333</v>
      </c>
    </row>
    <row r="93" spans="2:18" x14ac:dyDescent="0.25">
      <c r="B93" s="185"/>
      <c r="C93" s="37"/>
      <c r="D93" s="36"/>
      <c r="E93" s="37"/>
      <c r="F93" s="42"/>
      <c r="I93" s="88"/>
      <c r="J93" s="88"/>
      <c r="K93" s="88"/>
      <c r="L93" s="35"/>
      <c r="M93" s="35"/>
      <c r="N93" s="35"/>
      <c r="O93" s="88"/>
      <c r="P93" s="88"/>
      <c r="Q93" s="35"/>
      <c r="R93" s="35"/>
    </row>
    <row r="94" spans="2:18" ht="18.75" x14ac:dyDescent="0.25">
      <c r="B94" s="185"/>
      <c r="C94" s="38" t="s">
        <v>150</v>
      </c>
      <c r="D94" s="38" t="s">
        <v>44</v>
      </c>
      <c r="E94" s="41" t="s">
        <v>1</v>
      </c>
      <c r="F94" s="42"/>
      <c r="I94" s="88"/>
      <c r="J94" s="88"/>
      <c r="K94" s="88"/>
      <c r="L94" s="36"/>
      <c r="M94" s="35"/>
      <c r="N94" s="35"/>
      <c r="O94" s="88"/>
      <c r="P94" s="88"/>
      <c r="Q94" s="35"/>
      <c r="R94" s="35"/>
    </row>
    <row r="95" spans="2:18" x14ac:dyDescent="0.25">
      <c r="B95" s="185">
        <v>1</v>
      </c>
      <c r="C95" s="37" t="s">
        <v>128</v>
      </c>
      <c r="D95" s="36"/>
      <c r="E95" s="37"/>
      <c r="F95" s="42"/>
      <c r="I95" s="88" t="s">
        <v>405</v>
      </c>
      <c r="J95" s="88"/>
      <c r="K95" s="88"/>
      <c r="L95" s="35">
        <v>3</v>
      </c>
      <c r="M95" s="35">
        <f t="shared" ref="M95:M100" si="20">IF(D95="N/A","0",L95)</f>
        <v>3</v>
      </c>
      <c r="N95" s="35" t="str">
        <f t="shared" ref="N95:N100" si="21">IF(D95="Yes",M95,"0")</f>
        <v>0</v>
      </c>
      <c r="O95" s="88"/>
      <c r="P95" s="88" t="s">
        <v>5</v>
      </c>
      <c r="Q95" s="35" t="str">
        <f t="shared" si="19"/>
        <v>High</v>
      </c>
      <c r="R95" s="35" t="s">
        <v>335</v>
      </c>
    </row>
    <row r="96" spans="2:18" ht="30" x14ac:dyDescent="0.25">
      <c r="B96" s="185">
        <v>2</v>
      </c>
      <c r="C96" s="37" t="s">
        <v>129</v>
      </c>
      <c r="D96" s="36"/>
      <c r="E96" s="37"/>
      <c r="F96" s="42"/>
      <c r="I96" s="88" t="s">
        <v>287</v>
      </c>
      <c r="J96" s="88"/>
      <c r="K96" s="88"/>
      <c r="L96" s="35">
        <v>3</v>
      </c>
      <c r="M96" s="35">
        <f t="shared" si="20"/>
        <v>3</v>
      </c>
      <c r="N96" s="35" t="str">
        <f t="shared" si="21"/>
        <v>0</v>
      </c>
      <c r="O96" s="88"/>
      <c r="P96" s="88" t="s">
        <v>5</v>
      </c>
      <c r="Q96" s="35" t="str">
        <f t="shared" si="19"/>
        <v>High</v>
      </c>
      <c r="R96" s="35" t="s">
        <v>334</v>
      </c>
    </row>
    <row r="97" spans="2:18" x14ac:dyDescent="0.25">
      <c r="B97" s="185">
        <v>3</v>
      </c>
      <c r="C97" s="37" t="s">
        <v>289</v>
      </c>
      <c r="D97" s="36"/>
      <c r="E97" s="37"/>
      <c r="F97" s="42"/>
      <c r="I97" s="88" t="s">
        <v>288</v>
      </c>
      <c r="J97" s="88"/>
      <c r="K97" s="88"/>
      <c r="L97" s="35">
        <v>1</v>
      </c>
      <c r="M97" s="35">
        <f t="shared" si="20"/>
        <v>1</v>
      </c>
      <c r="N97" s="35" t="str">
        <f t="shared" si="21"/>
        <v>0</v>
      </c>
      <c r="O97" s="88"/>
      <c r="P97" s="88" t="s">
        <v>5</v>
      </c>
      <c r="Q97" s="35" t="str">
        <f t="shared" si="19"/>
        <v>Low</v>
      </c>
      <c r="R97" s="35" t="s">
        <v>335</v>
      </c>
    </row>
    <row r="98" spans="2:18" ht="33" customHeight="1" x14ac:dyDescent="0.25">
      <c r="B98" s="185">
        <v>4</v>
      </c>
      <c r="C98" s="37" t="s">
        <v>130</v>
      </c>
      <c r="D98" s="36"/>
      <c r="E98" s="37"/>
      <c r="F98" s="42"/>
      <c r="I98" s="88" t="s">
        <v>290</v>
      </c>
      <c r="J98" s="88"/>
      <c r="K98" s="88"/>
      <c r="L98" s="35">
        <v>3</v>
      </c>
      <c r="M98" s="35">
        <f t="shared" si="20"/>
        <v>3</v>
      </c>
      <c r="N98" s="35" t="str">
        <f t="shared" si="21"/>
        <v>0</v>
      </c>
      <c r="O98" s="88"/>
      <c r="P98" s="88" t="s">
        <v>5</v>
      </c>
      <c r="Q98" s="35" t="str">
        <f t="shared" si="19"/>
        <v>High</v>
      </c>
      <c r="R98" s="35" t="s">
        <v>333</v>
      </c>
    </row>
    <row r="99" spans="2:18" x14ac:dyDescent="0.25">
      <c r="B99" s="185">
        <v>5</v>
      </c>
      <c r="C99" s="37" t="s">
        <v>131</v>
      </c>
      <c r="D99" s="36"/>
      <c r="E99" s="37"/>
      <c r="F99" s="42"/>
      <c r="I99" s="88" t="s">
        <v>291</v>
      </c>
      <c r="J99" s="88"/>
      <c r="K99" s="88"/>
      <c r="L99" s="35">
        <v>3</v>
      </c>
      <c r="M99" s="35">
        <f t="shared" si="20"/>
        <v>3</v>
      </c>
      <c r="N99" s="35" t="str">
        <f t="shared" si="21"/>
        <v>0</v>
      </c>
      <c r="O99" s="88"/>
      <c r="P99" s="88" t="s">
        <v>5</v>
      </c>
      <c r="Q99" s="35" t="str">
        <f t="shared" si="19"/>
        <v>High</v>
      </c>
      <c r="R99" s="35" t="s">
        <v>333</v>
      </c>
    </row>
    <row r="100" spans="2:18" x14ac:dyDescent="0.25">
      <c r="B100" s="185">
        <v>6</v>
      </c>
      <c r="C100" s="37" t="s">
        <v>132</v>
      </c>
      <c r="D100" s="36"/>
      <c r="E100" s="37"/>
      <c r="F100" s="42"/>
      <c r="I100" s="88" t="s">
        <v>419</v>
      </c>
      <c r="J100" s="88"/>
      <c r="K100" s="88"/>
      <c r="L100" s="35">
        <v>1</v>
      </c>
      <c r="M100" s="35">
        <f t="shared" si="20"/>
        <v>1</v>
      </c>
      <c r="N100" s="35" t="str">
        <f t="shared" si="21"/>
        <v>0</v>
      </c>
      <c r="O100" s="88"/>
      <c r="P100" s="88" t="s">
        <v>5</v>
      </c>
      <c r="Q100" s="35" t="str">
        <f t="shared" si="19"/>
        <v>Low</v>
      </c>
      <c r="R100" s="35" t="s">
        <v>333</v>
      </c>
    </row>
    <row r="101" spans="2:18" x14ac:dyDescent="0.25">
      <c r="B101" s="185"/>
      <c r="C101" s="37"/>
      <c r="D101" s="36"/>
      <c r="E101" s="37"/>
      <c r="F101" s="42"/>
      <c r="I101" s="88"/>
      <c r="J101" s="88"/>
      <c r="K101" s="88"/>
      <c r="L101" s="35"/>
      <c r="M101" s="35"/>
      <c r="N101" s="35"/>
      <c r="O101" s="88"/>
      <c r="P101" s="88"/>
      <c r="Q101" s="35"/>
      <c r="R101" s="35"/>
    </row>
    <row r="102" spans="2:18" ht="18.75" x14ac:dyDescent="0.25">
      <c r="B102" s="185"/>
      <c r="C102" s="38" t="s">
        <v>151</v>
      </c>
      <c r="D102" s="38" t="s">
        <v>44</v>
      </c>
      <c r="E102" s="41" t="s">
        <v>1</v>
      </c>
      <c r="F102" s="42"/>
      <c r="I102" s="88"/>
      <c r="J102" s="88"/>
      <c r="K102" s="88"/>
      <c r="L102" s="36"/>
      <c r="M102" s="35"/>
      <c r="N102" s="35"/>
      <c r="O102" s="88"/>
      <c r="P102" s="88"/>
      <c r="Q102" s="35"/>
      <c r="R102" s="35"/>
    </row>
    <row r="103" spans="2:18" x14ac:dyDescent="0.25">
      <c r="B103" s="185">
        <v>1</v>
      </c>
      <c r="C103" s="37" t="s">
        <v>133</v>
      </c>
      <c r="D103" s="36"/>
      <c r="E103" s="37"/>
      <c r="F103" s="42"/>
      <c r="I103" s="88" t="s">
        <v>246</v>
      </c>
      <c r="J103" s="88"/>
      <c r="K103" s="88"/>
      <c r="L103" s="35">
        <v>3</v>
      </c>
      <c r="M103" s="35">
        <f t="shared" ref="M103:M111" si="22">IF(D103="N/A","0",L103)</f>
        <v>3</v>
      </c>
      <c r="N103" s="35" t="str">
        <f t="shared" ref="N103:N111" si="23">IF(D103="Yes",M103,"0")</f>
        <v>0</v>
      </c>
      <c r="O103" s="88"/>
      <c r="P103" s="88" t="s">
        <v>5</v>
      </c>
      <c r="Q103" s="35" t="str">
        <f t="shared" si="19"/>
        <v>High</v>
      </c>
      <c r="R103" s="35" t="s">
        <v>335</v>
      </c>
    </row>
    <row r="104" spans="2:18" ht="30" x14ac:dyDescent="0.25">
      <c r="B104" s="185">
        <v>2</v>
      </c>
      <c r="C104" s="37" t="s">
        <v>134</v>
      </c>
      <c r="D104" s="36"/>
      <c r="E104" s="37"/>
      <c r="F104" s="42"/>
      <c r="I104" s="88" t="s">
        <v>412</v>
      </c>
      <c r="J104" s="88"/>
      <c r="K104" s="88"/>
      <c r="L104" s="35">
        <v>3</v>
      </c>
      <c r="M104" s="35">
        <f t="shared" si="22"/>
        <v>3</v>
      </c>
      <c r="N104" s="35" t="str">
        <f t="shared" si="23"/>
        <v>0</v>
      </c>
      <c r="O104" s="88"/>
      <c r="P104" s="88" t="s">
        <v>5</v>
      </c>
      <c r="Q104" s="35" t="str">
        <f t="shared" si="19"/>
        <v>High</v>
      </c>
      <c r="R104" s="35" t="s">
        <v>333</v>
      </c>
    </row>
    <row r="105" spans="2:18" ht="14.25" customHeight="1" x14ac:dyDescent="0.25">
      <c r="B105" s="185">
        <v>3</v>
      </c>
      <c r="C105" s="37" t="s">
        <v>135</v>
      </c>
      <c r="D105" s="36"/>
      <c r="E105" s="37"/>
      <c r="F105" s="42"/>
      <c r="I105" s="88" t="s">
        <v>247</v>
      </c>
      <c r="J105" s="88"/>
      <c r="K105" s="88"/>
      <c r="L105" s="35">
        <v>2</v>
      </c>
      <c r="M105" s="35">
        <f t="shared" si="22"/>
        <v>2</v>
      </c>
      <c r="N105" s="35" t="str">
        <f t="shared" si="23"/>
        <v>0</v>
      </c>
      <c r="O105" s="88"/>
      <c r="P105" s="88" t="s">
        <v>5</v>
      </c>
      <c r="Q105" s="35" t="str">
        <f t="shared" si="19"/>
        <v>Mid</v>
      </c>
      <c r="R105" s="35" t="s">
        <v>333</v>
      </c>
    </row>
    <row r="106" spans="2:18" ht="14.25" customHeight="1" x14ac:dyDescent="0.25">
      <c r="B106" s="185">
        <v>4</v>
      </c>
      <c r="C106" s="37" t="s">
        <v>136</v>
      </c>
      <c r="D106" s="36"/>
      <c r="E106" s="37"/>
      <c r="F106" s="42"/>
      <c r="I106" s="88" t="s">
        <v>248</v>
      </c>
      <c r="J106" s="88"/>
      <c r="K106" s="88"/>
      <c r="L106" s="35">
        <v>3</v>
      </c>
      <c r="M106" s="35">
        <f t="shared" si="22"/>
        <v>3</v>
      </c>
      <c r="N106" s="35" t="str">
        <f t="shared" si="23"/>
        <v>0</v>
      </c>
      <c r="O106" s="88"/>
      <c r="P106" s="88" t="s">
        <v>5</v>
      </c>
      <c r="Q106" s="35" t="str">
        <f t="shared" si="19"/>
        <v>High</v>
      </c>
      <c r="R106" s="35" t="s">
        <v>334</v>
      </c>
    </row>
    <row r="107" spans="2:18" ht="30" x14ac:dyDescent="0.25">
      <c r="B107" s="185">
        <v>5</v>
      </c>
      <c r="C107" s="37" t="s">
        <v>137</v>
      </c>
      <c r="D107" s="36"/>
      <c r="E107" s="37"/>
      <c r="F107" s="42"/>
      <c r="I107" s="88" t="s">
        <v>245</v>
      </c>
      <c r="J107" s="88"/>
      <c r="K107" s="88"/>
      <c r="L107" s="35">
        <v>3</v>
      </c>
      <c r="M107" s="35">
        <f t="shared" si="22"/>
        <v>3</v>
      </c>
      <c r="N107" s="35" t="str">
        <f t="shared" si="23"/>
        <v>0</v>
      </c>
      <c r="O107" s="88"/>
      <c r="P107" s="88" t="s">
        <v>5</v>
      </c>
      <c r="Q107" s="35" t="str">
        <f t="shared" si="19"/>
        <v>High</v>
      </c>
      <c r="R107" s="35" t="s">
        <v>333</v>
      </c>
    </row>
    <row r="108" spans="2:18" x14ac:dyDescent="0.25">
      <c r="B108" s="185">
        <v>6</v>
      </c>
      <c r="C108" s="37" t="s">
        <v>240</v>
      </c>
      <c r="D108" s="36"/>
      <c r="E108" s="37"/>
      <c r="F108" s="42"/>
      <c r="I108" s="88" t="s">
        <v>241</v>
      </c>
      <c r="J108" s="88"/>
      <c r="K108" s="88"/>
      <c r="L108" s="35">
        <v>3</v>
      </c>
      <c r="M108" s="35">
        <f t="shared" si="22"/>
        <v>3</v>
      </c>
      <c r="N108" s="35" t="str">
        <f t="shared" si="23"/>
        <v>0</v>
      </c>
      <c r="O108" s="88"/>
      <c r="P108" s="88" t="s">
        <v>5</v>
      </c>
      <c r="Q108" s="35" t="str">
        <f t="shared" si="19"/>
        <v>High</v>
      </c>
      <c r="R108" s="35" t="s">
        <v>335</v>
      </c>
    </row>
    <row r="109" spans="2:18" x14ac:dyDescent="0.25">
      <c r="B109" s="185">
        <v>7</v>
      </c>
      <c r="C109" s="37" t="s">
        <v>138</v>
      </c>
      <c r="D109" s="36"/>
      <c r="E109" s="37"/>
      <c r="F109" s="42"/>
      <c r="I109" s="88" t="s">
        <v>242</v>
      </c>
      <c r="J109" s="88"/>
      <c r="K109" s="88"/>
      <c r="L109" s="35">
        <v>3</v>
      </c>
      <c r="M109" s="35">
        <f t="shared" si="22"/>
        <v>3</v>
      </c>
      <c r="N109" s="35" t="str">
        <f t="shared" si="23"/>
        <v>0</v>
      </c>
      <c r="O109" s="88"/>
      <c r="P109" s="88" t="s">
        <v>5</v>
      </c>
      <c r="Q109" s="35" t="str">
        <f t="shared" si="19"/>
        <v>High</v>
      </c>
      <c r="R109" s="35" t="s">
        <v>334</v>
      </c>
    </row>
    <row r="110" spans="2:18" x14ac:dyDescent="0.25">
      <c r="B110" s="185">
        <v>8</v>
      </c>
      <c r="C110" s="37" t="s">
        <v>139</v>
      </c>
      <c r="D110" s="36"/>
      <c r="E110" s="37"/>
      <c r="F110" s="42"/>
      <c r="I110" s="88" t="s">
        <v>243</v>
      </c>
      <c r="J110" s="88"/>
      <c r="K110" s="88"/>
      <c r="L110" s="35">
        <v>2</v>
      </c>
      <c r="M110" s="35">
        <f t="shared" si="22"/>
        <v>2</v>
      </c>
      <c r="N110" s="35" t="str">
        <f t="shared" si="23"/>
        <v>0</v>
      </c>
      <c r="O110" s="88"/>
      <c r="P110" s="88" t="s">
        <v>5</v>
      </c>
      <c r="Q110" s="35" t="str">
        <f t="shared" si="19"/>
        <v>Mid</v>
      </c>
      <c r="R110" s="35" t="s">
        <v>333</v>
      </c>
    </row>
    <row r="111" spans="2:18" x14ac:dyDescent="0.25">
      <c r="B111" s="185">
        <v>9</v>
      </c>
      <c r="C111" s="37" t="s">
        <v>140</v>
      </c>
      <c r="D111" s="36"/>
      <c r="E111" s="37"/>
      <c r="F111" s="42"/>
      <c r="I111" s="88" t="s">
        <v>244</v>
      </c>
      <c r="J111" s="88"/>
      <c r="K111" s="88"/>
      <c r="L111" s="35">
        <v>2</v>
      </c>
      <c r="M111" s="35">
        <f t="shared" si="22"/>
        <v>2</v>
      </c>
      <c r="N111" s="35" t="str">
        <f t="shared" si="23"/>
        <v>0</v>
      </c>
      <c r="O111" s="88"/>
      <c r="P111" s="88" t="s">
        <v>5</v>
      </c>
      <c r="Q111" s="35" t="str">
        <f t="shared" si="19"/>
        <v>Mid</v>
      </c>
      <c r="R111" s="35" t="s">
        <v>333</v>
      </c>
    </row>
    <row r="112" spans="2:18" x14ac:dyDescent="0.25">
      <c r="B112" s="185"/>
      <c r="C112" s="37"/>
      <c r="D112" s="36"/>
      <c r="E112" s="37"/>
      <c r="F112" s="42"/>
      <c r="I112" s="88"/>
      <c r="J112" s="88"/>
      <c r="K112" s="88"/>
      <c r="L112" s="35"/>
      <c r="M112" s="35"/>
      <c r="N112" s="35"/>
      <c r="O112" s="88"/>
      <c r="P112" s="88"/>
      <c r="Q112" s="35"/>
      <c r="R112" s="35"/>
    </row>
    <row r="113" spans="2:18" ht="18.75" x14ac:dyDescent="0.25">
      <c r="B113" s="185"/>
      <c r="C113" s="38" t="s">
        <v>78</v>
      </c>
      <c r="D113" s="38" t="s">
        <v>44</v>
      </c>
      <c r="E113" s="41" t="s">
        <v>1</v>
      </c>
      <c r="F113" s="42"/>
      <c r="I113" s="88"/>
      <c r="J113" s="88"/>
      <c r="K113" s="88"/>
      <c r="L113" s="36"/>
      <c r="M113" s="35"/>
      <c r="N113" s="35"/>
      <c r="O113" s="88"/>
      <c r="P113" s="88"/>
      <c r="Q113" s="35"/>
      <c r="R113" s="35"/>
    </row>
    <row r="114" spans="2:18" ht="35.25" customHeight="1" x14ac:dyDescent="0.25">
      <c r="B114" s="185">
        <v>1</v>
      </c>
      <c r="C114" s="37" t="s">
        <v>202</v>
      </c>
      <c r="D114" s="36"/>
      <c r="E114" s="37"/>
      <c r="F114" s="42"/>
      <c r="I114" s="88" t="s">
        <v>292</v>
      </c>
      <c r="J114" s="88"/>
      <c r="K114" s="88"/>
      <c r="L114" s="35">
        <v>3</v>
      </c>
      <c r="M114" s="35">
        <f t="shared" ref="M114:M121" si="24">IF(D114="N/A","0",L114)</f>
        <v>3</v>
      </c>
      <c r="N114" s="35" t="str">
        <f t="shared" ref="N114:N121" si="25">IF(D114="Yes",M114,"0")</f>
        <v>0</v>
      </c>
      <c r="O114" s="88"/>
      <c r="P114" s="88" t="s">
        <v>189</v>
      </c>
      <c r="Q114" s="35" t="str">
        <f t="shared" si="19"/>
        <v>High</v>
      </c>
      <c r="R114" s="35" t="s">
        <v>335</v>
      </c>
    </row>
    <row r="115" spans="2:18" ht="30" x14ac:dyDescent="0.25">
      <c r="B115" s="185">
        <v>2</v>
      </c>
      <c r="C115" s="34" t="s">
        <v>203</v>
      </c>
      <c r="D115" s="36"/>
      <c r="E115" s="37"/>
      <c r="F115" s="42"/>
      <c r="I115" s="88" t="s">
        <v>293</v>
      </c>
      <c r="J115" s="88"/>
      <c r="K115" s="88"/>
      <c r="L115" s="35">
        <v>2</v>
      </c>
      <c r="M115" s="35">
        <f t="shared" si="24"/>
        <v>2</v>
      </c>
      <c r="N115" s="35" t="str">
        <f t="shared" si="25"/>
        <v>0</v>
      </c>
      <c r="O115" s="88"/>
      <c r="P115" s="88" t="s">
        <v>189</v>
      </c>
      <c r="Q115" s="35" t="str">
        <f t="shared" si="19"/>
        <v>Mid</v>
      </c>
      <c r="R115" s="35" t="s">
        <v>335</v>
      </c>
    </row>
    <row r="116" spans="2:18" x14ac:dyDescent="0.25">
      <c r="B116" s="185">
        <v>3</v>
      </c>
      <c r="C116" s="34" t="s">
        <v>204</v>
      </c>
      <c r="D116" s="36"/>
      <c r="E116" s="37"/>
      <c r="F116" s="42"/>
      <c r="I116" s="88" t="s">
        <v>294</v>
      </c>
      <c r="J116" s="88"/>
      <c r="K116" s="88"/>
      <c r="L116" s="35">
        <v>2</v>
      </c>
      <c r="M116" s="35">
        <f t="shared" si="24"/>
        <v>2</v>
      </c>
      <c r="N116" s="35" t="str">
        <f t="shared" si="25"/>
        <v>0</v>
      </c>
      <c r="O116" s="88"/>
      <c r="P116" s="88" t="s">
        <v>189</v>
      </c>
      <c r="Q116" s="35" t="str">
        <f t="shared" si="19"/>
        <v>Mid</v>
      </c>
      <c r="R116" s="35" t="s">
        <v>335</v>
      </c>
    </row>
    <row r="117" spans="2:18" ht="30" x14ac:dyDescent="0.25">
      <c r="B117" s="185">
        <v>4</v>
      </c>
      <c r="C117" s="34" t="s">
        <v>205</v>
      </c>
      <c r="D117" s="36"/>
      <c r="E117" s="37"/>
      <c r="F117" s="42"/>
      <c r="I117" s="88" t="s">
        <v>295</v>
      </c>
      <c r="J117" s="88"/>
      <c r="K117" s="88"/>
      <c r="L117" s="35">
        <v>2</v>
      </c>
      <c r="M117" s="35">
        <f t="shared" si="24"/>
        <v>2</v>
      </c>
      <c r="N117" s="35" t="str">
        <f t="shared" si="25"/>
        <v>0</v>
      </c>
      <c r="O117" s="88"/>
      <c r="P117" s="88" t="s">
        <v>189</v>
      </c>
      <c r="Q117" s="35" t="str">
        <f t="shared" si="19"/>
        <v>Mid</v>
      </c>
      <c r="R117" s="35" t="s">
        <v>335</v>
      </c>
    </row>
    <row r="118" spans="2:18" ht="30" x14ac:dyDescent="0.25">
      <c r="B118" s="185">
        <v>5</v>
      </c>
      <c r="C118" s="34" t="s">
        <v>206</v>
      </c>
      <c r="D118" s="36"/>
      <c r="E118" s="37"/>
      <c r="F118" s="42"/>
      <c r="I118" s="88" t="s">
        <v>296</v>
      </c>
      <c r="J118" s="88"/>
      <c r="K118" s="88"/>
      <c r="L118" s="35">
        <v>1</v>
      </c>
      <c r="M118" s="35">
        <f t="shared" si="24"/>
        <v>1</v>
      </c>
      <c r="N118" s="35" t="str">
        <f t="shared" si="25"/>
        <v>0</v>
      </c>
      <c r="O118" s="88"/>
      <c r="P118" s="88" t="s">
        <v>189</v>
      </c>
      <c r="Q118" s="35" t="str">
        <f t="shared" si="19"/>
        <v>Low</v>
      </c>
      <c r="R118" s="35" t="s">
        <v>335</v>
      </c>
    </row>
    <row r="119" spans="2:18" x14ac:dyDescent="0.25">
      <c r="B119" s="185">
        <v>6</v>
      </c>
      <c r="C119" s="34" t="s">
        <v>158</v>
      </c>
      <c r="D119" s="36"/>
      <c r="E119" s="37"/>
      <c r="F119" s="42"/>
      <c r="I119" s="88" t="s">
        <v>356</v>
      </c>
      <c r="J119" s="88"/>
      <c r="K119" s="88"/>
      <c r="L119" s="35">
        <v>3</v>
      </c>
      <c r="M119" s="35">
        <f t="shared" si="24"/>
        <v>3</v>
      </c>
      <c r="N119" s="35" t="str">
        <f t="shared" si="25"/>
        <v>0</v>
      </c>
      <c r="O119" s="88"/>
      <c r="P119" s="88" t="s">
        <v>189</v>
      </c>
      <c r="Q119" s="35" t="str">
        <f t="shared" si="19"/>
        <v>High</v>
      </c>
      <c r="R119" s="35" t="s">
        <v>335</v>
      </c>
    </row>
    <row r="120" spans="2:18" x14ac:dyDescent="0.25">
      <c r="B120" s="185">
        <v>7</v>
      </c>
      <c r="C120" s="34" t="s">
        <v>159</v>
      </c>
      <c r="D120" s="36"/>
      <c r="E120" s="37"/>
      <c r="F120" s="42"/>
      <c r="I120" s="88" t="s">
        <v>297</v>
      </c>
      <c r="J120" s="88"/>
      <c r="K120" s="88"/>
      <c r="L120" s="35">
        <v>3</v>
      </c>
      <c r="M120" s="35">
        <f t="shared" si="24"/>
        <v>3</v>
      </c>
      <c r="N120" s="35" t="str">
        <f t="shared" si="25"/>
        <v>0</v>
      </c>
      <c r="O120" s="88"/>
      <c r="P120" s="88" t="s">
        <v>189</v>
      </c>
      <c r="Q120" s="35" t="str">
        <f t="shared" si="19"/>
        <v>High</v>
      </c>
      <c r="R120" s="35" t="s">
        <v>335</v>
      </c>
    </row>
    <row r="121" spans="2:18" x14ac:dyDescent="0.25">
      <c r="B121" s="185">
        <v>8</v>
      </c>
      <c r="C121" s="34" t="s">
        <v>160</v>
      </c>
      <c r="D121" s="36"/>
      <c r="E121" s="37"/>
      <c r="F121" s="42"/>
      <c r="I121" s="88" t="s">
        <v>357</v>
      </c>
      <c r="J121" s="88"/>
      <c r="K121" s="88"/>
      <c r="L121" s="35">
        <v>3</v>
      </c>
      <c r="M121" s="35">
        <f t="shared" si="24"/>
        <v>3</v>
      </c>
      <c r="N121" s="35" t="str">
        <f t="shared" si="25"/>
        <v>0</v>
      </c>
      <c r="O121" s="88"/>
      <c r="P121" s="88" t="s">
        <v>189</v>
      </c>
      <c r="Q121" s="35" t="str">
        <f t="shared" si="19"/>
        <v>High</v>
      </c>
      <c r="R121" s="35" t="s">
        <v>335</v>
      </c>
    </row>
    <row r="122" spans="2:18" x14ac:dyDescent="0.25">
      <c r="B122" s="185"/>
      <c r="C122" s="34"/>
      <c r="D122" s="36"/>
      <c r="E122" s="37"/>
      <c r="F122" s="42"/>
      <c r="I122" s="88"/>
      <c r="J122" s="88"/>
      <c r="K122" s="88"/>
      <c r="L122" s="35"/>
      <c r="M122" s="35"/>
      <c r="N122" s="35"/>
      <c r="O122" s="88"/>
      <c r="P122" s="88"/>
      <c r="Q122" s="35"/>
      <c r="R122" s="35"/>
    </row>
    <row r="123" spans="2:18" ht="18.75" x14ac:dyDescent="0.25">
      <c r="B123" s="185"/>
      <c r="C123" s="38" t="s">
        <v>80</v>
      </c>
      <c r="D123" s="38" t="s">
        <v>44</v>
      </c>
      <c r="E123" s="41" t="s">
        <v>1</v>
      </c>
      <c r="F123" s="42"/>
      <c r="I123" s="88"/>
      <c r="J123" s="88"/>
      <c r="K123" s="88"/>
      <c r="L123" s="36"/>
      <c r="M123" s="35"/>
      <c r="N123" s="35"/>
      <c r="O123" s="88"/>
      <c r="P123" s="88"/>
      <c r="Q123" s="35"/>
      <c r="R123" s="35"/>
    </row>
    <row r="124" spans="2:18" x14ac:dyDescent="0.25">
      <c r="B124" s="185">
        <v>1</v>
      </c>
      <c r="C124" s="37" t="s">
        <v>63</v>
      </c>
      <c r="D124" s="36"/>
      <c r="E124" s="37"/>
      <c r="F124" s="42"/>
      <c r="I124" s="88" t="s">
        <v>298</v>
      </c>
      <c r="J124" s="88"/>
      <c r="K124" s="88"/>
      <c r="L124" s="35">
        <v>3</v>
      </c>
      <c r="M124" s="35">
        <f t="shared" ref="M124:M146" si="26">IF(D124="N/A","0",L124)</f>
        <v>3</v>
      </c>
      <c r="N124" s="35" t="str">
        <f t="shared" ref="N124:N149" si="27">IF(D124="Yes",M124,"0")</f>
        <v>0</v>
      </c>
      <c r="O124" s="88"/>
      <c r="P124" s="88" t="s">
        <v>189</v>
      </c>
      <c r="Q124" s="35" t="str">
        <f t="shared" si="19"/>
        <v>High</v>
      </c>
      <c r="R124" s="35" t="s">
        <v>333</v>
      </c>
    </row>
    <row r="125" spans="2:18" x14ac:dyDescent="0.25">
      <c r="B125" s="185">
        <v>2</v>
      </c>
      <c r="C125" s="37" t="s">
        <v>64</v>
      </c>
      <c r="D125" s="36"/>
      <c r="E125" s="37"/>
      <c r="F125" s="42"/>
      <c r="I125" s="88" t="s">
        <v>299</v>
      </c>
      <c r="J125" s="88"/>
      <c r="K125" s="88"/>
      <c r="L125" s="35">
        <v>3</v>
      </c>
      <c r="M125" s="35">
        <f t="shared" si="26"/>
        <v>3</v>
      </c>
      <c r="N125" s="35" t="str">
        <f t="shared" si="27"/>
        <v>0</v>
      </c>
      <c r="O125" s="88"/>
      <c r="P125" s="88" t="s">
        <v>189</v>
      </c>
      <c r="Q125" s="35" t="str">
        <f t="shared" si="19"/>
        <v>High</v>
      </c>
      <c r="R125" s="35" t="s">
        <v>333</v>
      </c>
    </row>
    <row r="126" spans="2:18" x14ac:dyDescent="0.25">
      <c r="B126" s="185">
        <v>3</v>
      </c>
      <c r="C126" s="37" t="s">
        <v>65</v>
      </c>
      <c r="D126" s="36"/>
      <c r="E126" s="37"/>
      <c r="F126" s="42"/>
      <c r="I126" s="88" t="s">
        <v>300</v>
      </c>
      <c r="J126" s="88"/>
      <c r="K126" s="88"/>
      <c r="L126" s="35">
        <v>3</v>
      </c>
      <c r="M126" s="35">
        <f t="shared" si="26"/>
        <v>3</v>
      </c>
      <c r="N126" s="35" t="str">
        <f t="shared" si="27"/>
        <v>0</v>
      </c>
      <c r="O126" s="88"/>
      <c r="P126" s="88" t="s">
        <v>189</v>
      </c>
      <c r="Q126" s="35" t="str">
        <f t="shared" si="19"/>
        <v>High</v>
      </c>
      <c r="R126" s="35" t="s">
        <v>333</v>
      </c>
    </row>
    <row r="127" spans="2:18" x14ac:dyDescent="0.25">
      <c r="B127" s="185">
        <v>4</v>
      </c>
      <c r="C127" s="37" t="s">
        <v>66</v>
      </c>
      <c r="D127" s="36"/>
      <c r="E127" s="37"/>
      <c r="F127" s="42"/>
      <c r="I127" s="88" t="s">
        <v>301</v>
      </c>
      <c r="J127" s="88"/>
      <c r="K127" s="88"/>
      <c r="L127" s="35">
        <v>3</v>
      </c>
      <c r="M127" s="35">
        <f t="shared" si="26"/>
        <v>3</v>
      </c>
      <c r="N127" s="35" t="str">
        <f t="shared" si="27"/>
        <v>0</v>
      </c>
      <c r="O127" s="88"/>
      <c r="P127" s="88" t="s">
        <v>189</v>
      </c>
      <c r="Q127" s="35" t="str">
        <f t="shared" si="19"/>
        <v>High</v>
      </c>
      <c r="R127" s="35" t="s">
        <v>333</v>
      </c>
    </row>
    <row r="128" spans="2:18" x14ac:dyDescent="0.25">
      <c r="B128" s="185">
        <v>5</v>
      </c>
      <c r="C128" s="37" t="s">
        <v>79</v>
      </c>
      <c r="D128" s="36"/>
      <c r="E128" s="37"/>
      <c r="F128" s="42"/>
      <c r="I128" s="88" t="s">
        <v>302</v>
      </c>
      <c r="J128" s="88"/>
      <c r="K128" s="88"/>
      <c r="L128" s="35">
        <v>3</v>
      </c>
      <c r="M128" s="35">
        <f t="shared" si="26"/>
        <v>3</v>
      </c>
      <c r="N128" s="35" t="str">
        <f t="shared" si="27"/>
        <v>0</v>
      </c>
      <c r="O128" s="88"/>
      <c r="P128" s="88" t="s">
        <v>189</v>
      </c>
      <c r="Q128" s="35" t="str">
        <f t="shared" si="19"/>
        <v>High</v>
      </c>
      <c r="R128" s="35" t="s">
        <v>333</v>
      </c>
    </row>
    <row r="129" spans="2:18" x14ac:dyDescent="0.25">
      <c r="B129" s="185">
        <v>6</v>
      </c>
      <c r="C129" s="37" t="s">
        <v>161</v>
      </c>
      <c r="D129" s="36"/>
      <c r="E129" s="37"/>
      <c r="F129" s="42"/>
      <c r="I129" s="88" t="s">
        <v>303</v>
      </c>
      <c r="J129" s="88"/>
      <c r="K129" s="88"/>
      <c r="L129" s="35">
        <v>3</v>
      </c>
      <c r="M129" s="35">
        <f t="shared" si="26"/>
        <v>3</v>
      </c>
      <c r="N129" s="35" t="str">
        <f t="shared" si="27"/>
        <v>0</v>
      </c>
      <c r="O129" s="88"/>
      <c r="P129" s="88" t="s">
        <v>189</v>
      </c>
      <c r="Q129" s="35" t="str">
        <f t="shared" si="19"/>
        <v>High</v>
      </c>
      <c r="R129" s="35" t="s">
        <v>333</v>
      </c>
    </row>
    <row r="130" spans="2:18" x14ac:dyDescent="0.25">
      <c r="B130" s="185">
        <v>7</v>
      </c>
      <c r="C130" s="37" t="s">
        <v>387</v>
      </c>
      <c r="D130" s="36"/>
      <c r="E130" s="37"/>
      <c r="F130" s="42"/>
      <c r="I130" s="88" t="s">
        <v>304</v>
      </c>
      <c r="J130" s="88"/>
      <c r="K130" s="88"/>
      <c r="L130" s="35">
        <v>3</v>
      </c>
      <c r="M130" s="35">
        <f t="shared" si="26"/>
        <v>3</v>
      </c>
      <c r="N130" s="35" t="str">
        <f t="shared" si="27"/>
        <v>0</v>
      </c>
      <c r="O130" s="88"/>
      <c r="P130" s="88" t="s">
        <v>189</v>
      </c>
      <c r="Q130" s="35" t="str">
        <f t="shared" si="19"/>
        <v>High</v>
      </c>
      <c r="R130" s="35" t="s">
        <v>335</v>
      </c>
    </row>
    <row r="131" spans="2:18" ht="30" x14ac:dyDescent="0.25">
      <c r="B131" s="185">
        <v>8</v>
      </c>
      <c r="C131" s="37" t="s">
        <v>67</v>
      </c>
      <c r="D131" s="36"/>
      <c r="E131" s="37"/>
      <c r="F131" s="42"/>
      <c r="I131" s="88" t="s">
        <v>305</v>
      </c>
      <c r="J131" s="88"/>
      <c r="K131" s="88"/>
      <c r="L131" s="35">
        <v>2</v>
      </c>
      <c r="M131" s="35">
        <f t="shared" si="26"/>
        <v>2</v>
      </c>
      <c r="N131" s="35" t="str">
        <f t="shared" si="27"/>
        <v>0</v>
      </c>
      <c r="O131" s="88"/>
      <c r="P131" s="88" t="s">
        <v>189</v>
      </c>
      <c r="Q131" s="35" t="str">
        <f t="shared" si="19"/>
        <v>Mid</v>
      </c>
      <c r="R131" s="35" t="s">
        <v>333</v>
      </c>
    </row>
    <row r="132" spans="2:18" x14ac:dyDescent="0.25">
      <c r="B132" s="185">
        <v>9</v>
      </c>
      <c r="C132" s="37" t="s">
        <v>68</v>
      </c>
      <c r="D132" s="36"/>
      <c r="E132" s="37"/>
      <c r="F132" s="42"/>
      <c r="I132" s="88" t="s">
        <v>306</v>
      </c>
      <c r="J132" s="88"/>
      <c r="K132" s="88"/>
      <c r="L132" s="35">
        <v>2</v>
      </c>
      <c r="M132" s="35">
        <f t="shared" si="26"/>
        <v>2</v>
      </c>
      <c r="N132" s="35" t="str">
        <f t="shared" si="27"/>
        <v>0</v>
      </c>
      <c r="O132" s="88"/>
      <c r="P132" s="88" t="s">
        <v>189</v>
      </c>
      <c r="Q132" s="35" t="str">
        <f t="shared" si="19"/>
        <v>Mid</v>
      </c>
      <c r="R132" s="35" t="s">
        <v>334</v>
      </c>
    </row>
    <row r="133" spans="2:18" ht="30" x14ac:dyDescent="0.25">
      <c r="B133" s="185">
        <v>10</v>
      </c>
      <c r="C133" s="37" t="s">
        <v>162</v>
      </c>
      <c r="D133" s="36"/>
      <c r="E133" s="37"/>
      <c r="F133" s="42"/>
      <c r="I133" s="88" t="s">
        <v>307</v>
      </c>
      <c r="J133" s="88"/>
      <c r="K133" s="88"/>
      <c r="L133" s="35">
        <v>2</v>
      </c>
      <c r="M133" s="35">
        <f t="shared" si="26"/>
        <v>2</v>
      </c>
      <c r="N133" s="35" t="str">
        <f t="shared" si="27"/>
        <v>0</v>
      </c>
      <c r="O133" s="88"/>
      <c r="P133" s="88" t="s">
        <v>189</v>
      </c>
      <c r="Q133" s="35" t="str">
        <f t="shared" si="19"/>
        <v>Mid</v>
      </c>
      <c r="R133" s="35" t="s">
        <v>335</v>
      </c>
    </row>
    <row r="134" spans="2:18" x14ac:dyDescent="0.25">
      <c r="B134" s="185">
        <v>11</v>
      </c>
      <c r="C134" s="37" t="s">
        <v>388</v>
      </c>
      <c r="D134" s="36"/>
      <c r="E134" s="37"/>
      <c r="F134" s="42"/>
      <c r="I134" s="88" t="s">
        <v>308</v>
      </c>
      <c r="J134" s="88"/>
      <c r="K134" s="88"/>
      <c r="L134" s="35">
        <v>3</v>
      </c>
      <c r="M134" s="35">
        <f t="shared" si="26"/>
        <v>3</v>
      </c>
      <c r="N134" s="35" t="str">
        <f t="shared" si="27"/>
        <v>0</v>
      </c>
      <c r="O134" s="88"/>
      <c r="P134" s="88" t="s">
        <v>189</v>
      </c>
      <c r="Q134" s="35" t="str">
        <f t="shared" si="19"/>
        <v>High</v>
      </c>
      <c r="R134" s="35" t="s">
        <v>335</v>
      </c>
    </row>
    <row r="135" spans="2:18" ht="30" x14ac:dyDescent="0.25">
      <c r="B135" s="185">
        <v>12</v>
      </c>
      <c r="C135" s="37" t="s">
        <v>69</v>
      </c>
      <c r="D135" s="36"/>
      <c r="E135" s="37"/>
      <c r="F135" s="42"/>
      <c r="I135" s="88" t="s">
        <v>320</v>
      </c>
      <c r="J135" s="88"/>
      <c r="K135" s="88"/>
      <c r="L135" s="35">
        <v>2</v>
      </c>
      <c r="M135" s="35">
        <f t="shared" si="26"/>
        <v>2</v>
      </c>
      <c r="N135" s="35" t="str">
        <f t="shared" si="27"/>
        <v>0</v>
      </c>
      <c r="O135" s="88"/>
      <c r="P135" s="88" t="s">
        <v>189</v>
      </c>
      <c r="Q135" s="35" t="str">
        <f t="shared" si="19"/>
        <v>Mid</v>
      </c>
      <c r="R135" s="35" t="s">
        <v>333</v>
      </c>
    </row>
    <row r="136" spans="2:18" x14ac:dyDescent="0.25">
      <c r="B136" s="185">
        <v>13</v>
      </c>
      <c r="C136" s="37" t="s">
        <v>70</v>
      </c>
      <c r="D136" s="36"/>
      <c r="E136" s="37"/>
      <c r="F136" s="42"/>
      <c r="I136" s="88" t="s">
        <v>309</v>
      </c>
      <c r="J136" s="88"/>
      <c r="K136" s="88"/>
      <c r="L136" s="35">
        <v>2</v>
      </c>
      <c r="M136" s="35">
        <f t="shared" si="26"/>
        <v>2</v>
      </c>
      <c r="N136" s="35" t="str">
        <f t="shared" si="27"/>
        <v>0</v>
      </c>
      <c r="O136" s="88"/>
      <c r="P136" s="88" t="s">
        <v>189</v>
      </c>
      <c r="Q136" s="35" t="str">
        <f t="shared" si="19"/>
        <v>Mid</v>
      </c>
      <c r="R136" s="35" t="s">
        <v>334</v>
      </c>
    </row>
    <row r="137" spans="2:18" ht="30" x14ac:dyDescent="0.25">
      <c r="B137" s="185">
        <v>14</v>
      </c>
      <c r="C137" s="37" t="s">
        <v>71</v>
      </c>
      <c r="D137" s="36"/>
      <c r="E137" s="37"/>
      <c r="F137" s="42"/>
      <c r="I137" s="88" t="s">
        <v>310</v>
      </c>
      <c r="J137" s="88"/>
      <c r="K137" s="88"/>
      <c r="L137" s="35">
        <v>2</v>
      </c>
      <c r="M137" s="35">
        <f t="shared" si="26"/>
        <v>2</v>
      </c>
      <c r="N137" s="35" t="str">
        <f t="shared" si="27"/>
        <v>0</v>
      </c>
      <c r="O137" s="88"/>
      <c r="P137" s="88" t="s">
        <v>189</v>
      </c>
      <c r="Q137" s="35" t="str">
        <f t="shared" ref="Q137:Q171" si="28">IF(L137=3,"High",IF(L137=2,"Mid",IF(L137=1,"Low","HELP!")))</f>
        <v>Mid</v>
      </c>
      <c r="R137" s="35" t="s">
        <v>335</v>
      </c>
    </row>
    <row r="138" spans="2:18" x14ac:dyDescent="0.25">
      <c r="B138" s="185">
        <v>15</v>
      </c>
      <c r="C138" s="37" t="s">
        <v>389</v>
      </c>
      <c r="D138" s="36"/>
      <c r="E138" s="37"/>
      <c r="F138" s="42"/>
      <c r="I138" s="88" t="s">
        <v>311</v>
      </c>
      <c r="J138" s="88"/>
      <c r="K138" s="88"/>
      <c r="L138" s="35">
        <v>3</v>
      </c>
      <c r="M138" s="35">
        <f t="shared" si="26"/>
        <v>3</v>
      </c>
      <c r="N138" s="35" t="str">
        <f t="shared" si="27"/>
        <v>0</v>
      </c>
      <c r="O138" s="88"/>
      <c r="P138" s="88" t="s">
        <v>189</v>
      </c>
      <c r="Q138" s="35" t="str">
        <f t="shared" si="28"/>
        <v>High</v>
      </c>
      <c r="R138" s="35" t="s">
        <v>335</v>
      </c>
    </row>
    <row r="139" spans="2:18" ht="30" x14ac:dyDescent="0.25">
      <c r="B139" s="185">
        <v>16</v>
      </c>
      <c r="C139" s="37" t="s">
        <v>72</v>
      </c>
      <c r="D139" s="36"/>
      <c r="E139" s="37"/>
      <c r="F139" s="42"/>
      <c r="I139" s="88" t="s">
        <v>312</v>
      </c>
      <c r="J139" s="88"/>
      <c r="K139" s="88"/>
      <c r="L139" s="35">
        <v>2</v>
      </c>
      <c r="M139" s="35">
        <f>IF($D$138="N/A","0",IF(D139="N/A","0",L139))</f>
        <v>2</v>
      </c>
      <c r="N139" s="35" t="str">
        <f t="shared" si="27"/>
        <v>0</v>
      </c>
      <c r="O139" s="88"/>
      <c r="P139" s="88" t="s">
        <v>189</v>
      </c>
      <c r="Q139" s="35" t="str">
        <f t="shared" si="28"/>
        <v>Mid</v>
      </c>
      <c r="R139" s="35" t="s">
        <v>333</v>
      </c>
    </row>
    <row r="140" spans="2:18" x14ac:dyDescent="0.25">
      <c r="B140" s="185">
        <v>17</v>
      </c>
      <c r="C140" s="37" t="s">
        <v>73</v>
      </c>
      <c r="D140" s="36"/>
      <c r="E140" s="37"/>
      <c r="F140" s="42"/>
      <c r="I140" s="88" t="s">
        <v>313</v>
      </c>
      <c r="J140" s="88"/>
      <c r="K140" s="88"/>
      <c r="L140" s="35">
        <v>2</v>
      </c>
      <c r="M140" s="35">
        <f t="shared" ref="M140:M141" si="29">IF($D$138="N/A","0",IF(D140="N/A","0",L140))</f>
        <v>2</v>
      </c>
      <c r="N140" s="35" t="str">
        <f t="shared" si="27"/>
        <v>0</v>
      </c>
      <c r="O140" s="88"/>
      <c r="P140" s="88" t="s">
        <v>189</v>
      </c>
      <c r="Q140" s="35" t="str">
        <f t="shared" si="28"/>
        <v>Mid</v>
      </c>
      <c r="R140" s="35" t="s">
        <v>334</v>
      </c>
    </row>
    <row r="141" spans="2:18" ht="30" x14ac:dyDescent="0.25">
      <c r="B141" s="185">
        <v>18</v>
      </c>
      <c r="C141" s="37" t="s">
        <v>74</v>
      </c>
      <c r="D141" s="36"/>
      <c r="E141" s="37"/>
      <c r="F141" s="42"/>
      <c r="I141" s="88" t="s">
        <v>314</v>
      </c>
      <c r="J141" s="88"/>
      <c r="K141" s="88"/>
      <c r="L141" s="35">
        <v>2</v>
      </c>
      <c r="M141" s="35">
        <f t="shared" si="29"/>
        <v>2</v>
      </c>
      <c r="N141" s="35" t="str">
        <f t="shared" si="27"/>
        <v>0</v>
      </c>
      <c r="O141" s="88"/>
      <c r="P141" s="88" t="s">
        <v>189</v>
      </c>
      <c r="Q141" s="35" t="str">
        <f t="shared" si="28"/>
        <v>Mid</v>
      </c>
      <c r="R141" s="35" t="s">
        <v>335</v>
      </c>
    </row>
    <row r="142" spans="2:18" x14ac:dyDescent="0.25">
      <c r="B142" s="185">
        <v>19</v>
      </c>
      <c r="C142" s="37" t="s">
        <v>390</v>
      </c>
      <c r="D142" s="36"/>
      <c r="E142" s="37"/>
      <c r="F142" s="42"/>
      <c r="I142" s="88" t="s">
        <v>315</v>
      </c>
      <c r="J142" s="88"/>
      <c r="K142" s="88"/>
      <c r="L142" s="35">
        <v>3</v>
      </c>
      <c r="M142" s="35">
        <f t="shared" si="26"/>
        <v>3</v>
      </c>
      <c r="N142" s="35" t="str">
        <f t="shared" si="27"/>
        <v>0</v>
      </c>
      <c r="O142" s="88"/>
      <c r="P142" s="88" t="s">
        <v>189</v>
      </c>
      <c r="Q142" s="35" t="str">
        <f t="shared" si="28"/>
        <v>High</v>
      </c>
      <c r="R142" s="35" t="s">
        <v>335</v>
      </c>
    </row>
    <row r="143" spans="2:18" ht="30" x14ac:dyDescent="0.25">
      <c r="B143" s="185">
        <v>20</v>
      </c>
      <c r="C143" s="37" t="s">
        <v>75</v>
      </c>
      <c r="D143" s="36"/>
      <c r="E143" s="37"/>
      <c r="F143" s="42"/>
      <c r="I143" s="88" t="s">
        <v>316</v>
      </c>
      <c r="J143" s="88"/>
      <c r="K143" s="88"/>
      <c r="L143" s="35">
        <v>2</v>
      </c>
      <c r="M143" s="35">
        <f>IF($D$142="N/A","0",IF(D143="N/A","0",L143))</f>
        <v>2</v>
      </c>
      <c r="N143" s="35" t="str">
        <f t="shared" si="27"/>
        <v>0</v>
      </c>
      <c r="O143" s="88"/>
      <c r="P143" s="88" t="s">
        <v>189</v>
      </c>
      <c r="Q143" s="35" t="str">
        <f t="shared" si="28"/>
        <v>Mid</v>
      </c>
      <c r="R143" s="35" t="s">
        <v>333</v>
      </c>
    </row>
    <row r="144" spans="2:18" x14ac:dyDescent="0.25">
      <c r="B144" s="185">
        <v>21</v>
      </c>
      <c r="C144" s="37" t="s">
        <v>76</v>
      </c>
      <c r="D144" s="36"/>
      <c r="E144" s="37"/>
      <c r="F144" s="42"/>
      <c r="I144" s="88" t="s">
        <v>317</v>
      </c>
      <c r="J144" s="88"/>
      <c r="K144" s="88"/>
      <c r="L144" s="35">
        <v>2</v>
      </c>
      <c r="M144" s="35">
        <f t="shared" ref="M144:M145" si="30">IF($D$142="N/A","0",IF(D144="N/A","0",L144))</f>
        <v>2</v>
      </c>
      <c r="N144" s="35" t="str">
        <f t="shared" si="27"/>
        <v>0</v>
      </c>
      <c r="O144" s="88"/>
      <c r="P144" s="88" t="s">
        <v>189</v>
      </c>
      <c r="Q144" s="35" t="str">
        <f t="shared" si="28"/>
        <v>Mid</v>
      </c>
      <c r="R144" s="35" t="s">
        <v>334</v>
      </c>
    </row>
    <row r="145" spans="2:18" ht="30" x14ac:dyDescent="0.25">
      <c r="B145" s="185">
        <v>22</v>
      </c>
      <c r="C145" s="37" t="s">
        <v>77</v>
      </c>
      <c r="D145" s="36"/>
      <c r="E145" s="37"/>
      <c r="F145" s="42"/>
      <c r="I145" s="88" t="s">
        <v>318</v>
      </c>
      <c r="J145" s="88"/>
      <c r="K145" s="88"/>
      <c r="L145" s="35">
        <v>2</v>
      </c>
      <c r="M145" s="35">
        <f t="shared" si="30"/>
        <v>2</v>
      </c>
      <c r="N145" s="35" t="str">
        <f t="shared" si="27"/>
        <v>0</v>
      </c>
      <c r="O145" s="88"/>
      <c r="P145" s="88" t="s">
        <v>189</v>
      </c>
      <c r="Q145" s="35" t="str">
        <f t="shared" si="28"/>
        <v>Mid</v>
      </c>
      <c r="R145" s="35" t="s">
        <v>335</v>
      </c>
    </row>
    <row r="146" spans="2:18" x14ac:dyDescent="0.25">
      <c r="B146" s="185">
        <v>23</v>
      </c>
      <c r="C146" s="37" t="s">
        <v>391</v>
      </c>
      <c r="D146" s="36"/>
      <c r="E146" s="37"/>
      <c r="F146" s="42"/>
      <c r="I146" s="88" t="s">
        <v>393</v>
      </c>
      <c r="J146" s="88"/>
      <c r="K146" s="88"/>
      <c r="L146" s="35">
        <v>3</v>
      </c>
      <c r="M146" s="35">
        <f t="shared" si="26"/>
        <v>3</v>
      </c>
      <c r="N146" s="35" t="str">
        <f t="shared" si="27"/>
        <v>0</v>
      </c>
      <c r="O146" s="88"/>
      <c r="P146" s="88" t="s">
        <v>189</v>
      </c>
      <c r="Q146" s="35" t="str">
        <f t="shared" si="28"/>
        <v>High</v>
      </c>
      <c r="R146" s="35" t="s">
        <v>335</v>
      </c>
    </row>
    <row r="147" spans="2:18" ht="30" x14ac:dyDescent="0.25">
      <c r="B147" s="185">
        <v>24</v>
      </c>
      <c r="C147" s="37" t="s">
        <v>163</v>
      </c>
      <c r="D147" s="36"/>
      <c r="E147" s="37"/>
      <c r="F147" s="42"/>
      <c r="I147" s="88" t="s">
        <v>319</v>
      </c>
      <c r="J147" s="88"/>
      <c r="K147" s="88"/>
      <c r="L147" s="35">
        <v>2</v>
      </c>
      <c r="M147" s="35">
        <f>IF($D$146="N/A","0",IF(D147="N/A","0",L147))</f>
        <v>2</v>
      </c>
      <c r="N147" s="35" t="str">
        <f t="shared" si="27"/>
        <v>0</v>
      </c>
      <c r="O147" s="88"/>
      <c r="P147" s="88" t="s">
        <v>189</v>
      </c>
      <c r="Q147" s="35" t="str">
        <f t="shared" si="28"/>
        <v>Mid</v>
      </c>
      <c r="R147" s="35" t="s">
        <v>333</v>
      </c>
    </row>
    <row r="148" spans="2:18" x14ac:dyDescent="0.25">
      <c r="B148" s="185">
        <v>25</v>
      </c>
      <c r="C148" s="37" t="s">
        <v>164</v>
      </c>
      <c r="D148" s="36"/>
      <c r="E148" s="37"/>
      <c r="F148" s="42"/>
      <c r="I148" s="88" t="s">
        <v>321</v>
      </c>
      <c r="J148" s="88"/>
      <c r="K148" s="88"/>
      <c r="L148" s="35">
        <v>2</v>
      </c>
      <c r="M148" s="35">
        <f t="shared" ref="M148:M149" si="31">IF($D$146="N/A","0",IF(D148="N/A","0",L148))</f>
        <v>2</v>
      </c>
      <c r="N148" s="35" t="str">
        <f t="shared" si="27"/>
        <v>0</v>
      </c>
      <c r="O148" s="88"/>
      <c r="P148" s="88" t="s">
        <v>189</v>
      </c>
      <c r="Q148" s="35" t="str">
        <f t="shared" si="28"/>
        <v>Mid</v>
      </c>
      <c r="R148" s="35" t="s">
        <v>334</v>
      </c>
    </row>
    <row r="149" spans="2:18" ht="30" x14ac:dyDescent="0.25">
      <c r="B149" s="185">
        <v>26</v>
      </c>
      <c r="C149" s="37" t="s">
        <v>165</v>
      </c>
      <c r="D149" s="36"/>
      <c r="E149" s="37"/>
      <c r="F149" s="42"/>
      <c r="I149" s="88" t="s">
        <v>322</v>
      </c>
      <c r="J149" s="88"/>
      <c r="K149" s="88"/>
      <c r="L149" s="35">
        <v>2</v>
      </c>
      <c r="M149" s="35">
        <f t="shared" si="31"/>
        <v>2</v>
      </c>
      <c r="N149" s="35" t="str">
        <f t="shared" si="27"/>
        <v>0</v>
      </c>
      <c r="O149" s="88"/>
      <c r="P149" s="88" t="s">
        <v>189</v>
      </c>
      <c r="Q149" s="35" t="str">
        <f t="shared" si="28"/>
        <v>Mid</v>
      </c>
      <c r="R149" s="35" t="s">
        <v>335</v>
      </c>
    </row>
    <row r="150" spans="2:18" x14ac:dyDescent="0.25">
      <c r="B150" s="185"/>
      <c r="C150" s="37"/>
      <c r="D150" s="36"/>
      <c r="E150" s="37"/>
      <c r="F150" s="42"/>
      <c r="I150" s="88"/>
      <c r="J150" s="88"/>
      <c r="K150" s="88"/>
      <c r="L150" s="35"/>
      <c r="M150" s="35"/>
      <c r="N150" s="35"/>
      <c r="O150" s="88"/>
      <c r="P150" s="88"/>
      <c r="Q150" s="35"/>
      <c r="R150" s="35"/>
    </row>
    <row r="151" spans="2:18" ht="18.75" x14ac:dyDescent="0.25">
      <c r="B151" s="185"/>
      <c r="C151" s="38" t="s">
        <v>157</v>
      </c>
      <c r="D151" s="38" t="s">
        <v>44</v>
      </c>
      <c r="E151" s="41" t="s">
        <v>1</v>
      </c>
      <c r="F151" s="42"/>
      <c r="I151" s="88"/>
      <c r="J151" s="88"/>
      <c r="K151" s="88"/>
      <c r="L151" s="36"/>
      <c r="M151" s="35"/>
      <c r="N151" s="35"/>
      <c r="O151" s="88"/>
      <c r="P151" s="88"/>
      <c r="Q151" s="35"/>
      <c r="R151" s="35"/>
    </row>
    <row r="152" spans="2:18" x14ac:dyDescent="0.25">
      <c r="B152" s="185">
        <v>1</v>
      </c>
      <c r="C152" s="37" t="s">
        <v>186</v>
      </c>
      <c r="D152" s="36"/>
      <c r="E152" s="37"/>
      <c r="F152" s="42"/>
      <c r="I152" s="88" t="s">
        <v>37</v>
      </c>
      <c r="J152" s="88"/>
      <c r="K152" s="88"/>
      <c r="L152" s="35">
        <v>3</v>
      </c>
      <c r="M152" s="35" t="str">
        <f>IF(D152="Yes",L152,"0")</f>
        <v>0</v>
      </c>
      <c r="N152" s="35" t="str">
        <f t="shared" ref="N152:N159" si="32">IF(D152="Yes",M152,"0")</f>
        <v>0</v>
      </c>
      <c r="O152" s="88"/>
      <c r="P152" s="88" t="s">
        <v>341</v>
      </c>
      <c r="Q152" s="35" t="str">
        <f t="shared" si="28"/>
        <v>High</v>
      </c>
      <c r="R152" s="35" t="s">
        <v>335</v>
      </c>
    </row>
    <row r="153" spans="2:18" x14ac:dyDescent="0.25">
      <c r="B153" s="185">
        <v>2</v>
      </c>
      <c r="C153" t="s">
        <v>378</v>
      </c>
      <c r="D153" s="36"/>
      <c r="E153" s="37"/>
      <c r="F153" s="42"/>
      <c r="I153" s="88" t="s">
        <v>323</v>
      </c>
      <c r="J153" s="88"/>
      <c r="K153" s="88"/>
      <c r="L153" s="35">
        <v>3</v>
      </c>
      <c r="M153" s="35">
        <f t="shared" ref="M153:M159" si="33">IF($D$152="No","0",IF(D153="N/A","0",L153))</f>
        <v>3</v>
      </c>
      <c r="N153" s="35" t="str">
        <f t="shared" si="32"/>
        <v>0</v>
      </c>
      <c r="O153" s="88"/>
      <c r="P153" s="88" t="s">
        <v>341</v>
      </c>
      <c r="Q153" s="35" t="str">
        <f t="shared" si="28"/>
        <v>High</v>
      </c>
      <c r="R153" s="35" t="s">
        <v>333</v>
      </c>
    </row>
    <row r="154" spans="2:18" x14ac:dyDescent="0.25">
      <c r="B154" s="185">
        <v>3</v>
      </c>
      <c r="C154" t="s">
        <v>142</v>
      </c>
      <c r="D154" s="36"/>
      <c r="E154" s="37"/>
      <c r="F154" s="42"/>
      <c r="I154" s="88" t="s">
        <v>324</v>
      </c>
      <c r="J154" s="88"/>
      <c r="K154" s="88"/>
      <c r="L154" s="35">
        <v>3</v>
      </c>
      <c r="M154" s="35">
        <f t="shared" si="33"/>
        <v>3</v>
      </c>
      <c r="N154" s="35" t="str">
        <f t="shared" si="32"/>
        <v>0</v>
      </c>
      <c r="O154" s="88"/>
      <c r="P154" s="88" t="s">
        <v>341</v>
      </c>
      <c r="Q154" s="35" t="str">
        <f t="shared" si="28"/>
        <v>High</v>
      </c>
      <c r="R154" s="35" t="s">
        <v>334</v>
      </c>
    </row>
    <row r="155" spans="2:18" x14ac:dyDescent="0.25">
      <c r="B155" s="185">
        <v>4</v>
      </c>
      <c r="C155" t="s">
        <v>144</v>
      </c>
      <c r="D155" s="36"/>
      <c r="E155" s="37"/>
      <c r="F155" s="42"/>
      <c r="I155" s="88" t="s">
        <v>325</v>
      </c>
      <c r="J155" s="88"/>
      <c r="K155" s="88"/>
      <c r="L155" s="35">
        <v>2</v>
      </c>
      <c r="M155" s="35">
        <f t="shared" si="33"/>
        <v>2</v>
      </c>
      <c r="N155" s="35" t="str">
        <f t="shared" si="32"/>
        <v>0</v>
      </c>
      <c r="O155" s="88"/>
      <c r="P155" s="88" t="s">
        <v>341</v>
      </c>
      <c r="Q155" s="35" t="str">
        <f t="shared" si="28"/>
        <v>Mid</v>
      </c>
      <c r="R155" s="35" t="s">
        <v>335</v>
      </c>
    </row>
    <row r="156" spans="2:18" x14ac:dyDescent="0.25">
      <c r="B156" s="185">
        <v>5</v>
      </c>
      <c r="C156" t="s">
        <v>143</v>
      </c>
      <c r="D156" s="36"/>
      <c r="E156" s="37"/>
      <c r="F156" s="42"/>
      <c r="I156" s="88" t="s">
        <v>326</v>
      </c>
      <c r="J156" s="88"/>
      <c r="K156" s="88"/>
      <c r="L156" s="35">
        <v>2</v>
      </c>
      <c r="M156" s="35">
        <f t="shared" si="33"/>
        <v>2</v>
      </c>
      <c r="N156" s="35" t="str">
        <f t="shared" si="32"/>
        <v>0</v>
      </c>
      <c r="O156" s="88"/>
      <c r="P156" s="88" t="s">
        <v>341</v>
      </c>
      <c r="Q156" s="35" t="str">
        <f t="shared" si="28"/>
        <v>Mid</v>
      </c>
      <c r="R156" s="35" t="s">
        <v>335</v>
      </c>
    </row>
    <row r="157" spans="2:18" x14ac:dyDescent="0.25">
      <c r="B157" s="185">
        <v>6</v>
      </c>
      <c r="C157" s="37" t="s">
        <v>145</v>
      </c>
      <c r="D157" s="36"/>
      <c r="E157" s="37"/>
      <c r="F157" s="42"/>
      <c r="I157" s="88" t="s">
        <v>327</v>
      </c>
      <c r="J157" s="88"/>
      <c r="K157" s="88"/>
      <c r="L157" s="35">
        <v>3</v>
      </c>
      <c r="M157" s="35">
        <f t="shared" si="33"/>
        <v>3</v>
      </c>
      <c r="N157" s="35" t="str">
        <f t="shared" si="32"/>
        <v>0</v>
      </c>
      <c r="O157" s="88"/>
      <c r="P157" s="88" t="s">
        <v>341</v>
      </c>
      <c r="Q157" s="35" t="str">
        <f t="shared" si="28"/>
        <v>High</v>
      </c>
      <c r="R157" s="35" t="s">
        <v>335</v>
      </c>
    </row>
    <row r="158" spans="2:18" x14ac:dyDescent="0.25">
      <c r="B158" s="185">
        <v>7</v>
      </c>
      <c r="C158" t="s">
        <v>147</v>
      </c>
      <c r="D158" s="36"/>
      <c r="E158" s="37"/>
      <c r="F158" s="42"/>
      <c r="I158" s="88" t="s">
        <v>328</v>
      </c>
      <c r="J158" s="88"/>
      <c r="K158" s="88"/>
      <c r="L158" s="35">
        <v>3</v>
      </c>
      <c r="M158" s="35">
        <f t="shared" si="33"/>
        <v>3</v>
      </c>
      <c r="N158" s="35" t="str">
        <f t="shared" si="32"/>
        <v>0</v>
      </c>
      <c r="O158" s="88"/>
      <c r="P158" s="88" t="s">
        <v>341</v>
      </c>
      <c r="Q158" s="35" t="str">
        <f t="shared" si="28"/>
        <v>High</v>
      </c>
      <c r="R158" s="35" t="s">
        <v>334</v>
      </c>
    </row>
    <row r="159" spans="2:18" x14ac:dyDescent="0.25">
      <c r="B159" s="185">
        <v>8</v>
      </c>
      <c r="C159" t="s">
        <v>146</v>
      </c>
      <c r="D159" s="36"/>
      <c r="E159" s="37"/>
      <c r="F159" s="42"/>
      <c r="I159" s="88" t="s">
        <v>329</v>
      </c>
      <c r="J159" s="88"/>
      <c r="K159" s="88"/>
      <c r="L159" s="35">
        <v>2</v>
      </c>
      <c r="M159" s="35">
        <f t="shared" si="33"/>
        <v>2</v>
      </c>
      <c r="N159" s="35" t="str">
        <f t="shared" si="32"/>
        <v>0</v>
      </c>
      <c r="O159" s="88"/>
      <c r="P159" s="88" t="s">
        <v>341</v>
      </c>
      <c r="Q159" s="35" t="str">
        <f t="shared" si="28"/>
        <v>Mid</v>
      </c>
      <c r="R159" s="35" t="s">
        <v>334</v>
      </c>
    </row>
    <row r="160" spans="2:18" x14ac:dyDescent="0.25">
      <c r="B160" s="185"/>
      <c r="D160" s="36"/>
      <c r="E160" s="37"/>
      <c r="F160" s="42"/>
      <c r="I160" s="88"/>
      <c r="J160" s="88"/>
      <c r="K160" s="88"/>
      <c r="L160" s="35"/>
      <c r="M160" s="35"/>
      <c r="N160" s="35"/>
      <c r="O160" s="88"/>
      <c r="P160" s="88"/>
      <c r="Q160" s="35"/>
      <c r="R160" s="35"/>
    </row>
    <row r="161" spans="2:18" ht="18.75" x14ac:dyDescent="0.25">
      <c r="B161" s="185"/>
      <c r="C161" s="38" t="s">
        <v>94</v>
      </c>
      <c r="D161" s="38" t="s">
        <v>44</v>
      </c>
      <c r="E161" s="41" t="s">
        <v>1</v>
      </c>
      <c r="F161" s="42"/>
      <c r="I161" s="88"/>
      <c r="J161" s="88"/>
      <c r="K161" s="88"/>
      <c r="L161" s="35"/>
      <c r="M161" s="35"/>
      <c r="N161" s="35"/>
      <c r="O161" s="88"/>
      <c r="P161" s="88"/>
      <c r="Q161" s="35"/>
      <c r="R161" s="35"/>
    </row>
    <row r="162" spans="2:18" x14ac:dyDescent="0.25">
      <c r="B162" s="185">
        <v>1</v>
      </c>
      <c r="C162" s="37" t="s">
        <v>141</v>
      </c>
      <c r="D162" s="36"/>
      <c r="E162" s="37"/>
      <c r="F162" s="42"/>
      <c r="I162" s="88" t="s">
        <v>377</v>
      </c>
      <c r="J162" s="88"/>
      <c r="K162" s="88"/>
      <c r="L162" s="35">
        <v>3</v>
      </c>
      <c r="M162" s="35">
        <f t="shared" ref="M162:M171" si="34">IF(D162="N/A","0",L162)</f>
        <v>3</v>
      </c>
      <c r="N162" s="35" t="str">
        <f t="shared" ref="N162:N171" si="35">IF(D162="Yes",M162,"0")</f>
        <v>0</v>
      </c>
      <c r="O162" s="88"/>
      <c r="P162" s="88" t="s">
        <v>190</v>
      </c>
      <c r="Q162" s="35" t="str">
        <f t="shared" si="28"/>
        <v>High</v>
      </c>
      <c r="R162" s="35" t="s">
        <v>334</v>
      </c>
    </row>
    <row r="163" spans="2:18" x14ac:dyDescent="0.25">
      <c r="B163" s="185">
        <v>2</v>
      </c>
      <c r="C163" s="37" t="s">
        <v>406</v>
      </c>
      <c r="D163" s="36"/>
      <c r="E163" s="37"/>
      <c r="F163" s="42"/>
      <c r="I163" s="88" t="s">
        <v>407</v>
      </c>
      <c r="J163" s="88"/>
      <c r="K163" s="88"/>
      <c r="L163" s="35">
        <v>3</v>
      </c>
      <c r="M163" s="35">
        <f t="shared" si="34"/>
        <v>3</v>
      </c>
      <c r="N163" s="35" t="str">
        <f t="shared" si="35"/>
        <v>0</v>
      </c>
      <c r="O163" s="88"/>
      <c r="P163" s="88" t="s">
        <v>190</v>
      </c>
      <c r="Q163" s="35" t="str">
        <f t="shared" si="28"/>
        <v>High</v>
      </c>
      <c r="R163" s="35" t="s">
        <v>333</v>
      </c>
    </row>
    <row r="164" spans="2:18" x14ac:dyDescent="0.25">
      <c r="B164" s="185">
        <v>3</v>
      </c>
      <c r="C164" s="37" t="s">
        <v>415</v>
      </c>
      <c r="D164" s="36"/>
      <c r="E164" s="37"/>
      <c r="F164" s="42"/>
      <c r="I164" s="88" t="s">
        <v>416</v>
      </c>
      <c r="J164" s="88"/>
      <c r="K164" s="88"/>
      <c r="L164" s="35">
        <v>1</v>
      </c>
      <c r="M164" s="35">
        <f t="shared" ref="M164" si="36">IF(D164="N/A","0",L164)</f>
        <v>1</v>
      </c>
      <c r="N164" s="35" t="str">
        <f t="shared" ref="N164" si="37">IF(D164="Yes",M164,"0")</f>
        <v>0</v>
      </c>
      <c r="O164" s="88"/>
      <c r="P164" s="88" t="s">
        <v>190</v>
      </c>
      <c r="Q164" s="35" t="str">
        <f t="shared" si="28"/>
        <v>Low</v>
      </c>
      <c r="R164" s="35" t="s">
        <v>333</v>
      </c>
    </row>
    <row r="165" spans="2:18" x14ac:dyDescent="0.25">
      <c r="B165" s="185">
        <v>4</v>
      </c>
      <c r="C165" s="37" t="s">
        <v>148</v>
      </c>
      <c r="D165" s="36"/>
      <c r="E165" s="37"/>
      <c r="F165" s="42"/>
      <c r="I165" s="88" t="s">
        <v>330</v>
      </c>
      <c r="J165" s="88"/>
      <c r="K165" s="88"/>
      <c r="L165" s="35">
        <v>3</v>
      </c>
      <c r="M165" s="35">
        <f t="shared" si="34"/>
        <v>3</v>
      </c>
      <c r="N165" s="35" t="str">
        <f t="shared" si="35"/>
        <v>0</v>
      </c>
      <c r="O165" s="88"/>
      <c r="P165" s="88" t="s">
        <v>190</v>
      </c>
      <c r="Q165" s="35" t="str">
        <f t="shared" si="28"/>
        <v>High</v>
      </c>
      <c r="R165" s="35" t="s">
        <v>334</v>
      </c>
    </row>
    <row r="166" spans="2:18" x14ac:dyDescent="0.25">
      <c r="B166" s="185">
        <v>5</v>
      </c>
      <c r="C166" s="37" t="s">
        <v>413</v>
      </c>
      <c r="D166" s="36"/>
      <c r="E166" s="37"/>
      <c r="F166" s="42"/>
      <c r="I166" s="88" t="s">
        <v>414</v>
      </c>
      <c r="J166" s="88"/>
      <c r="K166" s="88"/>
      <c r="L166" s="35">
        <v>6</v>
      </c>
      <c r="M166" s="35">
        <f t="shared" si="34"/>
        <v>6</v>
      </c>
      <c r="N166" s="35" t="str">
        <f t="shared" si="35"/>
        <v>0</v>
      </c>
      <c r="O166" s="88"/>
      <c r="P166" s="88" t="s">
        <v>190</v>
      </c>
      <c r="Q166" s="35" t="s">
        <v>335</v>
      </c>
      <c r="R166" s="35" t="s">
        <v>335</v>
      </c>
    </row>
    <row r="167" spans="2:18" x14ac:dyDescent="0.25">
      <c r="B167" s="185">
        <v>6</v>
      </c>
      <c r="C167" s="37" t="s">
        <v>433</v>
      </c>
      <c r="D167" s="36"/>
      <c r="E167" s="37"/>
      <c r="F167" s="42"/>
      <c r="I167" s="88" t="s">
        <v>423</v>
      </c>
      <c r="J167" s="88"/>
      <c r="K167" s="88"/>
      <c r="L167" s="35">
        <v>3</v>
      </c>
      <c r="M167" s="35">
        <f t="shared" si="34"/>
        <v>3</v>
      </c>
      <c r="N167" s="35" t="str">
        <f t="shared" si="35"/>
        <v>0</v>
      </c>
      <c r="O167" s="88"/>
      <c r="P167" s="88" t="s">
        <v>190</v>
      </c>
      <c r="Q167" s="35" t="s">
        <v>334</v>
      </c>
      <c r="R167" s="35" t="s">
        <v>334</v>
      </c>
    </row>
    <row r="168" spans="2:18" x14ac:dyDescent="0.25">
      <c r="B168" s="185">
        <v>7</v>
      </c>
      <c r="C168" s="37" t="s">
        <v>434</v>
      </c>
      <c r="D168" s="36"/>
      <c r="E168" s="37"/>
      <c r="F168" s="42"/>
      <c r="I168" s="88" t="s">
        <v>425</v>
      </c>
      <c r="J168" s="88"/>
      <c r="K168" s="88"/>
      <c r="L168" s="35">
        <v>3</v>
      </c>
      <c r="M168" s="35">
        <f t="shared" si="34"/>
        <v>3</v>
      </c>
      <c r="N168" s="35" t="str">
        <f t="shared" si="35"/>
        <v>0</v>
      </c>
      <c r="O168" s="88"/>
      <c r="P168" s="88" t="s">
        <v>190</v>
      </c>
      <c r="Q168" s="35" t="s">
        <v>334</v>
      </c>
      <c r="R168" s="35" t="s">
        <v>333</v>
      </c>
    </row>
    <row r="169" spans="2:18" x14ac:dyDescent="0.25">
      <c r="B169" s="185">
        <v>8</v>
      </c>
      <c r="C169" s="37" t="s">
        <v>435</v>
      </c>
      <c r="D169" s="36"/>
      <c r="E169" s="37"/>
      <c r="F169" s="42"/>
      <c r="I169" s="88" t="s">
        <v>422</v>
      </c>
      <c r="J169" s="88"/>
      <c r="K169" s="88"/>
      <c r="L169" s="35">
        <v>2</v>
      </c>
      <c r="M169" s="35">
        <f t="shared" si="34"/>
        <v>2</v>
      </c>
      <c r="N169" s="35" t="str">
        <f t="shared" si="35"/>
        <v>0</v>
      </c>
      <c r="O169" s="88"/>
      <c r="P169" s="88" t="s">
        <v>190</v>
      </c>
      <c r="Q169" s="35" t="s">
        <v>334</v>
      </c>
      <c r="R169" s="35" t="s">
        <v>334</v>
      </c>
    </row>
    <row r="170" spans="2:18" x14ac:dyDescent="0.25">
      <c r="B170" s="185">
        <v>9</v>
      </c>
      <c r="C170" s="37" t="s">
        <v>409</v>
      </c>
      <c r="D170" s="36"/>
      <c r="E170" s="37"/>
      <c r="F170" s="42"/>
      <c r="I170" s="88" t="s">
        <v>410</v>
      </c>
      <c r="J170" s="88"/>
      <c r="K170" s="88"/>
      <c r="L170" s="35">
        <v>3</v>
      </c>
      <c r="M170" s="35">
        <f t="shared" si="34"/>
        <v>3</v>
      </c>
      <c r="N170" s="35" t="str">
        <f t="shared" si="35"/>
        <v>0</v>
      </c>
      <c r="O170" s="88"/>
      <c r="P170" s="88" t="s">
        <v>190</v>
      </c>
      <c r="Q170" s="35" t="str">
        <f t="shared" si="28"/>
        <v>High</v>
      </c>
      <c r="R170" s="35" t="s">
        <v>335</v>
      </c>
    </row>
    <row r="171" spans="2:18" x14ac:dyDescent="0.25">
      <c r="B171" s="185">
        <v>10</v>
      </c>
      <c r="C171" s="37" t="s">
        <v>149</v>
      </c>
      <c r="D171" s="36"/>
      <c r="E171" s="37"/>
      <c r="F171" s="42"/>
      <c r="I171" s="88" t="s">
        <v>331</v>
      </c>
      <c r="J171" s="88"/>
      <c r="K171" s="88"/>
      <c r="L171" s="35">
        <v>2</v>
      </c>
      <c r="M171" s="35">
        <f t="shared" si="34"/>
        <v>2</v>
      </c>
      <c r="N171" s="35" t="str">
        <f t="shared" si="35"/>
        <v>0</v>
      </c>
      <c r="O171" s="88"/>
      <c r="P171" s="88" t="s">
        <v>190</v>
      </c>
      <c r="Q171" s="35" t="str">
        <f t="shared" si="28"/>
        <v>Mid</v>
      </c>
      <c r="R171" s="35" t="s">
        <v>335</v>
      </c>
    </row>
    <row r="172" spans="2:18" x14ac:dyDescent="0.25">
      <c r="B172" s="45"/>
      <c r="C172" s="37"/>
      <c r="D172" s="36"/>
      <c r="E172" s="37"/>
      <c r="F172" s="42"/>
      <c r="I172" s="88"/>
      <c r="J172" s="88"/>
    </row>
    <row r="173" spans="2:18" x14ac:dyDescent="0.25">
      <c r="B173" s="45"/>
      <c r="C173" s="43"/>
      <c r="D173" s="45"/>
      <c r="E173" s="43"/>
      <c r="F173" s="42"/>
      <c r="I173" s="88"/>
      <c r="J173" s="88"/>
    </row>
    <row r="174" spans="2:18" x14ac:dyDescent="0.25">
      <c r="B174" s="37"/>
      <c r="C174" s="37"/>
      <c r="D174" s="36"/>
      <c r="E174" s="37"/>
    </row>
    <row r="175" spans="2:18" x14ac:dyDescent="0.25">
      <c r="B175" s="37"/>
      <c r="C175" s="37"/>
      <c r="D175" s="36"/>
      <c r="E175" s="37"/>
    </row>
    <row r="176" spans="2:18" x14ac:dyDescent="0.25">
      <c r="B176" s="37"/>
      <c r="C176" s="37"/>
      <c r="D176" s="36"/>
      <c r="E176" s="37"/>
    </row>
    <row r="177" spans="2:5" x14ac:dyDescent="0.25">
      <c r="B177" s="37"/>
      <c r="C177" s="37"/>
      <c r="D177" s="36"/>
      <c r="E177" s="37"/>
    </row>
    <row r="178" spans="2:5" x14ac:dyDescent="0.25">
      <c r="B178" s="37"/>
      <c r="C178" s="37"/>
      <c r="D178" s="36"/>
      <c r="E178" s="37"/>
    </row>
    <row r="179" spans="2:5" x14ac:dyDescent="0.25">
      <c r="B179" s="37"/>
      <c r="C179" s="37"/>
      <c r="D179" s="36"/>
      <c r="E179" s="37"/>
    </row>
  </sheetData>
  <conditionalFormatting sqref="C9">
    <cfRule type="expression" dxfId="44" priority="67">
      <formula>#REF!="Technical"</formula>
    </cfRule>
  </conditionalFormatting>
  <conditionalFormatting sqref="C8:C19">
    <cfRule type="expression" dxfId="43" priority="65">
      <formula>#REF!="Discoverability"</formula>
    </cfRule>
    <cfRule type="expression" dxfId="42" priority="68">
      <formula>#REF!="Technical"</formula>
    </cfRule>
  </conditionalFormatting>
  <conditionalFormatting sqref="C18:C19">
    <cfRule type="expression" dxfId="41" priority="60" stopIfTrue="1">
      <formula>$D$20="No"</formula>
    </cfRule>
  </conditionalFormatting>
  <conditionalFormatting sqref="C22:C37">
    <cfRule type="expression" dxfId="40" priority="48">
      <formula>$D$13="Technical"</formula>
    </cfRule>
  </conditionalFormatting>
  <conditionalFormatting sqref="C22:C37">
    <cfRule type="expression" dxfId="39" priority="69">
      <formula>$D$13="Discoverability"</formula>
    </cfRule>
  </conditionalFormatting>
  <conditionalFormatting sqref="C25:C37">
    <cfRule type="expression" dxfId="38" priority="51" stopIfTrue="1">
      <formula>#REF!="Yes"</formula>
    </cfRule>
  </conditionalFormatting>
  <conditionalFormatting sqref="C17">
    <cfRule type="expression" dxfId="37" priority="70" stopIfTrue="1">
      <formula>#REF!="No"</formula>
    </cfRule>
  </conditionalFormatting>
  <conditionalFormatting sqref="C56:C65 C67:C68 C40:C53">
    <cfRule type="expression" dxfId="36" priority="46">
      <formula>$D$13="Discoverability"</formula>
    </cfRule>
    <cfRule type="expression" dxfId="35" priority="47">
      <formula>$D$13="Technical"</formula>
    </cfRule>
  </conditionalFormatting>
  <conditionalFormatting sqref="C71:C74">
    <cfRule type="expression" dxfId="34" priority="25">
      <formula>$D$12="Discoverability"</formula>
    </cfRule>
    <cfRule type="expression" dxfId="33" priority="26">
      <formula>$D$12="Content"</formula>
    </cfRule>
  </conditionalFormatting>
  <conditionalFormatting sqref="C75:C81">
    <cfRule type="expression" dxfId="32" priority="23">
      <formula>$D$12="Discoverability"</formula>
    </cfRule>
    <cfRule type="expression" dxfId="31" priority="24">
      <formula>$D$12="Content"</formula>
    </cfRule>
  </conditionalFormatting>
  <conditionalFormatting sqref="C95:C96">
    <cfRule type="expression" dxfId="30" priority="21">
      <formula>$D$12="Discoverability"</formula>
    </cfRule>
    <cfRule type="expression" dxfId="29" priority="22">
      <formula>$D$12="Content"</formula>
    </cfRule>
  </conditionalFormatting>
  <conditionalFormatting sqref="C103:C104">
    <cfRule type="expression" dxfId="28" priority="19">
      <formula>$D$12="Discoverability"</formula>
    </cfRule>
    <cfRule type="expression" dxfId="27" priority="20">
      <formula>$D$12="Content"</formula>
    </cfRule>
  </conditionalFormatting>
  <conditionalFormatting sqref="C119:C122">
    <cfRule type="expression" dxfId="26" priority="1">
      <formula>$D$12="Discoverability"</formula>
    </cfRule>
    <cfRule type="expression" dxfId="25" priority="2">
      <formula>$D$12="Linking"</formula>
    </cfRule>
  </conditionalFormatting>
  <conditionalFormatting sqref="C158:C160 C124:C144">
    <cfRule type="expression" dxfId="24" priority="3" stopIfTrue="1">
      <formula>$D$12="Content"</formula>
    </cfRule>
    <cfRule type="expression" dxfId="23" priority="71" stopIfTrue="1">
      <formula>$D$12="Technical"</formula>
    </cfRule>
    <cfRule type="expression" dxfId="22" priority="71" stopIfTrue="1">
      <formula>$D$12="Linking"</formula>
    </cfRule>
  </conditionalFormatting>
  <conditionalFormatting sqref="C114:C117">
    <cfRule type="expression" dxfId="21" priority="8">
      <formula>$D$12="Discoverability"</formula>
    </cfRule>
    <cfRule type="expression" dxfId="20" priority="9">
      <formula>$D$12="Linking"</formula>
    </cfRule>
  </conditionalFormatting>
  <conditionalFormatting sqref="C158:C160">
    <cfRule type="expression" dxfId="19" priority="5" stopIfTrue="1">
      <formula>$D$18="Yes"</formula>
    </cfRule>
  </conditionalFormatting>
  <conditionalFormatting sqref="C129:C136 C124:C125">
    <cfRule type="expression" dxfId="18" priority="11">
      <formula>$D$32="Just Social + Video"</formula>
    </cfRule>
    <cfRule type="expression" dxfId="17" priority="12">
      <formula>$D$32="Just Social"</formula>
    </cfRule>
  </conditionalFormatting>
  <conditionalFormatting sqref="C126 C141:C144">
    <cfRule type="expression" dxfId="16" priority="13">
      <formula>$D$32="Just Social + Video"</formula>
    </cfRule>
  </conditionalFormatting>
  <conditionalFormatting sqref="C127:C128 C138:C140">
    <cfRule type="expression" dxfId="15" priority="14">
      <formula>$D$32="Just Professional"</formula>
    </cfRule>
  </conditionalFormatting>
  <conditionalFormatting sqref="C137">
    <cfRule type="expression" dxfId="14" priority="16">
      <formula>$D$32="Just Social + Video"</formula>
    </cfRule>
    <cfRule type="expression" dxfId="13" priority="17">
      <formula>$D$32="Just Social"</formula>
    </cfRule>
  </conditionalFormatting>
  <conditionalFormatting sqref="C137">
    <cfRule type="expression" dxfId="12" priority="18">
      <formula>$D$32="Just Local"</formula>
    </cfRule>
  </conditionalFormatting>
  <conditionalFormatting sqref="C118">
    <cfRule type="expression" dxfId="11" priority="4">
      <formula>$D$12="Linking"</formula>
    </cfRule>
    <cfRule type="expression" dxfId="10" priority="72">
      <formula>$D$12="Discoverability"</formula>
    </cfRule>
  </conditionalFormatting>
  <pageMargins left="0.7" right="0.7" top="0.75" bottom="0.75" header="0.3" footer="0.3"/>
  <pageSetup orientation="portrait" r:id="rId1"/>
  <ignoredErrors>
    <ignoredError sqref="Q51"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gears!$A$1:$A$3</xm:f>
          </x14:formula1>
          <xm:sqref>D71:D92 D95:D100 D103:D111 D162:D171 D114:D122 D152:D160 D8:D19 D56:D68 D22:D37 D124:D150 D40:D53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5" x14ac:dyDescent="0.25"/>
  <cols>
    <col min="1" max="1" width="62" customWidth="1"/>
    <col min="5" max="5" width="24.4257812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5" x14ac:dyDescent="0.25"/>
  <cols>
    <col min="1" max="1" width="59.140625" customWidth="1"/>
    <col min="2" max="2" width="72" customWidth="1"/>
  </cols>
  <sheetData>
    <row r="1" spans="1:2" x14ac:dyDescent="0.25">
      <c r="A1" s="169" t="s">
        <v>430</v>
      </c>
      <c r="B1" s="169" t="s">
        <v>384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cols>
    <col min="1" max="1" width="9.140625" customWidth="1"/>
  </cols>
  <sheetData>
    <row r="1" spans="1:1" x14ac:dyDescent="0.25">
      <c r="A1" t="s">
        <v>440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45"/>
  <sheetViews>
    <sheetView zoomScale="70" zoomScaleNormal="70" workbookViewId="0"/>
  </sheetViews>
  <sheetFormatPr defaultRowHeight="15" x14ac:dyDescent="0.25"/>
  <cols>
    <col min="2" max="2" width="28.42578125" customWidth="1"/>
    <col min="3" max="3" width="12.7109375" customWidth="1"/>
    <col min="4" max="4" width="15" customWidth="1"/>
    <col min="5" max="5" width="4.140625" customWidth="1"/>
    <col min="6" max="6" width="18.7109375" customWidth="1"/>
    <col min="7" max="8" width="14.28515625" customWidth="1"/>
    <col min="9" max="9" width="3.42578125" customWidth="1"/>
    <col min="10" max="10" width="22.5703125" customWidth="1"/>
    <col min="11" max="12" width="12.42578125" customWidth="1"/>
    <col min="13" max="13" width="4" customWidth="1"/>
    <col min="14" max="14" width="20.85546875" customWidth="1"/>
    <col min="15" max="16" width="13.85546875" customWidth="1"/>
  </cols>
  <sheetData>
    <row r="3" spans="2:16" x14ac:dyDescent="0.25">
      <c r="B3" s="49" t="s">
        <v>446</v>
      </c>
      <c r="C3" s="49"/>
      <c r="D3" s="49"/>
      <c r="E3" s="49"/>
      <c r="F3" s="49"/>
      <c r="G3" s="49"/>
      <c r="H3" s="49"/>
      <c r="I3" s="49"/>
      <c r="J3" s="49"/>
      <c r="K3" s="49"/>
      <c r="L3" s="49"/>
      <c r="M3" s="49"/>
      <c r="N3" s="49"/>
      <c r="O3" s="49"/>
      <c r="P3" s="49"/>
    </row>
    <row r="4" spans="2:16" x14ac:dyDescent="0.25">
      <c r="C4" t="s">
        <v>399</v>
      </c>
      <c r="D4" t="s">
        <v>400</v>
      </c>
      <c r="G4" t="s">
        <v>399</v>
      </c>
      <c r="H4" t="s">
        <v>400</v>
      </c>
      <c r="K4" t="s">
        <v>399</v>
      </c>
      <c r="L4" t="s">
        <v>400</v>
      </c>
      <c r="O4" t="s">
        <v>399</v>
      </c>
      <c r="P4" t="s">
        <v>400</v>
      </c>
    </row>
    <row r="5" spans="2:16" x14ac:dyDescent="0.25">
      <c r="B5" s="51" t="s">
        <v>451</v>
      </c>
      <c r="C5" s="169"/>
      <c r="D5" s="169"/>
      <c r="E5" s="51"/>
      <c r="F5" s="51" t="s">
        <v>194</v>
      </c>
      <c r="G5" s="169"/>
      <c r="H5" s="169"/>
      <c r="I5" s="51"/>
      <c r="J5" s="51" t="s">
        <v>195</v>
      </c>
      <c r="K5" s="169"/>
      <c r="L5" s="169"/>
      <c r="M5" s="51"/>
      <c r="N5" s="51" t="s">
        <v>349</v>
      </c>
      <c r="O5" s="169"/>
      <c r="P5" s="169"/>
    </row>
    <row r="6" spans="2:16" x14ac:dyDescent="0.25">
      <c r="B6" t="s">
        <v>447</v>
      </c>
      <c r="C6" s="56"/>
      <c r="D6" s="66"/>
      <c r="E6" s="66"/>
      <c r="G6" s="56"/>
      <c r="H6" s="66"/>
      <c r="I6" s="66"/>
      <c r="K6" s="56"/>
      <c r="L6" s="66"/>
      <c r="M6" s="66"/>
      <c r="O6" s="56"/>
      <c r="P6" s="66"/>
    </row>
    <row r="7" spans="2:16" x14ac:dyDescent="0.25">
      <c r="C7" s="56"/>
      <c r="D7" s="66"/>
      <c r="E7" s="66"/>
      <c r="G7" s="56"/>
      <c r="H7" s="66"/>
      <c r="I7" s="66"/>
      <c r="K7" s="56"/>
      <c r="L7" s="66"/>
      <c r="M7" s="66"/>
      <c r="O7" s="56"/>
      <c r="P7" s="66"/>
    </row>
    <row r="8" spans="2:16" x14ac:dyDescent="0.25">
      <c r="C8" s="56"/>
      <c r="D8" s="66"/>
      <c r="E8" s="66"/>
      <c r="G8" s="56"/>
      <c r="H8" s="66"/>
      <c r="I8" s="66"/>
      <c r="K8" s="56"/>
      <c r="L8" s="66"/>
      <c r="M8" s="66"/>
      <c r="O8" s="56"/>
      <c r="P8" s="66"/>
    </row>
    <row r="9" spans="2:16" x14ac:dyDescent="0.25">
      <c r="C9" s="40"/>
      <c r="D9" s="66"/>
      <c r="E9" s="66"/>
      <c r="G9" s="40"/>
      <c r="H9" s="66"/>
      <c r="I9" s="66"/>
      <c r="K9" s="40"/>
      <c r="L9" s="66"/>
      <c r="M9" s="66"/>
      <c r="O9" s="40"/>
      <c r="P9" s="66"/>
    </row>
    <row r="10" spans="2:16" x14ac:dyDescent="0.25">
      <c r="C10" s="56"/>
      <c r="D10" s="56"/>
      <c r="E10" s="56"/>
      <c r="G10" s="56"/>
      <c r="H10" s="56"/>
      <c r="I10" s="56"/>
      <c r="K10" s="56"/>
      <c r="L10" s="56"/>
      <c r="M10" s="56"/>
      <c r="O10" s="56"/>
      <c r="P10" s="56"/>
    </row>
    <row r="11" spans="2:16" x14ac:dyDescent="0.25">
      <c r="C11" s="56"/>
      <c r="D11" s="56"/>
      <c r="E11" s="56"/>
      <c r="G11" s="56"/>
      <c r="H11" s="56"/>
      <c r="I11" s="56"/>
      <c r="K11" s="56"/>
      <c r="L11" s="56"/>
      <c r="M11" s="56"/>
      <c r="O11" s="56"/>
      <c r="P11" s="56"/>
    </row>
    <row r="12" spans="2:16" x14ac:dyDescent="0.25">
      <c r="C12" s="56"/>
      <c r="D12" s="56"/>
      <c r="E12" s="56"/>
      <c r="G12" s="56"/>
      <c r="H12" s="56"/>
      <c r="I12" s="56"/>
      <c r="K12" s="56"/>
      <c r="L12" s="56"/>
      <c r="M12" s="56"/>
      <c r="O12" s="56"/>
      <c r="P12" s="56"/>
    </row>
    <row r="13" spans="2:16" x14ac:dyDescent="0.25">
      <c r="C13" s="56"/>
      <c r="D13" s="56"/>
      <c r="E13" s="56"/>
      <c r="G13" s="56"/>
      <c r="H13" s="56"/>
      <c r="I13" s="56"/>
      <c r="K13" s="56"/>
      <c r="L13" s="56"/>
      <c r="M13" s="56"/>
      <c r="O13" s="56"/>
      <c r="P13" s="56"/>
    </row>
    <row r="14" spans="2:16" x14ac:dyDescent="0.25">
      <c r="C14" s="56"/>
      <c r="D14" s="56"/>
      <c r="E14" s="56"/>
      <c r="G14" s="56"/>
      <c r="H14" s="56"/>
      <c r="I14" s="56"/>
      <c r="K14" s="56"/>
      <c r="L14" s="56"/>
      <c r="M14" s="56"/>
      <c r="O14" s="56"/>
      <c r="P14" s="56"/>
    </row>
    <row r="15" spans="2:16" x14ac:dyDescent="0.25">
      <c r="C15" s="56"/>
      <c r="D15" s="56"/>
      <c r="E15" s="56"/>
      <c r="G15" s="56"/>
      <c r="H15" s="56"/>
      <c r="I15" s="56"/>
      <c r="K15" s="56"/>
      <c r="L15" s="56"/>
      <c r="M15" s="56"/>
      <c r="O15" s="56"/>
      <c r="P15" s="56"/>
    </row>
    <row r="16" spans="2:16" x14ac:dyDescent="0.25">
      <c r="C16" s="56"/>
      <c r="D16" s="56"/>
      <c r="E16" s="56"/>
      <c r="G16" s="56"/>
      <c r="H16" s="56"/>
      <c r="I16" s="56"/>
      <c r="K16" s="56"/>
      <c r="L16" s="56"/>
      <c r="M16" s="56"/>
      <c r="O16" s="56"/>
      <c r="P16" s="56"/>
    </row>
    <row r="17" spans="2:16" x14ac:dyDescent="0.25">
      <c r="C17" s="56"/>
      <c r="D17" s="56"/>
      <c r="E17" s="56"/>
      <c r="G17" s="56"/>
      <c r="H17" s="56"/>
      <c r="I17" s="56"/>
      <c r="K17" s="56"/>
      <c r="L17" s="56"/>
      <c r="M17" s="56"/>
      <c r="O17" s="56"/>
      <c r="P17" s="56"/>
    </row>
    <row r="18" spans="2:16" x14ac:dyDescent="0.25">
      <c r="C18" s="56"/>
      <c r="D18" s="66"/>
      <c r="E18" s="66"/>
      <c r="G18" s="56"/>
      <c r="H18" s="66"/>
      <c r="I18" s="66"/>
      <c r="K18" s="56"/>
      <c r="L18" s="66"/>
      <c r="M18" s="66"/>
      <c r="O18" s="56"/>
      <c r="P18" s="66"/>
    </row>
    <row r="19" spans="2:16" x14ac:dyDescent="0.25">
      <c r="C19" s="56"/>
      <c r="D19" s="66"/>
      <c r="E19" s="66"/>
      <c r="G19" s="56"/>
      <c r="H19" s="66"/>
      <c r="I19" s="66"/>
      <c r="K19" s="56"/>
      <c r="L19" s="66"/>
      <c r="M19" s="66"/>
      <c r="O19" s="56"/>
      <c r="P19" s="66"/>
    </row>
    <row r="20" spans="2:16" x14ac:dyDescent="0.25">
      <c r="C20" s="56"/>
      <c r="D20" s="66"/>
      <c r="E20" s="66"/>
      <c r="G20" s="56"/>
      <c r="H20" s="66"/>
      <c r="I20" s="66"/>
      <c r="K20" s="56"/>
      <c r="L20" s="66"/>
      <c r="M20" s="66"/>
      <c r="O20" s="56"/>
      <c r="P20" s="66"/>
    </row>
    <row r="21" spans="2:16" x14ac:dyDescent="0.25">
      <c r="C21" s="56"/>
      <c r="D21" s="66"/>
      <c r="E21" s="66"/>
      <c r="G21" s="56"/>
      <c r="H21" s="66"/>
      <c r="I21" s="66"/>
      <c r="K21" s="56"/>
      <c r="L21" s="66"/>
      <c r="M21" s="66"/>
      <c r="O21" s="56"/>
      <c r="P21" s="66"/>
    </row>
    <row r="22" spans="2:16" x14ac:dyDescent="0.25">
      <c r="C22" s="56"/>
      <c r="D22" s="66"/>
      <c r="E22" s="66"/>
      <c r="G22" s="56"/>
      <c r="H22" s="66"/>
      <c r="I22" s="66"/>
      <c r="K22" s="56"/>
      <c r="L22" s="66"/>
      <c r="M22" s="66"/>
      <c r="O22" s="56"/>
      <c r="P22" s="66"/>
    </row>
    <row r="23" spans="2:16" x14ac:dyDescent="0.25">
      <c r="C23" s="56"/>
      <c r="D23" s="66"/>
      <c r="E23" s="66"/>
      <c r="G23" s="56"/>
      <c r="H23" s="66"/>
      <c r="I23" s="66"/>
      <c r="K23" s="56"/>
      <c r="L23" s="66"/>
      <c r="M23" s="66"/>
      <c r="O23" s="56"/>
      <c r="P23" s="66"/>
    </row>
    <row r="24" spans="2:16" x14ac:dyDescent="0.25">
      <c r="C24" s="56"/>
      <c r="D24" s="56"/>
      <c r="E24" s="56"/>
      <c r="G24" s="56"/>
      <c r="H24" s="56"/>
      <c r="I24" s="56"/>
      <c r="K24" s="56"/>
      <c r="L24" s="56"/>
      <c r="M24" s="56"/>
      <c r="O24" s="56"/>
      <c r="P24" s="56"/>
    </row>
    <row r="25" spans="2:16" x14ac:dyDescent="0.25">
      <c r="C25" s="40"/>
      <c r="D25" s="66"/>
      <c r="E25" s="66"/>
      <c r="G25" s="40"/>
      <c r="H25" s="66"/>
      <c r="I25" s="66"/>
      <c r="K25" s="40"/>
      <c r="L25" s="66"/>
      <c r="M25" s="66"/>
      <c r="O25" s="40"/>
      <c r="P25" s="66"/>
    </row>
    <row r="26" spans="2:16" x14ac:dyDescent="0.25">
      <c r="B26" s="49" t="s">
        <v>193</v>
      </c>
      <c r="C26" s="49"/>
      <c r="D26" s="49"/>
      <c r="E26" s="49"/>
      <c r="F26" s="49" t="s">
        <v>193</v>
      </c>
      <c r="G26" s="49"/>
      <c r="H26" s="49"/>
      <c r="I26" s="49"/>
      <c r="J26" s="49" t="s">
        <v>193</v>
      </c>
      <c r="K26" s="49"/>
      <c r="L26" s="49"/>
      <c r="M26" s="49"/>
      <c r="N26" s="49" t="s">
        <v>193</v>
      </c>
      <c r="O26" s="49"/>
      <c r="P26" s="49"/>
    </row>
    <row r="28" spans="2:16" x14ac:dyDescent="0.25">
      <c r="C28" s="40"/>
      <c r="D28" s="66"/>
      <c r="E28" s="66"/>
      <c r="G28" s="40"/>
      <c r="H28" s="66"/>
      <c r="I28" s="66"/>
      <c r="K28" s="40"/>
      <c r="L28" s="66"/>
      <c r="M28" s="66"/>
      <c r="O28" s="40"/>
      <c r="P28" s="66"/>
    </row>
    <row r="29" spans="2:16" x14ac:dyDescent="0.25">
      <c r="C29" s="40"/>
      <c r="D29" s="66"/>
      <c r="E29" s="66"/>
      <c r="G29" s="40"/>
      <c r="H29" s="66"/>
      <c r="I29" s="66"/>
      <c r="K29" s="40"/>
      <c r="L29" s="66"/>
      <c r="M29" s="66"/>
      <c r="O29" s="40"/>
      <c r="P29" s="66"/>
    </row>
    <row r="30" spans="2:16" x14ac:dyDescent="0.25">
      <c r="C30" s="40"/>
      <c r="D30" s="66"/>
      <c r="E30" s="66"/>
      <c r="G30" s="40"/>
      <c r="H30" s="66"/>
      <c r="I30" s="66"/>
      <c r="K30" s="40"/>
      <c r="L30" s="66"/>
      <c r="M30" s="66"/>
      <c r="O30" s="40"/>
      <c r="P30" s="66"/>
    </row>
    <row r="31" spans="2:16" x14ac:dyDescent="0.25">
      <c r="C31" s="40"/>
      <c r="D31" s="66"/>
      <c r="E31" s="66"/>
      <c r="G31" s="40"/>
      <c r="H31" s="66"/>
      <c r="I31" s="66"/>
      <c r="K31" s="40"/>
      <c r="L31" s="66"/>
      <c r="M31" s="66"/>
      <c r="O31" s="40"/>
      <c r="P31" s="66"/>
    </row>
    <row r="32" spans="2:16" x14ac:dyDescent="0.25">
      <c r="C32" s="56"/>
      <c r="D32" s="56"/>
      <c r="E32" s="56"/>
      <c r="G32" s="56"/>
      <c r="H32" s="56"/>
      <c r="I32" s="56"/>
      <c r="K32" s="56"/>
      <c r="L32" s="56"/>
      <c r="M32" s="56"/>
      <c r="O32" s="56"/>
      <c r="P32" s="56"/>
    </row>
    <row r="33" spans="3:16" x14ac:dyDescent="0.25">
      <c r="C33" s="56"/>
      <c r="D33" s="56"/>
      <c r="E33" s="56"/>
      <c r="G33" s="56"/>
      <c r="H33" s="56"/>
      <c r="I33" s="56"/>
      <c r="K33" s="56"/>
      <c r="L33" s="56"/>
      <c r="M33" s="56"/>
      <c r="O33" s="56"/>
      <c r="P33" s="56"/>
    </row>
    <row r="34" spans="3:16" x14ac:dyDescent="0.25">
      <c r="C34" s="56"/>
      <c r="D34" s="56"/>
      <c r="E34" s="56"/>
      <c r="G34" s="56"/>
      <c r="H34" s="56"/>
      <c r="I34" s="56"/>
      <c r="K34" s="56"/>
      <c r="L34" s="56"/>
      <c r="M34" s="56"/>
      <c r="O34" s="56"/>
      <c r="P34" s="56"/>
    </row>
    <row r="35" spans="3:16" x14ac:dyDescent="0.25">
      <c r="C35" s="56"/>
      <c r="D35" s="56"/>
      <c r="E35" s="56"/>
      <c r="G35" s="56"/>
      <c r="H35" s="56"/>
      <c r="I35" s="56"/>
      <c r="K35" s="56"/>
      <c r="L35" s="56"/>
      <c r="M35" s="56"/>
      <c r="O35" s="56"/>
      <c r="P35" s="56"/>
    </row>
    <row r="36" spans="3:16" x14ac:dyDescent="0.25">
      <c r="C36" s="56"/>
      <c r="D36" s="56"/>
      <c r="E36" s="56"/>
      <c r="G36" s="56"/>
      <c r="H36" s="56"/>
      <c r="I36" s="56"/>
      <c r="K36" s="56"/>
      <c r="L36" s="56"/>
      <c r="M36" s="56"/>
      <c r="O36" s="56"/>
      <c r="P36" s="56"/>
    </row>
    <row r="37" spans="3:16" x14ac:dyDescent="0.25">
      <c r="C37" s="56"/>
      <c r="D37" s="56"/>
      <c r="E37" s="56"/>
      <c r="G37" s="56"/>
      <c r="H37" s="56"/>
      <c r="I37" s="56"/>
      <c r="K37" s="56"/>
      <c r="L37" s="56"/>
      <c r="M37" s="56"/>
      <c r="O37" s="56"/>
      <c r="P37" s="56"/>
    </row>
    <row r="38" spans="3:16" x14ac:dyDescent="0.25">
      <c r="C38" s="56"/>
      <c r="D38" s="56"/>
      <c r="E38" s="56"/>
      <c r="F38" s="56"/>
      <c r="G38" s="56"/>
      <c r="H38" s="56"/>
      <c r="I38" s="56"/>
      <c r="J38" s="56"/>
      <c r="K38" s="56"/>
      <c r="L38" s="56"/>
      <c r="M38" s="56"/>
      <c r="N38" s="56"/>
      <c r="O38" s="56"/>
      <c r="P38" s="56"/>
    </row>
    <row r="39" spans="3:16" x14ac:dyDescent="0.25">
      <c r="C39" s="56"/>
      <c r="D39" s="56"/>
      <c r="E39" s="56"/>
      <c r="F39" s="56"/>
      <c r="G39" s="56"/>
      <c r="H39" s="56"/>
      <c r="I39" s="56"/>
      <c r="J39" s="56"/>
      <c r="K39" s="56"/>
      <c r="L39" s="56"/>
      <c r="M39" s="56"/>
      <c r="N39" s="56"/>
      <c r="O39" s="56"/>
      <c r="P39" s="56"/>
    </row>
    <row r="40" spans="3:16" x14ac:dyDescent="0.25">
      <c r="C40" s="56"/>
      <c r="D40" s="56"/>
      <c r="E40" s="56"/>
      <c r="F40" s="56"/>
      <c r="G40" s="56"/>
      <c r="H40" s="56"/>
      <c r="I40" s="56"/>
      <c r="J40" s="56"/>
      <c r="K40" s="56"/>
      <c r="L40" s="40"/>
      <c r="M40" s="40"/>
      <c r="N40" s="40"/>
      <c r="O40" s="40"/>
      <c r="P40" s="40"/>
    </row>
    <row r="41" spans="3:16" x14ac:dyDescent="0.25">
      <c r="C41" s="40"/>
      <c r="D41" s="40"/>
      <c r="E41" s="40"/>
      <c r="F41" s="40"/>
      <c r="G41" s="40"/>
      <c r="H41" s="40"/>
      <c r="I41" s="40"/>
      <c r="J41" s="40"/>
      <c r="K41" s="40"/>
      <c r="L41" s="40"/>
      <c r="M41" s="40"/>
      <c r="N41" s="40"/>
      <c r="O41" s="40"/>
      <c r="P41" s="40"/>
    </row>
    <row r="42" spans="3:16" x14ac:dyDescent="0.25">
      <c r="C42" s="40"/>
      <c r="D42" s="40"/>
      <c r="E42" s="40"/>
      <c r="F42" s="40"/>
      <c r="G42" s="40"/>
      <c r="H42" s="40"/>
      <c r="I42" s="40"/>
      <c r="J42" s="40"/>
      <c r="K42" s="40"/>
      <c r="L42" s="40"/>
      <c r="M42" s="40"/>
      <c r="N42" s="40"/>
      <c r="O42" s="40"/>
      <c r="P42" s="40"/>
    </row>
    <row r="43" spans="3:16" x14ac:dyDescent="0.25">
      <c r="C43" s="40"/>
    </row>
    <row r="44" spans="3:16" x14ac:dyDescent="0.25">
      <c r="C44" s="40"/>
    </row>
    <row r="45" spans="3:16" x14ac:dyDescent="0.25">
      <c r="C45" s="57"/>
      <c r="D45" s="57"/>
      <c r="E45" s="57"/>
      <c r="F45" s="57"/>
      <c r="G45" s="57"/>
      <c r="H45" s="57"/>
      <c r="I45" s="57"/>
      <c r="J45" s="57"/>
      <c r="K45" s="37"/>
      <c r="L45" s="37"/>
      <c r="M45" s="37"/>
      <c r="N45" s="37"/>
      <c r="O45" s="37"/>
      <c r="P45" s="37"/>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448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851"/>
  <sheetViews>
    <sheetView workbookViewId="0">
      <selection activeCell="BU21" sqref="BU21"/>
    </sheetView>
  </sheetViews>
  <sheetFormatPr defaultRowHeight="15" x14ac:dyDescent="0.25"/>
  <cols>
    <col min="1" max="1" width="97.85546875" customWidth="1"/>
    <col min="2" max="2" width="13.28515625" customWidth="1"/>
    <col min="3" max="3" width="15.85546875" bestFit="1" customWidth="1"/>
    <col min="4" max="4" width="14.28515625" customWidth="1"/>
    <col min="5" max="5" width="49.5703125" customWidth="1"/>
    <col min="6" max="6" width="24.42578125" bestFit="1" customWidth="1"/>
    <col min="7" max="7" width="17" bestFit="1" customWidth="1"/>
    <col min="8" max="8" width="17" customWidth="1"/>
    <col min="10" max="10" width="56" customWidth="1"/>
    <col min="11" max="11" width="9.140625" customWidth="1"/>
    <col min="12" max="12" width="11.42578125" customWidth="1"/>
    <col min="13" max="13" width="19.28515625" customWidth="1"/>
    <col min="14" max="14" width="44.42578125" customWidth="1"/>
    <col min="15" max="15" width="15.140625" customWidth="1"/>
    <col min="16" max="16" width="6.7109375" customWidth="1"/>
    <col min="17" max="17" width="57.28515625" customWidth="1"/>
    <col min="18" max="19" width="9.140625" customWidth="1"/>
    <col min="20" max="20" width="49.5703125" customWidth="1"/>
    <col min="21" max="21" width="9.140625" customWidth="1"/>
    <col min="22" max="22" width="31.42578125" customWidth="1"/>
    <col min="23" max="24" width="9.140625" customWidth="1"/>
    <col min="25" max="25" width="16.28515625" customWidth="1"/>
    <col min="26" max="27" width="9.140625" customWidth="1"/>
    <col min="28" max="28" width="13.85546875" customWidth="1"/>
    <col min="29" max="29" width="21.5703125" customWidth="1"/>
    <col min="30" max="31" width="9.140625" customWidth="1"/>
    <col min="32" max="32" width="13.5703125" customWidth="1"/>
    <col min="33" max="33" width="16.140625" customWidth="1"/>
    <col min="34" max="34" width="9.140625" customWidth="1"/>
    <col min="35" max="35" width="25.7109375" bestFit="1" customWidth="1"/>
    <col min="36" max="36" width="9.5703125" style="47" customWidth="1"/>
    <col min="37" max="37" width="14.140625" style="47" customWidth="1"/>
    <col min="38" max="38" width="8" style="47" customWidth="1"/>
    <col min="39" max="39" width="9.7109375" style="47" customWidth="1"/>
    <col min="40" max="40" width="11.140625" style="47" customWidth="1"/>
    <col min="41" max="41" width="18.85546875" style="47" customWidth="1"/>
    <col min="42" max="42" width="35" style="47" customWidth="1"/>
    <col min="43" max="44" width="19.85546875" style="46" customWidth="1"/>
    <col min="45" max="45" width="29.85546875" style="46" customWidth="1"/>
    <col min="46" max="49" width="19.5703125" style="46" customWidth="1"/>
    <col min="50" max="50" width="20.5703125" style="46" bestFit="1" customWidth="1"/>
    <col min="51" max="51" width="20.5703125" style="46" customWidth="1"/>
    <col min="52" max="52" width="11" style="46" bestFit="1" customWidth="1"/>
    <col min="54" max="54" width="59.28515625" customWidth="1"/>
    <col min="55" max="55" width="14.28515625" bestFit="1" customWidth="1"/>
    <col min="57" max="57" width="9" bestFit="1" customWidth="1"/>
    <col min="58" max="58" width="53.28515625" bestFit="1" customWidth="1"/>
    <col min="59" max="59" width="4.7109375" customWidth="1"/>
  </cols>
  <sheetData>
    <row r="1" spans="1:58" x14ac:dyDescent="0.25">
      <c r="D1" s="46"/>
      <c r="E1" s="46"/>
      <c r="F1" s="46"/>
      <c r="G1" s="46"/>
      <c r="H1" s="46"/>
      <c r="AQ1" s="48"/>
      <c r="AR1" s="48"/>
      <c r="AS1" s="48"/>
      <c r="AT1" s="48"/>
      <c r="AU1" s="48"/>
      <c r="AV1" s="48"/>
      <c r="AW1" s="48"/>
      <c r="AX1" s="48"/>
      <c r="AY1" s="48"/>
      <c r="AZ1" s="48"/>
    </row>
    <row r="2" spans="1:58" x14ac:dyDescent="0.25">
      <c r="A2" s="49" t="s">
        <v>444</v>
      </c>
      <c r="B2" s="49"/>
      <c r="C2" s="50"/>
      <c r="D2" s="50"/>
      <c r="E2" s="50"/>
      <c r="F2" s="50"/>
      <c r="G2" s="50"/>
      <c r="H2" s="50"/>
      <c r="J2" s="49" t="s">
        <v>166</v>
      </c>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B2" s="49" t="s">
        <v>167</v>
      </c>
      <c r="BC2" s="49"/>
      <c r="BD2" s="49"/>
      <c r="BE2" s="49"/>
      <c r="BF2" s="49"/>
    </row>
    <row r="3" spans="1:58" x14ac:dyDescent="0.25">
      <c r="D3" s="46"/>
      <c r="E3" s="46"/>
      <c r="F3" s="46"/>
      <c r="G3" s="46"/>
      <c r="H3" s="46"/>
      <c r="J3" t="s">
        <v>4</v>
      </c>
      <c r="K3" t="s">
        <v>5</v>
      </c>
      <c r="L3" t="s">
        <v>6</v>
      </c>
      <c r="M3" t="s">
        <v>7</v>
      </c>
      <c r="N3" t="s">
        <v>8</v>
      </c>
      <c r="O3" t="s">
        <v>9</v>
      </c>
      <c r="P3" t="s">
        <v>10</v>
      </c>
      <c r="Q3" t="s">
        <v>11</v>
      </c>
      <c r="R3" t="s">
        <v>12</v>
      </c>
      <c r="S3" t="s">
        <v>13</v>
      </c>
      <c r="T3" t="s">
        <v>14</v>
      </c>
      <c r="U3" t="s">
        <v>15</v>
      </c>
      <c r="V3" t="s">
        <v>16</v>
      </c>
      <c r="W3" t="s">
        <v>17</v>
      </c>
      <c r="X3" t="s">
        <v>18</v>
      </c>
      <c r="Y3" t="s">
        <v>19</v>
      </c>
      <c r="Z3" t="s">
        <v>20</v>
      </c>
      <c r="AA3" t="s">
        <v>21</v>
      </c>
      <c r="AB3" t="s">
        <v>22</v>
      </c>
      <c r="AC3" t="s">
        <v>23</v>
      </c>
      <c r="AD3" t="s">
        <v>24</v>
      </c>
      <c r="AE3" t="s">
        <v>25</v>
      </c>
      <c r="AF3" t="s">
        <v>26</v>
      </c>
      <c r="AG3" t="s">
        <v>27</v>
      </c>
      <c r="AH3" t="s">
        <v>28</v>
      </c>
      <c r="AI3" t="s">
        <v>29</v>
      </c>
      <c r="AJ3" t="s">
        <v>30</v>
      </c>
      <c r="AK3" t="s">
        <v>31</v>
      </c>
      <c r="AL3" t="s">
        <v>32</v>
      </c>
      <c r="AM3" t="s">
        <v>33</v>
      </c>
      <c r="AN3" t="s">
        <v>34</v>
      </c>
      <c r="AO3" t="s">
        <v>35</v>
      </c>
      <c r="AP3" t="s">
        <v>36</v>
      </c>
      <c r="AQ3" s="52" t="s">
        <v>168</v>
      </c>
      <c r="AR3" s="52" t="s">
        <v>169</v>
      </c>
      <c r="AS3" s="52" t="s">
        <v>170</v>
      </c>
      <c r="AT3" s="52" t="s">
        <v>171</v>
      </c>
      <c r="AU3" s="52" t="s">
        <v>172</v>
      </c>
      <c r="AV3" s="52" t="s">
        <v>173</v>
      </c>
      <c r="AW3" s="52" t="s">
        <v>174</v>
      </c>
      <c r="AX3" s="52" t="s">
        <v>175</v>
      </c>
      <c r="AY3" s="52" t="s">
        <v>176</v>
      </c>
      <c r="AZ3" s="52" t="s">
        <v>177</v>
      </c>
      <c r="BB3" s="53" t="s">
        <v>445</v>
      </c>
      <c r="BC3" s="53"/>
      <c r="BD3" s="53"/>
      <c r="BE3" s="53"/>
      <c r="BF3" s="53"/>
    </row>
    <row r="4" spans="1:58" s="51" customFormat="1" x14ac:dyDescent="0.25">
      <c r="A4" s="53" t="s">
        <v>178</v>
      </c>
      <c r="B4" s="53" t="s">
        <v>7</v>
      </c>
      <c r="C4" s="53" t="s">
        <v>360</v>
      </c>
      <c r="D4" s="53" t="s">
        <v>179</v>
      </c>
      <c r="E4" s="53" t="s">
        <v>180</v>
      </c>
      <c r="F4" s="53" t="s">
        <v>181</v>
      </c>
      <c r="G4" s="53" t="s">
        <v>182</v>
      </c>
      <c r="H4" s="53" t="s">
        <v>183</v>
      </c>
      <c r="J4"/>
      <c r="K4"/>
      <c r="L4"/>
      <c r="M4"/>
      <c r="N4"/>
      <c r="O4"/>
      <c r="P4"/>
      <c r="Q4"/>
      <c r="R4"/>
      <c r="S4"/>
      <c r="T4"/>
      <c r="U4"/>
      <c r="V4"/>
      <c r="W4"/>
      <c r="X4"/>
      <c r="Y4"/>
      <c r="Z4"/>
      <c r="AA4"/>
      <c r="AB4"/>
      <c r="AC4"/>
      <c r="AD4"/>
      <c r="AE4"/>
      <c r="AF4"/>
      <c r="AG4"/>
      <c r="AH4"/>
      <c r="AI4"/>
      <c r="AJ4"/>
      <c r="AK4"/>
      <c r="AL4"/>
      <c r="AM4"/>
      <c r="AN4"/>
      <c r="AO4"/>
      <c r="AP4"/>
      <c r="AQ4" s="48" t="str">
        <f>IF(ROW()=1,"",IF(L4=200,IFERROR(IF(FIND(LOWER(Questionnaire!$E$2),LOWER(N4)),"Yes","No"),"No"),"-"))</f>
        <v>-</v>
      </c>
      <c r="AR4" s="48" t="str">
        <f t="shared" ref="AR4:AR67" si="0">IF(ROW()=1,"",IF(M4="OK",IF(N4="","No",IF(COUNTIF(N:N,N4)&gt;1,"Yes","No")),"-"))</f>
        <v>-</v>
      </c>
      <c r="AS4" s="48" t="str">
        <f t="shared" ref="AS4:AS67" si="1">IF(ROW()=1,"",IF(M4="OK",IF(Q4="","No",IF(COUNTIF(Q:Q,Q4)&gt;1,"Yes","No")),"-"))</f>
        <v>-</v>
      </c>
      <c r="AT4" s="48" t="str">
        <f>IFERROR(IF(ROW()=1,"",IF(M4="OK",IF(V4="","No",IF(COUNTIF(V:V,V4)&gt;1,"Yes","No")),"-")),"-")</f>
        <v>-</v>
      </c>
      <c r="AU4" s="48" t="str">
        <f>IF(ROW()=1,"",IF(AQ4="Yes",IF(AR4="Yes",IF(AS4="Yes",IF(AT4="Yes","No"),"No"),"No"),"No"))</f>
        <v>No</v>
      </c>
      <c r="AV4" s="48" t="str">
        <f t="shared" ref="AV4:AV67" si="2">IF(ROW()=1,"",IF(AE4="","No","Yes"))</f>
        <v>No</v>
      </c>
      <c r="AW4" s="48" t="str">
        <f t="shared" ref="AW4:AW67" si="3">IF(ROW()=1,"",IF(AF4="","-",IF(AF4=J4,"Yes","No")))</f>
        <v>-</v>
      </c>
      <c r="AX4" s="48" t="str">
        <f t="shared" ref="AX4:AX67" si="4">IF(ROW()=1,"",IFERROR(IF(FIND("noindex",LOWER(AG4)),"Yes","No"),"No"))</f>
        <v>No</v>
      </c>
      <c r="AY4" s="48" t="str">
        <f t="shared" ref="AY4:AY67" si="5">IFERROR(IF(FIND("noindex",LOWER(AG4)),"Yes","No"),"No")</f>
        <v>No</v>
      </c>
      <c r="AZ4" s="48">
        <f t="shared" ref="AZ4:AZ67" si="6">LEN(J4)</f>
        <v>0</v>
      </c>
      <c r="BB4"/>
      <c r="BC4"/>
      <c r="BD4" s="54"/>
      <c r="BE4"/>
      <c r="BF4"/>
    </row>
    <row r="5" spans="1:58" ht="15" customHeight="1" x14ac:dyDescent="0.25">
      <c r="A5" s="39"/>
      <c r="B5" s="39" t="e">
        <f>IF(ROW(A5)=1,"",VLOOKUP(A5,'SERP Crawl'!A:C,3,FALSE))</f>
        <v>#N/A</v>
      </c>
      <c r="C5" t="e">
        <f>IF(ROW(A5)=1,"",VLOOKUP(A5,Crawl!A:C,3,FALSE))</f>
        <v>#N/A</v>
      </c>
      <c r="D5" s="46" t="e">
        <f>IF(ROW(A5)=1,"",IF(VLOOKUP(A5,Crawl!A:V,22,FALSE)="","No","Yes"))</f>
        <v>#N/A</v>
      </c>
      <c r="E5" s="46" t="e">
        <f>IF(ROW(A5)=1,"",IF(VLOOKUP(A5,Crawl!A:W,23,FALSE)=0,"",VLOOKUP(A5,Crawl!A:W,23,FALSE)))</f>
        <v>#N/A</v>
      </c>
      <c r="F5" s="46" t="str">
        <f>IFERROR(IF(E5="","-",IF(IF(ROW(A5)=1,"",IF(E5="","-",IF(D5="Yes","-",IF(E5=A5,"Yes","No")))),"")),"")</f>
        <v/>
      </c>
      <c r="G5" s="46" t="str">
        <f>IFERROR(MID(A5,FIND(".",A5,LEN(Questionnaire!$E$3)),LEN(A5)),"")</f>
        <v/>
      </c>
      <c r="H5" s="46" t="str">
        <f>IFERROR(MID(A5,FIND("//",A5)+2,SUM(FIND(".",A5)-2-FIND("//",A5))),"")</f>
        <v/>
      </c>
      <c r="AJ5"/>
      <c r="AK5"/>
      <c r="AL5"/>
      <c r="AM5"/>
      <c r="AN5"/>
      <c r="AO5"/>
      <c r="AP5"/>
      <c r="AQ5" s="48" t="str">
        <f>IF(ROW()=1,"",IF(L5=200,IFERROR(IF(FIND(LOWER(Questionnaire!$E$2),LOWER(N5)),"Yes","No"),"No"),"-"))</f>
        <v>-</v>
      </c>
      <c r="AR5" s="48" t="str">
        <f t="shared" si="0"/>
        <v>-</v>
      </c>
      <c r="AS5" s="48" t="str">
        <f t="shared" si="1"/>
        <v>-</v>
      </c>
      <c r="AT5" s="48" t="str">
        <f t="shared" ref="AT5:AT68" si="7">IFERROR(IF(ROW()=1,"",IF(M5="OK",IF(V5="","No",IF(COUNTIF(V:V,V5)&gt;1,"Yes","No")),"-")),"-")</f>
        <v>-</v>
      </c>
      <c r="AU5" s="48" t="str">
        <f t="shared" ref="AU5:AU67" si="8">IF(ROW()=1,"",IF(AQ5="Yes",IF(AR5="Yes",IF(AS5="Yes",IF(AT5="Yes","No"),"No"),"No"),"No"))</f>
        <v>No</v>
      </c>
      <c r="AV5" s="48" t="str">
        <f t="shared" si="2"/>
        <v>No</v>
      </c>
      <c r="AW5" s="48" t="str">
        <f t="shared" si="3"/>
        <v>-</v>
      </c>
      <c r="AX5" s="48" t="str">
        <f t="shared" si="4"/>
        <v>No</v>
      </c>
      <c r="AY5" s="48" t="str">
        <f t="shared" si="5"/>
        <v>No</v>
      </c>
      <c r="AZ5" s="48">
        <f t="shared" si="6"/>
        <v>0</v>
      </c>
      <c r="BD5" s="54"/>
    </row>
    <row r="6" spans="1:58" ht="15" customHeight="1" x14ac:dyDescent="0.25">
      <c r="A6" s="39"/>
      <c r="B6" s="39" t="e">
        <f>IF(ROW(A6)=1,"",VLOOKUP(A6,'SERP Crawl'!A:C,3,FALSE))</f>
        <v>#N/A</v>
      </c>
      <c r="C6" t="e">
        <f>IF(ROW(A6)=1,"",VLOOKUP(A6,Crawl!A:C,3,FALSE))</f>
        <v>#N/A</v>
      </c>
      <c r="D6" s="46" t="e">
        <f>IF(ROW(A6)=1,"",IF(VLOOKUP(A6,Crawl!A:V,22,FALSE)="","No","Yes"))</f>
        <v>#N/A</v>
      </c>
      <c r="E6" s="46" t="e">
        <f>IF(ROW(A6)=1,"",IF(VLOOKUP(A6,Crawl!A:W,23,FALSE)=0,"",VLOOKUP(A6,Crawl!A:W,23,FALSE)))</f>
        <v>#N/A</v>
      </c>
      <c r="F6" s="46" t="str">
        <f t="shared" ref="F6:F69" si="9">IFERROR(IF(E6="","-",IF(IF(ROW(A6)=1,"",IF(E6="","-",IF(D6="Yes","-",IF(E6=A6,"Yes","No")))),"")),"")</f>
        <v/>
      </c>
      <c r="G6" s="46" t="str">
        <f>IFERROR(MID(A6,FIND(".",A6,LEN(Questionnaire!$E$3)),LEN(A6)),"")</f>
        <v/>
      </c>
      <c r="H6" s="46" t="str">
        <f t="shared" ref="H6:H69" si="10">IFERROR(MID(A6,FIND("//",A6)+2,SUM(FIND(".",A6)-2-FIND("//",A6))),"")</f>
        <v/>
      </c>
      <c r="AJ6"/>
      <c r="AK6"/>
      <c r="AL6"/>
      <c r="AM6"/>
      <c r="AN6"/>
      <c r="AO6"/>
      <c r="AP6"/>
      <c r="AQ6" s="48" t="str">
        <f>IF(ROW()=1,"",IF(L6=200,IFERROR(IF(FIND(LOWER(Questionnaire!$E$2),LOWER(N6)),"Yes","No"),"No"),"-"))</f>
        <v>-</v>
      </c>
      <c r="AR6" s="48" t="str">
        <f t="shared" si="0"/>
        <v>-</v>
      </c>
      <c r="AS6" s="48" t="str">
        <f t="shared" si="1"/>
        <v>-</v>
      </c>
      <c r="AT6" s="48" t="str">
        <f t="shared" si="7"/>
        <v>-</v>
      </c>
      <c r="AU6" s="48" t="str">
        <f>IF(ROW()=1,"",IF(AQ6="Yes",IF(AR6="Yes",IF(AS6="Yes",IF(AT6="Yes","No"),"No"),"No"),"No"))</f>
        <v>No</v>
      </c>
      <c r="AV6" s="48" t="str">
        <f t="shared" si="2"/>
        <v>No</v>
      </c>
      <c r="AW6" s="48" t="str">
        <f t="shared" si="3"/>
        <v>-</v>
      </c>
      <c r="AX6" s="48" t="str">
        <f t="shared" si="4"/>
        <v>No</v>
      </c>
      <c r="AY6" s="48" t="str">
        <f t="shared" si="5"/>
        <v>No</v>
      </c>
      <c r="AZ6" s="48">
        <f t="shared" si="6"/>
        <v>0</v>
      </c>
      <c r="BD6" s="54"/>
    </row>
    <row r="7" spans="1:58" ht="15" customHeight="1" x14ac:dyDescent="0.25">
      <c r="A7" s="39"/>
      <c r="B7" s="39" t="e">
        <f>IF(ROW(A7)=1,"",VLOOKUP(A7,'SERP Crawl'!A:C,3,FALSE))</f>
        <v>#N/A</v>
      </c>
      <c r="C7" t="e">
        <f>IF(ROW(A7)=1,"",VLOOKUP(A7,Crawl!A:C,3,FALSE))</f>
        <v>#N/A</v>
      </c>
      <c r="D7" s="46" t="e">
        <f>IF(ROW(A7)=1,"",IF(VLOOKUP(A7,Crawl!A:V,22,FALSE)="","No","Yes"))</f>
        <v>#N/A</v>
      </c>
      <c r="E7" s="46" t="e">
        <f>IF(ROW(A7)=1,"",IF(VLOOKUP(A7,Crawl!A:W,23,FALSE)=0,"",VLOOKUP(A7,Crawl!A:W,23,FALSE)))</f>
        <v>#N/A</v>
      </c>
      <c r="F7" s="46" t="str">
        <f t="shared" si="9"/>
        <v/>
      </c>
      <c r="G7" s="46" t="str">
        <f>IFERROR(MID(A7,FIND(".",A7,LEN(Questionnaire!$E$3)),LEN(A7)),"")</f>
        <v/>
      </c>
      <c r="H7" s="46" t="str">
        <f t="shared" si="10"/>
        <v/>
      </c>
      <c r="AJ7"/>
      <c r="AK7"/>
      <c r="AL7"/>
      <c r="AM7"/>
      <c r="AN7"/>
      <c r="AO7"/>
      <c r="AP7"/>
      <c r="AQ7" s="48" t="str">
        <f>IF(ROW()=1,"",IF(L7=200,IFERROR(IF(FIND(LOWER(Questionnaire!$E$2),LOWER(N7)),"Yes","No"),"No"),"-"))</f>
        <v>-</v>
      </c>
      <c r="AR7" s="48" t="str">
        <f t="shared" si="0"/>
        <v>-</v>
      </c>
      <c r="AS7" s="48" t="str">
        <f t="shared" si="1"/>
        <v>-</v>
      </c>
      <c r="AT7" s="48" t="str">
        <f t="shared" si="7"/>
        <v>-</v>
      </c>
      <c r="AU7" s="48" t="str">
        <f t="shared" si="8"/>
        <v>No</v>
      </c>
      <c r="AV7" s="48" t="str">
        <f t="shared" si="2"/>
        <v>No</v>
      </c>
      <c r="AW7" s="48" t="str">
        <f t="shared" si="3"/>
        <v>-</v>
      </c>
      <c r="AX7" s="48" t="str">
        <f t="shared" si="4"/>
        <v>No</v>
      </c>
      <c r="AY7" s="48" t="str">
        <f t="shared" si="5"/>
        <v>No</v>
      </c>
      <c r="AZ7" s="48">
        <f t="shared" si="6"/>
        <v>0</v>
      </c>
      <c r="BD7" s="54"/>
    </row>
    <row r="8" spans="1:58" ht="15" customHeight="1" x14ac:dyDescent="0.25">
      <c r="A8" s="39"/>
      <c r="B8" s="39" t="e">
        <f>IF(ROW(A8)=1,"",VLOOKUP(A8,'SERP Crawl'!A:C,3,FALSE))</f>
        <v>#N/A</v>
      </c>
      <c r="C8" t="e">
        <f>IF(ROW(A8)=1,"",VLOOKUP(A8,Crawl!A:C,3,FALSE))</f>
        <v>#N/A</v>
      </c>
      <c r="D8" s="46" t="e">
        <f>IF(ROW(A8)=1,"",IF(VLOOKUP(A8,Crawl!A:V,22,FALSE)="","No","Yes"))</f>
        <v>#N/A</v>
      </c>
      <c r="E8" s="46" t="e">
        <f>IF(ROW(A8)=1,"",IF(VLOOKUP(A8,Crawl!A:W,23,FALSE)=0,"",VLOOKUP(A8,Crawl!A:W,23,FALSE)))</f>
        <v>#N/A</v>
      </c>
      <c r="F8" s="46" t="str">
        <f t="shared" si="9"/>
        <v/>
      </c>
      <c r="G8" s="46" t="str">
        <f>IFERROR(MID(A8,FIND(".",A8,LEN(Questionnaire!$E$3)),LEN(A8)),"")</f>
        <v/>
      </c>
      <c r="H8" s="46" t="str">
        <f t="shared" si="10"/>
        <v/>
      </c>
      <c r="AJ8"/>
      <c r="AK8"/>
      <c r="AL8"/>
      <c r="AM8"/>
      <c r="AN8"/>
      <c r="AO8"/>
      <c r="AP8"/>
      <c r="AQ8" s="48" t="str">
        <f>IF(ROW()=1,"",IF(L8=200,IFERROR(IF(FIND(LOWER(Questionnaire!$E$2),LOWER(N8)),"Yes","No"),"No"),"-"))</f>
        <v>-</v>
      </c>
      <c r="AR8" s="48" t="str">
        <f t="shared" si="0"/>
        <v>-</v>
      </c>
      <c r="AS8" s="48" t="str">
        <f t="shared" si="1"/>
        <v>-</v>
      </c>
      <c r="AT8" s="48" t="str">
        <f t="shared" si="7"/>
        <v>-</v>
      </c>
      <c r="AU8" s="48" t="str">
        <f t="shared" si="8"/>
        <v>No</v>
      </c>
      <c r="AV8" s="48" t="str">
        <f t="shared" si="2"/>
        <v>No</v>
      </c>
      <c r="AW8" s="48" t="str">
        <f t="shared" si="3"/>
        <v>-</v>
      </c>
      <c r="AX8" s="48" t="str">
        <f t="shared" si="4"/>
        <v>No</v>
      </c>
      <c r="AY8" s="48" t="str">
        <f t="shared" si="5"/>
        <v>No</v>
      </c>
      <c r="AZ8" s="48">
        <f t="shared" si="6"/>
        <v>0</v>
      </c>
      <c r="BB8" s="53"/>
      <c r="BC8" s="53"/>
      <c r="BD8" s="55"/>
      <c r="BE8" s="53"/>
      <c r="BF8" s="53"/>
    </row>
    <row r="9" spans="1:58" ht="15" customHeight="1" x14ac:dyDescent="0.25">
      <c r="A9" s="39"/>
      <c r="B9" s="39" t="e">
        <f>IF(ROW(A9)=1,"",VLOOKUP(A9,'SERP Crawl'!A:C,3,FALSE))</f>
        <v>#N/A</v>
      </c>
      <c r="C9" t="e">
        <f>IF(ROW(A9)=1,"",VLOOKUP(A9,Crawl!A:C,3,FALSE))</f>
        <v>#N/A</v>
      </c>
      <c r="D9" s="46" t="e">
        <f>IF(ROW(A9)=1,"",IF(VLOOKUP(A9,Crawl!A:V,22,FALSE)="","No","Yes"))</f>
        <v>#N/A</v>
      </c>
      <c r="E9" s="46" t="e">
        <f>IF(ROW(A9)=1,"",IF(VLOOKUP(A9,Crawl!A:W,23,FALSE)=0,"",VLOOKUP(A9,Crawl!A:W,23,FALSE)))</f>
        <v>#N/A</v>
      </c>
      <c r="F9" s="46" t="str">
        <f t="shared" si="9"/>
        <v/>
      </c>
      <c r="G9" s="46" t="str">
        <f>IFERROR(MID(A9,FIND(".",A9,LEN(Questionnaire!$E$3)),LEN(A9)),"")</f>
        <v/>
      </c>
      <c r="H9" s="46" t="str">
        <f t="shared" si="10"/>
        <v/>
      </c>
      <c r="AJ9"/>
      <c r="AK9"/>
      <c r="AL9"/>
      <c r="AM9"/>
      <c r="AN9"/>
      <c r="AO9"/>
      <c r="AP9"/>
      <c r="AQ9" s="48" t="str">
        <f>IF(ROW()=1,"",IF(L9=200,IFERROR(IF(FIND(LOWER(Questionnaire!$E$2),LOWER(N9)),"Yes","No"),"No"),"-"))</f>
        <v>-</v>
      </c>
      <c r="AR9" s="48" t="str">
        <f t="shared" si="0"/>
        <v>-</v>
      </c>
      <c r="AS9" s="48" t="str">
        <f t="shared" si="1"/>
        <v>-</v>
      </c>
      <c r="AT9" s="48" t="str">
        <f t="shared" si="7"/>
        <v>-</v>
      </c>
      <c r="AU9" s="48" t="str">
        <f t="shared" si="8"/>
        <v>No</v>
      </c>
      <c r="AV9" s="48" t="str">
        <f t="shared" si="2"/>
        <v>No</v>
      </c>
      <c r="AW9" s="48" t="str">
        <f t="shared" si="3"/>
        <v>-</v>
      </c>
      <c r="AX9" s="48" t="str">
        <f t="shared" si="4"/>
        <v>No</v>
      </c>
      <c r="AY9" s="48" t="str">
        <f t="shared" si="5"/>
        <v>No</v>
      </c>
      <c r="AZ9" s="48">
        <f t="shared" si="6"/>
        <v>0</v>
      </c>
      <c r="BD9" s="54"/>
    </row>
    <row r="10" spans="1:58" ht="15" customHeight="1" x14ac:dyDescent="0.25">
      <c r="A10" s="39"/>
      <c r="B10" s="39" t="e">
        <f>IF(ROW(A10)=1,"",VLOOKUP(A10,'SERP Crawl'!A:C,3,FALSE))</f>
        <v>#N/A</v>
      </c>
      <c r="C10" t="e">
        <f>IF(ROW(A10)=1,"",VLOOKUP(A10,Crawl!A:C,3,FALSE))</f>
        <v>#N/A</v>
      </c>
      <c r="D10" s="46" t="e">
        <f>IF(ROW(A10)=1,"",IF(VLOOKUP(A10,Crawl!A:V,22,FALSE)="","No","Yes"))</f>
        <v>#N/A</v>
      </c>
      <c r="E10" s="46" t="e">
        <f>IF(ROW(A10)=1,"",IF(VLOOKUP(A10,Crawl!A:W,23,FALSE)=0,"",VLOOKUP(A10,Crawl!A:W,23,FALSE)))</f>
        <v>#N/A</v>
      </c>
      <c r="F10" s="46" t="str">
        <f t="shared" si="9"/>
        <v/>
      </c>
      <c r="G10" s="46" t="str">
        <f>IFERROR(MID(A10,FIND(".",A10,LEN(Questionnaire!$E$3)),LEN(A10)),"")</f>
        <v/>
      </c>
      <c r="H10" s="46" t="str">
        <f t="shared" si="10"/>
        <v/>
      </c>
      <c r="AJ10"/>
      <c r="AK10"/>
      <c r="AL10"/>
      <c r="AM10"/>
      <c r="AN10"/>
      <c r="AO10"/>
      <c r="AP10"/>
      <c r="AQ10" s="48" t="str">
        <f>IF(ROW()=1,"",IF(L10=200,IFERROR(IF(FIND(LOWER(Questionnaire!$E$2),LOWER(N10)),"Yes","No"),"No"),"-"))</f>
        <v>-</v>
      </c>
      <c r="AR10" s="48" t="str">
        <f t="shared" si="0"/>
        <v>-</v>
      </c>
      <c r="AS10" s="48" t="str">
        <f t="shared" si="1"/>
        <v>-</v>
      </c>
      <c r="AT10" s="48" t="str">
        <f t="shared" si="7"/>
        <v>-</v>
      </c>
      <c r="AU10" s="48" t="str">
        <f t="shared" si="8"/>
        <v>No</v>
      </c>
      <c r="AV10" s="48" t="str">
        <f t="shared" si="2"/>
        <v>No</v>
      </c>
      <c r="AW10" s="48" t="str">
        <f t="shared" si="3"/>
        <v>-</v>
      </c>
      <c r="AX10" s="48" t="str">
        <f t="shared" si="4"/>
        <v>No</v>
      </c>
      <c r="AY10" s="48" t="str">
        <f t="shared" si="5"/>
        <v>No</v>
      </c>
      <c r="AZ10" s="48">
        <f t="shared" si="6"/>
        <v>0</v>
      </c>
      <c r="BD10" s="54"/>
    </row>
    <row r="11" spans="1:58" ht="15" customHeight="1" x14ac:dyDescent="0.25">
      <c r="A11" s="39"/>
      <c r="B11" s="39" t="e">
        <f>IF(ROW(A11)=1,"",VLOOKUP(A11,'SERP Crawl'!A:C,3,FALSE))</f>
        <v>#N/A</v>
      </c>
      <c r="C11" t="e">
        <f>IF(ROW(A11)=1,"",VLOOKUP(A11,Crawl!A:C,3,FALSE))</f>
        <v>#N/A</v>
      </c>
      <c r="D11" s="46" t="e">
        <f>IF(ROW(A11)=1,"",IF(VLOOKUP(A11,Crawl!A:V,22,FALSE)="","No","Yes"))</f>
        <v>#N/A</v>
      </c>
      <c r="E11" s="46" t="e">
        <f>IF(ROW(A11)=1,"",IF(VLOOKUP(A11,Crawl!A:W,23,FALSE)=0,"",VLOOKUP(A11,Crawl!A:W,23,FALSE)))</f>
        <v>#N/A</v>
      </c>
      <c r="F11" s="46" t="str">
        <f t="shared" si="9"/>
        <v/>
      </c>
      <c r="G11" s="46" t="str">
        <f>IFERROR(MID(A11,FIND(".",A11,LEN(Questionnaire!$E$3)),LEN(A11)),"")</f>
        <v/>
      </c>
      <c r="H11" s="46" t="str">
        <f t="shared" si="10"/>
        <v/>
      </c>
      <c r="AJ11"/>
      <c r="AK11"/>
      <c r="AL11"/>
      <c r="AM11"/>
      <c r="AN11"/>
      <c r="AO11"/>
      <c r="AP11"/>
      <c r="AQ11" s="48" t="str">
        <f>IF(ROW()=1,"",IF(L11=200,IFERROR(IF(FIND(LOWER(Questionnaire!$E$2),LOWER(N11)),"Yes","No"),"No"),"-"))</f>
        <v>-</v>
      </c>
      <c r="AR11" s="48" t="str">
        <f t="shared" si="0"/>
        <v>-</v>
      </c>
      <c r="AS11" s="48" t="str">
        <f t="shared" si="1"/>
        <v>-</v>
      </c>
      <c r="AT11" s="48" t="str">
        <f t="shared" si="7"/>
        <v>-</v>
      </c>
      <c r="AU11" s="48" t="str">
        <f t="shared" si="8"/>
        <v>No</v>
      </c>
      <c r="AV11" s="48" t="str">
        <f t="shared" si="2"/>
        <v>No</v>
      </c>
      <c r="AW11" s="48" t="str">
        <f t="shared" si="3"/>
        <v>-</v>
      </c>
      <c r="AX11" s="48" t="str">
        <f t="shared" si="4"/>
        <v>No</v>
      </c>
      <c r="AY11" s="48" t="str">
        <f t="shared" si="5"/>
        <v>No</v>
      </c>
      <c r="AZ11" s="48">
        <f t="shared" si="6"/>
        <v>0</v>
      </c>
      <c r="BD11" s="54"/>
    </row>
    <row r="12" spans="1:58" ht="15" customHeight="1" x14ac:dyDescent="0.25">
      <c r="A12" s="39"/>
      <c r="B12" s="39" t="e">
        <f>IF(ROW(A12)=1,"",VLOOKUP(A12,'SERP Crawl'!A:C,3,FALSE))</f>
        <v>#N/A</v>
      </c>
      <c r="C12" t="e">
        <f>IF(ROW(A12)=1,"",VLOOKUP(A12,Crawl!A:C,3,FALSE))</f>
        <v>#N/A</v>
      </c>
      <c r="D12" s="46" t="e">
        <f>IF(ROW(A12)=1,"",IF(VLOOKUP(A12,Crawl!A:V,22,FALSE)="","No","Yes"))</f>
        <v>#N/A</v>
      </c>
      <c r="E12" s="46" t="e">
        <f>IF(ROW(A12)=1,"",IF(VLOOKUP(A12,Crawl!A:W,23,FALSE)=0,"",VLOOKUP(A12,Crawl!A:W,23,FALSE)))</f>
        <v>#N/A</v>
      </c>
      <c r="F12" s="46" t="str">
        <f t="shared" si="9"/>
        <v/>
      </c>
      <c r="G12" s="46" t="str">
        <f>IFERROR(MID(A12,FIND(".",A12,LEN(Questionnaire!$E$3)),LEN(A12)),"")</f>
        <v/>
      </c>
      <c r="H12" s="46" t="str">
        <f t="shared" si="10"/>
        <v/>
      </c>
      <c r="AJ12"/>
      <c r="AK12"/>
      <c r="AL12"/>
      <c r="AM12"/>
      <c r="AN12"/>
      <c r="AO12"/>
      <c r="AP12"/>
      <c r="AQ12" s="48" t="str">
        <f>IF(ROW()=1,"",IF(L12=200,IFERROR(IF(FIND(LOWER(Questionnaire!$E$2),LOWER(N12)),"Yes","No"),"No"),"-"))</f>
        <v>-</v>
      </c>
      <c r="AR12" s="48" t="str">
        <f t="shared" si="0"/>
        <v>-</v>
      </c>
      <c r="AS12" s="48" t="str">
        <f t="shared" si="1"/>
        <v>-</v>
      </c>
      <c r="AT12" s="48" t="str">
        <f t="shared" si="7"/>
        <v>-</v>
      </c>
      <c r="AU12" s="48" t="str">
        <f t="shared" si="8"/>
        <v>No</v>
      </c>
      <c r="AV12" s="48" t="str">
        <f t="shared" si="2"/>
        <v>No</v>
      </c>
      <c r="AW12" s="48" t="str">
        <f t="shared" si="3"/>
        <v>-</v>
      </c>
      <c r="AX12" s="48" t="str">
        <f t="shared" si="4"/>
        <v>No</v>
      </c>
      <c r="AY12" s="48" t="str">
        <f t="shared" si="5"/>
        <v>No</v>
      </c>
      <c r="AZ12" s="48">
        <f t="shared" si="6"/>
        <v>0</v>
      </c>
      <c r="BD12" s="54"/>
    </row>
    <row r="13" spans="1:58" ht="15" customHeight="1" x14ac:dyDescent="0.25">
      <c r="A13" s="39"/>
      <c r="B13" s="39" t="e">
        <f>IF(ROW(A13)=1,"",VLOOKUP(A13,'SERP Crawl'!A:C,3,FALSE))</f>
        <v>#N/A</v>
      </c>
      <c r="C13" t="e">
        <f>IF(ROW(A13)=1,"",VLOOKUP(A13,Crawl!A:C,3,FALSE))</f>
        <v>#N/A</v>
      </c>
      <c r="D13" s="46" t="e">
        <f>IF(ROW(A13)=1,"",IF(VLOOKUP(A13,Crawl!A:V,22,FALSE)="","No","Yes"))</f>
        <v>#N/A</v>
      </c>
      <c r="E13" s="46" t="e">
        <f>IF(ROW(A13)=1,"",IF(VLOOKUP(A13,Crawl!A:W,23,FALSE)=0,"",VLOOKUP(A13,Crawl!A:W,23,FALSE)))</f>
        <v>#N/A</v>
      </c>
      <c r="F13" s="46" t="str">
        <f t="shared" si="9"/>
        <v/>
      </c>
      <c r="G13" s="46" t="str">
        <f>IFERROR(MID(A13,FIND(".",A13,LEN(Questionnaire!$E$3)),LEN(A13)),"")</f>
        <v/>
      </c>
      <c r="H13" s="46" t="str">
        <f t="shared" si="10"/>
        <v/>
      </c>
      <c r="AJ13"/>
      <c r="AK13"/>
      <c r="AL13"/>
      <c r="AM13"/>
      <c r="AN13"/>
      <c r="AO13"/>
      <c r="AP13"/>
      <c r="AQ13" s="48" t="str">
        <f>IF(ROW()=1,"",IF(L13=200,IFERROR(IF(FIND(LOWER(Questionnaire!$E$2),LOWER(N13)),"Yes","No"),"No"),"-"))</f>
        <v>-</v>
      </c>
      <c r="AR13" s="48" t="str">
        <f t="shared" si="0"/>
        <v>-</v>
      </c>
      <c r="AS13" s="48" t="str">
        <f t="shared" si="1"/>
        <v>-</v>
      </c>
      <c r="AT13" s="48" t="str">
        <f t="shared" si="7"/>
        <v>-</v>
      </c>
      <c r="AU13" s="48" t="str">
        <f t="shared" si="8"/>
        <v>No</v>
      </c>
      <c r="AV13" s="48" t="str">
        <f t="shared" si="2"/>
        <v>No</v>
      </c>
      <c r="AW13" s="48" t="str">
        <f t="shared" si="3"/>
        <v>-</v>
      </c>
      <c r="AX13" s="48" t="str">
        <f t="shared" si="4"/>
        <v>No</v>
      </c>
      <c r="AY13" s="48" t="str">
        <f t="shared" si="5"/>
        <v>No</v>
      </c>
      <c r="AZ13" s="48">
        <f t="shared" si="6"/>
        <v>0</v>
      </c>
      <c r="BD13" s="54"/>
    </row>
    <row r="14" spans="1:58" ht="15" customHeight="1" x14ac:dyDescent="0.25">
      <c r="A14" s="39"/>
      <c r="B14" s="39" t="e">
        <f>IF(ROW(A14)=1,"",VLOOKUP(A14,'SERP Crawl'!A:C,3,FALSE))</f>
        <v>#N/A</v>
      </c>
      <c r="C14" t="e">
        <f>IF(ROW(A14)=1,"",VLOOKUP(A14,Crawl!A:C,3,FALSE))</f>
        <v>#N/A</v>
      </c>
      <c r="D14" s="46" t="e">
        <f>IF(ROW(A14)=1,"",IF(VLOOKUP(A14,Crawl!A:V,22,FALSE)="","No","Yes"))</f>
        <v>#N/A</v>
      </c>
      <c r="E14" s="46" t="e">
        <f>IF(ROW(A14)=1,"",IF(VLOOKUP(A14,Crawl!A:W,23,FALSE)=0,"",VLOOKUP(A14,Crawl!A:W,23,FALSE)))</f>
        <v>#N/A</v>
      </c>
      <c r="F14" s="46" t="str">
        <f t="shared" si="9"/>
        <v/>
      </c>
      <c r="G14" s="46" t="str">
        <f>IFERROR(MID(A14,FIND(".",A14,LEN(Questionnaire!$E$3)),LEN(A14)),"")</f>
        <v/>
      </c>
      <c r="H14" s="46" t="str">
        <f t="shared" si="10"/>
        <v/>
      </c>
      <c r="AJ14"/>
      <c r="AK14"/>
      <c r="AL14"/>
      <c r="AM14"/>
      <c r="AN14"/>
      <c r="AO14"/>
      <c r="AP14"/>
      <c r="AQ14" s="48" t="str">
        <f>IF(ROW()=1,"",IF(L14=200,IFERROR(IF(FIND(LOWER(Questionnaire!$E$2),LOWER(N14)),"Yes","No"),"No"),"-"))</f>
        <v>-</v>
      </c>
      <c r="AR14" s="48" t="str">
        <f t="shared" si="0"/>
        <v>-</v>
      </c>
      <c r="AS14" s="48" t="str">
        <f t="shared" si="1"/>
        <v>-</v>
      </c>
      <c r="AT14" s="48" t="str">
        <f t="shared" si="7"/>
        <v>-</v>
      </c>
      <c r="AU14" s="48" t="str">
        <f t="shared" si="8"/>
        <v>No</v>
      </c>
      <c r="AV14" s="48" t="str">
        <f t="shared" si="2"/>
        <v>No</v>
      </c>
      <c r="AW14" s="48" t="str">
        <f t="shared" si="3"/>
        <v>-</v>
      </c>
      <c r="AX14" s="48" t="str">
        <f t="shared" si="4"/>
        <v>No</v>
      </c>
      <c r="AY14" s="48" t="str">
        <f t="shared" si="5"/>
        <v>No</v>
      </c>
      <c r="AZ14" s="48">
        <f t="shared" si="6"/>
        <v>0</v>
      </c>
      <c r="BD14" s="54"/>
    </row>
    <row r="15" spans="1:58" ht="15" customHeight="1" x14ac:dyDescent="0.25">
      <c r="A15" s="39"/>
      <c r="B15" s="39" t="e">
        <f>IF(ROW(A15)=1,"",VLOOKUP(A15,'SERP Crawl'!A:C,3,FALSE))</f>
        <v>#N/A</v>
      </c>
      <c r="C15" t="e">
        <f>IF(ROW(A15)=1,"",VLOOKUP(A15,Crawl!A:C,3,FALSE))</f>
        <v>#N/A</v>
      </c>
      <c r="D15" s="46" t="e">
        <f>IF(ROW(A15)=1,"",IF(VLOOKUP(A15,Crawl!A:V,22,FALSE)="","No","Yes"))</f>
        <v>#N/A</v>
      </c>
      <c r="E15" s="46" t="e">
        <f>IF(ROW(A15)=1,"",IF(VLOOKUP(A15,Crawl!A:W,23,FALSE)=0,"",VLOOKUP(A15,Crawl!A:W,23,FALSE)))</f>
        <v>#N/A</v>
      </c>
      <c r="F15" s="46" t="str">
        <f t="shared" si="9"/>
        <v/>
      </c>
      <c r="G15" s="46" t="str">
        <f>IFERROR(MID(A15,FIND(".",A15,LEN(Questionnaire!$E$3)),LEN(A15)),"")</f>
        <v/>
      </c>
      <c r="H15" s="46" t="str">
        <f t="shared" si="10"/>
        <v/>
      </c>
      <c r="AJ15"/>
      <c r="AK15"/>
      <c r="AL15"/>
      <c r="AM15"/>
      <c r="AN15"/>
      <c r="AO15"/>
      <c r="AP15"/>
      <c r="AQ15" s="48" t="str">
        <f>IF(ROW()=1,"",IF(L15=200,IFERROR(IF(FIND(LOWER(Questionnaire!$E$2),LOWER(N15)),"Yes","No"),"No"),"-"))</f>
        <v>-</v>
      </c>
      <c r="AR15" s="48" t="str">
        <f t="shared" si="0"/>
        <v>-</v>
      </c>
      <c r="AS15" s="48" t="str">
        <f t="shared" si="1"/>
        <v>-</v>
      </c>
      <c r="AT15" s="48" t="str">
        <f t="shared" si="7"/>
        <v>-</v>
      </c>
      <c r="AU15" s="48" t="str">
        <f t="shared" si="8"/>
        <v>No</v>
      </c>
      <c r="AV15" s="48" t="str">
        <f t="shared" si="2"/>
        <v>No</v>
      </c>
      <c r="AW15" s="48" t="str">
        <f t="shared" si="3"/>
        <v>-</v>
      </c>
      <c r="AX15" s="48" t="str">
        <f t="shared" si="4"/>
        <v>No</v>
      </c>
      <c r="AY15" s="48" t="str">
        <f t="shared" si="5"/>
        <v>No</v>
      </c>
      <c r="AZ15" s="48">
        <f t="shared" si="6"/>
        <v>0</v>
      </c>
      <c r="BD15" s="54"/>
    </row>
    <row r="16" spans="1:58" ht="15" customHeight="1" x14ac:dyDescent="0.25">
      <c r="A16" s="39"/>
      <c r="B16" s="39" t="e">
        <f>IF(ROW(A16)=1,"",VLOOKUP(A16,'SERP Crawl'!A:C,3,FALSE))</f>
        <v>#N/A</v>
      </c>
      <c r="C16" t="e">
        <f>IF(ROW(A16)=1,"",VLOOKUP(A16,Crawl!A:C,3,FALSE))</f>
        <v>#N/A</v>
      </c>
      <c r="D16" s="46" t="e">
        <f>IF(ROW(A16)=1,"",IF(VLOOKUP(A16,Crawl!A:V,22,FALSE)="","No","Yes"))</f>
        <v>#N/A</v>
      </c>
      <c r="E16" s="46" t="e">
        <f>IF(ROW(A16)=1,"",IF(VLOOKUP(A16,Crawl!A:W,23,FALSE)=0,"",VLOOKUP(A16,Crawl!A:W,23,FALSE)))</f>
        <v>#N/A</v>
      </c>
      <c r="F16" s="46" t="str">
        <f t="shared" si="9"/>
        <v/>
      </c>
      <c r="G16" s="46" t="str">
        <f>IFERROR(MID(A16,FIND(".",A16,LEN(Questionnaire!$E$3)),LEN(A16)),"")</f>
        <v/>
      </c>
      <c r="H16" s="46" t="str">
        <f t="shared" si="10"/>
        <v/>
      </c>
      <c r="AJ16"/>
      <c r="AK16"/>
      <c r="AL16"/>
      <c r="AM16"/>
      <c r="AN16"/>
      <c r="AO16"/>
      <c r="AP16"/>
      <c r="AQ16" s="48" t="str">
        <f>IF(ROW()=1,"",IF(L16=200,IFERROR(IF(FIND(LOWER(Questionnaire!$E$2),LOWER(N16)),"Yes","No"),"No"),"-"))</f>
        <v>-</v>
      </c>
      <c r="AR16" s="48" t="str">
        <f t="shared" si="0"/>
        <v>-</v>
      </c>
      <c r="AS16" s="48" t="str">
        <f t="shared" si="1"/>
        <v>-</v>
      </c>
      <c r="AT16" s="48" t="str">
        <f t="shared" si="7"/>
        <v>-</v>
      </c>
      <c r="AU16" s="48" t="str">
        <f t="shared" si="8"/>
        <v>No</v>
      </c>
      <c r="AV16" s="48" t="str">
        <f t="shared" si="2"/>
        <v>No</v>
      </c>
      <c r="AW16" s="48" t="str">
        <f t="shared" si="3"/>
        <v>-</v>
      </c>
      <c r="AX16" s="48" t="str">
        <f t="shared" si="4"/>
        <v>No</v>
      </c>
      <c r="AY16" s="48" t="str">
        <f t="shared" si="5"/>
        <v>No</v>
      </c>
      <c r="AZ16" s="48">
        <f t="shared" si="6"/>
        <v>0</v>
      </c>
      <c r="BD16" s="54"/>
    </row>
    <row r="17" spans="1:58" ht="15" customHeight="1" x14ac:dyDescent="0.25">
      <c r="A17" s="39"/>
      <c r="B17" s="39" t="e">
        <f>IF(ROW(A17)=1,"",VLOOKUP(A17,'SERP Crawl'!A:C,3,FALSE))</f>
        <v>#N/A</v>
      </c>
      <c r="C17" t="e">
        <f>IF(ROW(A17)=1,"",VLOOKUP(A17,Crawl!A:C,3,FALSE))</f>
        <v>#N/A</v>
      </c>
      <c r="D17" s="46" t="e">
        <f>IF(ROW(A17)=1,"",IF(VLOOKUP(A17,Crawl!A:V,22,FALSE)="","No","Yes"))</f>
        <v>#N/A</v>
      </c>
      <c r="E17" s="46" t="e">
        <f>IF(ROW(A17)=1,"",IF(VLOOKUP(A17,Crawl!A:W,23,FALSE)=0,"",VLOOKUP(A17,Crawl!A:W,23,FALSE)))</f>
        <v>#N/A</v>
      </c>
      <c r="F17" s="46" t="str">
        <f t="shared" si="9"/>
        <v/>
      </c>
      <c r="G17" s="46" t="str">
        <f>IFERROR(MID(A17,FIND(".",A17,LEN(Questionnaire!$E$3)),LEN(A17)),"")</f>
        <v/>
      </c>
      <c r="H17" s="46" t="str">
        <f t="shared" si="10"/>
        <v/>
      </c>
      <c r="AJ17"/>
      <c r="AK17"/>
      <c r="AL17"/>
      <c r="AM17"/>
      <c r="AN17"/>
      <c r="AO17"/>
      <c r="AP17"/>
      <c r="AQ17" s="48" t="str">
        <f>IF(ROW()=1,"",IF(L17=200,IFERROR(IF(FIND(LOWER(Questionnaire!$E$2),LOWER(N17)),"Yes","No"),"No"),"-"))</f>
        <v>-</v>
      </c>
      <c r="AR17" s="48" t="str">
        <f t="shared" si="0"/>
        <v>-</v>
      </c>
      <c r="AS17" s="48" t="str">
        <f t="shared" si="1"/>
        <v>-</v>
      </c>
      <c r="AT17" s="48" t="str">
        <f t="shared" si="7"/>
        <v>-</v>
      </c>
      <c r="AU17" s="48" t="str">
        <f t="shared" si="8"/>
        <v>No</v>
      </c>
      <c r="AV17" s="48" t="str">
        <f t="shared" si="2"/>
        <v>No</v>
      </c>
      <c r="AW17" s="48" t="str">
        <f t="shared" si="3"/>
        <v>-</v>
      </c>
      <c r="AX17" s="48" t="str">
        <f t="shared" si="4"/>
        <v>No</v>
      </c>
      <c r="AY17" s="48" t="str">
        <f t="shared" si="5"/>
        <v>No</v>
      </c>
      <c r="AZ17" s="48">
        <f t="shared" si="6"/>
        <v>0</v>
      </c>
      <c r="BB17" s="53"/>
      <c r="BC17" s="53"/>
      <c r="BD17" s="55"/>
      <c r="BE17" s="53"/>
      <c r="BF17" s="53"/>
    </row>
    <row r="18" spans="1:58" ht="15" customHeight="1" x14ac:dyDescent="0.25">
      <c r="A18" s="39"/>
      <c r="B18" s="39" t="e">
        <f>IF(ROW(A18)=1,"",VLOOKUP(A18,'SERP Crawl'!A:C,3,FALSE))</f>
        <v>#N/A</v>
      </c>
      <c r="C18" t="e">
        <f>IF(ROW(A18)=1,"",VLOOKUP(A18,Crawl!A:C,3,FALSE))</f>
        <v>#N/A</v>
      </c>
      <c r="D18" s="46" t="e">
        <f>IF(ROW(A18)=1,"",IF(VLOOKUP(A18,Crawl!A:V,22,FALSE)="","No","Yes"))</f>
        <v>#N/A</v>
      </c>
      <c r="E18" s="46" t="e">
        <f>IF(ROW(A18)=1,"",IF(VLOOKUP(A18,Crawl!A:W,23,FALSE)=0,"",VLOOKUP(A18,Crawl!A:W,23,FALSE)))</f>
        <v>#N/A</v>
      </c>
      <c r="F18" s="46" t="str">
        <f t="shared" si="9"/>
        <v/>
      </c>
      <c r="G18" s="46" t="str">
        <f>IFERROR(MID(A18,FIND(".",A18,LEN(Questionnaire!$E$3)),LEN(A18)),"")</f>
        <v/>
      </c>
      <c r="H18" s="46" t="str">
        <f t="shared" si="10"/>
        <v/>
      </c>
      <c r="AJ18"/>
      <c r="AK18"/>
      <c r="AL18"/>
      <c r="AM18"/>
      <c r="AN18"/>
      <c r="AO18"/>
      <c r="AP18"/>
      <c r="AQ18" s="48" t="str">
        <f>IF(ROW()=1,"",IF(L18=200,IFERROR(IF(FIND(LOWER(Questionnaire!$E$2),LOWER(N18)),"Yes","No"),"No"),"-"))</f>
        <v>-</v>
      </c>
      <c r="AR18" s="48" t="str">
        <f t="shared" si="0"/>
        <v>-</v>
      </c>
      <c r="AS18" s="48" t="str">
        <f t="shared" si="1"/>
        <v>-</v>
      </c>
      <c r="AT18" s="48" t="str">
        <f t="shared" si="7"/>
        <v>-</v>
      </c>
      <c r="AU18" s="48" t="str">
        <f t="shared" si="8"/>
        <v>No</v>
      </c>
      <c r="AV18" s="48" t="str">
        <f t="shared" si="2"/>
        <v>No</v>
      </c>
      <c r="AW18" s="48" t="str">
        <f t="shared" si="3"/>
        <v>-</v>
      </c>
      <c r="AX18" s="48" t="str">
        <f t="shared" si="4"/>
        <v>No</v>
      </c>
      <c r="AY18" s="48" t="str">
        <f t="shared" si="5"/>
        <v>No</v>
      </c>
      <c r="AZ18" s="48">
        <f t="shared" si="6"/>
        <v>0</v>
      </c>
      <c r="BD18" s="54"/>
    </row>
    <row r="19" spans="1:58" ht="15" customHeight="1" x14ac:dyDescent="0.25">
      <c r="A19" s="39"/>
      <c r="B19" s="39" t="e">
        <f>IF(ROW(A19)=1,"",VLOOKUP(A19,'SERP Crawl'!A:C,3,FALSE))</f>
        <v>#N/A</v>
      </c>
      <c r="C19" t="e">
        <f>IF(ROW(A19)=1,"",VLOOKUP(A19,Crawl!A:C,3,FALSE))</f>
        <v>#N/A</v>
      </c>
      <c r="D19" s="46" t="e">
        <f>IF(ROW(A19)=1,"",IF(VLOOKUP(A19,Crawl!A:V,22,FALSE)="","No","Yes"))</f>
        <v>#N/A</v>
      </c>
      <c r="E19" s="46" t="e">
        <f>IF(ROW(A19)=1,"",IF(VLOOKUP(A19,Crawl!A:W,23,FALSE)=0,"",VLOOKUP(A19,Crawl!A:W,23,FALSE)))</f>
        <v>#N/A</v>
      </c>
      <c r="F19" s="46" t="str">
        <f t="shared" si="9"/>
        <v/>
      </c>
      <c r="G19" s="46" t="str">
        <f>IFERROR(MID(A19,FIND(".",A19,LEN(Questionnaire!$E$3)),LEN(A19)),"")</f>
        <v/>
      </c>
      <c r="H19" s="46" t="str">
        <f t="shared" si="10"/>
        <v/>
      </c>
      <c r="AJ19"/>
      <c r="AK19"/>
      <c r="AL19"/>
      <c r="AM19"/>
      <c r="AN19"/>
      <c r="AO19"/>
      <c r="AP19"/>
      <c r="AQ19" s="48" t="str">
        <f>IF(ROW()=1,"",IF(L19=200,IFERROR(IF(FIND(LOWER(Questionnaire!$E$2),LOWER(N19)),"Yes","No"),"No"),"-"))</f>
        <v>-</v>
      </c>
      <c r="AR19" s="48" t="str">
        <f t="shared" si="0"/>
        <v>-</v>
      </c>
      <c r="AS19" s="48" t="str">
        <f t="shared" si="1"/>
        <v>-</v>
      </c>
      <c r="AT19" s="48" t="str">
        <f t="shared" si="7"/>
        <v>-</v>
      </c>
      <c r="AU19" s="48" t="str">
        <f t="shared" si="8"/>
        <v>No</v>
      </c>
      <c r="AV19" s="48" t="str">
        <f t="shared" si="2"/>
        <v>No</v>
      </c>
      <c r="AW19" s="48" t="str">
        <f t="shared" si="3"/>
        <v>-</v>
      </c>
      <c r="AX19" s="48" t="str">
        <f t="shared" si="4"/>
        <v>No</v>
      </c>
      <c r="AY19" s="48" t="str">
        <f t="shared" si="5"/>
        <v>No</v>
      </c>
      <c r="AZ19" s="48">
        <f t="shared" si="6"/>
        <v>0</v>
      </c>
      <c r="BD19" s="54"/>
    </row>
    <row r="20" spans="1:58" ht="15" customHeight="1" x14ac:dyDescent="0.25">
      <c r="A20" s="39"/>
      <c r="B20" s="39" t="e">
        <f>IF(ROW(A20)=1,"",VLOOKUP(A20,'SERP Crawl'!A:C,3,FALSE))</f>
        <v>#N/A</v>
      </c>
      <c r="C20" t="e">
        <f>IF(ROW(A20)=1,"",VLOOKUP(A20,Crawl!A:C,3,FALSE))</f>
        <v>#N/A</v>
      </c>
      <c r="D20" s="46" t="e">
        <f>IF(ROW(A20)=1,"",IF(VLOOKUP(A20,Crawl!A:V,22,FALSE)="","No","Yes"))</f>
        <v>#N/A</v>
      </c>
      <c r="E20" s="46" t="e">
        <f>IF(ROW(A20)=1,"",IF(VLOOKUP(A20,Crawl!A:W,23,FALSE)=0,"",VLOOKUP(A20,Crawl!A:W,23,FALSE)))</f>
        <v>#N/A</v>
      </c>
      <c r="F20" s="46" t="str">
        <f t="shared" si="9"/>
        <v/>
      </c>
      <c r="G20" s="46" t="str">
        <f>IFERROR(MID(A20,FIND(".",A20,LEN(Questionnaire!$E$3)),LEN(A20)),"")</f>
        <v/>
      </c>
      <c r="H20" s="46" t="str">
        <f t="shared" si="10"/>
        <v/>
      </c>
      <c r="AJ20"/>
      <c r="AK20"/>
      <c r="AL20"/>
      <c r="AM20"/>
      <c r="AN20"/>
      <c r="AO20"/>
      <c r="AP20"/>
      <c r="AQ20" s="48" t="str">
        <f>IF(ROW()=1,"",IF(L20=200,IFERROR(IF(FIND(LOWER(Questionnaire!$E$2),LOWER(N20)),"Yes","No"),"No"),"-"))</f>
        <v>-</v>
      </c>
      <c r="AR20" s="48" t="str">
        <f t="shared" si="0"/>
        <v>-</v>
      </c>
      <c r="AS20" s="48" t="str">
        <f t="shared" si="1"/>
        <v>-</v>
      </c>
      <c r="AT20" s="48" t="str">
        <f t="shared" si="7"/>
        <v>-</v>
      </c>
      <c r="AU20" s="48" t="str">
        <f t="shared" si="8"/>
        <v>No</v>
      </c>
      <c r="AV20" s="48" t="str">
        <f t="shared" si="2"/>
        <v>No</v>
      </c>
      <c r="AW20" s="48" t="str">
        <f t="shared" si="3"/>
        <v>-</v>
      </c>
      <c r="AX20" s="48" t="str">
        <f t="shared" si="4"/>
        <v>No</v>
      </c>
      <c r="AY20" s="48" t="str">
        <f t="shared" si="5"/>
        <v>No</v>
      </c>
      <c r="AZ20" s="48">
        <f t="shared" si="6"/>
        <v>0</v>
      </c>
      <c r="BD20" s="54"/>
    </row>
    <row r="21" spans="1:58" ht="15" customHeight="1" x14ac:dyDescent="0.25">
      <c r="A21" s="39"/>
      <c r="B21" s="39" t="e">
        <f>IF(ROW(A21)=1,"",VLOOKUP(A21,'SERP Crawl'!A:C,3,FALSE))</f>
        <v>#N/A</v>
      </c>
      <c r="C21" t="e">
        <f>IF(ROW(A21)=1,"",VLOOKUP(A21,Crawl!A:C,3,FALSE))</f>
        <v>#N/A</v>
      </c>
      <c r="D21" s="46" t="e">
        <f>IF(ROW(A21)=1,"",IF(VLOOKUP(A21,Crawl!A:V,22,FALSE)="","No","Yes"))</f>
        <v>#N/A</v>
      </c>
      <c r="E21" s="46" t="e">
        <f>IF(ROW(A21)=1,"",IF(VLOOKUP(A21,Crawl!A:W,23,FALSE)=0,"",VLOOKUP(A21,Crawl!A:W,23,FALSE)))</f>
        <v>#N/A</v>
      </c>
      <c r="F21" s="46" t="str">
        <f t="shared" si="9"/>
        <v/>
      </c>
      <c r="G21" s="46" t="str">
        <f>IFERROR(MID(A21,FIND(".",A21,LEN(Questionnaire!$E$3)),LEN(A21)),"")</f>
        <v/>
      </c>
      <c r="H21" s="46" t="str">
        <f t="shared" si="10"/>
        <v/>
      </c>
      <c r="AJ21"/>
      <c r="AK21"/>
      <c r="AL21"/>
      <c r="AM21"/>
      <c r="AN21"/>
      <c r="AO21"/>
      <c r="AP21"/>
      <c r="AQ21" s="48" t="str">
        <f>IF(ROW()=1,"",IF(L21=200,IFERROR(IF(FIND(LOWER(Questionnaire!$E$2),LOWER(N21)),"Yes","No"),"No"),"-"))</f>
        <v>-</v>
      </c>
      <c r="AR21" s="48" t="str">
        <f t="shared" si="0"/>
        <v>-</v>
      </c>
      <c r="AS21" s="48" t="str">
        <f t="shared" si="1"/>
        <v>-</v>
      </c>
      <c r="AT21" s="48" t="str">
        <f t="shared" si="7"/>
        <v>-</v>
      </c>
      <c r="AU21" s="48" t="str">
        <f t="shared" si="8"/>
        <v>No</v>
      </c>
      <c r="AV21" s="48" t="str">
        <f t="shared" si="2"/>
        <v>No</v>
      </c>
      <c r="AW21" s="48" t="str">
        <f t="shared" si="3"/>
        <v>-</v>
      </c>
      <c r="AX21" s="48" t="str">
        <f t="shared" si="4"/>
        <v>No</v>
      </c>
      <c r="AY21" s="48" t="str">
        <f t="shared" si="5"/>
        <v>No</v>
      </c>
      <c r="AZ21" s="48">
        <f t="shared" si="6"/>
        <v>0</v>
      </c>
      <c r="BD21" s="54"/>
    </row>
    <row r="22" spans="1:58" ht="15" customHeight="1" x14ac:dyDescent="0.25">
      <c r="A22" s="39"/>
      <c r="B22" s="39" t="e">
        <f>IF(ROW(A22)=1,"",VLOOKUP(A22,'SERP Crawl'!A:C,3,FALSE))</f>
        <v>#N/A</v>
      </c>
      <c r="C22" t="e">
        <f>IF(ROW(A22)=1,"",VLOOKUP(A22,Crawl!A:C,3,FALSE))</f>
        <v>#N/A</v>
      </c>
      <c r="D22" s="46" t="e">
        <f>IF(ROW(A22)=1,"",IF(VLOOKUP(A22,Crawl!A:V,22,FALSE)="","No","Yes"))</f>
        <v>#N/A</v>
      </c>
      <c r="E22" s="46" t="e">
        <f>IF(ROW(A22)=1,"",IF(VLOOKUP(A22,Crawl!A:W,23,FALSE)=0,"",VLOOKUP(A22,Crawl!A:W,23,FALSE)))</f>
        <v>#N/A</v>
      </c>
      <c r="F22" s="46" t="str">
        <f t="shared" si="9"/>
        <v/>
      </c>
      <c r="G22" s="46" t="str">
        <f>IFERROR(MID(A22,FIND(".",A22,LEN(Questionnaire!$E$3)),LEN(A22)),"")</f>
        <v/>
      </c>
      <c r="H22" s="46" t="str">
        <f t="shared" si="10"/>
        <v/>
      </c>
      <c r="AJ22"/>
      <c r="AK22"/>
      <c r="AL22"/>
      <c r="AM22"/>
      <c r="AN22"/>
      <c r="AO22"/>
      <c r="AP22"/>
      <c r="AQ22" s="48" t="str">
        <f>IF(ROW()=1,"",IF(L22=200,IFERROR(IF(FIND(LOWER(Questionnaire!$E$2),LOWER(N22)),"Yes","No"),"No"),"-"))</f>
        <v>-</v>
      </c>
      <c r="AR22" s="48" t="str">
        <f t="shared" si="0"/>
        <v>-</v>
      </c>
      <c r="AS22" s="48" t="str">
        <f t="shared" si="1"/>
        <v>-</v>
      </c>
      <c r="AT22" s="48" t="str">
        <f t="shared" si="7"/>
        <v>-</v>
      </c>
      <c r="AU22" s="48" t="str">
        <f t="shared" si="8"/>
        <v>No</v>
      </c>
      <c r="AV22" s="48" t="str">
        <f t="shared" si="2"/>
        <v>No</v>
      </c>
      <c r="AW22" s="48" t="str">
        <f t="shared" si="3"/>
        <v>-</v>
      </c>
      <c r="AX22" s="48" t="str">
        <f t="shared" si="4"/>
        <v>No</v>
      </c>
      <c r="AY22" s="48" t="str">
        <f t="shared" si="5"/>
        <v>No</v>
      </c>
      <c r="AZ22" s="48">
        <f t="shared" si="6"/>
        <v>0</v>
      </c>
      <c r="BD22" s="54"/>
    </row>
    <row r="23" spans="1:58" ht="15" customHeight="1" x14ac:dyDescent="0.25">
      <c r="A23" s="39"/>
      <c r="B23" s="39" t="e">
        <f>IF(ROW(A23)=1,"",VLOOKUP(A23,'SERP Crawl'!A:C,3,FALSE))</f>
        <v>#N/A</v>
      </c>
      <c r="C23" t="e">
        <f>IF(ROW(A23)=1,"",VLOOKUP(A23,Crawl!A:C,3,FALSE))</f>
        <v>#N/A</v>
      </c>
      <c r="D23" s="46" t="e">
        <f>IF(ROW(A23)=1,"",IF(VLOOKUP(A23,Crawl!A:V,22,FALSE)="","No","Yes"))</f>
        <v>#N/A</v>
      </c>
      <c r="E23" s="46" t="e">
        <f>IF(ROW(A23)=1,"",IF(VLOOKUP(A23,Crawl!A:W,23,FALSE)=0,"",VLOOKUP(A23,Crawl!A:W,23,FALSE)))</f>
        <v>#N/A</v>
      </c>
      <c r="F23" s="46" t="str">
        <f t="shared" si="9"/>
        <v/>
      </c>
      <c r="G23" s="46" t="str">
        <f>IFERROR(MID(A23,FIND(".",A23,LEN(Questionnaire!$E$3)),LEN(A23)),"")</f>
        <v/>
      </c>
      <c r="H23" s="46" t="str">
        <f t="shared" si="10"/>
        <v/>
      </c>
      <c r="AJ23"/>
      <c r="AK23"/>
      <c r="AL23"/>
      <c r="AM23"/>
      <c r="AN23"/>
      <c r="AO23"/>
      <c r="AP23"/>
      <c r="AQ23" s="48" t="str">
        <f>IF(ROW()=1,"",IF(L23=200,IFERROR(IF(FIND(LOWER(Questionnaire!$E$2),LOWER(N23)),"Yes","No"),"No"),"-"))</f>
        <v>-</v>
      </c>
      <c r="AR23" s="48" t="str">
        <f t="shared" si="0"/>
        <v>-</v>
      </c>
      <c r="AS23" s="48" t="str">
        <f t="shared" si="1"/>
        <v>-</v>
      </c>
      <c r="AT23" s="48" t="str">
        <f t="shared" si="7"/>
        <v>-</v>
      </c>
      <c r="AU23" s="48" t="str">
        <f t="shared" si="8"/>
        <v>No</v>
      </c>
      <c r="AV23" s="48" t="str">
        <f t="shared" si="2"/>
        <v>No</v>
      </c>
      <c r="AW23" s="48" t="str">
        <f t="shared" si="3"/>
        <v>-</v>
      </c>
      <c r="AX23" s="48" t="str">
        <f t="shared" si="4"/>
        <v>No</v>
      </c>
      <c r="AY23" s="48" t="str">
        <f t="shared" si="5"/>
        <v>No</v>
      </c>
      <c r="AZ23" s="48">
        <f t="shared" si="6"/>
        <v>0</v>
      </c>
      <c r="BD23" s="54"/>
    </row>
    <row r="24" spans="1:58" ht="15" customHeight="1" x14ac:dyDescent="0.25">
      <c r="A24" s="39"/>
      <c r="B24" s="39" t="e">
        <f>IF(ROW(A24)=1,"",VLOOKUP(A24,'SERP Crawl'!A:C,3,FALSE))</f>
        <v>#N/A</v>
      </c>
      <c r="C24" t="e">
        <f>IF(ROW(A24)=1,"",VLOOKUP(A24,Crawl!A:C,3,FALSE))</f>
        <v>#N/A</v>
      </c>
      <c r="D24" s="46" t="e">
        <f>IF(ROW(A24)=1,"",IF(VLOOKUP(A24,Crawl!A:V,22,FALSE)="","No","Yes"))</f>
        <v>#N/A</v>
      </c>
      <c r="E24" s="46" t="e">
        <f>IF(ROW(A24)=1,"",IF(VLOOKUP(A24,Crawl!A:W,23,FALSE)=0,"",VLOOKUP(A24,Crawl!A:W,23,FALSE)))</f>
        <v>#N/A</v>
      </c>
      <c r="F24" s="46" t="str">
        <f t="shared" si="9"/>
        <v/>
      </c>
      <c r="G24" s="46" t="str">
        <f>IFERROR(MID(A24,FIND(".",A24,LEN(Questionnaire!$E$3)),LEN(A24)),"")</f>
        <v/>
      </c>
      <c r="H24" s="46" t="str">
        <f t="shared" si="10"/>
        <v/>
      </c>
      <c r="AJ24"/>
      <c r="AK24"/>
      <c r="AL24"/>
      <c r="AM24"/>
      <c r="AN24"/>
      <c r="AO24"/>
      <c r="AP24"/>
      <c r="AQ24" s="48" t="str">
        <f>IF(ROW()=1,"",IF(L24=200,IFERROR(IF(FIND(LOWER(Questionnaire!$E$2),LOWER(N24)),"Yes","No"),"No"),"-"))</f>
        <v>-</v>
      </c>
      <c r="AR24" s="48" t="str">
        <f t="shared" si="0"/>
        <v>-</v>
      </c>
      <c r="AS24" s="48" t="str">
        <f t="shared" si="1"/>
        <v>-</v>
      </c>
      <c r="AT24" s="48" t="str">
        <f t="shared" si="7"/>
        <v>-</v>
      </c>
      <c r="AU24" s="48" t="str">
        <f t="shared" si="8"/>
        <v>No</v>
      </c>
      <c r="AV24" s="48" t="str">
        <f t="shared" si="2"/>
        <v>No</v>
      </c>
      <c r="AW24" s="48" t="str">
        <f t="shared" si="3"/>
        <v>-</v>
      </c>
      <c r="AX24" s="48" t="str">
        <f t="shared" si="4"/>
        <v>No</v>
      </c>
      <c r="AY24" s="48" t="str">
        <f t="shared" si="5"/>
        <v>No</v>
      </c>
      <c r="AZ24" s="48">
        <f t="shared" si="6"/>
        <v>0</v>
      </c>
      <c r="BD24" s="54"/>
    </row>
    <row r="25" spans="1:58" ht="15" customHeight="1" x14ac:dyDescent="0.25">
      <c r="A25" s="39"/>
      <c r="B25" s="39" t="e">
        <f>IF(ROW(A25)=1,"",VLOOKUP(A25,'SERP Crawl'!A:C,3,FALSE))</f>
        <v>#N/A</v>
      </c>
      <c r="C25" t="e">
        <f>IF(ROW(A25)=1,"",VLOOKUP(A25,Crawl!A:C,3,FALSE))</f>
        <v>#N/A</v>
      </c>
      <c r="D25" s="46" t="e">
        <f>IF(ROW(A25)=1,"",IF(VLOOKUP(A25,Crawl!A:V,22,FALSE)="","No","Yes"))</f>
        <v>#N/A</v>
      </c>
      <c r="E25" s="46" t="e">
        <f>IF(ROW(A25)=1,"",IF(VLOOKUP(A25,Crawl!A:W,23,FALSE)=0,"",VLOOKUP(A25,Crawl!A:W,23,FALSE)))</f>
        <v>#N/A</v>
      </c>
      <c r="F25" s="46" t="str">
        <f t="shared" si="9"/>
        <v/>
      </c>
      <c r="G25" s="46" t="str">
        <f>IFERROR(MID(A25,FIND(".",A25,LEN(Questionnaire!$E$3)),LEN(A25)),"")</f>
        <v/>
      </c>
      <c r="H25" s="46" t="str">
        <f t="shared" si="10"/>
        <v/>
      </c>
      <c r="AJ25"/>
      <c r="AK25"/>
      <c r="AL25"/>
      <c r="AM25"/>
      <c r="AN25"/>
      <c r="AO25"/>
      <c r="AP25"/>
      <c r="AQ25" s="48" t="str">
        <f>IF(ROW()=1,"",IF(L25=200,IFERROR(IF(FIND(LOWER(Questionnaire!$E$2),LOWER(N25)),"Yes","No"),"No"),"-"))</f>
        <v>-</v>
      </c>
      <c r="AR25" s="48" t="str">
        <f t="shared" si="0"/>
        <v>-</v>
      </c>
      <c r="AS25" s="48" t="str">
        <f t="shared" si="1"/>
        <v>-</v>
      </c>
      <c r="AT25" s="48" t="str">
        <f t="shared" si="7"/>
        <v>-</v>
      </c>
      <c r="AU25" s="48" t="str">
        <f t="shared" si="8"/>
        <v>No</v>
      </c>
      <c r="AV25" s="48" t="str">
        <f t="shared" si="2"/>
        <v>No</v>
      </c>
      <c r="AW25" s="48" t="str">
        <f t="shared" si="3"/>
        <v>-</v>
      </c>
      <c r="AX25" s="48" t="str">
        <f t="shared" si="4"/>
        <v>No</v>
      </c>
      <c r="AY25" s="48" t="str">
        <f t="shared" si="5"/>
        <v>No</v>
      </c>
      <c r="AZ25" s="48">
        <f t="shared" si="6"/>
        <v>0</v>
      </c>
      <c r="BD25" s="54"/>
    </row>
    <row r="26" spans="1:58" ht="15" customHeight="1" x14ac:dyDescent="0.25">
      <c r="A26" s="39"/>
      <c r="B26" s="39" t="e">
        <f>IF(ROW(A26)=1,"",VLOOKUP(A26,'SERP Crawl'!A:C,3,FALSE))</f>
        <v>#N/A</v>
      </c>
      <c r="C26" t="e">
        <f>IF(ROW(A26)=1,"",VLOOKUP(A26,Crawl!A:C,3,FALSE))</f>
        <v>#N/A</v>
      </c>
      <c r="D26" s="46" t="e">
        <f>IF(ROW(A26)=1,"",IF(VLOOKUP(A26,Crawl!A:V,22,FALSE)="","No","Yes"))</f>
        <v>#N/A</v>
      </c>
      <c r="E26" s="46" t="e">
        <f>IF(ROW(A26)=1,"",IF(VLOOKUP(A26,Crawl!A:W,23,FALSE)=0,"",VLOOKUP(A26,Crawl!A:W,23,FALSE)))</f>
        <v>#N/A</v>
      </c>
      <c r="F26" s="46" t="str">
        <f t="shared" si="9"/>
        <v/>
      </c>
      <c r="G26" s="46" t="str">
        <f>IFERROR(MID(A26,FIND(".",A26,LEN(Questionnaire!$E$3)),LEN(A26)),"")</f>
        <v/>
      </c>
      <c r="H26" s="46" t="str">
        <f t="shared" si="10"/>
        <v/>
      </c>
      <c r="AJ26"/>
      <c r="AK26"/>
      <c r="AL26"/>
      <c r="AM26"/>
      <c r="AN26"/>
      <c r="AO26"/>
      <c r="AP26"/>
      <c r="AQ26" s="48" t="str">
        <f>IF(ROW()=1,"",IF(L26=200,IFERROR(IF(FIND(LOWER(Questionnaire!$E$2),LOWER(N26)),"Yes","No"),"No"),"-"))</f>
        <v>-</v>
      </c>
      <c r="AR26" s="48" t="str">
        <f t="shared" si="0"/>
        <v>-</v>
      </c>
      <c r="AS26" s="48" t="str">
        <f t="shared" si="1"/>
        <v>-</v>
      </c>
      <c r="AT26" s="48" t="str">
        <f t="shared" si="7"/>
        <v>-</v>
      </c>
      <c r="AU26" s="48" t="str">
        <f t="shared" si="8"/>
        <v>No</v>
      </c>
      <c r="AV26" s="48" t="str">
        <f t="shared" si="2"/>
        <v>No</v>
      </c>
      <c r="AW26" s="48" t="str">
        <f t="shared" si="3"/>
        <v>-</v>
      </c>
      <c r="AX26" s="48" t="str">
        <f t="shared" si="4"/>
        <v>No</v>
      </c>
      <c r="AY26" s="48" t="str">
        <f t="shared" si="5"/>
        <v>No</v>
      </c>
      <c r="AZ26" s="48">
        <f t="shared" si="6"/>
        <v>0</v>
      </c>
      <c r="BD26" s="54"/>
    </row>
    <row r="27" spans="1:58" ht="15" customHeight="1" x14ac:dyDescent="0.25">
      <c r="A27" s="39"/>
      <c r="B27" s="39" t="e">
        <f>IF(ROW(A27)=1,"",VLOOKUP(A27,'SERP Crawl'!A:C,3,FALSE))</f>
        <v>#N/A</v>
      </c>
      <c r="C27" t="e">
        <f>IF(ROW(A27)=1,"",VLOOKUP(A27,Crawl!A:C,3,FALSE))</f>
        <v>#N/A</v>
      </c>
      <c r="D27" s="46" t="e">
        <f>IF(ROW(A27)=1,"",IF(VLOOKUP(A27,Crawl!A:V,22,FALSE)="","No","Yes"))</f>
        <v>#N/A</v>
      </c>
      <c r="E27" s="46" t="e">
        <f>IF(ROW(A27)=1,"",IF(VLOOKUP(A27,Crawl!A:W,23,FALSE)=0,"",VLOOKUP(A27,Crawl!A:W,23,FALSE)))</f>
        <v>#N/A</v>
      </c>
      <c r="F27" s="46" t="str">
        <f t="shared" si="9"/>
        <v/>
      </c>
      <c r="G27" s="46" t="str">
        <f>IFERROR(MID(A27,FIND(".",A27,LEN(Questionnaire!$E$3)),LEN(A27)),"")</f>
        <v/>
      </c>
      <c r="H27" s="46" t="str">
        <f t="shared" si="10"/>
        <v/>
      </c>
      <c r="AJ27"/>
      <c r="AK27"/>
      <c r="AL27"/>
      <c r="AM27"/>
      <c r="AN27"/>
      <c r="AO27"/>
      <c r="AP27"/>
      <c r="AQ27" s="48" t="str">
        <f>IF(ROW()=1,"",IF(L27=200,IFERROR(IF(FIND(LOWER(Questionnaire!$E$2),LOWER(N27)),"Yes","No"),"No"),"-"))</f>
        <v>-</v>
      </c>
      <c r="AR27" s="48" t="str">
        <f t="shared" si="0"/>
        <v>-</v>
      </c>
      <c r="AS27" s="48" t="str">
        <f t="shared" si="1"/>
        <v>-</v>
      </c>
      <c r="AT27" s="48" t="str">
        <f t="shared" si="7"/>
        <v>-</v>
      </c>
      <c r="AU27" s="48" t="str">
        <f t="shared" si="8"/>
        <v>No</v>
      </c>
      <c r="AV27" s="48" t="str">
        <f t="shared" si="2"/>
        <v>No</v>
      </c>
      <c r="AW27" s="48" t="str">
        <f t="shared" si="3"/>
        <v>-</v>
      </c>
      <c r="AX27" s="48" t="str">
        <f t="shared" si="4"/>
        <v>No</v>
      </c>
      <c r="AY27" s="48" t="str">
        <f t="shared" si="5"/>
        <v>No</v>
      </c>
      <c r="AZ27" s="48">
        <f t="shared" si="6"/>
        <v>0</v>
      </c>
      <c r="BB27" s="53"/>
      <c r="BC27" s="53"/>
      <c r="BD27" s="55"/>
      <c r="BE27" s="53"/>
      <c r="BF27" s="53"/>
    </row>
    <row r="28" spans="1:58" ht="15" customHeight="1" x14ac:dyDescent="0.25">
      <c r="A28" s="39"/>
      <c r="B28" s="39" t="e">
        <f>IF(ROW(A28)=1,"",VLOOKUP(A28,'SERP Crawl'!A:C,3,FALSE))</f>
        <v>#N/A</v>
      </c>
      <c r="C28" t="e">
        <f>IF(ROW(A28)=1,"",VLOOKUP(A28,Crawl!A:C,3,FALSE))</f>
        <v>#N/A</v>
      </c>
      <c r="D28" s="46" t="e">
        <f>IF(ROW(A28)=1,"",IF(VLOOKUP(A28,Crawl!A:V,22,FALSE)="","No","Yes"))</f>
        <v>#N/A</v>
      </c>
      <c r="E28" s="46" t="e">
        <f>IF(ROW(A28)=1,"",IF(VLOOKUP(A28,Crawl!A:W,23,FALSE)=0,"",VLOOKUP(A28,Crawl!A:W,23,FALSE)))</f>
        <v>#N/A</v>
      </c>
      <c r="F28" s="46" t="str">
        <f t="shared" si="9"/>
        <v/>
      </c>
      <c r="G28" s="46" t="str">
        <f>IFERROR(MID(A28,FIND(".",A28,LEN(Questionnaire!$E$3)),LEN(A28)),"")</f>
        <v/>
      </c>
      <c r="H28" s="46" t="str">
        <f t="shared" si="10"/>
        <v/>
      </c>
      <c r="AJ28"/>
      <c r="AK28"/>
      <c r="AL28"/>
      <c r="AM28"/>
      <c r="AN28"/>
      <c r="AO28"/>
      <c r="AP28"/>
      <c r="AQ28" s="48" t="str">
        <f>IF(ROW()=1,"",IF(L28=200,IFERROR(IF(FIND(LOWER(Questionnaire!$E$2),LOWER(N28)),"Yes","No"),"No"),"-"))</f>
        <v>-</v>
      </c>
      <c r="AR28" s="48" t="str">
        <f t="shared" si="0"/>
        <v>-</v>
      </c>
      <c r="AS28" s="48" t="str">
        <f t="shared" si="1"/>
        <v>-</v>
      </c>
      <c r="AT28" s="48" t="str">
        <f t="shared" si="7"/>
        <v>-</v>
      </c>
      <c r="AU28" s="48" t="str">
        <f t="shared" si="8"/>
        <v>No</v>
      </c>
      <c r="AV28" s="48" t="str">
        <f t="shared" si="2"/>
        <v>No</v>
      </c>
      <c r="AW28" s="48" t="str">
        <f t="shared" si="3"/>
        <v>-</v>
      </c>
      <c r="AX28" s="48" t="str">
        <f t="shared" si="4"/>
        <v>No</v>
      </c>
      <c r="AY28" s="48" t="str">
        <f t="shared" si="5"/>
        <v>No</v>
      </c>
      <c r="AZ28" s="48">
        <f t="shared" si="6"/>
        <v>0</v>
      </c>
      <c r="BD28" s="54"/>
    </row>
    <row r="29" spans="1:58" ht="15" customHeight="1" x14ac:dyDescent="0.25">
      <c r="A29" s="39"/>
      <c r="B29" s="39" t="e">
        <f>IF(ROW(A29)=1,"",VLOOKUP(A29,'SERP Crawl'!A:C,3,FALSE))</f>
        <v>#N/A</v>
      </c>
      <c r="C29" t="e">
        <f>IF(ROW(A29)=1,"",VLOOKUP(A29,Crawl!A:C,3,FALSE))</f>
        <v>#N/A</v>
      </c>
      <c r="D29" s="46" t="e">
        <f>IF(ROW(A29)=1,"",IF(VLOOKUP(A29,Crawl!A:V,22,FALSE)="","No","Yes"))</f>
        <v>#N/A</v>
      </c>
      <c r="E29" s="46" t="e">
        <f>IF(ROW(A29)=1,"",IF(VLOOKUP(A29,Crawl!A:W,23,FALSE)=0,"",VLOOKUP(A29,Crawl!A:W,23,FALSE)))</f>
        <v>#N/A</v>
      </c>
      <c r="F29" s="46" t="str">
        <f t="shared" si="9"/>
        <v/>
      </c>
      <c r="G29" s="46" t="str">
        <f>IFERROR(MID(A29,FIND(".",A29,LEN(Questionnaire!$E$3)),LEN(A29)),"")</f>
        <v/>
      </c>
      <c r="H29" s="46" t="str">
        <f t="shared" si="10"/>
        <v/>
      </c>
      <c r="AJ29"/>
      <c r="AK29"/>
      <c r="AL29"/>
      <c r="AM29"/>
      <c r="AN29"/>
      <c r="AO29"/>
      <c r="AP29"/>
      <c r="AQ29" s="48" t="str">
        <f>IF(ROW()=1,"",IF(L29=200,IFERROR(IF(FIND(LOWER(Questionnaire!$E$2),LOWER(N29)),"Yes","No"),"No"),"-"))</f>
        <v>-</v>
      </c>
      <c r="AR29" s="48" t="str">
        <f t="shared" si="0"/>
        <v>-</v>
      </c>
      <c r="AS29" s="48" t="str">
        <f t="shared" si="1"/>
        <v>-</v>
      </c>
      <c r="AT29" s="48" t="str">
        <f t="shared" si="7"/>
        <v>-</v>
      </c>
      <c r="AU29" s="48" t="str">
        <f t="shared" si="8"/>
        <v>No</v>
      </c>
      <c r="AV29" s="48" t="str">
        <f t="shared" si="2"/>
        <v>No</v>
      </c>
      <c r="AW29" s="48" t="str">
        <f t="shared" si="3"/>
        <v>-</v>
      </c>
      <c r="AX29" s="48" t="str">
        <f t="shared" si="4"/>
        <v>No</v>
      </c>
      <c r="AY29" s="48" t="str">
        <f t="shared" si="5"/>
        <v>No</v>
      </c>
      <c r="AZ29" s="48">
        <f t="shared" si="6"/>
        <v>0</v>
      </c>
      <c r="BD29" s="54"/>
    </row>
    <row r="30" spans="1:58" ht="15" customHeight="1" x14ac:dyDescent="0.25">
      <c r="A30" s="39"/>
      <c r="B30" s="39" t="e">
        <f>IF(ROW(A30)=1,"",VLOOKUP(A30,'SERP Crawl'!A:C,3,FALSE))</f>
        <v>#N/A</v>
      </c>
      <c r="C30" t="e">
        <f>IF(ROW(A30)=1,"",VLOOKUP(A30,Crawl!A:C,3,FALSE))</f>
        <v>#N/A</v>
      </c>
      <c r="D30" s="46" t="e">
        <f>IF(ROW(A30)=1,"",IF(VLOOKUP(A30,Crawl!A:V,22,FALSE)="","No","Yes"))</f>
        <v>#N/A</v>
      </c>
      <c r="E30" s="46" t="e">
        <f>IF(ROW(A30)=1,"",IF(VLOOKUP(A30,Crawl!A:W,23,FALSE)=0,"",VLOOKUP(A30,Crawl!A:W,23,FALSE)))</f>
        <v>#N/A</v>
      </c>
      <c r="F30" s="46" t="str">
        <f t="shared" si="9"/>
        <v/>
      </c>
      <c r="G30" s="46" t="str">
        <f>IFERROR(MID(A30,FIND(".",A30,LEN(Questionnaire!$E$3)),LEN(A30)),"")</f>
        <v/>
      </c>
      <c r="H30" s="46" t="str">
        <f t="shared" si="10"/>
        <v/>
      </c>
      <c r="AJ30"/>
      <c r="AK30"/>
      <c r="AL30"/>
      <c r="AM30"/>
      <c r="AN30"/>
      <c r="AO30"/>
      <c r="AP30"/>
      <c r="AQ30" s="48" t="str">
        <f>IF(ROW()=1,"",IF(L30=200,IFERROR(IF(FIND(LOWER(Questionnaire!$E$2),LOWER(N30)),"Yes","No"),"No"),"-"))</f>
        <v>-</v>
      </c>
      <c r="AR30" s="48" t="str">
        <f t="shared" si="0"/>
        <v>-</v>
      </c>
      <c r="AS30" s="48" t="str">
        <f t="shared" si="1"/>
        <v>-</v>
      </c>
      <c r="AT30" s="48" t="str">
        <f t="shared" si="7"/>
        <v>-</v>
      </c>
      <c r="AU30" s="48" t="str">
        <f t="shared" si="8"/>
        <v>No</v>
      </c>
      <c r="AV30" s="48" t="str">
        <f t="shared" si="2"/>
        <v>No</v>
      </c>
      <c r="AW30" s="48" t="str">
        <f t="shared" si="3"/>
        <v>-</v>
      </c>
      <c r="AX30" s="48" t="str">
        <f t="shared" si="4"/>
        <v>No</v>
      </c>
      <c r="AY30" s="48" t="str">
        <f t="shared" si="5"/>
        <v>No</v>
      </c>
      <c r="AZ30" s="48">
        <f t="shared" si="6"/>
        <v>0</v>
      </c>
      <c r="BD30" s="54"/>
    </row>
    <row r="31" spans="1:58" x14ac:dyDescent="0.25">
      <c r="A31" s="39"/>
      <c r="B31" s="39" t="e">
        <f>IF(ROW(A31)=1,"",VLOOKUP(A31,'SERP Crawl'!A:C,3,FALSE))</f>
        <v>#N/A</v>
      </c>
      <c r="C31" t="e">
        <f>IF(ROW(A31)=1,"",VLOOKUP(A31,Crawl!A:C,3,FALSE))</f>
        <v>#N/A</v>
      </c>
      <c r="D31" s="46" t="e">
        <f>IF(ROW(A31)=1,"",IF(VLOOKUP(A31,Crawl!A:V,22,FALSE)="","No","Yes"))</f>
        <v>#N/A</v>
      </c>
      <c r="E31" s="46" t="e">
        <f>IF(ROW(A31)=1,"",IF(VLOOKUP(A31,Crawl!A:W,23,FALSE)=0,"",VLOOKUP(A31,Crawl!A:W,23,FALSE)))</f>
        <v>#N/A</v>
      </c>
      <c r="F31" s="46" t="str">
        <f t="shared" si="9"/>
        <v/>
      </c>
      <c r="G31" s="46" t="str">
        <f>IFERROR(MID(A31,FIND(".",A31,LEN(Questionnaire!$E$3)),LEN(A31)),"")</f>
        <v/>
      </c>
      <c r="H31" s="46" t="str">
        <f t="shared" si="10"/>
        <v/>
      </c>
      <c r="AJ31"/>
      <c r="AK31"/>
      <c r="AL31"/>
      <c r="AM31"/>
      <c r="AN31"/>
      <c r="AO31"/>
      <c r="AP31"/>
      <c r="AQ31" s="48" t="str">
        <f>IF(ROW()=1,"",IF(L31=200,IFERROR(IF(FIND(LOWER(Questionnaire!$E$2),LOWER(N31)),"Yes","No"),"No"),"-"))</f>
        <v>-</v>
      </c>
      <c r="AR31" s="48" t="str">
        <f t="shared" si="0"/>
        <v>-</v>
      </c>
      <c r="AS31" s="48" t="str">
        <f t="shared" si="1"/>
        <v>-</v>
      </c>
      <c r="AT31" s="48" t="str">
        <f t="shared" si="7"/>
        <v>-</v>
      </c>
      <c r="AU31" s="48" t="str">
        <f t="shared" si="8"/>
        <v>No</v>
      </c>
      <c r="AV31" s="48" t="str">
        <f t="shared" si="2"/>
        <v>No</v>
      </c>
      <c r="AW31" s="48" t="str">
        <f t="shared" si="3"/>
        <v>-</v>
      </c>
      <c r="AX31" s="48" t="str">
        <f t="shared" si="4"/>
        <v>No</v>
      </c>
      <c r="AY31" s="48" t="str">
        <f t="shared" si="5"/>
        <v>No</v>
      </c>
      <c r="AZ31" s="48">
        <f t="shared" si="6"/>
        <v>0</v>
      </c>
      <c r="BD31" s="54"/>
    </row>
    <row r="32" spans="1:58" ht="15" customHeight="1" x14ac:dyDescent="0.25">
      <c r="A32" s="39"/>
      <c r="B32" s="39" t="e">
        <f>IF(ROW(A32)=1,"",VLOOKUP(A32,'SERP Crawl'!A:C,3,FALSE))</f>
        <v>#N/A</v>
      </c>
      <c r="C32" t="e">
        <f>IF(ROW(A32)=1,"",VLOOKUP(A32,Crawl!A:C,3,FALSE))</f>
        <v>#N/A</v>
      </c>
      <c r="D32" s="46" t="e">
        <f>IF(ROW(A32)=1,"",IF(VLOOKUP(A32,Crawl!A:V,22,FALSE)="","No","Yes"))</f>
        <v>#N/A</v>
      </c>
      <c r="E32" s="46" t="e">
        <f>IF(ROW(A32)=1,"",IF(VLOOKUP(A32,Crawl!A:W,23,FALSE)=0,"",VLOOKUP(A32,Crawl!A:W,23,FALSE)))</f>
        <v>#N/A</v>
      </c>
      <c r="F32" s="46" t="str">
        <f t="shared" si="9"/>
        <v/>
      </c>
      <c r="G32" s="46" t="str">
        <f>IFERROR(MID(A32,FIND(".",A32,LEN(Questionnaire!$E$3)),LEN(A32)),"")</f>
        <v/>
      </c>
      <c r="H32" s="46" t="str">
        <f t="shared" si="10"/>
        <v/>
      </c>
      <c r="AJ32"/>
      <c r="AK32"/>
      <c r="AL32"/>
      <c r="AM32"/>
      <c r="AN32"/>
      <c r="AO32"/>
      <c r="AP32"/>
      <c r="AQ32" s="48" t="str">
        <f>IF(ROW()=1,"",IF(L32=200,IFERROR(IF(FIND(LOWER(Questionnaire!$E$2),LOWER(N32)),"Yes","No"),"No"),"-"))</f>
        <v>-</v>
      </c>
      <c r="AR32" s="48" t="str">
        <f t="shared" si="0"/>
        <v>-</v>
      </c>
      <c r="AS32" s="48" t="str">
        <f t="shared" si="1"/>
        <v>-</v>
      </c>
      <c r="AT32" s="48" t="str">
        <f t="shared" si="7"/>
        <v>-</v>
      </c>
      <c r="AU32" s="48" t="str">
        <f t="shared" si="8"/>
        <v>No</v>
      </c>
      <c r="AV32" s="48" t="str">
        <f t="shared" si="2"/>
        <v>No</v>
      </c>
      <c r="AW32" s="48" t="str">
        <f t="shared" si="3"/>
        <v>-</v>
      </c>
      <c r="AX32" s="48" t="str">
        <f t="shared" si="4"/>
        <v>No</v>
      </c>
      <c r="AY32" s="48" t="str">
        <f t="shared" si="5"/>
        <v>No</v>
      </c>
      <c r="AZ32" s="48">
        <f t="shared" si="6"/>
        <v>0</v>
      </c>
      <c r="BD32" s="54"/>
    </row>
    <row r="33" spans="1:58" ht="15" customHeight="1" x14ac:dyDescent="0.25">
      <c r="A33" s="39"/>
      <c r="B33" s="39" t="e">
        <f>IF(ROW(A33)=1,"",VLOOKUP(A33,'SERP Crawl'!A:C,3,FALSE))</f>
        <v>#N/A</v>
      </c>
      <c r="C33" t="e">
        <f>IF(ROW(A33)=1,"",VLOOKUP(A33,Crawl!A:C,3,FALSE))</f>
        <v>#N/A</v>
      </c>
      <c r="D33" s="46" t="e">
        <f>IF(ROW(A33)=1,"",IF(VLOOKUP(A33,Crawl!A:V,22,FALSE)="","No","Yes"))</f>
        <v>#N/A</v>
      </c>
      <c r="E33" s="46" t="e">
        <f>IF(ROW(A33)=1,"",IF(VLOOKUP(A33,Crawl!A:W,23,FALSE)=0,"",VLOOKUP(A33,Crawl!A:W,23,FALSE)))</f>
        <v>#N/A</v>
      </c>
      <c r="F33" s="46" t="str">
        <f t="shared" si="9"/>
        <v/>
      </c>
      <c r="G33" s="46" t="str">
        <f>IFERROR(MID(A33,FIND(".",A33,LEN(Questionnaire!$E$3)),LEN(A33)),"")</f>
        <v/>
      </c>
      <c r="H33" s="46" t="str">
        <f t="shared" si="10"/>
        <v/>
      </c>
      <c r="AJ33"/>
      <c r="AK33"/>
      <c r="AL33"/>
      <c r="AM33"/>
      <c r="AN33"/>
      <c r="AO33"/>
      <c r="AP33"/>
      <c r="AQ33" s="48" t="str">
        <f>IF(ROW()=1,"",IF(L33=200,IFERROR(IF(FIND(LOWER(Questionnaire!$E$2),LOWER(N33)),"Yes","No"),"No"),"-"))</f>
        <v>-</v>
      </c>
      <c r="AR33" s="48" t="str">
        <f t="shared" si="0"/>
        <v>-</v>
      </c>
      <c r="AS33" s="48" t="str">
        <f t="shared" si="1"/>
        <v>-</v>
      </c>
      <c r="AT33" s="48" t="str">
        <f t="shared" si="7"/>
        <v>-</v>
      </c>
      <c r="AU33" s="48" t="str">
        <f t="shared" si="8"/>
        <v>No</v>
      </c>
      <c r="AV33" s="48" t="str">
        <f t="shared" si="2"/>
        <v>No</v>
      </c>
      <c r="AW33" s="48" t="str">
        <f t="shared" si="3"/>
        <v>-</v>
      </c>
      <c r="AX33" s="48" t="str">
        <f t="shared" si="4"/>
        <v>No</v>
      </c>
      <c r="AY33" s="48" t="str">
        <f t="shared" si="5"/>
        <v>No</v>
      </c>
      <c r="AZ33" s="48">
        <f t="shared" si="6"/>
        <v>0</v>
      </c>
      <c r="BD33" s="54"/>
    </row>
    <row r="34" spans="1:58" ht="15" customHeight="1" x14ac:dyDescent="0.25">
      <c r="A34" s="39"/>
      <c r="B34" s="39" t="e">
        <f>IF(ROW(A34)=1,"",VLOOKUP(A34,'SERP Crawl'!A:C,3,FALSE))</f>
        <v>#N/A</v>
      </c>
      <c r="C34" t="e">
        <f>IF(ROW(A34)=1,"",VLOOKUP(A34,Crawl!A:C,3,FALSE))</f>
        <v>#N/A</v>
      </c>
      <c r="D34" s="46" t="e">
        <f>IF(ROW(A34)=1,"",IF(VLOOKUP(A34,Crawl!A:V,22,FALSE)="","No","Yes"))</f>
        <v>#N/A</v>
      </c>
      <c r="E34" s="46" t="e">
        <f>IF(ROW(A34)=1,"",IF(VLOOKUP(A34,Crawl!A:W,23,FALSE)=0,"",VLOOKUP(A34,Crawl!A:W,23,FALSE)))</f>
        <v>#N/A</v>
      </c>
      <c r="F34" s="46" t="str">
        <f t="shared" si="9"/>
        <v/>
      </c>
      <c r="G34" s="46" t="str">
        <f>IFERROR(MID(A34,FIND(".",A34,LEN(Questionnaire!$E$3)),LEN(A34)),"")</f>
        <v/>
      </c>
      <c r="H34" s="46" t="str">
        <f t="shared" si="10"/>
        <v/>
      </c>
      <c r="AJ34"/>
      <c r="AK34"/>
      <c r="AL34"/>
      <c r="AM34"/>
      <c r="AN34"/>
      <c r="AO34"/>
      <c r="AP34"/>
      <c r="AQ34" s="48" t="str">
        <f>IF(ROW()=1,"",IF(L34=200,IFERROR(IF(FIND(LOWER(Questionnaire!$E$2),LOWER(N34)),"Yes","No"),"No"),"-"))</f>
        <v>-</v>
      </c>
      <c r="AR34" s="48" t="str">
        <f t="shared" si="0"/>
        <v>-</v>
      </c>
      <c r="AS34" s="48" t="str">
        <f t="shared" si="1"/>
        <v>-</v>
      </c>
      <c r="AT34" s="48" t="str">
        <f t="shared" si="7"/>
        <v>-</v>
      </c>
      <c r="AU34" s="48" t="str">
        <f t="shared" si="8"/>
        <v>No</v>
      </c>
      <c r="AV34" s="48" t="str">
        <f t="shared" si="2"/>
        <v>No</v>
      </c>
      <c r="AW34" s="48" t="str">
        <f t="shared" si="3"/>
        <v>-</v>
      </c>
      <c r="AX34" s="48" t="str">
        <f t="shared" si="4"/>
        <v>No</v>
      </c>
      <c r="AY34" s="48" t="str">
        <f t="shared" si="5"/>
        <v>No</v>
      </c>
      <c r="AZ34" s="48">
        <f t="shared" si="6"/>
        <v>0</v>
      </c>
      <c r="BD34" s="54"/>
    </row>
    <row r="35" spans="1:58" ht="15" customHeight="1" x14ac:dyDescent="0.25">
      <c r="A35" s="39"/>
      <c r="B35" s="39" t="e">
        <f>IF(ROW(A35)=1,"",VLOOKUP(A35,'SERP Crawl'!A:C,3,FALSE))</f>
        <v>#N/A</v>
      </c>
      <c r="C35" t="e">
        <f>IF(ROW(A35)=1,"",VLOOKUP(A35,Crawl!A:C,3,FALSE))</f>
        <v>#N/A</v>
      </c>
      <c r="D35" s="46" t="e">
        <f>IF(ROW(A35)=1,"",IF(VLOOKUP(A35,Crawl!A:V,22,FALSE)="","No","Yes"))</f>
        <v>#N/A</v>
      </c>
      <c r="E35" s="46" t="e">
        <f>IF(ROW(A35)=1,"",IF(VLOOKUP(A35,Crawl!A:W,23,FALSE)=0,"",VLOOKUP(A35,Crawl!A:W,23,FALSE)))</f>
        <v>#N/A</v>
      </c>
      <c r="F35" s="46" t="str">
        <f t="shared" si="9"/>
        <v/>
      </c>
      <c r="G35" s="46" t="str">
        <f>IFERROR(MID(A35,FIND(".",A35,LEN(Questionnaire!$E$3)),LEN(A35)),"")</f>
        <v/>
      </c>
      <c r="H35" s="46" t="str">
        <f t="shared" si="10"/>
        <v/>
      </c>
      <c r="AJ35"/>
      <c r="AK35"/>
      <c r="AL35"/>
      <c r="AM35"/>
      <c r="AN35"/>
      <c r="AO35"/>
      <c r="AP35"/>
      <c r="AQ35" s="48" t="str">
        <f>IF(ROW()=1,"",IF(L35=200,IFERROR(IF(FIND(LOWER(Questionnaire!$E$2),LOWER(N35)),"Yes","No"),"No"),"-"))</f>
        <v>-</v>
      </c>
      <c r="AR35" s="48" t="str">
        <f t="shared" si="0"/>
        <v>-</v>
      </c>
      <c r="AS35" s="48" t="str">
        <f t="shared" si="1"/>
        <v>-</v>
      </c>
      <c r="AT35" s="48" t="str">
        <f t="shared" si="7"/>
        <v>-</v>
      </c>
      <c r="AU35" s="48" t="str">
        <f t="shared" si="8"/>
        <v>No</v>
      </c>
      <c r="AV35" s="48" t="str">
        <f t="shared" si="2"/>
        <v>No</v>
      </c>
      <c r="AW35" s="48" t="str">
        <f t="shared" si="3"/>
        <v>-</v>
      </c>
      <c r="AX35" s="48" t="str">
        <f t="shared" si="4"/>
        <v>No</v>
      </c>
      <c r="AY35" s="48" t="str">
        <f t="shared" si="5"/>
        <v>No</v>
      </c>
      <c r="AZ35" s="48">
        <f t="shared" si="6"/>
        <v>0</v>
      </c>
      <c r="BD35" s="54"/>
    </row>
    <row r="36" spans="1:58" ht="15" customHeight="1" x14ac:dyDescent="0.25">
      <c r="A36" s="39"/>
      <c r="B36" s="39" t="e">
        <f>IF(ROW(A36)=1,"",VLOOKUP(A36,'SERP Crawl'!A:C,3,FALSE))</f>
        <v>#N/A</v>
      </c>
      <c r="C36" t="e">
        <f>IF(ROW(A36)=1,"",VLOOKUP(A36,Crawl!A:C,3,FALSE))</f>
        <v>#N/A</v>
      </c>
      <c r="D36" s="46" t="e">
        <f>IF(ROW(A36)=1,"",IF(VLOOKUP(A36,Crawl!A:V,22,FALSE)="","No","Yes"))</f>
        <v>#N/A</v>
      </c>
      <c r="E36" s="46" t="e">
        <f>IF(ROW(A36)=1,"",IF(VLOOKUP(A36,Crawl!A:W,23,FALSE)=0,"",VLOOKUP(A36,Crawl!A:W,23,FALSE)))</f>
        <v>#N/A</v>
      </c>
      <c r="F36" s="46" t="str">
        <f t="shared" si="9"/>
        <v/>
      </c>
      <c r="G36" s="46" t="str">
        <f>IFERROR(MID(A36,FIND(".",A36,LEN(Questionnaire!$E$3)),LEN(A36)),"")</f>
        <v/>
      </c>
      <c r="H36" s="46" t="str">
        <f t="shared" si="10"/>
        <v/>
      </c>
      <c r="AJ36"/>
      <c r="AK36"/>
      <c r="AL36"/>
      <c r="AM36"/>
      <c r="AN36"/>
      <c r="AO36"/>
      <c r="AP36"/>
      <c r="AQ36" s="48" t="str">
        <f>IF(ROW()=1,"",IF(L36=200,IFERROR(IF(FIND(LOWER(Questionnaire!$E$2),LOWER(N36)),"Yes","No"),"No"),"-"))</f>
        <v>-</v>
      </c>
      <c r="AR36" s="48" t="str">
        <f t="shared" si="0"/>
        <v>-</v>
      </c>
      <c r="AS36" s="48" t="str">
        <f t="shared" si="1"/>
        <v>-</v>
      </c>
      <c r="AT36" s="48" t="str">
        <f t="shared" si="7"/>
        <v>-</v>
      </c>
      <c r="AU36" s="48" t="str">
        <f t="shared" si="8"/>
        <v>No</v>
      </c>
      <c r="AV36" s="48" t="str">
        <f t="shared" si="2"/>
        <v>No</v>
      </c>
      <c r="AW36" s="48" t="str">
        <f t="shared" si="3"/>
        <v>-</v>
      </c>
      <c r="AX36" s="48" t="str">
        <f t="shared" si="4"/>
        <v>No</v>
      </c>
      <c r="AY36" s="48" t="str">
        <f t="shared" si="5"/>
        <v>No</v>
      </c>
      <c r="AZ36" s="48">
        <f t="shared" si="6"/>
        <v>0</v>
      </c>
      <c r="BD36" s="54"/>
    </row>
    <row r="37" spans="1:58" ht="15" customHeight="1" x14ac:dyDescent="0.25">
      <c r="A37" s="39"/>
      <c r="B37" s="39" t="e">
        <f>IF(ROW(A37)=1,"",VLOOKUP(A37,'SERP Crawl'!A:C,3,FALSE))</f>
        <v>#N/A</v>
      </c>
      <c r="C37" t="e">
        <f>IF(ROW(A37)=1,"",VLOOKUP(A37,Crawl!A:C,3,FALSE))</f>
        <v>#N/A</v>
      </c>
      <c r="D37" s="46" t="e">
        <f>IF(ROW(A37)=1,"",IF(VLOOKUP(A37,Crawl!A:V,22,FALSE)="","No","Yes"))</f>
        <v>#N/A</v>
      </c>
      <c r="E37" s="46" t="e">
        <f>IF(ROW(A37)=1,"",IF(VLOOKUP(A37,Crawl!A:W,23,FALSE)=0,"",VLOOKUP(A37,Crawl!A:W,23,FALSE)))</f>
        <v>#N/A</v>
      </c>
      <c r="F37" s="46" t="str">
        <f t="shared" si="9"/>
        <v/>
      </c>
      <c r="G37" s="46" t="str">
        <f>IFERROR(MID(A37,FIND(".",A37,LEN(Questionnaire!$E$3)),LEN(A37)),"")</f>
        <v/>
      </c>
      <c r="H37" s="46" t="str">
        <f t="shared" si="10"/>
        <v/>
      </c>
      <c r="AJ37"/>
      <c r="AK37"/>
      <c r="AL37"/>
      <c r="AM37"/>
      <c r="AN37"/>
      <c r="AO37"/>
      <c r="AP37"/>
      <c r="AQ37" s="48" t="str">
        <f>IF(ROW()=1,"",IF(L37=200,IFERROR(IF(FIND(LOWER(Questionnaire!$E$2),LOWER(N37)),"Yes","No"),"No"),"-"))</f>
        <v>-</v>
      </c>
      <c r="AR37" s="48" t="str">
        <f t="shared" si="0"/>
        <v>-</v>
      </c>
      <c r="AS37" s="48" t="str">
        <f t="shared" si="1"/>
        <v>-</v>
      </c>
      <c r="AT37" s="48" t="str">
        <f t="shared" si="7"/>
        <v>-</v>
      </c>
      <c r="AU37" s="48" t="str">
        <f t="shared" si="8"/>
        <v>No</v>
      </c>
      <c r="AV37" s="48" t="str">
        <f t="shared" si="2"/>
        <v>No</v>
      </c>
      <c r="AW37" s="48" t="str">
        <f t="shared" si="3"/>
        <v>-</v>
      </c>
      <c r="AX37" s="48" t="str">
        <f t="shared" si="4"/>
        <v>No</v>
      </c>
      <c r="AY37" s="48" t="str">
        <f t="shared" si="5"/>
        <v>No</v>
      </c>
      <c r="AZ37" s="48">
        <f t="shared" si="6"/>
        <v>0</v>
      </c>
      <c r="BB37" s="53"/>
      <c r="BC37" s="53"/>
      <c r="BD37" s="55"/>
      <c r="BE37" s="53"/>
      <c r="BF37" s="53"/>
    </row>
    <row r="38" spans="1:58" ht="15" customHeight="1" x14ac:dyDescent="0.25">
      <c r="A38" s="39"/>
      <c r="B38" s="39" t="e">
        <f>IF(ROW(A38)=1,"",VLOOKUP(A38,'SERP Crawl'!A:C,3,FALSE))</f>
        <v>#N/A</v>
      </c>
      <c r="C38" t="e">
        <f>IF(ROW(A38)=1,"",VLOOKUP(A38,Crawl!A:C,3,FALSE))</f>
        <v>#N/A</v>
      </c>
      <c r="D38" s="46" t="e">
        <f>IF(ROW(A38)=1,"",IF(VLOOKUP(A38,Crawl!A:V,22,FALSE)="","No","Yes"))</f>
        <v>#N/A</v>
      </c>
      <c r="E38" s="46" t="e">
        <f>IF(ROW(A38)=1,"",IF(VLOOKUP(A38,Crawl!A:W,23,FALSE)=0,"",VLOOKUP(A38,Crawl!A:W,23,FALSE)))</f>
        <v>#N/A</v>
      </c>
      <c r="F38" s="46" t="str">
        <f t="shared" si="9"/>
        <v/>
      </c>
      <c r="G38" s="46" t="str">
        <f>IFERROR(MID(A38,FIND(".",A38,LEN(Questionnaire!$E$3)),LEN(A38)),"")</f>
        <v/>
      </c>
      <c r="H38" s="46" t="str">
        <f t="shared" si="10"/>
        <v/>
      </c>
      <c r="AJ38"/>
      <c r="AK38"/>
      <c r="AL38"/>
      <c r="AM38"/>
      <c r="AN38"/>
      <c r="AO38"/>
      <c r="AP38"/>
      <c r="AQ38" s="48" t="str">
        <f>IF(ROW()=1,"",IF(L38=200,IFERROR(IF(FIND(LOWER(Questionnaire!$E$2),LOWER(N38)),"Yes","No"),"No"),"-"))</f>
        <v>-</v>
      </c>
      <c r="AR38" s="48" t="str">
        <f t="shared" si="0"/>
        <v>-</v>
      </c>
      <c r="AS38" s="48" t="str">
        <f t="shared" si="1"/>
        <v>-</v>
      </c>
      <c r="AT38" s="48" t="str">
        <f t="shared" si="7"/>
        <v>-</v>
      </c>
      <c r="AU38" s="48" t="str">
        <f t="shared" si="8"/>
        <v>No</v>
      </c>
      <c r="AV38" s="48" t="str">
        <f t="shared" si="2"/>
        <v>No</v>
      </c>
      <c r="AW38" s="48" t="str">
        <f t="shared" si="3"/>
        <v>-</v>
      </c>
      <c r="AX38" s="48" t="str">
        <f t="shared" si="4"/>
        <v>No</v>
      </c>
      <c r="AY38" s="48" t="str">
        <f t="shared" si="5"/>
        <v>No</v>
      </c>
      <c r="AZ38" s="48">
        <f t="shared" si="6"/>
        <v>0</v>
      </c>
      <c r="BD38" s="54"/>
    </row>
    <row r="39" spans="1:58" ht="15" customHeight="1" x14ac:dyDescent="0.25">
      <c r="A39" s="39"/>
      <c r="B39" s="39" t="e">
        <f>IF(ROW(A39)=1,"",VLOOKUP(A39,'SERP Crawl'!A:C,3,FALSE))</f>
        <v>#N/A</v>
      </c>
      <c r="C39" t="e">
        <f>IF(ROW(A39)=1,"",VLOOKUP(A39,Crawl!A:C,3,FALSE))</f>
        <v>#N/A</v>
      </c>
      <c r="D39" s="46" t="e">
        <f>IF(ROW(A39)=1,"",IF(VLOOKUP(A39,Crawl!A:V,22,FALSE)="","No","Yes"))</f>
        <v>#N/A</v>
      </c>
      <c r="E39" s="46" t="e">
        <f>IF(ROW(A39)=1,"",IF(VLOOKUP(A39,Crawl!A:W,23,FALSE)=0,"",VLOOKUP(A39,Crawl!A:W,23,FALSE)))</f>
        <v>#N/A</v>
      </c>
      <c r="F39" s="46" t="str">
        <f t="shared" si="9"/>
        <v/>
      </c>
      <c r="G39" s="46" t="str">
        <f>IFERROR(MID(A39,FIND(".",A39,LEN(Questionnaire!$E$3)),LEN(A39)),"")</f>
        <v/>
      </c>
      <c r="H39" s="46" t="str">
        <f t="shared" si="10"/>
        <v/>
      </c>
      <c r="AJ39"/>
      <c r="AK39"/>
      <c r="AL39"/>
      <c r="AM39"/>
      <c r="AN39"/>
      <c r="AO39"/>
      <c r="AP39"/>
      <c r="AQ39" s="48" t="str">
        <f>IF(ROW()=1,"",IF(L39=200,IFERROR(IF(FIND(LOWER(Questionnaire!$E$2),LOWER(N39)),"Yes","No"),"No"),"-"))</f>
        <v>-</v>
      </c>
      <c r="AR39" s="48" t="str">
        <f t="shared" si="0"/>
        <v>-</v>
      </c>
      <c r="AS39" s="48" t="str">
        <f t="shared" si="1"/>
        <v>-</v>
      </c>
      <c r="AT39" s="48" t="str">
        <f t="shared" si="7"/>
        <v>-</v>
      </c>
      <c r="AU39" s="48" t="str">
        <f t="shared" si="8"/>
        <v>No</v>
      </c>
      <c r="AV39" s="48" t="str">
        <f t="shared" si="2"/>
        <v>No</v>
      </c>
      <c r="AW39" s="48" t="str">
        <f t="shared" si="3"/>
        <v>-</v>
      </c>
      <c r="AX39" s="48" t="str">
        <f t="shared" si="4"/>
        <v>No</v>
      </c>
      <c r="AY39" s="48" t="str">
        <f t="shared" si="5"/>
        <v>No</v>
      </c>
      <c r="AZ39" s="48">
        <f t="shared" si="6"/>
        <v>0</v>
      </c>
      <c r="BD39" s="54"/>
    </row>
    <row r="40" spans="1:58" ht="15" customHeight="1" x14ac:dyDescent="0.25">
      <c r="A40" s="39"/>
      <c r="B40" s="39" t="e">
        <f>IF(ROW(A40)=1,"",VLOOKUP(A40,'SERP Crawl'!A:C,3,FALSE))</f>
        <v>#N/A</v>
      </c>
      <c r="C40" t="e">
        <f>IF(ROW(A40)=1,"",VLOOKUP(A40,Crawl!A:C,3,FALSE))</f>
        <v>#N/A</v>
      </c>
      <c r="D40" s="46" t="e">
        <f>IF(ROW(A40)=1,"",IF(VLOOKUP(A40,Crawl!A:V,22,FALSE)="","No","Yes"))</f>
        <v>#N/A</v>
      </c>
      <c r="E40" s="46" t="e">
        <f>IF(ROW(A40)=1,"",IF(VLOOKUP(A40,Crawl!A:W,23,FALSE)=0,"",VLOOKUP(A40,Crawl!A:W,23,FALSE)))</f>
        <v>#N/A</v>
      </c>
      <c r="F40" s="46" t="str">
        <f t="shared" si="9"/>
        <v/>
      </c>
      <c r="G40" s="46" t="str">
        <f>IFERROR(MID(A40,FIND(".",A40,LEN(Questionnaire!$E$3)),LEN(A40)),"")</f>
        <v/>
      </c>
      <c r="H40" s="46" t="str">
        <f t="shared" si="10"/>
        <v/>
      </c>
      <c r="AJ40"/>
      <c r="AK40"/>
      <c r="AL40"/>
      <c r="AM40"/>
      <c r="AN40"/>
      <c r="AO40"/>
      <c r="AP40"/>
      <c r="AQ40" s="48" t="str">
        <f>IF(ROW()=1,"",IF(L40=200,IFERROR(IF(FIND(LOWER(Questionnaire!$E$2),LOWER(N40)),"Yes","No"),"No"),"-"))</f>
        <v>-</v>
      </c>
      <c r="AR40" s="48" t="str">
        <f t="shared" si="0"/>
        <v>-</v>
      </c>
      <c r="AS40" s="48" t="str">
        <f t="shared" si="1"/>
        <v>-</v>
      </c>
      <c r="AT40" s="48" t="str">
        <f t="shared" si="7"/>
        <v>-</v>
      </c>
      <c r="AU40" s="48" t="str">
        <f t="shared" si="8"/>
        <v>No</v>
      </c>
      <c r="AV40" s="48" t="str">
        <f t="shared" si="2"/>
        <v>No</v>
      </c>
      <c r="AW40" s="48" t="str">
        <f t="shared" si="3"/>
        <v>-</v>
      </c>
      <c r="AX40" s="48" t="str">
        <f t="shared" si="4"/>
        <v>No</v>
      </c>
      <c r="AY40" s="48" t="str">
        <f t="shared" si="5"/>
        <v>No</v>
      </c>
      <c r="AZ40" s="48">
        <f t="shared" si="6"/>
        <v>0</v>
      </c>
      <c r="BD40" s="54"/>
    </row>
    <row r="41" spans="1:58" ht="15" customHeight="1" x14ac:dyDescent="0.25">
      <c r="A41" s="39"/>
      <c r="B41" s="39" t="e">
        <f>IF(ROW(A41)=1,"",VLOOKUP(A41,'SERP Crawl'!A:C,3,FALSE))</f>
        <v>#N/A</v>
      </c>
      <c r="C41" t="e">
        <f>IF(ROW(A41)=1,"",VLOOKUP(A41,Crawl!A:C,3,FALSE))</f>
        <v>#N/A</v>
      </c>
      <c r="D41" s="46" t="e">
        <f>IF(ROW(A41)=1,"",IF(VLOOKUP(A41,Crawl!A:V,22,FALSE)="","No","Yes"))</f>
        <v>#N/A</v>
      </c>
      <c r="E41" s="46" t="e">
        <f>IF(ROW(A41)=1,"",IF(VLOOKUP(A41,Crawl!A:W,23,FALSE)=0,"",VLOOKUP(A41,Crawl!A:W,23,FALSE)))</f>
        <v>#N/A</v>
      </c>
      <c r="F41" s="46" t="str">
        <f t="shared" si="9"/>
        <v/>
      </c>
      <c r="G41" s="46" t="str">
        <f>IFERROR(MID(A41,FIND(".",A41,LEN(Questionnaire!$E$3)),LEN(A41)),"")</f>
        <v/>
      </c>
      <c r="H41" s="46" t="str">
        <f t="shared" si="10"/>
        <v/>
      </c>
      <c r="AJ41"/>
      <c r="AK41"/>
      <c r="AL41"/>
      <c r="AM41"/>
      <c r="AN41"/>
      <c r="AO41"/>
      <c r="AP41"/>
      <c r="AQ41" s="48" t="str">
        <f>IF(ROW()=1,"",IF(L41=200,IFERROR(IF(FIND(LOWER(Questionnaire!$E$2),LOWER(N41)),"Yes","No"),"No"),"-"))</f>
        <v>-</v>
      </c>
      <c r="AR41" s="48" t="str">
        <f t="shared" si="0"/>
        <v>-</v>
      </c>
      <c r="AS41" s="48" t="str">
        <f t="shared" si="1"/>
        <v>-</v>
      </c>
      <c r="AT41" s="48" t="str">
        <f t="shared" si="7"/>
        <v>-</v>
      </c>
      <c r="AU41" s="48" t="str">
        <f t="shared" si="8"/>
        <v>No</v>
      </c>
      <c r="AV41" s="48" t="str">
        <f t="shared" si="2"/>
        <v>No</v>
      </c>
      <c r="AW41" s="48" t="str">
        <f t="shared" si="3"/>
        <v>-</v>
      </c>
      <c r="AX41" s="48" t="str">
        <f t="shared" si="4"/>
        <v>No</v>
      </c>
      <c r="AY41" s="48" t="str">
        <f t="shared" si="5"/>
        <v>No</v>
      </c>
      <c r="AZ41" s="48">
        <f t="shared" si="6"/>
        <v>0</v>
      </c>
      <c r="BD41" s="54"/>
    </row>
    <row r="42" spans="1:58" ht="15" customHeight="1" x14ac:dyDescent="0.25">
      <c r="A42" s="39"/>
      <c r="B42" s="39" t="e">
        <f>IF(ROW(A42)=1,"",VLOOKUP(A42,'SERP Crawl'!A:C,3,FALSE))</f>
        <v>#N/A</v>
      </c>
      <c r="C42" t="e">
        <f>IF(ROW(A42)=1,"",VLOOKUP(A42,Crawl!A:C,3,FALSE))</f>
        <v>#N/A</v>
      </c>
      <c r="D42" s="46" t="e">
        <f>IF(ROW(A42)=1,"",IF(VLOOKUP(A42,Crawl!A:V,22,FALSE)="","No","Yes"))</f>
        <v>#N/A</v>
      </c>
      <c r="E42" s="46" t="e">
        <f>IF(ROW(A42)=1,"",IF(VLOOKUP(A42,Crawl!A:W,23,FALSE)=0,"",VLOOKUP(A42,Crawl!A:W,23,FALSE)))</f>
        <v>#N/A</v>
      </c>
      <c r="F42" s="46" t="str">
        <f t="shared" si="9"/>
        <v/>
      </c>
      <c r="G42" s="46" t="str">
        <f>IFERROR(MID(A42,FIND(".",A42,LEN(Questionnaire!$E$3)),LEN(A42)),"")</f>
        <v/>
      </c>
      <c r="H42" s="46" t="str">
        <f t="shared" si="10"/>
        <v/>
      </c>
      <c r="AJ42"/>
      <c r="AK42"/>
      <c r="AL42"/>
      <c r="AM42"/>
      <c r="AN42"/>
      <c r="AO42"/>
      <c r="AP42"/>
      <c r="AQ42" s="48" t="str">
        <f>IF(ROW()=1,"",IF(L42=200,IFERROR(IF(FIND(LOWER(Questionnaire!$E$2),LOWER(N42)),"Yes","No"),"No"),"-"))</f>
        <v>-</v>
      </c>
      <c r="AR42" s="48" t="str">
        <f t="shared" si="0"/>
        <v>-</v>
      </c>
      <c r="AS42" s="48" t="str">
        <f t="shared" si="1"/>
        <v>-</v>
      </c>
      <c r="AT42" s="48" t="str">
        <f t="shared" si="7"/>
        <v>-</v>
      </c>
      <c r="AU42" s="48" t="str">
        <f t="shared" si="8"/>
        <v>No</v>
      </c>
      <c r="AV42" s="48" t="str">
        <f t="shared" si="2"/>
        <v>No</v>
      </c>
      <c r="AW42" s="48" t="str">
        <f t="shared" si="3"/>
        <v>-</v>
      </c>
      <c r="AX42" s="48" t="str">
        <f t="shared" si="4"/>
        <v>No</v>
      </c>
      <c r="AY42" s="48" t="str">
        <f t="shared" si="5"/>
        <v>No</v>
      </c>
      <c r="AZ42" s="48">
        <f t="shared" si="6"/>
        <v>0</v>
      </c>
      <c r="BB42" s="53"/>
      <c r="BC42" s="53"/>
      <c r="BD42" s="55"/>
      <c r="BE42" s="53"/>
      <c r="BF42" s="53"/>
    </row>
    <row r="43" spans="1:58" x14ac:dyDescent="0.25">
      <c r="A43" s="39"/>
      <c r="B43" s="39" t="e">
        <f>IF(ROW(A43)=1,"",VLOOKUP(A43,'SERP Crawl'!A:C,3,FALSE))</f>
        <v>#N/A</v>
      </c>
      <c r="C43" t="e">
        <f>IF(ROW(A43)=1,"",VLOOKUP(A43,Crawl!A:C,3,FALSE))</f>
        <v>#N/A</v>
      </c>
      <c r="D43" s="46" t="e">
        <f>IF(ROW(A43)=1,"",IF(VLOOKUP(A43,Crawl!A:V,22,FALSE)="","No","Yes"))</f>
        <v>#N/A</v>
      </c>
      <c r="E43" s="46" t="e">
        <f>IF(ROW(A43)=1,"",IF(VLOOKUP(A43,Crawl!A:W,23,FALSE)=0,"",VLOOKUP(A43,Crawl!A:W,23,FALSE)))</f>
        <v>#N/A</v>
      </c>
      <c r="F43" s="46" t="str">
        <f t="shared" si="9"/>
        <v/>
      </c>
      <c r="G43" s="46" t="str">
        <f>IFERROR(MID(A43,FIND(".",A43,LEN(Questionnaire!$E$3)),LEN(A43)),"")</f>
        <v/>
      </c>
      <c r="H43" s="46" t="str">
        <f t="shared" si="10"/>
        <v/>
      </c>
      <c r="AJ43"/>
      <c r="AK43"/>
      <c r="AL43"/>
      <c r="AM43"/>
      <c r="AN43"/>
      <c r="AO43"/>
      <c r="AP43"/>
      <c r="AQ43" s="48" t="str">
        <f>IF(ROW()=1,"",IF(L43=200,IFERROR(IF(FIND(LOWER(Questionnaire!$E$2),LOWER(N43)),"Yes","No"),"No"),"-"))</f>
        <v>-</v>
      </c>
      <c r="AR43" s="48" t="str">
        <f t="shared" si="0"/>
        <v>-</v>
      </c>
      <c r="AS43" s="48" t="str">
        <f t="shared" si="1"/>
        <v>-</v>
      </c>
      <c r="AT43" s="48" t="str">
        <f t="shared" si="7"/>
        <v>-</v>
      </c>
      <c r="AU43" s="48" t="str">
        <f t="shared" si="8"/>
        <v>No</v>
      </c>
      <c r="AV43" s="48" t="str">
        <f t="shared" si="2"/>
        <v>No</v>
      </c>
      <c r="AW43" s="48" t="str">
        <f t="shared" si="3"/>
        <v>-</v>
      </c>
      <c r="AX43" s="48" t="str">
        <f t="shared" si="4"/>
        <v>No</v>
      </c>
      <c r="AY43" s="48" t="str">
        <f t="shared" si="5"/>
        <v>No</v>
      </c>
      <c r="AZ43" s="48">
        <f t="shared" si="6"/>
        <v>0</v>
      </c>
      <c r="BD43" s="54"/>
    </row>
    <row r="44" spans="1:58" ht="15" customHeight="1" x14ac:dyDescent="0.25">
      <c r="A44" s="39"/>
      <c r="B44" s="39" t="e">
        <f>IF(ROW(A44)=1,"",VLOOKUP(A44,'SERP Crawl'!A:C,3,FALSE))</f>
        <v>#N/A</v>
      </c>
      <c r="C44" t="e">
        <f>IF(ROW(A44)=1,"",VLOOKUP(A44,Crawl!A:C,3,FALSE))</f>
        <v>#N/A</v>
      </c>
      <c r="D44" s="46" t="e">
        <f>IF(ROW(A44)=1,"",IF(VLOOKUP(A44,Crawl!A:V,22,FALSE)="","No","Yes"))</f>
        <v>#N/A</v>
      </c>
      <c r="E44" s="46" t="e">
        <f>IF(ROW(A44)=1,"",IF(VLOOKUP(A44,Crawl!A:W,23,FALSE)=0,"",VLOOKUP(A44,Crawl!A:W,23,FALSE)))</f>
        <v>#N/A</v>
      </c>
      <c r="F44" s="46" t="str">
        <f t="shared" si="9"/>
        <v/>
      </c>
      <c r="G44" s="46" t="str">
        <f>IFERROR(MID(A44,FIND(".",A44,LEN(Questionnaire!$E$3)),LEN(A44)),"")</f>
        <v/>
      </c>
      <c r="H44" s="46" t="str">
        <f t="shared" si="10"/>
        <v/>
      </c>
      <c r="AJ44"/>
      <c r="AK44"/>
      <c r="AL44"/>
      <c r="AM44"/>
      <c r="AN44"/>
      <c r="AO44"/>
      <c r="AP44"/>
      <c r="AQ44" s="48" t="str">
        <f>IF(ROW()=1,"",IF(L44=200,IFERROR(IF(FIND(LOWER(Questionnaire!$E$2),LOWER(N44)),"Yes","No"),"No"),"-"))</f>
        <v>-</v>
      </c>
      <c r="AR44" s="48" t="str">
        <f t="shared" si="0"/>
        <v>-</v>
      </c>
      <c r="AS44" s="48" t="str">
        <f t="shared" si="1"/>
        <v>-</v>
      </c>
      <c r="AT44" s="48" t="str">
        <f t="shared" si="7"/>
        <v>-</v>
      </c>
      <c r="AU44" s="48" t="str">
        <f t="shared" si="8"/>
        <v>No</v>
      </c>
      <c r="AV44" s="48" t="str">
        <f t="shared" si="2"/>
        <v>No</v>
      </c>
      <c r="AW44" s="48" t="str">
        <f t="shared" si="3"/>
        <v>-</v>
      </c>
      <c r="AX44" s="48" t="str">
        <f t="shared" si="4"/>
        <v>No</v>
      </c>
      <c r="AY44" s="48" t="str">
        <f t="shared" si="5"/>
        <v>No</v>
      </c>
      <c r="AZ44" s="48">
        <f t="shared" si="6"/>
        <v>0</v>
      </c>
      <c r="BD44" s="54"/>
    </row>
    <row r="45" spans="1:58" ht="15" customHeight="1" x14ac:dyDescent="0.25">
      <c r="A45" s="39"/>
      <c r="B45" s="39" t="e">
        <f>IF(ROW(A45)=1,"",VLOOKUP(A45,'SERP Crawl'!A:C,3,FALSE))</f>
        <v>#N/A</v>
      </c>
      <c r="C45" t="e">
        <f>IF(ROW(A45)=1,"",VLOOKUP(A45,Crawl!A:C,3,FALSE))</f>
        <v>#N/A</v>
      </c>
      <c r="D45" s="46" t="e">
        <f>IF(ROW(A45)=1,"",IF(VLOOKUP(A45,Crawl!A:V,22,FALSE)="","No","Yes"))</f>
        <v>#N/A</v>
      </c>
      <c r="E45" s="46" t="e">
        <f>IF(ROW(A45)=1,"",IF(VLOOKUP(A45,Crawl!A:W,23,FALSE)=0,"",VLOOKUP(A45,Crawl!A:W,23,FALSE)))</f>
        <v>#N/A</v>
      </c>
      <c r="F45" s="46" t="str">
        <f t="shared" si="9"/>
        <v/>
      </c>
      <c r="G45" s="46" t="str">
        <f>IFERROR(MID(A45,FIND(".",A45,LEN(Questionnaire!$E$3)),LEN(A45)),"")</f>
        <v/>
      </c>
      <c r="H45" s="46" t="str">
        <f t="shared" si="10"/>
        <v/>
      </c>
      <c r="AJ45"/>
      <c r="AK45"/>
      <c r="AL45"/>
      <c r="AM45"/>
      <c r="AN45"/>
      <c r="AO45"/>
      <c r="AP45"/>
      <c r="AQ45" s="48" t="str">
        <f>IF(ROW()=1,"",IF(L45=200,IFERROR(IF(FIND(LOWER(Questionnaire!$E$2),LOWER(N45)),"Yes","No"),"No"),"-"))</f>
        <v>-</v>
      </c>
      <c r="AR45" s="48" t="str">
        <f t="shared" si="0"/>
        <v>-</v>
      </c>
      <c r="AS45" s="48" t="str">
        <f t="shared" si="1"/>
        <v>-</v>
      </c>
      <c r="AT45" s="48" t="str">
        <f t="shared" si="7"/>
        <v>-</v>
      </c>
      <c r="AU45" s="48" t="str">
        <f t="shared" si="8"/>
        <v>No</v>
      </c>
      <c r="AV45" s="48" t="str">
        <f t="shared" si="2"/>
        <v>No</v>
      </c>
      <c r="AW45" s="48" t="str">
        <f t="shared" si="3"/>
        <v>-</v>
      </c>
      <c r="AX45" s="48" t="str">
        <f t="shared" si="4"/>
        <v>No</v>
      </c>
      <c r="AY45" s="48" t="str">
        <f t="shared" si="5"/>
        <v>No</v>
      </c>
      <c r="AZ45" s="48">
        <f t="shared" si="6"/>
        <v>0</v>
      </c>
      <c r="BB45" s="65"/>
      <c r="BC45" s="63"/>
      <c r="BD45" s="64"/>
      <c r="BE45" s="63"/>
      <c r="BF45" s="63"/>
    </row>
    <row r="46" spans="1:58" ht="15" customHeight="1" x14ac:dyDescent="0.25">
      <c r="A46" s="39"/>
      <c r="B46" s="39" t="e">
        <f>IF(ROW(A46)=1,"",VLOOKUP(A46,'SERP Crawl'!A:C,3,FALSE))</f>
        <v>#N/A</v>
      </c>
      <c r="C46" t="e">
        <f>IF(ROW(A46)=1,"",VLOOKUP(A46,Crawl!A:C,3,FALSE))</f>
        <v>#N/A</v>
      </c>
      <c r="D46" s="46" t="e">
        <f>IF(ROW(A46)=1,"",IF(VLOOKUP(A46,Crawl!A:V,22,FALSE)="","No","Yes"))</f>
        <v>#N/A</v>
      </c>
      <c r="E46" s="46" t="e">
        <f>IF(ROW(A46)=1,"",IF(VLOOKUP(A46,Crawl!A:W,23,FALSE)=0,"",VLOOKUP(A46,Crawl!A:W,23,FALSE)))</f>
        <v>#N/A</v>
      </c>
      <c r="F46" s="46" t="str">
        <f t="shared" si="9"/>
        <v/>
      </c>
      <c r="G46" s="46" t="str">
        <f>IFERROR(MID(A46,FIND(".",A46,LEN(Questionnaire!$E$3)),LEN(A46)),"")</f>
        <v/>
      </c>
      <c r="H46" s="46" t="str">
        <f t="shared" si="10"/>
        <v/>
      </c>
      <c r="AJ46"/>
      <c r="AK46"/>
      <c r="AL46"/>
      <c r="AM46"/>
      <c r="AN46"/>
      <c r="AO46"/>
      <c r="AP46"/>
      <c r="AQ46" s="48" t="str">
        <f>IF(ROW()=1,"",IF(L46=200,IFERROR(IF(FIND(LOWER(Questionnaire!$E$2),LOWER(N46)),"Yes","No"),"No"),"-"))</f>
        <v>-</v>
      </c>
      <c r="AR46" s="48" t="str">
        <f t="shared" si="0"/>
        <v>-</v>
      </c>
      <c r="AS46" s="48" t="str">
        <f t="shared" si="1"/>
        <v>-</v>
      </c>
      <c r="AT46" s="48" t="str">
        <f t="shared" si="7"/>
        <v>-</v>
      </c>
      <c r="AU46" s="48" t="str">
        <f t="shared" si="8"/>
        <v>No</v>
      </c>
      <c r="AV46" s="48" t="str">
        <f t="shared" si="2"/>
        <v>No</v>
      </c>
      <c r="AW46" s="48" t="str">
        <f t="shared" si="3"/>
        <v>-</v>
      </c>
      <c r="AX46" s="48" t="str">
        <f t="shared" si="4"/>
        <v>No</v>
      </c>
      <c r="AY46" s="48" t="str">
        <f t="shared" si="5"/>
        <v>No</v>
      </c>
      <c r="AZ46" s="48">
        <f t="shared" si="6"/>
        <v>0</v>
      </c>
      <c r="BD46" s="54"/>
    </row>
    <row r="47" spans="1:58" ht="15" customHeight="1" x14ac:dyDescent="0.25">
      <c r="A47" s="39"/>
      <c r="B47" s="39" t="e">
        <f>IF(ROW(A47)=1,"",VLOOKUP(A47,'SERP Crawl'!A:C,3,FALSE))</f>
        <v>#N/A</v>
      </c>
      <c r="C47" t="e">
        <f>IF(ROW(A47)=1,"",VLOOKUP(A47,Crawl!A:C,3,FALSE))</f>
        <v>#N/A</v>
      </c>
      <c r="D47" s="46" t="e">
        <f>IF(ROW(A47)=1,"",IF(VLOOKUP(A47,Crawl!A:V,22,FALSE)="","No","Yes"))</f>
        <v>#N/A</v>
      </c>
      <c r="E47" s="46" t="e">
        <f>IF(ROW(A47)=1,"",IF(VLOOKUP(A47,Crawl!A:W,23,FALSE)=0,"",VLOOKUP(A47,Crawl!A:W,23,FALSE)))</f>
        <v>#N/A</v>
      </c>
      <c r="F47" s="46" t="str">
        <f t="shared" si="9"/>
        <v/>
      </c>
      <c r="G47" s="46" t="str">
        <f>IFERROR(MID(A47,FIND(".",A47,LEN(Questionnaire!$E$3)),LEN(A47)),"")</f>
        <v/>
      </c>
      <c r="H47" s="46" t="str">
        <f t="shared" si="10"/>
        <v/>
      </c>
      <c r="AJ47"/>
      <c r="AK47"/>
      <c r="AL47"/>
      <c r="AM47"/>
      <c r="AN47"/>
      <c r="AO47"/>
      <c r="AP47"/>
      <c r="AQ47" s="48" t="str">
        <f>IF(ROW()=1,"",IF(L47=200,IFERROR(IF(FIND(LOWER(Questionnaire!$E$2),LOWER(N47)),"Yes","No"),"No"),"-"))</f>
        <v>-</v>
      </c>
      <c r="AR47" s="48" t="str">
        <f t="shared" si="0"/>
        <v>-</v>
      </c>
      <c r="AS47" s="48" t="str">
        <f t="shared" si="1"/>
        <v>-</v>
      </c>
      <c r="AT47" s="48" t="str">
        <f t="shared" si="7"/>
        <v>-</v>
      </c>
      <c r="AU47" s="48" t="str">
        <f t="shared" si="8"/>
        <v>No</v>
      </c>
      <c r="AV47" s="48" t="str">
        <f t="shared" si="2"/>
        <v>No</v>
      </c>
      <c r="AW47" s="48" t="str">
        <f t="shared" si="3"/>
        <v>-</v>
      </c>
      <c r="AX47" s="48" t="str">
        <f t="shared" si="4"/>
        <v>No</v>
      </c>
      <c r="AY47" s="48" t="str">
        <f t="shared" si="5"/>
        <v>No</v>
      </c>
      <c r="AZ47" s="48">
        <f t="shared" si="6"/>
        <v>0</v>
      </c>
      <c r="BD47" s="54"/>
    </row>
    <row r="48" spans="1:58" ht="15" customHeight="1" x14ac:dyDescent="0.25">
      <c r="A48" s="39"/>
      <c r="B48" s="39" t="e">
        <f>IF(ROW(A48)=1,"",VLOOKUP(A48,'SERP Crawl'!A:C,3,FALSE))</f>
        <v>#N/A</v>
      </c>
      <c r="C48" t="e">
        <f>IF(ROW(A48)=1,"",VLOOKUP(A48,Crawl!A:C,3,FALSE))</f>
        <v>#N/A</v>
      </c>
      <c r="D48" s="46" t="e">
        <f>IF(ROW(A48)=1,"",IF(VLOOKUP(A48,Crawl!A:V,22,FALSE)="","No","Yes"))</f>
        <v>#N/A</v>
      </c>
      <c r="E48" s="46" t="e">
        <f>IF(ROW(A48)=1,"",IF(VLOOKUP(A48,Crawl!A:W,23,FALSE)=0,"",VLOOKUP(A48,Crawl!A:W,23,FALSE)))</f>
        <v>#N/A</v>
      </c>
      <c r="F48" s="46" t="str">
        <f t="shared" si="9"/>
        <v/>
      </c>
      <c r="G48" s="46" t="str">
        <f>IFERROR(MID(A48,FIND(".",A48,LEN(Questionnaire!$E$3)),LEN(A48)),"")</f>
        <v/>
      </c>
      <c r="H48" s="46" t="str">
        <f t="shared" si="10"/>
        <v/>
      </c>
      <c r="AJ48"/>
      <c r="AK48"/>
      <c r="AL48"/>
      <c r="AM48"/>
      <c r="AN48"/>
      <c r="AO48"/>
      <c r="AP48"/>
      <c r="AQ48" s="48" t="str">
        <f>IF(ROW()=1,"",IF(L48=200,IFERROR(IF(FIND(LOWER(Questionnaire!$E$2),LOWER(N48)),"Yes","No"),"No"),"-"))</f>
        <v>-</v>
      </c>
      <c r="AR48" s="48" t="str">
        <f t="shared" si="0"/>
        <v>-</v>
      </c>
      <c r="AS48" s="48" t="str">
        <f t="shared" si="1"/>
        <v>-</v>
      </c>
      <c r="AT48" s="48" t="str">
        <f t="shared" si="7"/>
        <v>-</v>
      </c>
      <c r="AU48" s="48" t="str">
        <f t="shared" si="8"/>
        <v>No</v>
      </c>
      <c r="AV48" s="48" t="str">
        <f t="shared" si="2"/>
        <v>No</v>
      </c>
      <c r="AW48" s="48" t="str">
        <f t="shared" si="3"/>
        <v>-</v>
      </c>
      <c r="AX48" s="48" t="str">
        <f t="shared" si="4"/>
        <v>No</v>
      </c>
      <c r="AY48" s="48" t="str">
        <f t="shared" si="5"/>
        <v>No</v>
      </c>
      <c r="AZ48" s="48">
        <f t="shared" si="6"/>
        <v>0</v>
      </c>
      <c r="BD48" s="54"/>
    </row>
    <row r="49" spans="1:58" x14ac:dyDescent="0.25">
      <c r="A49" s="39"/>
      <c r="B49" s="39" t="e">
        <f>IF(ROW(A49)=1,"",VLOOKUP(A49,'SERP Crawl'!A:C,3,FALSE))</f>
        <v>#N/A</v>
      </c>
      <c r="C49" t="e">
        <f>IF(ROW(A49)=1,"",VLOOKUP(A49,Crawl!A:C,3,FALSE))</f>
        <v>#N/A</v>
      </c>
      <c r="D49" s="46" t="e">
        <f>IF(ROW(A49)=1,"",IF(VLOOKUP(A49,Crawl!A:V,22,FALSE)="","No","Yes"))</f>
        <v>#N/A</v>
      </c>
      <c r="E49" s="46" t="e">
        <f>IF(ROW(A49)=1,"",IF(VLOOKUP(A49,Crawl!A:W,23,FALSE)=0,"",VLOOKUP(A49,Crawl!A:W,23,FALSE)))</f>
        <v>#N/A</v>
      </c>
      <c r="F49" s="46" t="str">
        <f t="shared" si="9"/>
        <v/>
      </c>
      <c r="G49" s="46" t="str">
        <f>IFERROR(MID(A49,FIND(".",A49,LEN(Questionnaire!$E$3)),LEN(A49)),"")</f>
        <v/>
      </c>
      <c r="H49" s="46" t="str">
        <f t="shared" si="10"/>
        <v/>
      </c>
      <c r="AJ49"/>
      <c r="AK49"/>
      <c r="AL49"/>
      <c r="AM49"/>
      <c r="AN49"/>
      <c r="AO49"/>
      <c r="AP49"/>
      <c r="AQ49" s="48" t="str">
        <f>IF(ROW()=1,"",IF(L49=200,IFERROR(IF(FIND(LOWER(Questionnaire!$E$2),LOWER(N49)),"Yes","No"),"No"),"-"))</f>
        <v>-</v>
      </c>
      <c r="AR49" s="48" t="str">
        <f t="shared" si="0"/>
        <v>-</v>
      </c>
      <c r="AS49" s="48" t="str">
        <f t="shared" si="1"/>
        <v>-</v>
      </c>
      <c r="AT49" s="48" t="str">
        <f t="shared" si="7"/>
        <v>-</v>
      </c>
      <c r="AU49" s="48" t="str">
        <f t="shared" si="8"/>
        <v>No</v>
      </c>
      <c r="AV49" s="48" t="str">
        <f t="shared" si="2"/>
        <v>No</v>
      </c>
      <c r="AW49" s="48" t="str">
        <f t="shared" si="3"/>
        <v>-</v>
      </c>
      <c r="AX49" s="48" t="str">
        <f t="shared" si="4"/>
        <v>No</v>
      </c>
      <c r="AY49" s="48" t="str">
        <f t="shared" si="5"/>
        <v>No</v>
      </c>
      <c r="AZ49" s="48">
        <f t="shared" si="6"/>
        <v>0</v>
      </c>
      <c r="BD49" s="54"/>
    </row>
    <row r="50" spans="1:58" x14ac:dyDescent="0.25">
      <c r="A50" s="39"/>
      <c r="B50" s="39" t="e">
        <f>IF(ROW(A50)=1,"",VLOOKUP(A50,'SERP Crawl'!A:C,3,FALSE))</f>
        <v>#N/A</v>
      </c>
      <c r="C50" t="e">
        <f>IF(ROW(A50)=1,"",VLOOKUP(A50,Crawl!A:C,3,FALSE))</f>
        <v>#N/A</v>
      </c>
      <c r="D50" s="46" t="e">
        <f>IF(ROW(A50)=1,"",IF(VLOOKUP(A50,Crawl!A:V,22,FALSE)="","No","Yes"))</f>
        <v>#N/A</v>
      </c>
      <c r="E50" s="46" t="e">
        <f>IF(ROW(A50)=1,"",IF(VLOOKUP(A50,Crawl!A:W,23,FALSE)=0,"",VLOOKUP(A50,Crawl!A:W,23,FALSE)))</f>
        <v>#N/A</v>
      </c>
      <c r="F50" s="46" t="str">
        <f t="shared" si="9"/>
        <v/>
      </c>
      <c r="G50" s="46" t="str">
        <f>IFERROR(MID(A50,FIND(".",A50,LEN(Questionnaire!$E$3)),LEN(A50)),"")</f>
        <v/>
      </c>
      <c r="H50" s="46" t="str">
        <f t="shared" si="10"/>
        <v/>
      </c>
      <c r="AJ50"/>
      <c r="AK50"/>
      <c r="AL50"/>
      <c r="AM50"/>
      <c r="AN50"/>
      <c r="AO50"/>
      <c r="AP50"/>
      <c r="AQ50" s="48" t="str">
        <f>IF(ROW()=1,"",IF(L50=200,IFERROR(IF(FIND(LOWER(Questionnaire!$E$2),LOWER(N50)),"Yes","No"),"No"),"-"))</f>
        <v>-</v>
      </c>
      <c r="AR50" s="48" t="str">
        <f t="shared" si="0"/>
        <v>-</v>
      </c>
      <c r="AS50" s="48" t="str">
        <f t="shared" si="1"/>
        <v>-</v>
      </c>
      <c r="AT50" s="48" t="str">
        <f t="shared" si="7"/>
        <v>-</v>
      </c>
      <c r="AU50" s="48" t="str">
        <f t="shared" si="8"/>
        <v>No</v>
      </c>
      <c r="AV50" s="48" t="str">
        <f t="shared" si="2"/>
        <v>No</v>
      </c>
      <c r="AW50" s="48" t="str">
        <f t="shared" si="3"/>
        <v>-</v>
      </c>
      <c r="AX50" s="48" t="str">
        <f t="shared" si="4"/>
        <v>No</v>
      </c>
      <c r="AY50" s="48" t="str">
        <f t="shared" si="5"/>
        <v>No</v>
      </c>
      <c r="AZ50" s="48">
        <f t="shared" si="6"/>
        <v>0</v>
      </c>
      <c r="BD50" s="54"/>
    </row>
    <row r="51" spans="1:58" x14ac:dyDescent="0.25">
      <c r="A51" s="39"/>
      <c r="B51" s="39" t="e">
        <f>IF(ROW(A51)=1,"",VLOOKUP(A51,'SERP Crawl'!A:C,3,FALSE))</f>
        <v>#N/A</v>
      </c>
      <c r="C51" t="e">
        <f>IF(ROW(A51)=1,"",VLOOKUP(A51,Crawl!A:C,3,FALSE))</f>
        <v>#N/A</v>
      </c>
      <c r="D51" s="46" t="e">
        <f>IF(ROW(A51)=1,"",IF(VLOOKUP(A51,Crawl!A:V,22,FALSE)="","No","Yes"))</f>
        <v>#N/A</v>
      </c>
      <c r="E51" s="46" t="e">
        <f>IF(ROW(A51)=1,"",IF(VLOOKUP(A51,Crawl!A:W,23,FALSE)=0,"",VLOOKUP(A51,Crawl!A:W,23,FALSE)))</f>
        <v>#N/A</v>
      </c>
      <c r="F51" s="46" t="str">
        <f t="shared" si="9"/>
        <v/>
      </c>
      <c r="G51" s="46" t="str">
        <f>IFERROR(MID(A51,FIND(".",A51,LEN(Questionnaire!$E$3)),LEN(A51)),"")</f>
        <v/>
      </c>
      <c r="H51" s="46" t="str">
        <f t="shared" si="10"/>
        <v/>
      </c>
      <c r="AJ51"/>
      <c r="AK51"/>
      <c r="AL51"/>
      <c r="AM51"/>
      <c r="AN51"/>
      <c r="AO51"/>
      <c r="AP51"/>
      <c r="AQ51" s="48" t="str">
        <f>IF(ROW()=1,"",IF(L51=200,IFERROR(IF(FIND(LOWER(Questionnaire!$E$2),LOWER(N51)),"Yes","No"),"No"),"-"))</f>
        <v>-</v>
      </c>
      <c r="AR51" s="48" t="str">
        <f t="shared" si="0"/>
        <v>-</v>
      </c>
      <c r="AS51" s="48" t="str">
        <f t="shared" si="1"/>
        <v>-</v>
      </c>
      <c r="AT51" s="48" t="str">
        <f t="shared" si="7"/>
        <v>-</v>
      </c>
      <c r="AU51" s="48" t="str">
        <f t="shared" si="8"/>
        <v>No</v>
      </c>
      <c r="AV51" s="48" t="str">
        <f t="shared" si="2"/>
        <v>No</v>
      </c>
      <c r="AW51" s="48" t="str">
        <f t="shared" si="3"/>
        <v>-</v>
      </c>
      <c r="AX51" s="48" t="str">
        <f t="shared" si="4"/>
        <v>No</v>
      </c>
      <c r="AY51" s="48" t="str">
        <f t="shared" si="5"/>
        <v>No</v>
      </c>
      <c r="AZ51" s="48">
        <f t="shared" si="6"/>
        <v>0</v>
      </c>
      <c r="BB51" s="53"/>
      <c r="BC51" s="53"/>
      <c r="BD51" s="55"/>
      <c r="BE51" s="53"/>
      <c r="BF51" s="53"/>
    </row>
    <row r="52" spans="1:58" x14ac:dyDescent="0.25">
      <c r="A52" s="39"/>
      <c r="B52" s="39" t="e">
        <f>IF(ROW(A52)=1,"",VLOOKUP(A52,'SERP Crawl'!A:C,3,FALSE))</f>
        <v>#N/A</v>
      </c>
      <c r="C52" t="e">
        <f>IF(ROW(A52)=1,"",VLOOKUP(A52,Crawl!A:C,3,FALSE))</f>
        <v>#N/A</v>
      </c>
      <c r="D52" s="46" t="e">
        <f>IF(ROW(A52)=1,"",IF(VLOOKUP(A52,Crawl!A:V,22,FALSE)="","No","Yes"))</f>
        <v>#N/A</v>
      </c>
      <c r="E52" s="46" t="e">
        <f>IF(ROW(A52)=1,"",IF(VLOOKUP(A52,Crawl!A:W,23,FALSE)=0,"",VLOOKUP(A52,Crawl!A:W,23,FALSE)))</f>
        <v>#N/A</v>
      </c>
      <c r="F52" s="46" t="str">
        <f t="shared" si="9"/>
        <v/>
      </c>
      <c r="G52" s="46" t="str">
        <f>IFERROR(MID(A52,FIND(".",A52,LEN(Questionnaire!$E$3)),LEN(A52)),"")</f>
        <v/>
      </c>
      <c r="H52" s="46" t="str">
        <f t="shared" si="10"/>
        <v/>
      </c>
      <c r="AJ52"/>
      <c r="AK52"/>
      <c r="AL52"/>
      <c r="AM52"/>
      <c r="AN52"/>
      <c r="AO52"/>
      <c r="AP52"/>
      <c r="AQ52" s="48" t="str">
        <f>IF(ROW()=1,"",IF(L52=200,IFERROR(IF(FIND(LOWER(Questionnaire!$E$2),LOWER(N52)),"Yes","No"),"No"),"-"))</f>
        <v>-</v>
      </c>
      <c r="AR52" s="48" t="str">
        <f t="shared" si="0"/>
        <v>-</v>
      </c>
      <c r="AS52" s="48" t="str">
        <f t="shared" si="1"/>
        <v>-</v>
      </c>
      <c r="AT52" s="48" t="str">
        <f t="shared" si="7"/>
        <v>-</v>
      </c>
      <c r="AU52" s="48" t="str">
        <f t="shared" si="8"/>
        <v>No</v>
      </c>
      <c r="AV52" s="48" t="str">
        <f t="shared" si="2"/>
        <v>No</v>
      </c>
      <c r="AW52" s="48" t="str">
        <f t="shared" si="3"/>
        <v>-</v>
      </c>
      <c r="AX52" s="48" t="str">
        <f t="shared" si="4"/>
        <v>No</v>
      </c>
      <c r="AY52" s="48" t="str">
        <f t="shared" si="5"/>
        <v>No</v>
      </c>
      <c r="AZ52" s="48">
        <f t="shared" si="6"/>
        <v>0</v>
      </c>
      <c r="BD52" s="54"/>
    </row>
    <row r="53" spans="1:58" x14ac:dyDescent="0.25">
      <c r="A53" s="39"/>
      <c r="B53" s="39" t="e">
        <f>IF(ROW(A53)=1,"",VLOOKUP(A53,'SERP Crawl'!A:C,3,FALSE))</f>
        <v>#N/A</v>
      </c>
      <c r="C53" t="e">
        <f>IF(ROW(A53)=1,"",VLOOKUP(A53,Crawl!A:C,3,FALSE))</f>
        <v>#N/A</v>
      </c>
      <c r="D53" s="46" t="e">
        <f>IF(ROW(A53)=1,"",IF(VLOOKUP(A53,Crawl!A:V,22,FALSE)="","No","Yes"))</f>
        <v>#N/A</v>
      </c>
      <c r="E53" s="46" t="e">
        <f>IF(ROW(A53)=1,"",IF(VLOOKUP(A53,Crawl!A:W,23,FALSE)=0,"",VLOOKUP(A53,Crawl!A:W,23,FALSE)))</f>
        <v>#N/A</v>
      </c>
      <c r="F53" s="46" t="str">
        <f t="shared" si="9"/>
        <v/>
      </c>
      <c r="G53" s="46" t="str">
        <f>IFERROR(MID(A53,FIND(".",A53,LEN(Questionnaire!$E$3)),LEN(A53)),"")</f>
        <v/>
      </c>
      <c r="H53" s="46" t="str">
        <f t="shared" si="10"/>
        <v/>
      </c>
      <c r="AJ53"/>
      <c r="AK53"/>
      <c r="AL53"/>
      <c r="AM53"/>
      <c r="AN53"/>
      <c r="AO53"/>
      <c r="AP53"/>
      <c r="AQ53" s="48" t="str">
        <f>IF(ROW()=1,"",IF(L53=200,IFERROR(IF(FIND(LOWER(Questionnaire!$E$2),LOWER(N53)),"Yes","No"),"No"),"-"))</f>
        <v>-</v>
      </c>
      <c r="AR53" s="48" t="str">
        <f t="shared" si="0"/>
        <v>-</v>
      </c>
      <c r="AS53" s="48" t="str">
        <f t="shared" si="1"/>
        <v>-</v>
      </c>
      <c r="AT53" s="48" t="str">
        <f t="shared" si="7"/>
        <v>-</v>
      </c>
      <c r="AU53" s="48" t="str">
        <f t="shared" si="8"/>
        <v>No</v>
      </c>
      <c r="AV53" s="48" t="str">
        <f t="shared" si="2"/>
        <v>No</v>
      </c>
      <c r="AW53" s="48" t="str">
        <f t="shared" si="3"/>
        <v>-</v>
      </c>
      <c r="AX53" s="48" t="str">
        <f t="shared" si="4"/>
        <v>No</v>
      </c>
      <c r="AY53" s="48" t="str">
        <f t="shared" si="5"/>
        <v>No</v>
      </c>
      <c r="AZ53" s="48">
        <f t="shared" si="6"/>
        <v>0</v>
      </c>
      <c r="BD53" s="54"/>
    </row>
    <row r="54" spans="1:58" x14ac:dyDescent="0.25">
      <c r="A54" s="39"/>
      <c r="B54" s="39" t="e">
        <f>IF(ROW(A54)=1,"",VLOOKUP(A54,'SERP Crawl'!A:C,3,FALSE))</f>
        <v>#N/A</v>
      </c>
      <c r="C54" t="e">
        <f>IF(ROW(A54)=1,"",VLOOKUP(A54,Crawl!A:C,3,FALSE))</f>
        <v>#N/A</v>
      </c>
      <c r="D54" s="46" t="e">
        <f>IF(ROW(A54)=1,"",IF(VLOOKUP(A54,Crawl!A:V,22,FALSE)="","No","Yes"))</f>
        <v>#N/A</v>
      </c>
      <c r="E54" s="46" t="e">
        <f>IF(ROW(A54)=1,"",IF(VLOOKUP(A54,Crawl!A:W,23,FALSE)=0,"",VLOOKUP(A54,Crawl!A:W,23,FALSE)))</f>
        <v>#N/A</v>
      </c>
      <c r="F54" s="46" t="str">
        <f t="shared" si="9"/>
        <v/>
      </c>
      <c r="G54" s="46" t="str">
        <f>IFERROR(MID(A54,FIND(".",A54,LEN(Questionnaire!$E$3)),LEN(A54)),"")</f>
        <v/>
      </c>
      <c r="H54" s="46" t="str">
        <f t="shared" si="10"/>
        <v/>
      </c>
      <c r="AJ54"/>
      <c r="AK54"/>
      <c r="AL54"/>
      <c r="AM54"/>
      <c r="AN54"/>
      <c r="AO54"/>
      <c r="AP54"/>
      <c r="AQ54" s="48" t="str">
        <f>IF(ROW()=1,"",IF(L54=200,IFERROR(IF(FIND(LOWER(Questionnaire!$E$2),LOWER(N54)),"Yes","No"),"No"),"-"))</f>
        <v>-</v>
      </c>
      <c r="AR54" s="48" t="str">
        <f t="shared" si="0"/>
        <v>-</v>
      </c>
      <c r="AS54" s="48" t="str">
        <f t="shared" si="1"/>
        <v>-</v>
      </c>
      <c r="AT54" s="48" t="str">
        <f t="shared" si="7"/>
        <v>-</v>
      </c>
      <c r="AU54" s="48" t="str">
        <f t="shared" si="8"/>
        <v>No</v>
      </c>
      <c r="AV54" s="48" t="str">
        <f t="shared" si="2"/>
        <v>No</v>
      </c>
      <c r="AW54" s="48" t="str">
        <f t="shared" si="3"/>
        <v>-</v>
      </c>
      <c r="AX54" s="48" t="str">
        <f t="shared" si="4"/>
        <v>No</v>
      </c>
      <c r="AY54" s="48" t="str">
        <f t="shared" si="5"/>
        <v>No</v>
      </c>
      <c r="AZ54" s="48">
        <f t="shared" si="6"/>
        <v>0</v>
      </c>
      <c r="BD54" s="54"/>
    </row>
    <row r="55" spans="1:58" x14ac:dyDescent="0.25">
      <c r="A55" s="39"/>
      <c r="B55" s="39" t="e">
        <f>IF(ROW(A55)=1,"",VLOOKUP(A55,'SERP Crawl'!A:C,3,FALSE))</f>
        <v>#N/A</v>
      </c>
      <c r="C55" t="e">
        <f>IF(ROW(A55)=1,"",VLOOKUP(A55,Crawl!A:C,3,FALSE))</f>
        <v>#N/A</v>
      </c>
      <c r="D55" s="46" t="e">
        <f>IF(ROW(A55)=1,"",IF(VLOOKUP(A55,Crawl!A:V,22,FALSE)="","No","Yes"))</f>
        <v>#N/A</v>
      </c>
      <c r="E55" s="46" t="e">
        <f>IF(ROW(A55)=1,"",IF(VLOOKUP(A55,Crawl!A:W,23,FALSE)=0,"",VLOOKUP(A55,Crawl!A:W,23,FALSE)))</f>
        <v>#N/A</v>
      </c>
      <c r="F55" s="46" t="str">
        <f t="shared" si="9"/>
        <v/>
      </c>
      <c r="G55" s="46" t="str">
        <f>IFERROR(MID(A55,FIND(".",A55,LEN(Questionnaire!$E$3)),LEN(A55)),"")</f>
        <v/>
      </c>
      <c r="H55" s="46" t="str">
        <f t="shared" si="10"/>
        <v/>
      </c>
      <c r="AJ55"/>
      <c r="AK55"/>
      <c r="AL55"/>
      <c r="AM55"/>
      <c r="AN55"/>
      <c r="AO55"/>
      <c r="AP55"/>
      <c r="AQ55" s="48" t="str">
        <f>IF(ROW()=1,"",IF(L55=200,IFERROR(IF(FIND(LOWER(Questionnaire!$E$2),LOWER(N55)),"Yes","No"),"No"),"-"))</f>
        <v>-</v>
      </c>
      <c r="AR55" s="48" t="str">
        <f t="shared" si="0"/>
        <v>-</v>
      </c>
      <c r="AS55" s="48" t="str">
        <f t="shared" si="1"/>
        <v>-</v>
      </c>
      <c r="AT55" s="48" t="str">
        <f t="shared" si="7"/>
        <v>-</v>
      </c>
      <c r="AU55" s="48" t="str">
        <f t="shared" si="8"/>
        <v>No</v>
      </c>
      <c r="AV55" s="48" t="str">
        <f t="shared" si="2"/>
        <v>No</v>
      </c>
      <c r="AW55" s="48" t="str">
        <f t="shared" si="3"/>
        <v>-</v>
      </c>
      <c r="AX55" s="48" t="str">
        <f t="shared" si="4"/>
        <v>No</v>
      </c>
      <c r="AY55" s="48" t="str">
        <f t="shared" si="5"/>
        <v>No</v>
      </c>
      <c r="AZ55" s="48">
        <f t="shared" si="6"/>
        <v>0</v>
      </c>
      <c r="BB55" s="53"/>
      <c r="BC55" s="53"/>
      <c r="BD55" s="55"/>
      <c r="BE55" s="53"/>
      <c r="BF55" s="53"/>
    </row>
    <row r="56" spans="1:58" x14ac:dyDescent="0.25">
      <c r="A56" s="39"/>
      <c r="B56" s="39" t="e">
        <f>IF(ROW(A56)=1,"",VLOOKUP(A56,'SERP Crawl'!A:C,3,FALSE))</f>
        <v>#N/A</v>
      </c>
      <c r="C56" t="e">
        <f>IF(ROW(A56)=1,"",VLOOKUP(A56,Crawl!A:C,3,FALSE))</f>
        <v>#N/A</v>
      </c>
      <c r="D56" s="46" t="e">
        <f>IF(ROW(A56)=1,"",IF(VLOOKUP(A56,Crawl!A:V,22,FALSE)="","No","Yes"))</f>
        <v>#N/A</v>
      </c>
      <c r="E56" s="46" t="e">
        <f>IF(ROW(A56)=1,"",IF(VLOOKUP(A56,Crawl!A:W,23,FALSE)=0,"",VLOOKUP(A56,Crawl!A:W,23,FALSE)))</f>
        <v>#N/A</v>
      </c>
      <c r="F56" s="46" t="str">
        <f t="shared" si="9"/>
        <v/>
      </c>
      <c r="G56" s="46" t="str">
        <f>IFERROR(MID(A56,FIND(".",A56,LEN(Questionnaire!$E$3)),LEN(A56)),"")</f>
        <v/>
      </c>
      <c r="H56" s="46" t="str">
        <f t="shared" si="10"/>
        <v/>
      </c>
      <c r="AJ56"/>
      <c r="AK56"/>
      <c r="AL56"/>
      <c r="AM56"/>
      <c r="AN56"/>
      <c r="AO56"/>
      <c r="AP56"/>
      <c r="AQ56" s="48" t="str">
        <f>IF(ROW()=1,"",IF(L56=200,IFERROR(IF(FIND(LOWER(Questionnaire!$E$2),LOWER(N56)),"Yes","No"),"No"),"-"))</f>
        <v>-</v>
      </c>
      <c r="AR56" s="48" t="str">
        <f t="shared" si="0"/>
        <v>-</v>
      </c>
      <c r="AS56" s="48" t="str">
        <f t="shared" si="1"/>
        <v>-</v>
      </c>
      <c r="AT56" s="48" t="str">
        <f t="shared" si="7"/>
        <v>-</v>
      </c>
      <c r="AU56" s="48" t="str">
        <f t="shared" si="8"/>
        <v>No</v>
      </c>
      <c r="AV56" s="48" t="str">
        <f t="shared" si="2"/>
        <v>No</v>
      </c>
      <c r="AW56" s="48" t="str">
        <f t="shared" si="3"/>
        <v>-</v>
      </c>
      <c r="AX56" s="48" t="str">
        <f t="shared" si="4"/>
        <v>No</v>
      </c>
      <c r="AY56" s="48" t="str">
        <f t="shared" si="5"/>
        <v>No</v>
      </c>
      <c r="AZ56" s="48">
        <f t="shared" si="6"/>
        <v>0</v>
      </c>
      <c r="BD56" s="54"/>
    </row>
    <row r="57" spans="1:58" x14ac:dyDescent="0.25">
      <c r="A57" s="39"/>
      <c r="B57" s="39" t="e">
        <f>IF(ROW(A57)=1,"",VLOOKUP(A57,'SERP Crawl'!A:C,3,FALSE))</f>
        <v>#N/A</v>
      </c>
      <c r="C57" t="e">
        <f>IF(ROW(A57)=1,"",VLOOKUP(A57,Crawl!A:C,3,FALSE))</f>
        <v>#N/A</v>
      </c>
      <c r="D57" s="46" t="e">
        <f>IF(ROW(A57)=1,"",IF(VLOOKUP(A57,Crawl!A:V,22,FALSE)="","No","Yes"))</f>
        <v>#N/A</v>
      </c>
      <c r="E57" s="46" t="e">
        <f>IF(ROW(A57)=1,"",IF(VLOOKUP(A57,Crawl!A:W,23,FALSE)=0,"",VLOOKUP(A57,Crawl!A:W,23,FALSE)))</f>
        <v>#N/A</v>
      </c>
      <c r="F57" s="46" t="str">
        <f t="shared" si="9"/>
        <v/>
      </c>
      <c r="G57" s="46" t="str">
        <f>IFERROR(MID(A57,FIND(".",A57,LEN(Questionnaire!$E$3)),LEN(A57)),"")</f>
        <v/>
      </c>
      <c r="H57" s="46" t="str">
        <f t="shared" si="10"/>
        <v/>
      </c>
      <c r="AJ57"/>
      <c r="AK57"/>
      <c r="AL57"/>
      <c r="AM57"/>
      <c r="AN57"/>
      <c r="AO57"/>
      <c r="AP57"/>
      <c r="AQ57" s="48" t="str">
        <f>IF(ROW()=1,"",IF(L57=200,IFERROR(IF(FIND(LOWER(Questionnaire!$E$2),LOWER(N57)),"Yes","No"),"No"),"-"))</f>
        <v>-</v>
      </c>
      <c r="AR57" s="48" t="str">
        <f t="shared" si="0"/>
        <v>-</v>
      </c>
      <c r="AS57" s="48" t="str">
        <f t="shared" si="1"/>
        <v>-</v>
      </c>
      <c r="AT57" s="48" t="str">
        <f t="shared" si="7"/>
        <v>-</v>
      </c>
      <c r="AU57" s="48" t="str">
        <f t="shared" si="8"/>
        <v>No</v>
      </c>
      <c r="AV57" s="48" t="str">
        <f t="shared" si="2"/>
        <v>No</v>
      </c>
      <c r="AW57" s="48" t="str">
        <f t="shared" si="3"/>
        <v>-</v>
      </c>
      <c r="AX57" s="48" t="str">
        <f t="shared" si="4"/>
        <v>No</v>
      </c>
      <c r="AY57" s="48" t="str">
        <f t="shared" si="5"/>
        <v>No</v>
      </c>
      <c r="AZ57" s="48">
        <f t="shared" si="6"/>
        <v>0</v>
      </c>
      <c r="BD57" s="54"/>
    </row>
    <row r="58" spans="1:58" x14ac:dyDescent="0.25">
      <c r="A58" s="39"/>
      <c r="B58" s="39" t="e">
        <f>IF(ROW(A58)=1,"",VLOOKUP(A58,'SERP Crawl'!A:C,3,FALSE))</f>
        <v>#N/A</v>
      </c>
      <c r="C58" t="e">
        <f>IF(ROW(A58)=1,"",VLOOKUP(A58,Crawl!A:C,3,FALSE))</f>
        <v>#N/A</v>
      </c>
      <c r="D58" s="46" t="e">
        <f>IF(ROW(A58)=1,"",IF(VLOOKUP(A58,Crawl!A:V,22,FALSE)="","No","Yes"))</f>
        <v>#N/A</v>
      </c>
      <c r="E58" s="46" t="e">
        <f>IF(ROW(A58)=1,"",IF(VLOOKUP(A58,Crawl!A:W,23,FALSE)=0,"",VLOOKUP(A58,Crawl!A:W,23,FALSE)))</f>
        <v>#N/A</v>
      </c>
      <c r="F58" s="46" t="str">
        <f t="shared" si="9"/>
        <v/>
      </c>
      <c r="G58" s="46" t="str">
        <f>IFERROR(MID(A58,FIND(".",A58,LEN(Questionnaire!$E$3)),LEN(A58)),"")</f>
        <v/>
      </c>
      <c r="H58" s="46" t="str">
        <f t="shared" si="10"/>
        <v/>
      </c>
      <c r="AJ58"/>
      <c r="AK58"/>
      <c r="AL58"/>
      <c r="AM58"/>
      <c r="AN58"/>
      <c r="AO58"/>
      <c r="AP58"/>
      <c r="AQ58" s="48" t="str">
        <f>IF(ROW()=1,"",IF(L58=200,IFERROR(IF(FIND(LOWER(Questionnaire!$E$2),LOWER(N58)),"Yes","No"),"No"),"-"))</f>
        <v>-</v>
      </c>
      <c r="AR58" s="48" t="str">
        <f t="shared" si="0"/>
        <v>-</v>
      </c>
      <c r="AS58" s="48" t="str">
        <f t="shared" si="1"/>
        <v>-</v>
      </c>
      <c r="AT58" s="48" t="str">
        <f t="shared" si="7"/>
        <v>-</v>
      </c>
      <c r="AU58" s="48" t="str">
        <f t="shared" si="8"/>
        <v>No</v>
      </c>
      <c r="AV58" s="48" t="str">
        <f t="shared" si="2"/>
        <v>No</v>
      </c>
      <c r="AW58" s="48" t="str">
        <f t="shared" si="3"/>
        <v>-</v>
      </c>
      <c r="AX58" s="48" t="str">
        <f t="shared" si="4"/>
        <v>No</v>
      </c>
      <c r="AY58" s="48" t="str">
        <f t="shared" si="5"/>
        <v>No</v>
      </c>
      <c r="AZ58" s="48">
        <f t="shared" si="6"/>
        <v>0</v>
      </c>
      <c r="BD58" s="54"/>
    </row>
    <row r="59" spans="1:58" x14ac:dyDescent="0.25">
      <c r="A59" s="39"/>
      <c r="B59" s="39" t="e">
        <f>IF(ROW(A59)=1,"",VLOOKUP(A59,'SERP Crawl'!A:C,3,FALSE))</f>
        <v>#N/A</v>
      </c>
      <c r="C59" t="e">
        <f>IF(ROW(A59)=1,"",VLOOKUP(A59,Crawl!A:C,3,FALSE))</f>
        <v>#N/A</v>
      </c>
      <c r="D59" s="46" t="e">
        <f>IF(ROW(A59)=1,"",IF(VLOOKUP(A59,Crawl!A:V,22,FALSE)="","No","Yes"))</f>
        <v>#N/A</v>
      </c>
      <c r="E59" s="46" t="e">
        <f>IF(ROW(A59)=1,"",IF(VLOOKUP(A59,Crawl!A:W,23,FALSE)=0,"",VLOOKUP(A59,Crawl!A:W,23,FALSE)))</f>
        <v>#N/A</v>
      </c>
      <c r="F59" s="46" t="str">
        <f t="shared" si="9"/>
        <v/>
      </c>
      <c r="G59" s="46" t="str">
        <f>IFERROR(MID(A59,FIND(".",A59,LEN(Questionnaire!$E$3)),LEN(A59)),"")</f>
        <v/>
      </c>
      <c r="H59" s="46" t="str">
        <f t="shared" si="10"/>
        <v/>
      </c>
      <c r="AJ59"/>
      <c r="AK59"/>
      <c r="AL59"/>
      <c r="AM59"/>
      <c r="AN59"/>
      <c r="AO59"/>
      <c r="AP59"/>
      <c r="AQ59" s="48" t="str">
        <f>IF(ROW()=1,"",IF(L59=200,IFERROR(IF(FIND(LOWER(Questionnaire!$E$2),LOWER(N59)),"Yes","No"),"No"),"-"))</f>
        <v>-</v>
      </c>
      <c r="AR59" s="48" t="str">
        <f t="shared" si="0"/>
        <v>-</v>
      </c>
      <c r="AS59" s="48" t="str">
        <f t="shared" si="1"/>
        <v>-</v>
      </c>
      <c r="AT59" s="48" t="str">
        <f t="shared" si="7"/>
        <v>-</v>
      </c>
      <c r="AU59" s="48" t="str">
        <f t="shared" si="8"/>
        <v>No</v>
      </c>
      <c r="AV59" s="48" t="str">
        <f t="shared" si="2"/>
        <v>No</v>
      </c>
      <c r="AW59" s="48" t="str">
        <f t="shared" si="3"/>
        <v>-</v>
      </c>
      <c r="AX59" s="48" t="str">
        <f t="shared" si="4"/>
        <v>No</v>
      </c>
      <c r="AY59" s="48" t="str">
        <f t="shared" si="5"/>
        <v>No</v>
      </c>
      <c r="AZ59" s="48">
        <f t="shared" si="6"/>
        <v>0</v>
      </c>
      <c r="BD59" s="54"/>
    </row>
    <row r="60" spans="1:58" x14ac:dyDescent="0.25">
      <c r="A60" s="39"/>
      <c r="B60" s="39" t="e">
        <f>IF(ROW(A60)=1,"",VLOOKUP(A60,'SERP Crawl'!A:C,3,FALSE))</f>
        <v>#N/A</v>
      </c>
      <c r="C60" t="e">
        <f>IF(ROW(A60)=1,"",VLOOKUP(A60,Crawl!A:C,3,FALSE))</f>
        <v>#N/A</v>
      </c>
      <c r="D60" s="46" t="e">
        <f>IF(ROW(A60)=1,"",IF(VLOOKUP(A60,Crawl!A:V,22,FALSE)="","No","Yes"))</f>
        <v>#N/A</v>
      </c>
      <c r="E60" s="46" t="e">
        <f>IF(ROW(A60)=1,"",IF(VLOOKUP(A60,Crawl!A:W,23,FALSE)=0,"",VLOOKUP(A60,Crawl!A:W,23,FALSE)))</f>
        <v>#N/A</v>
      </c>
      <c r="F60" s="46" t="str">
        <f t="shared" si="9"/>
        <v/>
      </c>
      <c r="G60" s="46" t="str">
        <f>IFERROR(MID(A60,FIND(".",A60,LEN(Questionnaire!$E$3)),LEN(A60)),"")</f>
        <v/>
      </c>
      <c r="H60" s="46" t="str">
        <f t="shared" si="10"/>
        <v/>
      </c>
      <c r="AJ60"/>
      <c r="AK60"/>
      <c r="AL60"/>
      <c r="AM60"/>
      <c r="AN60"/>
      <c r="AO60"/>
      <c r="AP60"/>
      <c r="AQ60" s="48" t="str">
        <f>IF(ROW()=1,"",IF(L60=200,IFERROR(IF(FIND(LOWER(Questionnaire!$E$2),LOWER(N60)),"Yes","No"),"No"),"-"))</f>
        <v>-</v>
      </c>
      <c r="AR60" s="48" t="str">
        <f t="shared" si="0"/>
        <v>-</v>
      </c>
      <c r="AS60" s="48" t="str">
        <f t="shared" si="1"/>
        <v>-</v>
      </c>
      <c r="AT60" s="48" t="str">
        <f t="shared" si="7"/>
        <v>-</v>
      </c>
      <c r="AU60" s="48" t="str">
        <f t="shared" si="8"/>
        <v>No</v>
      </c>
      <c r="AV60" s="48" t="str">
        <f t="shared" si="2"/>
        <v>No</v>
      </c>
      <c r="AW60" s="48" t="str">
        <f t="shared" si="3"/>
        <v>-</v>
      </c>
      <c r="AX60" s="48" t="str">
        <f t="shared" si="4"/>
        <v>No</v>
      </c>
      <c r="AY60" s="48" t="str">
        <f t="shared" si="5"/>
        <v>No</v>
      </c>
      <c r="AZ60" s="48">
        <f t="shared" si="6"/>
        <v>0</v>
      </c>
      <c r="BD60" s="54"/>
    </row>
    <row r="61" spans="1:58" x14ac:dyDescent="0.25">
      <c r="A61" s="39"/>
      <c r="B61" s="39" t="e">
        <f>IF(ROW(A61)=1,"",VLOOKUP(A61,'SERP Crawl'!A:C,3,FALSE))</f>
        <v>#N/A</v>
      </c>
      <c r="C61" t="e">
        <f>IF(ROW(A61)=1,"",VLOOKUP(A61,Crawl!A:C,3,FALSE))</f>
        <v>#N/A</v>
      </c>
      <c r="D61" s="46" t="e">
        <f>IF(ROW(A61)=1,"",IF(VLOOKUP(A61,Crawl!A:V,22,FALSE)="","No","Yes"))</f>
        <v>#N/A</v>
      </c>
      <c r="E61" s="46" t="e">
        <f>IF(ROW(A61)=1,"",IF(VLOOKUP(A61,Crawl!A:W,23,FALSE)=0,"",VLOOKUP(A61,Crawl!A:W,23,FALSE)))</f>
        <v>#N/A</v>
      </c>
      <c r="F61" s="46" t="str">
        <f t="shared" si="9"/>
        <v/>
      </c>
      <c r="G61" s="46" t="str">
        <f>IFERROR(MID(A61,FIND(".",A61,LEN(Questionnaire!$E$3)),LEN(A61)),"")</f>
        <v/>
      </c>
      <c r="H61" s="46" t="str">
        <f t="shared" si="10"/>
        <v/>
      </c>
      <c r="AJ61"/>
      <c r="AK61"/>
      <c r="AL61"/>
      <c r="AM61"/>
      <c r="AN61"/>
      <c r="AO61"/>
      <c r="AP61"/>
      <c r="AQ61" s="48" t="str">
        <f>IF(ROW()=1,"",IF(L61=200,IFERROR(IF(FIND(LOWER(Questionnaire!$E$2),LOWER(N61)),"Yes","No"),"No"),"-"))</f>
        <v>-</v>
      </c>
      <c r="AR61" s="48" t="str">
        <f t="shared" si="0"/>
        <v>-</v>
      </c>
      <c r="AS61" s="48" t="str">
        <f t="shared" si="1"/>
        <v>-</v>
      </c>
      <c r="AT61" s="48" t="str">
        <f t="shared" si="7"/>
        <v>-</v>
      </c>
      <c r="AU61" s="48" t="str">
        <f t="shared" si="8"/>
        <v>No</v>
      </c>
      <c r="AV61" s="48" t="str">
        <f t="shared" si="2"/>
        <v>No</v>
      </c>
      <c r="AW61" s="48" t="str">
        <f t="shared" si="3"/>
        <v>-</v>
      </c>
      <c r="AX61" s="48" t="str">
        <f t="shared" si="4"/>
        <v>No</v>
      </c>
      <c r="AY61" s="48" t="str">
        <f t="shared" si="5"/>
        <v>No</v>
      </c>
      <c r="AZ61" s="48">
        <f t="shared" si="6"/>
        <v>0</v>
      </c>
      <c r="BD61" s="54"/>
    </row>
    <row r="62" spans="1:58" x14ac:dyDescent="0.25">
      <c r="A62" s="39"/>
      <c r="B62" s="39" t="e">
        <f>IF(ROW(A62)=1,"",VLOOKUP(A62,'SERP Crawl'!A:C,3,FALSE))</f>
        <v>#N/A</v>
      </c>
      <c r="C62" t="e">
        <f>IF(ROW(A62)=1,"",VLOOKUP(A62,Crawl!A:C,3,FALSE))</f>
        <v>#N/A</v>
      </c>
      <c r="D62" s="46" t="e">
        <f>IF(ROW(A62)=1,"",IF(VLOOKUP(A62,Crawl!A:V,22,FALSE)="","No","Yes"))</f>
        <v>#N/A</v>
      </c>
      <c r="E62" s="46" t="e">
        <f>IF(ROW(A62)=1,"",IF(VLOOKUP(A62,Crawl!A:W,23,FALSE)=0,"",VLOOKUP(A62,Crawl!A:W,23,FALSE)))</f>
        <v>#N/A</v>
      </c>
      <c r="F62" s="46" t="str">
        <f t="shared" si="9"/>
        <v/>
      </c>
      <c r="G62" s="46" t="str">
        <f>IFERROR(MID(A62,FIND(".",A62,LEN(Questionnaire!$E$3)),LEN(A62)),"")</f>
        <v/>
      </c>
      <c r="H62" s="46" t="str">
        <f t="shared" si="10"/>
        <v/>
      </c>
      <c r="AJ62"/>
      <c r="AK62"/>
      <c r="AL62"/>
      <c r="AM62"/>
      <c r="AN62"/>
      <c r="AO62"/>
      <c r="AP62"/>
      <c r="AQ62" s="48" t="str">
        <f>IF(ROW()=1,"",IF(L62=200,IFERROR(IF(FIND(LOWER(Questionnaire!$E$2),LOWER(N62)),"Yes","No"),"No"),"-"))</f>
        <v>-</v>
      </c>
      <c r="AR62" s="48" t="str">
        <f t="shared" si="0"/>
        <v>-</v>
      </c>
      <c r="AS62" s="48" t="str">
        <f t="shared" si="1"/>
        <v>-</v>
      </c>
      <c r="AT62" s="48" t="str">
        <f t="shared" si="7"/>
        <v>-</v>
      </c>
      <c r="AU62" s="48" t="str">
        <f t="shared" si="8"/>
        <v>No</v>
      </c>
      <c r="AV62" s="48" t="str">
        <f t="shared" si="2"/>
        <v>No</v>
      </c>
      <c r="AW62" s="48" t="str">
        <f t="shared" si="3"/>
        <v>-</v>
      </c>
      <c r="AX62" s="48" t="str">
        <f t="shared" si="4"/>
        <v>No</v>
      </c>
      <c r="AY62" s="48" t="str">
        <f t="shared" si="5"/>
        <v>No</v>
      </c>
      <c r="AZ62" s="48">
        <f t="shared" si="6"/>
        <v>0</v>
      </c>
      <c r="BD62" s="54"/>
    </row>
    <row r="63" spans="1:58" x14ac:dyDescent="0.25">
      <c r="A63" s="39"/>
      <c r="B63" s="39" t="e">
        <f>IF(ROW(A63)=1,"",VLOOKUP(A63,'SERP Crawl'!A:C,3,FALSE))</f>
        <v>#N/A</v>
      </c>
      <c r="C63" t="e">
        <f>IF(ROW(A63)=1,"",VLOOKUP(A63,Crawl!A:C,3,FALSE))</f>
        <v>#N/A</v>
      </c>
      <c r="D63" s="46" t="e">
        <f>IF(ROW(A63)=1,"",IF(VLOOKUP(A63,Crawl!A:V,22,FALSE)="","No","Yes"))</f>
        <v>#N/A</v>
      </c>
      <c r="E63" s="46" t="e">
        <f>IF(ROW(A63)=1,"",IF(VLOOKUP(A63,Crawl!A:W,23,FALSE)=0,"",VLOOKUP(A63,Crawl!A:W,23,FALSE)))</f>
        <v>#N/A</v>
      </c>
      <c r="F63" s="46" t="str">
        <f t="shared" si="9"/>
        <v/>
      </c>
      <c r="G63" s="46" t="str">
        <f>IFERROR(MID(A63,FIND(".",A63,LEN(Questionnaire!$E$3)),LEN(A63)),"")</f>
        <v/>
      </c>
      <c r="H63" s="46" t="str">
        <f t="shared" si="10"/>
        <v/>
      </c>
      <c r="AJ63"/>
      <c r="AK63"/>
      <c r="AL63"/>
      <c r="AM63"/>
      <c r="AN63"/>
      <c r="AO63"/>
      <c r="AP63"/>
      <c r="AQ63" s="48" t="str">
        <f>IF(ROW()=1,"",IF(L63=200,IFERROR(IF(FIND(LOWER(Questionnaire!$E$2),LOWER(N63)),"Yes","No"),"No"),"-"))</f>
        <v>-</v>
      </c>
      <c r="AR63" s="48" t="str">
        <f t="shared" si="0"/>
        <v>-</v>
      </c>
      <c r="AS63" s="48" t="str">
        <f t="shared" si="1"/>
        <v>-</v>
      </c>
      <c r="AT63" s="48" t="str">
        <f t="shared" si="7"/>
        <v>-</v>
      </c>
      <c r="AU63" s="48" t="str">
        <f t="shared" si="8"/>
        <v>No</v>
      </c>
      <c r="AV63" s="48" t="str">
        <f t="shared" si="2"/>
        <v>No</v>
      </c>
      <c r="AW63" s="48" t="str">
        <f t="shared" si="3"/>
        <v>-</v>
      </c>
      <c r="AX63" s="48" t="str">
        <f t="shared" si="4"/>
        <v>No</v>
      </c>
      <c r="AY63" s="48" t="str">
        <f t="shared" si="5"/>
        <v>No</v>
      </c>
      <c r="AZ63" s="48">
        <f t="shared" si="6"/>
        <v>0</v>
      </c>
      <c r="BD63" s="54"/>
    </row>
    <row r="64" spans="1:58" x14ac:dyDescent="0.25">
      <c r="A64" s="39"/>
      <c r="B64" s="39" t="e">
        <f>IF(ROW(A64)=1,"",VLOOKUP(A64,'SERP Crawl'!A:C,3,FALSE))</f>
        <v>#N/A</v>
      </c>
      <c r="C64" t="e">
        <f>IF(ROW(A64)=1,"",VLOOKUP(A64,Crawl!A:C,3,FALSE))</f>
        <v>#N/A</v>
      </c>
      <c r="D64" s="46" t="e">
        <f>IF(ROW(A64)=1,"",IF(VLOOKUP(A64,Crawl!A:V,22,FALSE)="","No","Yes"))</f>
        <v>#N/A</v>
      </c>
      <c r="E64" s="46" t="e">
        <f>IF(ROW(A64)=1,"",IF(VLOOKUP(A64,Crawl!A:W,23,FALSE)=0,"",VLOOKUP(A64,Crawl!A:W,23,FALSE)))</f>
        <v>#N/A</v>
      </c>
      <c r="F64" s="46" t="str">
        <f t="shared" si="9"/>
        <v/>
      </c>
      <c r="G64" s="46" t="str">
        <f>IFERROR(MID(A64,FIND(".",A64,LEN(Questionnaire!$E$3)),LEN(A64)),"")</f>
        <v/>
      </c>
      <c r="H64" s="46" t="str">
        <f t="shared" si="10"/>
        <v/>
      </c>
      <c r="AJ64"/>
      <c r="AK64"/>
      <c r="AL64"/>
      <c r="AM64"/>
      <c r="AN64"/>
      <c r="AO64"/>
      <c r="AP64"/>
      <c r="AQ64" s="48" t="str">
        <f>IF(ROW()=1,"",IF(L64=200,IFERROR(IF(FIND(LOWER(Questionnaire!$E$2),LOWER(N64)),"Yes","No"),"No"),"-"))</f>
        <v>-</v>
      </c>
      <c r="AR64" s="48" t="str">
        <f t="shared" si="0"/>
        <v>-</v>
      </c>
      <c r="AS64" s="48" t="str">
        <f t="shared" si="1"/>
        <v>-</v>
      </c>
      <c r="AT64" s="48" t="str">
        <f t="shared" si="7"/>
        <v>-</v>
      </c>
      <c r="AU64" s="48" t="str">
        <f t="shared" si="8"/>
        <v>No</v>
      </c>
      <c r="AV64" s="48" t="str">
        <f t="shared" si="2"/>
        <v>No</v>
      </c>
      <c r="AW64" s="48" t="str">
        <f t="shared" si="3"/>
        <v>-</v>
      </c>
      <c r="AX64" s="48" t="str">
        <f t="shared" si="4"/>
        <v>No</v>
      </c>
      <c r="AY64" s="48" t="str">
        <f t="shared" si="5"/>
        <v>No</v>
      </c>
      <c r="AZ64" s="48">
        <f t="shared" si="6"/>
        <v>0</v>
      </c>
      <c r="BB64" s="53"/>
      <c r="BC64" s="53"/>
      <c r="BD64" s="55"/>
      <c r="BE64" s="53"/>
      <c r="BF64" s="53"/>
    </row>
    <row r="65" spans="1:58" x14ac:dyDescent="0.25">
      <c r="A65" s="39"/>
      <c r="B65" s="39" t="e">
        <f>IF(ROW(A65)=1,"",VLOOKUP(A65,'SERP Crawl'!A:C,3,FALSE))</f>
        <v>#N/A</v>
      </c>
      <c r="C65" t="e">
        <f>IF(ROW(A65)=1,"",VLOOKUP(A65,Crawl!A:C,3,FALSE))</f>
        <v>#N/A</v>
      </c>
      <c r="D65" s="46" t="e">
        <f>IF(ROW(A65)=1,"",IF(VLOOKUP(A65,Crawl!A:V,22,FALSE)="","No","Yes"))</f>
        <v>#N/A</v>
      </c>
      <c r="E65" s="46" t="e">
        <f>IF(ROW(A65)=1,"",IF(VLOOKUP(A65,Crawl!A:W,23,FALSE)=0,"",VLOOKUP(A65,Crawl!A:W,23,FALSE)))</f>
        <v>#N/A</v>
      </c>
      <c r="F65" s="46" t="str">
        <f t="shared" si="9"/>
        <v/>
      </c>
      <c r="G65" s="46" t="str">
        <f>IFERROR(MID(A65,FIND(".",A65,LEN(Questionnaire!$E$3)),LEN(A65)),"")</f>
        <v/>
      </c>
      <c r="H65" s="46" t="str">
        <f t="shared" si="10"/>
        <v/>
      </c>
      <c r="AJ65"/>
      <c r="AK65"/>
      <c r="AL65"/>
      <c r="AM65"/>
      <c r="AN65"/>
      <c r="AO65"/>
      <c r="AP65"/>
      <c r="AQ65" s="48" t="str">
        <f>IF(ROW()=1,"",IF(L65=200,IFERROR(IF(FIND(LOWER(Questionnaire!$E$2),LOWER(N65)),"Yes","No"),"No"),"-"))</f>
        <v>-</v>
      </c>
      <c r="AR65" s="48" t="str">
        <f t="shared" si="0"/>
        <v>-</v>
      </c>
      <c r="AS65" s="48" t="str">
        <f t="shared" si="1"/>
        <v>-</v>
      </c>
      <c r="AT65" s="48" t="str">
        <f t="shared" si="7"/>
        <v>-</v>
      </c>
      <c r="AU65" s="48" t="str">
        <f t="shared" si="8"/>
        <v>No</v>
      </c>
      <c r="AV65" s="48" t="str">
        <f t="shared" si="2"/>
        <v>No</v>
      </c>
      <c r="AW65" s="48" t="str">
        <f t="shared" si="3"/>
        <v>-</v>
      </c>
      <c r="AX65" s="48" t="str">
        <f t="shared" si="4"/>
        <v>No</v>
      </c>
      <c r="AY65" s="48" t="str">
        <f t="shared" si="5"/>
        <v>No</v>
      </c>
      <c r="AZ65" s="48">
        <f t="shared" si="6"/>
        <v>0</v>
      </c>
      <c r="BD65" s="54"/>
    </row>
    <row r="66" spans="1:58" x14ac:dyDescent="0.25">
      <c r="A66" s="39"/>
      <c r="B66" s="39" t="e">
        <f>IF(ROW(A66)=1,"",VLOOKUP(A66,'SERP Crawl'!A:C,3,FALSE))</f>
        <v>#N/A</v>
      </c>
      <c r="C66" t="e">
        <f>IF(ROW(A66)=1,"",VLOOKUP(A66,Crawl!A:C,3,FALSE))</f>
        <v>#N/A</v>
      </c>
      <c r="D66" s="46" t="e">
        <f>IF(ROW(A66)=1,"",IF(VLOOKUP(A66,Crawl!A:V,22,FALSE)="","No","Yes"))</f>
        <v>#N/A</v>
      </c>
      <c r="E66" s="46" t="e">
        <f>IF(ROW(A66)=1,"",IF(VLOOKUP(A66,Crawl!A:W,23,FALSE)=0,"",VLOOKUP(A66,Crawl!A:W,23,FALSE)))</f>
        <v>#N/A</v>
      </c>
      <c r="F66" s="46" t="str">
        <f t="shared" si="9"/>
        <v/>
      </c>
      <c r="G66" s="46" t="str">
        <f>IFERROR(MID(A66,FIND(".",A66,LEN(Questionnaire!$E$3)),LEN(A66)),"")</f>
        <v/>
      </c>
      <c r="H66" s="46" t="str">
        <f t="shared" si="10"/>
        <v/>
      </c>
      <c r="AJ66"/>
      <c r="AK66"/>
      <c r="AL66"/>
      <c r="AM66"/>
      <c r="AN66"/>
      <c r="AO66"/>
      <c r="AP66"/>
      <c r="AQ66" s="48" t="str">
        <f>IF(ROW()=1,"",IF(L66=200,IFERROR(IF(FIND(LOWER(Questionnaire!$E$2),LOWER(N66)),"Yes","No"),"No"),"-"))</f>
        <v>-</v>
      </c>
      <c r="AR66" s="48" t="str">
        <f t="shared" si="0"/>
        <v>-</v>
      </c>
      <c r="AS66" s="48" t="str">
        <f t="shared" si="1"/>
        <v>-</v>
      </c>
      <c r="AT66" s="48" t="str">
        <f t="shared" si="7"/>
        <v>-</v>
      </c>
      <c r="AU66" s="48" t="str">
        <f t="shared" si="8"/>
        <v>No</v>
      </c>
      <c r="AV66" s="48" t="str">
        <f t="shared" si="2"/>
        <v>No</v>
      </c>
      <c r="AW66" s="48" t="str">
        <f t="shared" si="3"/>
        <v>-</v>
      </c>
      <c r="AX66" s="48" t="str">
        <f t="shared" si="4"/>
        <v>No</v>
      </c>
      <c r="AY66" s="48" t="str">
        <f t="shared" si="5"/>
        <v>No</v>
      </c>
      <c r="AZ66" s="48">
        <f t="shared" si="6"/>
        <v>0</v>
      </c>
      <c r="BD66" s="54"/>
    </row>
    <row r="67" spans="1:58" x14ac:dyDescent="0.25">
      <c r="A67" s="39"/>
      <c r="B67" s="39" t="e">
        <f>IF(ROW(A67)=1,"",VLOOKUP(A67,'SERP Crawl'!A:C,3,FALSE))</f>
        <v>#N/A</v>
      </c>
      <c r="C67" t="e">
        <f>IF(ROW(A67)=1,"",VLOOKUP(A67,Crawl!A:C,3,FALSE))</f>
        <v>#N/A</v>
      </c>
      <c r="D67" s="46" t="e">
        <f>IF(ROW(A67)=1,"",IF(VLOOKUP(A67,Crawl!A:V,22,FALSE)="","No","Yes"))</f>
        <v>#N/A</v>
      </c>
      <c r="E67" s="46" t="e">
        <f>IF(ROW(A67)=1,"",IF(VLOOKUP(A67,Crawl!A:W,23,FALSE)=0,"",VLOOKUP(A67,Crawl!A:W,23,FALSE)))</f>
        <v>#N/A</v>
      </c>
      <c r="F67" s="46" t="str">
        <f t="shared" si="9"/>
        <v/>
      </c>
      <c r="G67" s="46" t="str">
        <f>IFERROR(MID(A67,FIND(".",A67,LEN(Questionnaire!$E$3)),LEN(A67)),"")</f>
        <v/>
      </c>
      <c r="H67" s="46" t="str">
        <f t="shared" si="10"/>
        <v/>
      </c>
      <c r="AJ67"/>
      <c r="AK67"/>
      <c r="AL67"/>
      <c r="AM67"/>
      <c r="AN67"/>
      <c r="AO67"/>
      <c r="AP67"/>
      <c r="AQ67" s="48" t="str">
        <f>IF(ROW()=1,"",IF(L67=200,IFERROR(IF(FIND(LOWER(Questionnaire!$E$2),LOWER(N67)),"Yes","No"),"No"),"-"))</f>
        <v>-</v>
      </c>
      <c r="AR67" s="48" t="str">
        <f t="shared" si="0"/>
        <v>-</v>
      </c>
      <c r="AS67" s="48" t="str">
        <f t="shared" si="1"/>
        <v>-</v>
      </c>
      <c r="AT67" s="48" t="str">
        <f t="shared" si="7"/>
        <v>-</v>
      </c>
      <c r="AU67" s="48" t="str">
        <f t="shared" si="8"/>
        <v>No</v>
      </c>
      <c r="AV67" s="48" t="str">
        <f t="shared" si="2"/>
        <v>No</v>
      </c>
      <c r="AW67" s="48" t="str">
        <f t="shared" si="3"/>
        <v>-</v>
      </c>
      <c r="AX67" s="48" t="str">
        <f t="shared" si="4"/>
        <v>No</v>
      </c>
      <c r="AY67" s="48" t="str">
        <f t="shared" si="5"/>
        <v>No</v>
      </c>
      <c r="AZ67" s="48">
        <f t="shared" si="6"/>
        <v>0</v>
      </c>
      <c r="BD67" s="54"/>
    </row>
    <row r="68" spans="1:58" x14ac:dyDescent="0.25">
      <c r="A68" s="39"/>
      <c r="B68" s="39" t="e">
        <f>IF(ROW(A68)=1,"",VLOOKUP(A68,'SERP Crawl'!A:C,3,FALSE))</f>
        <v>#N/A</v>
      </c>
      <c r="C68" t="e">
        <f>IF(ROW(A68)=1,"",VLOOKUP(A68,Crawl!A:C,3,FALSE))</f>
        <v>#N/A</v>
      </c>
      <c r="D68" s="46" t="e">
        <f>IF(ROW(A68)=1,"",IF(VLOOKUP(A68,Crawl!A:V,22,FALSE)="","No","Yes"))</f>
        <v>#N/A</v>
      </c>
      <c r="E68" s="46" t="e">
        <f>IF(ROW(A68)=1,"",IF(VLOOKUP(A68,Crawl!A:W,23,FALSE)=0,"",VLOOKUP(A68,Crawl!A:W,23,FALSE)))</f>
        <v>#N/A</v>
      </c>
      <c r="F68" s="46" t="str">
        <f t="shared" si="9"/>
        <v/>
      </c>
      <c r="G68" s="46" t="str">
        <f>IFERROR(MID(A68,FIND(".",A68,LEN(Questionnaire!$E$3)),LEN(A68)),"")</f>
        <v/>
      </c>
      <c r="H68" s="46" t="str">
        <f t="shared" si="10"/>
        <v/>
      </c>
      <c r="AJ68"/>
      <c r="AK68"/>
      <c r="AL68"/>
      <c r="AM68"/>
      <c r="AN68"/>
      <c r="AO68"/>
      <c r="AP68"/>
      <c r="AQ68" s="48" t="str">
        <f>IF(ROW()=1,"",IF(L68=200,IFERROR(IF(FIND(LOWER(Questionnaire!$E$2),LOWER(N68)),"Yes","No"),"No"),"-"))</f>
        <v>-</v>
      </c>
      <c r="AR68" s="48" t="str">
        <f t="shared" ref="AR68:AR131" si="11">IF(ROW()=1,"",IF(M68="OK",IF(N68="","No",IF(COUNTIF(N:N,N68)&gt;1,"Yes","No")),"-"))</f>
        <v>-</v>
      </c>
      <c r="AS68" s="48" t="str">
        <f t="shared" ref="AS68:AS131" si="12">IF(ROW()=1,"",IF(M68="OK",IF(Q68="","No",IF(COUNTIF(Q:Q,Q68)&gt;1,"Yes","No")),"-"))</f>
        <v>-</v>
      </c>
      <c r="AT68" s="48" t="str">
        <f t="shared" si="7"/>
        <v>-</v>
      </c>
      <c r="AU68" s="48" t="str">
        <f t="shared" ref="AU68:AU131" si="13">IF(ROW()=1,"",IF(AQ68="Yes",IF(AR68="Yes",IF(AS68="Yes",IF(AT68="Yes","No"),"No"),"No"),"No"))</f>
        <v>No</v>
      </c>
      <c r="AV68" s="48" t="str">
        <f t="shared" ref="AV68:AV131" si="14">IF(ROW()=1,"",IF(AE68="","No","Yes"))</f>
        <v>No</v>
      </c>
      <c r="AW68" s="48" t="str">
        <f t="shared" ref="AW68:AW131" si="15">IF(ROW()=1,"",IF(AF68="","-",IF(AF68=J68,"Yes","No")))</f>
        <v>-</v>
      </c>
      <c r="AX68" s="48" t="str">
        <f t="shared" ref="AX68:AX131" si="16">IF(ROW()=1,"",IFERROR(IF(FIND("noindex",LOWER(AG68)),"Yes","No"),"No"))</f>
        <v>No</v>
      </c>
      <c r="AY68" s="48" t="str">
        <f t="shared" ref="AY68:AY131" si="17">IFERROR(IF(FIND("noindex",LOWER(AG68)),"Yes","No"),"No")</f>
        <v>No</v>
      </c>
      <c r="AZ68" s="48">
        <f t="shared" ref="AZ68:AZ131" si="18">LEN(J68)</f>
        <v>0</v>
      </c>
      <c r="BD68" s="54"/>
    </row>
    <row r="69" spans="1:58" x14ac:dyDescent="0.25">
      <c r="A69" s="39"/>
      <c r="B69" s="39" t="e">
        <f>IF(ROW(A69)=1,"",VLOOKUP(A69,'SERP Crawl'!A:C,3,FALSE))</f>
        <v>#N/A</v>
      </c>
      <c r="C69" t="e">
        <f>IF(ROW(A69)=1,"",VLOOKUP(A69,Crawl!A:C,3,FALSE))</f>
        <v>#N/A</v>
      </c>
      <c r="D69" s="46" t="e">
        <f>IF(ROW(A69)=1,"",IF(VLOOKUP(A69,Crawl!A:V,22,FALSE)="","No","Yes"))</f>
        <v>#N/A</v>
      </c>
      <c r="E69" s="46" t="e">
        <f>IF(ROW(A69)=1,"",IF(VLOOKUP(A69,Crawl!A:W,23,FALSE)=0,"",VLOOKUP(A69,Crawl!A:W,23,FALSE)))</f>
        <v>#N/A</v>
      </c>
      <c r="F69" s="46" t="str">
        <f t="shared" si="9"/>
        <v/>
      </c>
      <c r="G69" s="46" t="str">
        <f>IFERROR(MID(A69,FIND(".",A69,LEN(Questionnaire!$E$3)),LEN(A69)),"")</f>
        <v/>
      </c>
      <c r="H69" s="46" t="str">
        <f t="shared" si="10"/>
        <v/>
      </c>
      <c r="AJ69"/>
      <c r="AK69"/>
      <c r="AL69"/>
      <c r="AM69"/>
      <c r="AN69"/>
      <c r="AO69"/>
      <c r="AP69"/>
      <c r="AQ69" s="48" t="str">
        <f>IF(ROW()=1,"",IF(L69=200,IFERROR(IF(FIND(LOWER(Questionnaire!$E$2),LOWER(N69)),"Yes","No"),"No"),"-"))</f>
        <v>-</v>
      </c>
      <c r="AR69" s="48" t="str">
        <f t="shared" si="11"/>
        <v>-</v>
      </c>
      <c r="AS69" s="48" t="str">
        <f t="shared" si="12"/>
        <v>-</v>
      </c>
      <c r="AT69" s="48" t="str">
        <f t="shared" ref="AT69:AT132" si="19">IFERROR(IF(ROW()=1,"",IF(M69="OK",IF(V69="","No",IF(COUNTIF(V:V,V69)&gt;1,"Yes","No")),"-")),"-")</f>
        <v>-</v>
      </c>
      <c r="AU69" s="48" t="str">
        <f t="shared" si="13"/>
        <v>No</v>
      </c>
      <c r="AV69" s="48" t="str">
        <f t="shared" si="14"/>
        <v>No</v>
      </c>
      <c r="AW69" s="48" t="str">
        <f t="shared" si="15"/>
        <v>-</v>
      </c>
      <c r="AX69" s="48" t="str">
        <f t="shared" si="16"/>
        <v>No</v>
      </c>
      <c r="AY69" s="48" t="str">
        <f t="shared" si="17"/>
        <v>No</v>
      </c>
      <c r="AZ69" s="48">
        <f t="shared" si="18"/>
        <v>0</v>
      </c>
      <c r="BD69" s="54"/>
    </row>
    <row r="70" spans="1:58" x14ac:dyDescent="0.25">
      <c r="A70" s="39"/>
      <c r="B70" s="39" t="e">
        <f>IF(ROW(A70)=1,"",VLOOKUP(A70,'SERP Crawl'!A:C,3,FALSE))</f>
        <v>#N/A</v>
      </c>
      <c r="C70" t="e">
        <f>IF(ROW(A70)=1,"",VLOOKUP(A70,Crawl!A:C,3,FALSE))</f>
        <v>#N/A</v>
      </c>
      <c r="D70" s="46" t="e">
        <f>IF(ROW(A70)=1,"",IF(VLOOKUP(A70,Crawl!A:V,22,FALSE)="","No","Yes"))</f>
        <v>#N/A</v>
      </c>
      <c r="E70" s="46" t="e">
        <f>IF(ROW(A70)=1,"",IF(VLOOKUP(A70,Crawl!A:W,23,FALSE)=0,"",VLOOKUP(A70,Crawl!A:W,23,FALSE)))</f>
        <v>#N/A</v>
      </c>
      <c r="F70" s="46" t="str">
        <f t="shared" ref="F70:F133" si="20">IFERROR(IF(E70="","-",IF(IF(ROW(A70)=1,"",IF(E70="","-",IF(D70="Yes","-",IF(E70=A70,"Yes","No")))),"")),"")</f>
        <v/>
      </c>
      <c r="G70" s="46" t="str">
        <f>IFERROR(MID(A70,FIND(".",A70,LEN(Questionnaire!$E$3)),LEN(A70)),"")</f>
        <v/>
      </c>
      <c r="H70" s="46" t="str">
        <f t="shared" ref="H70:H133" si="21">IFERROR(MID(A70,FIND("//",A70)+2,SUM(FIND(".",A70)-2-FIND("//",A70))),"")</f>
        <v/>
      </c>
      <c r="AJ70"/>
      <c r="AK70"/>
      <c r="AL70"/>
      <c r="AM70"/>
      <c r="AN70"/>
      <c r="AO70"/>
      <c r="AP70"/>
      <c r="AQ70" s="48" t="str">
        <f>IF(ROW()=1,"",IF(L70=200,IFERROR(IF(FIND(LOWER(Questionnaire!$E$2),LOWER(N70)),"Yes","No"),"No"),"-"))</f>
        <v>-</v>
      </c>
      <c r="AR70" s="48" t="str">
        <f t="shared" si="11"/>
        <v>-</v>
      </c>
      <c r="AS70" s="48" t="str">
        <f t="shared" si="12"/>
        <v>-</v>
      </c>
      <c r="AT70" s="48" t="str">
        <f t="shared" si="19"/>
        <v>-</v>
      </c>
      <c r="AU70" s="48" t="str">
        <f t="shared" si="13"/>
        <v>No</v>
      </c>
      <c r="AV70" s="48" t="str">
        <f t="shared" si="14"/>
        <v>No</v>
      </c>
      <c r="AW70" s="48" t="str">
        <f t="shared" si="15"/>
        <v>-</v>
      </c>
      <c r="AX70" s="48" t="str">
        <f t="shared" si="16"/>
        <v>No</v>
      </c>
      <c r="AY70" s="48" t="str">
        <f t="shared" si="17"/>
        <v>No</v>
      </c>
      <c r="AZ70" s="48">
        <f t="shared" si="18"/>
        <v>0</v>
      </c>
      <c r="BD70" s="54"/>
    </row>
    <row r="71" spans="1:58" x14ac:dyDescent="0.25">
      <c r="A71" s="39"/>
      <c r="B71" s="39" t="e">
        <f>IF(ROW(A71)=1,"",VLOOKUP(A71,'SERP Crawl'!A:C,3,FALSE))</f>
        <v>#N/A</v>
      </c>
      <c r="C71" t="e">
        <f>IF(ROW(A71)=1,"",VLOOKUP(A71,Crawl!A:C,3,FALSE))</f>
        <v>#N/A</v>
      </c>
      <c r="D71" s="46" t="e">
        <f>IF(ROW(A71)=1,"",IF(VLOOKUP(A71,Crawl!A:V,22,FALSE)="","No","Yes"))</f>
        <v>#N/A</v>
      </c>
      <c r="E71" s="46" t="e">
        <f>IF(ROW(A71)=1,"",IF(VLOOKUP(A71,Crawl!A:W,23,FALSE)=0,"",VLOOKUP(A71,Crawl!A:W,23,FALSE)))</f>
        <v>#N/A</v>
      </c>
      <c r="F71" s="46" t="str">
        <f t="shared" si="20"/>
        <v/>
      </c>
      <c r="G71" s="46" t="str">
        <f>IFERROR(MID(A71,FIND(".",A71,LEN(Questionnaire!$E$3)),LEN(A71)),"")</f>
        <v/>
      </c>
      <c r="H71" s="46" t="str">
        <f t="shared" si="21"/>
        <v/>
      </c>
      <c r="AJ71"/>
      <c r="AK71"/>
      <c r="AL71"/>
      <c r="AM71"/>
      <c r="AN71"/>
      <c r="AO71"/>
      <c r="AP71"/>
      <c r="AQ71" s="48" t="str">
        <f>IF(ROW()=1,"",IF(L71=200,IFERROR(IF(FIND(LOWER(Questionnaire!$E$2),LOWER(N71)),"Yes","No"),"No"),"-"))</f>
        <v>-</v>
      </c>
      <c r="AR71" s="48" t="str">
        <f t="shared" si="11"/>
        <v>-</v>
      </c>
      <c r="AS71" s="48" t="str">
        <f t="shared" si="12"/>
        <v>-</v>
      </c>
      <c r="AT71" s="48" t="str">
        <f t="shared" si="19"/>
        <v>-</v>
      </c>
      <c r="AU71" s="48" t="str">
        <f t="shared" si="13"/>
        <v>No</v>
      </c>
      <c r="AV71" s="48" t="str">
        <f t="shared" si="14"/>
        <v>No</v>
      </c>
      <c r="AW71" s="48" t="str">
        <f t="shared" si="15"/>
        <v>-</v>
      </c>
      <c r="AX71" s="48" t="str">
        <f t="shared" si="16"/>
        <v>No</v>
      </c>
      <c r="AY71" s="48" t="str">
        <f t="shared" si="17"/>
        <v>No</v>
      </c>
      <c r="AZ71" s="48">
        <f t="shared" si="18"/>
        <v>0</v>
      </c>
      <c r="BD71" s="54"/>
    </row>
    <row r="72" spans="1:58" x14ac:dyDescent="0.25">
      <c r="A72" s="39"/>
      <c r="B72" s="39" t="e">
        <f>IF(ROW(A72)=1,"",VLOOKUP(A72,'SERP Crawl'!A:C,3,FALSE))</f>
        <v>#N/A</v>
      </c>
      <c r="C72" t="e">
        <f>IF(ROW(A72)=1,"",VLOOKUP(A72,Crawl!A:C,3,FALSE))</f>
        <v>#N/A</v>
      </c>
      <c r="D72" s="46" t="e">
        <f>IF(ROW(A72)=1,"",IF(VLOOKUP(A72,Crawl!A:V,22,FALSE)="","No","Yes"))</f>
        <v>#N/A</v>
      </c>
      <c r="E72" s="46" t="e">
        <f>IF(ROW(A72)=1,"",IF(VLOOKUP(A72,Crawl!A:W,23,FALSE)=0,"",VLOOKUP(A72,Crawl!A:W,23,FALSE)))</f>
        <v>#N/A</v>
      </c>
      <c r="F72" s="46" t="str">
        <f t="shared" si="20"/>
        <v/>
      </c>
      <c r="G72" s="46" t="str">
        <f>IFERROR(MID(A72,FIND(".",A72,LEN(Questionnaire!$E$3)),LEN(A72)),"")</f>
        <v/>
      </c>
      <c r="H72" s="46" t="str">
        <f t="shared" si="21"/>
        <v/>
      </c>
      <c r="AJ72"/>
      <c r="AK72"/>
      <c r="AL72"/>
      <c r="AM72"/>
      <c r="AN72"/>
      <c r="AO72"/>
      <c r="AP72"/>
      <c r="AQ72" s="48" t="str">
        <f>IF(ROW()=1,"",IF(L72=200,IFERROR(IF(FIND(LOWER(Questionnaire!$E$2),LOWER(N72)),"Yes","No"),"No"),"-"))</f>
        <v>-</v>
      </c>
      <c r="AR72" s="48" t="str">
        <f t="shared" si="11"/>
        <v>-</v>
      </c>
      <c r="AS72" s="48" t="str">
        <f t="shared" si="12"/>
        <v>-</v>
      </c>
      <c r="AT72" s="48" t="str">
        <f t="shared" si="19"/>
        <v>-</v>
      </c>
      <c r="AU72" s="48" t="str">
        <f t="shared" si="13"/>
        <v>No</v>
      </c>
      <c r="AV72" s="48" t="str">
        <f t="shared" si="14"/>
        <v>No</v>
      </c>
      <c r="AW72" s="48" t="str">
        <f t="shared" si="15"/>
        <v>-</v>
      </c>
      <c r="AX72" s="48" t="str">
        <f t="shared" si="16"/>
        <v>No</v>
      </c>
      <c r="AY72" s="48" t="str">
        <f t="shared" si="17"/>
        <v>No</v>
      </c>
      <c r="AZ72" s="48">
        <f t="shared" si="18"/>
        <v>0</v>
      </c>
      <c r="BD72" s="54"/>
    </row>
    <row r="73" spans="1:58" x14ac:dyDescent="0.25">
      <c r="A73" s="39"/>
      <c r="B73" s="39" t="e">
        <f>IF(ROW(A73)=1,"",VLOOKUP(A73,'SERP Crawl'!A:C,3,FALSE))</f>
        <v>#N/A</v>
      </c>
      <c r="C73" t="e">
        <f>IF(ROW(A73)=1,"",VLOOKUP(A73,Crawl!A:C,3,FALSE))</f>
        <v>#N/A</v>
      </c>
      <c r="D73" s="46" t="e">
        <f>IF(ROW(A73)=1,"",IF(VLOOKUP(A73,Crawl!A:V,22,FALSE)="","No","Yes"))</f>
        <v>#N/A</v>
      </c>
      <c r="E73" s="46" t="e">
        <f>IF(ROW(A73)=1,"",IF(VLOOKUP(A73,Crawl!A:W,23,FALSE)=0,"",VLOOKUP(A73,Crawl!A:W,23,FALSE)))</f>
        <v>#N/A</v>
      </c>
      <c r="F73" s="46" t="str">
        <f t="shared" si="20"/>
        <v/>
      </c>
      <c r="G73" s="46" t="str">
        <f>IFERROR(MID(A73,FIND(".",A73,LEN(Questionnaire!$E$3)),LEN(A73)),"")</f>
        <v/>
      </c>
      <c r="H73" s="46" t="str">
        <f t="shared" si="21"/>
        <v/>
      </c>
      <c r="AJ73"/>
      <c r="AK73"/>
      <c r="AL73"/>
      <c r="AM73"/>
      <c r="AN73"/>
      <c r="AO73"/>
      <c r="AP73"/>
      <c r="AQ73" s="48" t="str">
        <f>IF(ROW()=1,"",IF(L73=200,IFERROR(IF(FIND(LOWER(Questionnaire!$E$2),LOWER(N73)),"Yes","No"),"No"),"-"))</f>
        <v>-</v>
      </c>
      <c r="AR73" s="48" t="str">
        <f t="shared" si="11"/>
        <v>-</v>
      </c>
      <c r="AS73" s="48" t="str">
        <f t="shared" si="12"/>
        <v>-</v>
      </c>
      <c r="AT73" s="48" t="str">
        <f t="shared" si="19"/>
        <v>-</v>
      </c>
      <c r="AU73" s="48" t="str">
        <f t="shared" si="13"/>
        <v>No</v>
      </c>
      <c r="AV73" s="48" t="str">
        <f t="shared" si="14"/>
        <v>No</v>
      </c>
      <c r="AW73" s="48" t="str">
        <f t="shared" si="15"/>
        <v>-</v>
      </c>
      <c r="AX73" s="48" t="str">
        <f t="shared" si="16"/>
        <v>No</v>
      </c>
      <c r="AY73" s="48" t="str">
        <f t="shared" si="17"/>
        <v>No</v>
      </c>
      <c r="AZ73" s="48">
        <f t="shared" si="18"/>
        <v>0</v>
      </c>
      <c r="BD73" s="54"/>
    </row>
    <row r="74" spans="1:58" x14ac:dyDescent="0.25">
      <c r="A74" s="39"/>
      <c r="B74" s="39" t="e">
        <f>IF(ROW(A74)=1,"",VLOOKUP(A74,'SERP Crawl'!A:C,3,FALSE))</f>
        <v>#N/A</v>
      </c>
      <c r="C74" t="e">
        <f>IF(ROW(A74)=1,"",VLOOKUP(A74,Crawl!A:C,3,FALSE))</f>
        <v>#N/A</v>
      </c>
      <c r="D74" s="46" t="e">
        <f>IF(ROW(A74)=1,"",IF(VLOOKUP(A74,Crawl!A:V,22,FALSE)="","No","Yes"))</f>
        <v>#N/A</v>
      </c>
      <c r="E74" s="46" t="e">
        <f>IF(ROW(A74)=1,"",IF(VLOOKUP(A74,Crawl!A:W,23,FALSE)=0,"",VLOOKUP(A74,Crawl!A:W,23,FALSE)))</f>
        <v>#N/A</v>
      </c>
      <c r="F74" s="46" t="str">
        <f t="shared" si="20"/>
        <v/>
      </c>
      <c r="G74" s="46" t="str">
        <f>IFERROR(MID(A74,FIND(".",A74,LEN(Questionnaire!$E$3)),LEN(A74)),"")</f>
        <v/>
      </c>
      <c r="H74" s="46" t="str">
        <f t="shared" si="21"/>
        <v/>
      </c>
      <c r="AJ74"/>
      <c r="AK74"/>
      <c r="AL74"/>
      <c r="AM74"/>
      <c r="AN74"/>
      <c r="AO74"/>
      <c r="AP74"/>
      <c r="AQ74" s="48" t="str">
        <f>IF(ROW()=1,"",IF(L74=200,IFERROR(IF(FIND(LOWER(Questionnaire!$E$2),LOWER(N74)),"Yes","No"),"No"),"-"))</f>
        <v>-</v>
      </c>
      <c r="AR74" s="48" t="str">
        <f t="shared" si="11"/>
        <v>-</v>
      </c>
      <c r="AS74" s="48" t="str">
        <f t="shared" si="12"/>
        <v>-</v>
      </c>
      <c r="AT74" s="48" t="str">
        <f t="shared" si="19"/>
        <v>-</v>
      </c>
      <c r="AU74" s="48" t="str">
        <f t="shared" si="13"/>
        <v>No</v>
      </c>
      <c r="AV74" s="48" t="str">
        <f t="shared" si="14"/>
        <v>No</v>
      </c>
      <c r="AW74" s="48" t="str">
        <f t="shared" si="15"/>
        <v>-</v>
      </c>
      <c r="AX74" s="48" t="str">
        <f t="shared" si="16"/>
        <v>No</v>
      </c>
      <c r="AY74" s="48" t="str">
        <f t="shared" si="17"/>
        <v>No</v>
      </c>
      <c r="AZ74" s="48">
        <f t="shared" si="18"/>
        <v>0</v>
      </c>
      <c r="BD74" s="54"/>
    </row>
    <row r="75" spans="1:58" x14ac:dyDescent="0.25">
      <c r="A75" s="39"/>
      <c r="B75" s="39" t="e">
        <f>IF(ROW(A75)=1,"",VLOOKUP(A75,'SERP Crawl'!A:C,3,FALSE))</f>
        <v>#N/A</v>
      </c>
      <c r="C75" t="e">
        <f>IF(ROW(A75)=1,"",VLOOKUP(A75,Crawl!A:C,3,FALSE))</f>
        <v>#N/A</v>
      </c>
      <c r="D75" s="46" t="e">
        <f>IF(ROW(A75)=1,"",IF(VLOOKUP(A75,Crawl!A:V,22,FALSE)="","No","Yes"))</f>
        <v>#N/A</v>
      </c>
      <c r="E75" s="46" t="e">
        <f>IF(ROW(A75)=1,"",IF(VLOOKUP(A75,Crawl!A:W,23,FALSE)=0,"",VLOOKUP(A75,Crawl!A:W,23,FALSE)))</f>
        <v>#N/A</v>
      </c>
      <c r="F75" s="46" t="str">
        <f t="shared" si="20"/>
        <v/>
      </c>
      <c r="G75" s="46" t="str">
        <f>IFERROR(MID(A75,FIND(".",A75,LEN(Questionnaire!$E$3)),LEN(A75)),"")</f>
        <v/>
      </c>
      <c r="H75" s="46" t="str">
        <f t="shared" si="21"/>
        <v/>
      </c>
      <c r="AJ75"/>
      <c r="AK75"/>
      <c r="AL75"/>
      <c r="AM75"/>
      <c r="AN75"/>
      <c r="AO75"/>
      <c r="AP75"/>
      <c r="AQ75" s="48" t="str">
        <f>IF(ROW()=1,"",IF(L75=200,IFERROR(IF(FIND(LOWER(Questionnaire!$E$2),LOWER(N75)),"Yes","No"),"No"),"-"))</f>
        <v>-</v>
      </c>
      <c r="AR75" s="48" t="str">
        <f t="shared" si="11"/>
        <v>-</v>
      </c>
      <c r="AS75" s="48" t="str">
        <f t="shared" si="12"/>
        <v>-</v>
      </c>
      <c r="AT75" s="48" t="str">
        <f t="shared" si="19"/>
        <v>-</v>
      </c>
      <c r="AU75" s="48" t="str">
        <f t="shared" si="13"/>
        <v>No</v>
      </c>
      <c r="AV75" s="48" t="str">
        <f t="shared" si="14"/>
        <v>No</v>
      </c>
      <c r="AW75" s="48" t="str">
        <f t="shared" si="15"/>
        <v>-</v>
      </c>
      <c r="AX75" s="48" t="str">
        <f t="shared" si="16"/>
        <v>No</v>
      </c>
      <c r="AY75" s="48" t="str">
        <f t="shared" si="17"/>
        <v>No</v>
      </c>
      <c r="AZ75" s="48">
        <f t="shared" si="18"/>
        <v>0</v>
      </c>
      <c r="BB75" s="53"/>
      <c r="BC75" s="53"/>
      <c r="BD75" s="55"/>
      <c r="BE75" s="53"/>
      <c r="BF75" s="53"/>
    </row>
    <row r="76" spans="1:58" x14ac:dyDescent="0.25">
      <c r="A76" s="39"/>
      <c r="B76" s="39" t="e">
        <f>IF(ROW(A76)=1,"",VLOOKUP(A76,'SERP Crawl'!A:C,3,FALSE))</f>
        <v>#N/A</v>
      </c>
      <c r="C76" t="e">
        <f>IF(ROW(A76)=1,"",VLOOKUP(A76,Crawl!A:C,3,FALSE))</f>
        <v>#N/A</v>
      </c>
      <c r="D76" s="46" t="e">
        <f>IF(ROW(A76)=1,"",IF(VLOOKUP(A76,Crawl!A:V,22,FALSE)="","No","Yes"))</f>
        <v>#N/A</v>
      </c>
      <c r="E76" s="46" t="e">
        <f>IF(ROW(A76)=1,"",IF(VLOOKUP(A76,Crawl!A:W,23,FALSE)=0,"",VLOOKUP(A76,Crawl!A:W,23,FALSE)))</f>
        <v>#N/A</v>
      </c>
      <c r="F76" s="46" t="str">
        <f t="shared" si="20"/>
        <v/>
      </c>
      <c r="G76" s="46" t="str">
        <f>IFERROR(MID(A76,FIND(".",A76,LEN(Questionnaire!$E$3)),LEN(A76)),"")</f>
        <v/>
      </c>
      <c r="H76" s="46" t="str">
        <f t="shared" si="21"/>
        <v/>
      </c>
      <c r="AJ76"/>
      <c r="AK76"/>
      <c r="AL76"/>
      <c r="AM76"/>
      <c r="AN76"/>
      <c r="AO76"/>
      <c r="AP76"/>
      <c r="AQ76" s="48" t="str">
        <f>IF(ROW()=1,"",IF(L76=200,IFERROR(IF(FIND(LOWER(Questionnaire!$E$2),LOWER(N76)),"Yes","No"),"No"),"-"))</f>
        <v>-</v>
      </c>
      <c r="AR76" s="48" t="str">
        <f t="shared" si="11"/>
        <v>-</v>
      </c>
      <c r="AS76" s="48" t="str">
        <f t="shared" si="12"/>
        <v>-</v>
      </c>
      <c r="AT76" s="48" t="str">
        <f t="shared" si="19"/>
        <v>-</v>
      </c>
      <c r="AU76" s="48" t="str">
        <f t="shared" si="13"/>
        <v>No</v>
      </c>
      <c r="AV76" s="48" t="str">
        <f t="shared" si="14"/>
        <v>No</v>
      </c>
      <c r="AW76" s="48" t="str">
        <f t="shared" si="15"/>
        <v>-</v>
      </c>
      <c r="AX76" s="48" t="str">
        <f t="shared" si="16"/>
        <v>No</v>
      </c>
      <c r="AY76" s="48" t="str">
        <f t="shared" si="17"/>
        <v>No</v>
      </c>
      <c r="AZ76" s="48">
        <f t="shared" si="18"/>
        <v>0</v>
      </c>
      <c r="BD76" s="54"/>
    </row>
    <row r="77" spans="1:58" x14ac:dyDescent="0.25">
      <c r="A77" s="39"/>
      <c r="B77" s="39" t="e">
        <f>IF(ROW(A77)=1,"",VLOOKUP(A77,'SERP Crawl'!A:C,3,FALSE))</f>
        <v>#N/A</v>
      </c>
      <c r="C77" t="e">
        <f>IF(ROW(A77)=1,"",VLOOKUP(A77,Crawl!A:C,3,FALSE))</f>
        <v>#N/A</v>
      </c>
      <c r="D77" s="46" t="e">
        <f>IF(ROW(A77)=1,"",IF(VLOOKUP(A77,Crawl!A:V,22,FALSE)="","No","Yes"))</f>
        <v>#N/A</v>
      </c>
      <c r="E77" s="46" t="e">
        <f>IF(ROW(A77)=1,"",IF(VLOOKUP(A77,Crawl!A:W,23,FALSE)=0,"",VLOOKUP(A77,Crawl!A:W,23,FALSE)))</f>
        <v>#N/A</v>
      </c>
      <c r="F77" s="46" t="str">
        <f t="shared" si="20"/>
        <v/>
      </c>
      <c r="G77" s="46" t="str">
        <f>IFERROR(MID(A77,FIND(".",A77,LEN(Questionnaire!$E$3)),LEN(A77)),"")</f>
        <v/>
      </c>
      <c r="H77" s="46" t="str">
        <f t="shared" si="21"/>
        <v/>
      </c>
      <c r="AJ77"/>
      <c r="AK77"/>
      <c r="AL77"/>
      <c r="AM77"/>
      <c r="AN77"/>
      <c r="AO77"/>
      <c r="AP77"/>
      <c r="AQ77" s="48" t="str">
        <f>IF(ROW()=1,"",IF(L77=200,IFERROR(IF(FIND(LOWER(Questionnaire!$E$2),LOWER(N77)),"Yes","No"),"No"),"-"))</f>
        <v>-</v>
      </c>
      <c r="AR77" s="48" t="str">
        <f t="shared" si="11"/>
        <v>-</v>
      </c>
      <c r="AS77" s="48" t="str">
        <f t="shared" si="12"/>
        <v>-</v>
      </c>
      <c r="AT77" s="48" t="str">
        <f t="shared" si="19"/>
        <v>-</v>
      </c>
      <c r="AU77" s="48" t="str">
        <f t="shared" si="13"/>
        <v>No</v>
      </c>
      <c r="AV77" s="48" t="str">
        <f t="shared" si="14"/>
        <v>No</v>
      </c>
      <c r="AW77" s="48" t="str">
        <f t="shared" si="15"/>
        <v>-</v>
      </c>
      <c r="AX77" s="48" t="str">
        <f t="shared" si="16"/>
        <v>No</v>
      </c>
      <c r="AY77" s="48" t="str">
        <f t="shared" si="17"/>
        <v>No</v>
      </c>
      <c r="AZ77" s="48">
        <f t="shared" si="18"/>
        <v>0</v>
      </c>
      <c r="BD77" s="54"/>
    </row>
    <row r="78" spans="1:58" x14ac:dyDescent="0.25">
      <c r="A78" s="39"/>
      <c r="B78" s="39" t="e">
        <f>IF(ROW(A78)=1,"",VLOOKUP(A78,'SERP Crawl'!A:C,3,FALSE))</f>
        <v>#N/A</v>
      </c>
      <c r="C78" t="e">
        <f>IF(ROW(A78)=1,"",VLOOKUP(A78,Crawl!A:C,3,FALSE))</f>
        <v>#N/A</v>
      </c>
      <c r="D78" s="46" t="e">
        <f>IF(ROW(A78)=1,"",IF(VLOOKUP(A78,Crawl!A:V,22,FALSE)="","No","Yes"))</f>
        <v>#N/A</v>
      </c>
      <c r="E78" s="46" t="e">
        <f>IF(ROW(A78)=1,"",IF(VLOOKUP(A78,Crawl!A:W,23,FALSE)=0,"",VLOOKUP(A78,Crawl!A:W,23,FALSE)))</f>
        <v>#N/A</v>
      </c>
      <c r="F78" s="46" t="str">
        <f t="shared" si="20"/>
        <v/>
      </c>
      <c r="G78" s="46" t="str">
        <f>IFERROR(MID(A78,FIND(".",A78,LEN(Questionnaire!$E$3)),LEN(A78)),"")</f>
        <v/>
      </c>
      <c r="H78" s="46" t="str">
        <f t="shared" si="21"/>
        <v/>
      </c>
      <c r="AJ78"/>
      <c r="AK78"/>
      <c r="AL78"/>
      <c r="AM78"/>
      <c r="AN78"/>
      <c r="AO78"/>
      <c r="AP78"/>
      <c r="AQ78" s="48" t="str">
        <f>IF(ROW()=1,"",IF(L78=200,IFERROR(IF(FIND(LOWER(Questionnaire!$E$2),LOWER(N78)),"Yes","No"),"No"),"-"))</f>
        <v>-</v>
      </c>
      <c r="AR78" s="48" t="str">
        <f t="shared" si="11"/>
        <v>-</v>
      </c>
      <c r="AS78" s="48" t="str">
        <f t="shared" si="12"/>
        <v>-</v>
      </c>
      <c r="AT78" s="48" t="str">
        <f t="shared" si="19"/>
        <v>-</v>
      </c>
      <c r="AU78" s="48" t="str">
        <f t="shared" si="13"/>
        <v>No</v>
      </c>
      <c r="AV78" s="48" t="str">
        <f t="shared" si="14"/>
        <v>No</v>
      </c>
      <c r="AW78" s="48" t="str">
        <f t="shared" si="15"/>
        <v>-</v>
      </c>
      <c r="AX78" s="48" t="str">
        <f t="shared" si="16"/>
        <v>No</v>
      </c>
      <c r="AY78" s="48" t="str">
        <f t="shared" si="17"/>
        <v>No</v>
      </c>
      <c r="AZ78" s="48">
        <f t="shared" si="18"/>
        <v>0</v>
      </c>
      <c r="BD78" s="54"/>
    </row>
    <row r="79" spans="1:58" x14ac:dyDescent="0.25">
      <c r="A79" s="39"/>
      <c r="B79" s="39" t="e">
        <f>IF(ROW(A79)=1,"",VLOOKUP(A79,'SERP Crawl'!A:C,3,FALSE))</f>
        <v>#N/A</v>
      </c>
      <c r="C79" t="e">
        <f>IF(ROW(A79)=1,"",VLOOKUP(A79,Crawl!A:C,3,FALSE))</f>
        <v>#N/A</v>
      </c>
      <c r="D79" s="46" t="e">
        <f>IF(ROW(A79)=1,"",IF(VLOOKUP(A79,Crawl!A:V,22,FALSE)="","No","Yes"))</f>
        <v>#N/A</v>
      </c>
      <c r="E79" s="46" t="e">
        <f>IF(ROW(A79)=1,"",IF(VLOOKUP(A79,Crawl!A:W,23,FALSE)=0,"",VLOOKUP(A79,Crawl!A:W,23,FALSE)))</f>
        <v>#N/A</v>
      </c>
      <c r="F79" s="46" t="str">
        <f t="shared" si="20"/>
        <v/>
      </c>
      <c r="G79" s="46" t="str">
        <f>IFERROR(MID(A79,FIND(".",A79,LEN(Questionnaire!$E$3)),LEN(A79)),"")</f>
        <v/>
      </c>
      <c r="H79" s="46" t="str">
        <f t="shared" si="21"/>
        <v/>
      </c>
      <c r="AJ79"/>
      <c r="AK79"/>
      <c r="AL79"/>
      <c r="AM79"/>
      <c r="AN79"/>
      <c r="AO79"/>
      <c r="AP79"/>
      <c r="AQ79" s="48" t="str">
        <f>IF(ROW()=1,"",IF(L79=200,IFERROR(IF(FIND(LOWER(Questionnaire!$E$2),LOWER(N79)),"Yes","No"),"No"),"-"))</f>
        <v>-</v>
      </c>
      <c r="AR79" s="48" t="str">
        <f t="shared" si="11"/>
        <v>-</v>
      </c>
      <c r="AS79" s="48" t="str">
        <f t="shared" si="12"/>
        <v>-</v>
      </c>
      <c r="AT79" s="48" t="str">
        <f t="shared" si="19"/>
        <v>-</v>
      </c>
      <c r="AU79" s="48" t="str">
        <f t="shared" si="13"/>
        <v>No</v>
      </c>
      <c r="AV79" s="48" t="str">
        <f t="shared" si="14"/>
        <v>No</v>
      </c>
      <c r="AW79" s="48" t="str">
        <f t="shared" si="15"/>
        <v>-</v>
      </c>
      <c r="AX79" s="48" t="str">
        <f t="shared" si="16"/>
        <v>No</v>
      </c>
      <c r="AY79" s="48" t="str">
        <f t="shared" si="17"/>
        <v>No</v>
      </c>
      <c r="AZ79" s="48">
        <f t="shared" si="18"/>
        <v>0</v>
      </c>
      <c r="BD79" s="54"/>
    </row>
    <row r="80" spans="1:58" x14ac:dyDescent="0.25">
      <c r="A80" s="39"/>
      <c r="B80" s="39" t="e">
        <f>IF(ROW(A80)=1,"",VLOOKUP(A80,'SERP Crawl'!A:C,3,FALSE))</f>
        <v>#N/A</v>
      </c>
      <c r="C80" t="e">
        <f>IF(ROW(A80)=1,"",VLOOKUP(A80,Crawl!A:C,3,FALSE))</f>
        <v>#N/A</v>
      </c>
      <c r="D80" s="46" t="e">
        <f>IF(ROW(A80)=1,"",IF(VLOOKUP(A80,Crawl!A:V,22,FALSE)="","No","Yes"))</f>
        <v>#N/A</v>
      </c>
      <c r="E80" s="46" t="e">
        <f>IF(ROW(A80)=1,"",IF(VLOOKUP(A80,Crawl!A:W,23,FALSE)=0,"",VLOOKUP(A80,Crawl!A:W,23,FALSE)))</f>
        <v>#N/A</v>
      </c>
      <c r="F80" s="46" t="str">
        <f t="shared" si="20"/>
        <v/>
      </c>
      <c r="G80" s="46" t="str">
        <f>IFERROR(MID(A80,FIND(".",A80,LEN(Questionnaire!$E$3)),LEN(A80)),"")</f>
        <v/>
      </c>
      <c r="H80" s="46" t="str">
        <f t="shared" si="21"/>
        <v/>
      </c>
      <c r="AJ80"/>
      <c r="AK80"/>
      <c r="AL80"/>
      <c r="AM80"/>
      <c r="AN80"/>
      <c r="AO80"/>
      <c r="AP80"/>
      <c r="AQ80" s="48" t="str">
        <f>IF(ROW()=1,"",IF(L80=200,IFERROR(IF(FIND(LOWER(Questionnaire!$E$2),LOWER(N80)),"Yes","No"),"No"),"-"))</f>
        <v>-</v>
      </c>
      <c r="AR80" s="48" t="str">
        <f t="shared" si="11"/>
        <v>-</v>
      </c>
      <c r="AS80" s="48" t="str">
        <f t="shared" si="12"/>
        <v>-</v>
      </c>
      <c r="AT80" s="48" t="str">
        <f t="shared" si="19"/>
        <v>-</v>
      </c>
      <c r="AU80" s="48" t="str">
        <f t="shared" si="13"/>
        <v>No</v>
      </c>
      <c r="AV80" s="48" t="str">
        <f t="shared" si="14"/>
        <v>No</v>
      </c>
      <c r="AW80" s="48" t="str">
        <f t="shared" si="15"/>
        <v>-</v>
      </c>
      <c r="AX80" s="48" t="str">
        <f t="shared" si="16"/>
        <v>No</v>
      </c>
      <c r="AY80" s="48" t="str">
        <f t="shared" si="17"/>
        <v>No</v>
      </c>
      <c r="AZ80" s="48">
        <f t="shared" si="18"/>
        <v>0</v>
      </c>
      <c r="BD80" s="54"/>
    </row>
    <row r="81" spans="1:58" x14ac:dyDescent="0.25">
      <c r="A81" s="39"/>
      <c r="B81" s="39" t="e">
        <f>IF(ROW(A81)=1,"",VLOOKUP(A81,'SERP Crawl'!A:C,3,FALSE))</f>
        <v>#N/A</v>
      </c>
      <c r="C81" t="e">
        <f>IF(ROW(A81)=1,"",VLOOKUP(A81,Crawl!A:C,3,FALSE))</f>
        <v>#N/A</v>
      </c>
      <c r="D81" s="46" t="e">
        <f>IF(ROW(A81)=1,"",IF(VLOOKUP(A81,Crawl!A:V,22,FALSE)="","No","Yes"))</f>
        <v>#N/A</v>
      </c>
      <c r="E81" s="46" t="e">
        <f>IF(ROW(A81)=1,"",IF(VLOOKUP(A81,Crawl!A:W,23,FALSE)=0,"",VLOOKUP(A81,Crawl!A:W,23,FALSE)))</f>
        <v>#N/A</v>
      </c>
      <c r="F81" s="46" t="str">
        <f t="shared" si="20"/>
        <v/>
      </c>
      <c r="G81" s="46" t="str">
        <f>IFERROR(MID(A81,FIND(".",A81,LEN(Questionnaire!$E$3)),LEN(A81)),"")</f>
        <v/>
      </c>
      <c r="H81" s="46" t="str">
        <f t="shared" si="21"/>
        <v/>
      </c>
      <c r="AJ81"/>
      <c r="AK81"/>
      <c r="AL81"/>
      <c r="AM81"/>
      <c r="AN81"/>
      <c r="AO81"/>
      <c r="AP81"/>
      <c r="AQ81" s="48" t="str">
        <f>IF(ROW()=1,"",IF(L81=200,IFERROR(IF(FIND(LOWER(Questionnaire!$E$2),LOWER(N81)),"Yes","No"),"No"),"-"))</f>
        <v>-</v>
      </c>
      <c r="AR81" s="48" t="str">
        <f t="shared" si="11"/>
        <v>-</v>
      </c>
      <c r="AS81" s="48" t="str">
        <f t="shared" si="12"/>
        <v>-</v>
      </c>
      <c r="AT81" s="48" t="str">
        <f t="shared" si="19"/>
        <v>-</v>
      </c>
      <c r="AU81" s="48" t="str">
        <f t="shared" si="13"/>
        <v>No</v>
      </c>
      <c r="AV81" s="48" t="str">
        <f t="shared" si="14"/>
        <v>No</v>
      </c>
      <c r="AW81" s="48" t="str">
        <f t="shared" si="15"/>
        <v>-</v>
      </c>
      <c r="AX81" s="48" t="str">
        <f t="shared" si="16"/>
        <v>No</v>
      </c>
      <c r="AY81" s="48" t="str">
        <f t="shared" si="17"/>
        <v>No</v>
      </c>
      <c r="AZ81" s="48">
        <f t="shared" si="18"/>
        <v>0</v>
      </c>
      <c r="BD81" s="54"/>
    </row>
    <row r="82" spans="1:58" x14ac:dyDescent="0.25">
      <c r="A82" s="39"/>
      <c r="B82" s="39" t="e">
        <f>IF(ROW(A82)=1,"",VLOOKUP(A82,'SERP Crawl'!A:C,3,FALSE))</f>
        <v>#N/A</v>
      </c>
      <c r="C82" t="e">
        <f>IF(ROW(A82)=1,"",VLOOKUP(A82,Crawl!A:C,3,FALSE))</f>
        <v>#N/A</v>
      </c>
      <c r="D82" s="46" t="e">
        <f>IF(ROW(A82)=1,"",IF(VLOOKUP(A82,Crawl!A:V,22,FALSE)="","No","Yes"))</f>
        <v>#N/A</v>
      </c>
      <c r="E82" s="46" t="e">
        <f>IF(ROW(A82)=1,"",IF(VLOOKUP(A82,Crawl!A:W,23,FALSE)=0,"",VLOOKUP(A82,Crawl!A:W,23,FALSE)))</f>
        <v>#N/A</v>
      </c>
      <c r="F82" s="46" t="str">
        <f t="shared" si="20"/>
        <v/>
      </c>
      <c r="G82" s="46" t="str">
        <f>IFERROR(MID(A82,FIND(".",A82,LEN(Questionnaire!$E$3)),LEN(A82)),"")</f>
        <v/>
      </c>
      <c r="H82" s="46" t="str">
        <f t="shared" si="21"/>
        <v/>
      </c>
      <c r="AJ82"/>
      <c r="AK82"/>
      <c r="AL82"/>
      <c r="AM82"/>
      <c r="AN82"/>
      <c r="AO82"/>
      <c r="AP82"/>
      <c r="AQ82" s="48" t="str">
        <f>IF(ROW()=1,"",IF(L82=200,IFERROR(IF(FIND(LOWER(Questionnaire!$E$2),LOWER(N82)),"Yes","No"),"No"),"-"))</f>
        <v>-</v>
      </c>
      <c r="AR82" s="48" t="str">
        <f t="shared" si="11"/>
        <v>-</v>
      </c>
      <c r="AS82" s="48" t="str">
        <f t="shared" si="12"/>
        <v>-</v>
      </c>
      <c r="AT82" s="48" t="str">
        <f t="shared" si="19"/>
        <v>-</v>
      </c>
      <c r="AU82" s="48" t="str">
        <f t="shared" si="13"/>
        <v>No</v>
      </c>
      <c r="AV82" s="48" t="str">
        <f t="shared" si="14"/>
        <v>No</v>
      </c>
      <c r="AW82" s="48" t="str">
        <f t="shared" si="15"/>
        <v>-</v>
      </c>
      <c r="AX82" s="48" t="str">
        <f t="shared" si="16"/>
        <v>No</v>
      </c>
      <c r="AY82" s="48" t="str">
        <f t="shared" si="17"/>
        <v>No</v>
      </c>
      <c r="AZ82" s="48">
        <f t="shared" si="18"/>
        <v>0</v>
      </c>
      <c r="BD82" s="54"/>
    </row>
    <row r="83" spans="1:58" x14ac:dyDescent="0.25">
      <c r="A83" s="39"/>
      <c r="B83" s="39" t="e">
        <f>IF(ROW(A83)=1,"",VLOOKUP(A83,'SERP Crawl'!A:C,3,FALSE))</f>
        <v>#N/A</v>
      </c>
      <c r="C83" t="e">
        <f>IF(ROW(A83)=1,"",VLOOKUP(A83,Crawl!A:C,3,FALSE))</f>
        <v>#N/A</v>
      </c>
      <c r="D83" s="46" t="e">
        <f>IF(ROW(A83)=1,"",IF(VLOOKUP(A83,Crawl!A:V,22,FALSE)="","No","Yes"))</f>
        <v>#N/A</v>
      </c>
      <c r="E83" s="46" t="e">
        <f>IF(ROW(A83)=1,"",IF(VLOOKUP(A83,Crawl!A:W,23,FALSE)=0,"",VLOOKUP(A83,Crawl!A:W,23,FALSE)))</f>
        <v>#N/A</v>
      </c>
      <c r="F83" s="46" t="str">
        <f t="shared" si="20"/>
        <v/>
      </c>
      <c r="G83" s="46" t="str">
        <f>IFERROR(MID(A83,FIND(".",A83,LEN(Questionnaire!$E$3)),LEN(A83)),"")</f>
        <v/>
      </c>
      <c r="H83" s="46" t="str">
        <f t="shared" si="21"/>
        <v/>
      </c>
      <c r="AJ83"/>
      <c r="AK83"/>
      <c r="AL83"/>
      <c r="AM83"/>
      <c r="AN83"/>
      <c r="AO83"/>
      <c r="AP83"/>
      <c r="AQ83" s="48" t="str">
        <f>IF(ROW()=1,"",IF(L83=200,IFERROR(IF(FIND(LOWER(Questionnaire!$E$2),LOWER(N83)),"Yes","No"),"No"),"-"))</f>
        <v>-</v>
      </c>
      <c r="AR83" s="48" t="str">
        <f t="shared" si="11"/>
        <v>-</v>
      </c>
      <c r="AS83" s="48" t="str">
        <f t="shared" si="12"/>
        <v>-</v>
      </c>
      <c r="AT83" s="48" t="str">
        <f t="shared" si="19"/>
        <v>-</v>
      </c>
      <c r="AU83" s="48" t="str">
        <f t="shared" si="13"/>
        <v>No</v>
      </c>
      <c r="AV83" s="48" t="str">
        <f t="shared" si="14"/>
        <v>No</v>
      </c>
      <c r="AW83" s="48" t="str">
        <f t="shared" si="15"/>
        <v>-</v>
      </c>
      <c r="AX83" s="48" t="str">
        <f t="shared" si="16"/>
        <v>No</v>
      </c>
      <c r="AY83" s="48" t="str">
        <f t="shared" si="17"/>
        <v>No</v>
      </c>
      <c r="AZ83" s="48">
        <f t="shared" si="18"/>
        <v>0</v>
      </c>
      <c r="BD83" s="54"/>
    </row>
    <row r="84" spans="1:58" x14ac:dyDescent="0.25">
      <c r="A84" s="39"/>
      <c r="B84" s="39" t="e">
        <f>IF(ROW(A84)=1,"",VLOOKUP(A84,'SERP Crawl'!A:C,3,FALSE))</f>
        <v>#N/A</v>
      </c>
      <c r="C84" t="e">
        <f>IF(ROW(A84)=1,"",VLOOKUP(A84,Crawl!A:C,3,FALSE))</f>
        <v>#N/A</v>
      </c>
      <c r="D84" s="46" t="e">
        <f>IF(ROW(A84)=1,"",IF(VLOOKUP(A84,Crawl!A:V,22,FALSE)="","No","Yes"))</f>
        <v>#N/A</v>
      </c>
      <c r="E84" s="46" t="e">
        <f>IF(ROW(A84)=1,"",IF(VLOOKUP(A84,Crawl!A:W,23,FALSE)=0,"",VLOOKUP(A84,Crawl!A:W,23,FALSE)))</f>
        <v>#N/A</v>
      </c>
      <c r="F84" s="46" t="str">
        <f t="shared" si="20"/>
        <v/>
      </c>
      <c r="G84" s="46" t="str">
        <f>IFERROR(MID(A84,FIND(".",A84,LEN(Questionnaire!$E$3)),LEN(A84)),"")</f>
        <v/>
      </c>
      <c r="H84" s="46" t="str">
        <f t="shared" si="21"/>
        <v/>
      </c>
      <c r="AJ84"/>
      <c r="AK84"/>
      <c r="AL84"/>
      <c r="AM84"/>
      <c r="AN84"/>
      <c r="AO84"/>
      <c r="AP84"/>
      <c r="AQ84" s="48" t="str">
        <f>IF(ROW()=1,"",IF(L84=200,IFERROR(IF(FIND(LOWER(Questionnaire!$E$2),LOWER(N84)),"Yes","No"),"No"),"-"))</f>
        <v>-</v>
      </c>
      <c r="AR84" s="48" t="str">
        <f t="shared" si="11"/>
        <v>-</v>
      </c>
      <c r="AS84" s="48" t="str">
        <f t="shared" si="12"/>
        <v>-</v>
      </c>
      <c r="AT84" s="48" t="str">
        <f t="shared" si="19"/>
        <v>-</v>
      </c>
      <c r="AU84" s="48" t="str">
        <f t="shared" si="13"/>
        <v>No</v>
      </c>
      <c r="AV84" s="48" t="str">
        <f t="shared" si="14"/>
        <v>No</v>
      </c>
      <c r="AW84" s="48" t="str">
        <f t="shared" si="15"/>
        <v>-</v>
      </c>
      <c r="AX84" s="48" t="str">
        <f t="shared" si="16"/>
        <v>No</v>
      </c>
      <c r="AY84" s="48" t="str">
        <f t="shared" si="17"/>
        <v>No</v>
      </c>
      <c r="AZ84" s="48">
        <f t="shared" si="18"/>
        <v>0</v>
      </c>
      <c r="BD84" s="54"/>
    </row>
    <row r="85" spans="1:58" x14ac:dyDescent="0.25">
      <c r="A85" s="39"/>
      <c r="B85" s="39" t="e">
        <f>IF(ROW(A85)=1,"",VLOOKUP(A85,'SERP Crawl'!A:C,3,FALSE))</f>
        <v>#N/A</v>
      </c>
      <c r="C85" t="e">
        <f>IF(ROW(A85)=1,"",VLOOKUP(A85,Crawl!A:C,3,FALSE))</f>
        <v>#N/A</v>
      </c>
      <c r="D85" s="46" t="e">
        <f>IF(ROW(A85)=1,"",IF(VLOOKUP(A85,Crawl!A:V,22,FALSE)="","No","Yes"))</f>
        <v>#N/A</v>
      </c>
      <c r="E85" s="46" t="e">
        <f>IF(ROW(A85)=1,"",IF(VLOOKUP(A85,Crawl!A:W,23,FALSE)=0,"",VLOOKUP(A85,Crawl!A:W,23,FALSE)))</f>
        <v>#N/A</v>
      </c>
      <c r="F85" s="46" t="str">
        <f t="shared" si="20"/>
        <v/>
      </c>
      <c r="G85" s="46" t="str">
        <f>IFERROR(MID(A85,FIND(".",A85,LEN(Questionnaire!$E$3)),LEN(A85)),"")</f>
        <v/>
      </c>
      <c r="H85" s="46" t="str">
        <f t="shared" si="21"/>
        <v/>
      </c>
      <c r="AJ85"/>
      <c r="AK85"/>
      <c r="AL85"/>
      <c r="AM85"/>
      <c r="AN85"/>
      <c r="AO85"/>
      <c r="AP85"/>
      <c r="AQ85" s="48" t="str">
        <f>IF(ROW()=1,"",IF(L85=200,IFERROR(IF(FIND(LOWER(Questionnaire!$E$2),LOWER(N85)),"Yes","No"),"No"),"-"))</f>
        <v>-</v>
      </c>
      <c r="AR85" s="48" t="str">
        <f t="shared" si="11"/>
        <v>-</v>
      </c>
      <c r="AS85" s="48" t="str">
        <f t="shared" si="12"/>
        <v>-</v>
      </c>
      <c r="AT85" s="48" t="str">
        <f t="shared" si="19"/>
        <v>-</v>
      </c>
      <c r="AU85" s="48" t="str">
        <f t="shared" si="13"/>
        <v>No</v>
      </c>
      <c r="AV85" s="48" t="str">
        <f t="shared" si="14"/>
        <v>No</v>
      </c>
      <c r="AW85" s="48" t="str">
        <f t="shared" si="15"/>
        <v>-</v>
      </c>
      <c r="AX85" s="48" t="str">
        <f t="shared" si="16"/>
        <v>No</v>
      </c>
      <c r="AY85" s="48" t="str">
        <f t="shared" si="17"/>
        <v>No</v>
      </c>
      <c r="AZ85" s="48">
        <f t="shared" si="18"/>
        <v>0</v>
      </c>
      <c r="BB85" s="53"/>
      <c r="BC85" s="53"/>
      <c r="BD85" s="55"/>
      <c r="BE85" s="53"/>
      <c r="BF85" s="53"/>
    </row>
    <row r="86" spans="1:58" x14ac:dyDescent="0.25">
      <c r="A86" s="39"/>
      <c r="B86" s="39" t="e">
        <f>IF(ROW(A86)=1,"",VLOOKUP(A86,'SERP Crawl'!A:C,3,FALSE))</f>
        <v>#N/A</v>
      </c>
      <c r="C86" t="e">
        <f>IF(ROW(A86)=1,"",VLOOKUP(A86,Crawl!A:C,3,FALSE))</f>
        <v>#N/A</v>
      </c>
      <c r="D86" s="46" t="e">
        <f>IF(ROW(A86)=1,"",IF(VLOOKUP(A86,Crawl!A:V,22,FALSE)="","No","Yes"))</f>
        <v>#N/A</v>
      </c>
      <c r="E86" s="46" t="e">
        <f>IF(ROW(A86)=1,"",IF(VLOOKUP(A86,Crawl!A:W,23,FALSE)=0,"",VLOOKUP(A86,Crawl!A:W,23,FALSE)))</f>
        <v>#N/A</v>
      </c>
      <c r="F86" s="46" t="str">
        <f t="shared" si="20"/>
        <v/>
      </c>
      <c r="G86" s="46" t="str">
        <f>IFERROR(MID(A86,FIND(".",A86,LEN(Questionnaire!$E$3)),LEN(A86)),"")</f>
        <v/>
      </c>
      <c r="H86" s="46" t="str">
        <f t="shared" si="21"/>
        <v/>
      </c>
      <c r="AJ86"/>
      <c r="AK86"/>
      <c r="AL86"/>
      <c r="AM86"/>
      <c r="AN86"/>
      <c r="AO86"/>
      <c r="AP86"/>
      <c r="AQ86" s="48" t="str">
        <f>IF(ROW()=1,"",IF(L86=200,IFERROR(IF(FIND(LOWER(Questionnaire!$E$2),LOWER(N86)),"Yes","No"),"No"),"-"))</f>
        <v>-</v>
      </c>
      <c r="AR86" s="48" t="str">
        <f t="shared" si="11"/>
        <v>-</v>
      </c>
      <c r="AS86" s="48" t="str">
        <f t="shared" si="12"/>
        <v>-</v>
      </c>
      <c r="AT86" s="48" t="str">
        <f t="shared" si="19"/>
        <v>-</v>
      </c>
      <c r="AU86" s="48" t="str">
        <f t="shared" si="13"/>
        <v>No</v>
      </c>
      <c r="AV86" s="48" t="str">
        <f t="shared" si="14"/>
        <v>No</v>
      </c>
      <c r="AW86" s="48" t="str">
        <f t="shared" si="15"/>
        <v>-</v>
      </c>
      <c r="AX86" s="48" t="str">
        <f t="shared" si="16"/>
        <v>No</v>
      </c>
      <c r="AY86" s="48" t="str">
        <f t="shared" si="17"/>
        <v>No</v>
      </c>
      <c r="AZ86" s="48">
        <f t="shared" si="18"/>
        <v>0</v>
      </c>
      <c r="BD86" s="54"/>
    </row>
    <row r="87" spans="1:58" x14ac:dyDescent="0.25">
      <c r="A87" s="39"/>
      <c r="B87" s="39" t="e">
        <f>IF(ROW(A87)=1,"",VLOOKUP(A87,'SERP Crawl'!A:C,3,FALSE))</f>
        <v>#N/A</v>
      </c>
      <c r="C87" t="e">
        <f>IF(ROW(A87)=1,"",VLOOKUP(A87,Crawl!A:C,3,FALSE))</f>
        <v>#N/A</v>
      </c>
      <c r="D87" s="46" t="e">
        <f>IF(ROW(A87)=1,"",IF(VLOOKUP(A87,Crawl!A:V,22,FALSE)="","No","Yes"))</f>
        <v>#N/A</v>
      </c>
      <c r="E87" s="46" t="e">
        <f>IF(ROW(A87)=1,"",IF(VLOOKUP(A87,Crawl!A:W,23,FALSE)=0,"",VLOOKUP(A87,Crawl!A:W,23,FALSE)))</f>
        <v>#N/A</v>
      </c>
      <c r="F87" s="46" t="str">
        <f t="shared" si="20"/>
        <v/>
      </c>
      <c r="G87" s="46" t="str">
        <f>IFERROR(MID(A87,FIND(".",A87,LEN(Questionnaire!$E$3)),LEN(A87)),"")</f>
        <v/>
      </c>
      <c r="H87" s="46" t="str">
        <f t="shared" si="21"/>
        <v/>
      </c>
      <c r="AJ87"/>
      <c r="AK87"/>
      <c r="AL87"/>
      <c r="AM87"/>
      <c r="AN87"/>
      <c r="AO87"/>
      <c r="AP87"/>
      <c r="AQ87" s="48" t="str">
        <f>IF(ROW()=1,"",IF(L87=200,IFERROR(IF(FIND(LOWER(Questionnaire!$E$2),LOWER(N87)),"Yes","No"),"No"),"-"))</f>
        <v>-</v>
      </c>
      <c r="AR87" s="48" t="str">
        <f t="shared" si="11"/>
        <v>-</v>
      </c>
      <c r="AS87" s="48" t="str">
        <f t="shared" si="12"/>
        <v>-</v>
      </c>
      <c r="AT87" s="48" t="str">
        <f t="shared" si="19"/>
        <v>-</v>
      </c>
      <c r="AU87" s="48" t="str">
        <f t="shared" si="13"/>
        <v>No</v>
      </c>
      <c r="AV87" s="48" t="str">
        <f t="shared" si="14"/>
        <v>No</v>
      </c>
      <c r="AW87" s="48" t="str">
        <f t="shared" si="15"/>
        <v>-</v>
      </c>
      <c r="AX87" s="48" t="str">
        <f t="shared" si="16"/>
        <v>No</v>
      </c>
      <c r="AY87" s="48" t="str">
        <f t="shared" si="17"/>
        <v>No</v>
      </c>
      <c r="AZ87" s="48">
        <f t="shared" si="18"/>
        <v>0</v>
      </c>
      <c r="BD87" s="54"/>
    </row>
    <row r="88" spans="1:58" x14ac:dyDescent="0.25">
      <c r="A88" s="39"/>
      <c r="B88" s="39" t="e">
        <f>IF(ROW(A88)=1,"",VLOOKUP(A88,'SERP Crawl'!A:C,3,FALSE))</f>
        <v>#N/A</v>
      </c>
      <c r="C88" t="e">
        <f>IF(ROW(A88)=1,"",VLOOKUP(A88,Crawl!A:C,3,FALSE))</f>
        <v>#N/A</v>
      </c>
      <c r="D88" s="46" t="e">
        <f>IF(ROW(A88)=1,"",IF(VLOOKUP(A88,Crawl!A:V,22,FALSE)="","No","Yes"))</f>
        <v>#N/A</v>
      </c>
      <c r="E88" s="46" t="e">
        <f>IF(ROW(A88)=1,"",IF(VLOOKUP(A88,Crawl!A:W,23,FALSE)=0,"",VLOOKUP(A88,Crawl!A:W,23,FALSE)))</f>
        <v>#N/A</v>
      </c>
      <c r="F88" s="46" t="str">
        <f t="shared" si="20"/>
        <v/>
      </c>
      <c r="G88" s="46" t="str">
        <f>IFERROR(MID(A88,FIND(".",A88,LEN(Questionnaire!$E$3)),LEN(A88)),"")</f>
        <v/>
      </c>
      <c r="H88" s="46" t="str">
        <f t="shared" si="21"/>
        <v/>
      </c>
      <c r="AJ88"/>
      <c r="AK88"/>
      <c r="AL88"/>
      <c r="AM88"/>
      <c r="AN88"/>
      <c r="AO88"/>
      <c r="AP88"/>
      <c r="AQ88" s="48" t="str">
        <f>IF(ROW()=1,"",IF(L88=200,IFERROR(IF(FIND(LOWER(Questionnaire!$E$2),LOWER(N88)),"Yes","No"),"No"),"-"))</f>
        <v>-</v>
      </c>
      <c r="AR88" s="48" t="str">
        <f t="shared" si="11"/>
        <v>-</v>
      </c>
      <c r="AS88" s="48" t="str">
        <f t="shared" si="12"/>
        <v>-</v>
      </c>
      <c r="AT88" s="48" t="str">
        <f t="shared" si="19"/>
        <v>-</v>
      </c>
      <c r="AU88" s="48" t="str">
        <f t="shared" si="13"/>
        <v>No</v>
      </c>
      <c r="AV88" s="48" t="str">
        <f t="shared" si="14"/>
        <v>No</v>
      </c>
      <c r="AW88" s="48" t="str">
        <f t="shared" si="15"/>
        <v>-</v>
      </c>
      <c r="AX88" s="48" t="str">
        <f t="shared" si="16"/>
        <v>No</v>
      </c>
      <c r="AY88" s="48" t="str">
        <f t="shared" si="17"/>
        <v>No</v>
      </c>
      <c r="AZ88" s="48">
        <f t="shared" si="18"/>
        <v>0</v>
      </c>
      <c r="BD88" s="54"/>
    </row>
    <row r="89" spans="1:58" x14ac:dyDescent="0.25">
      <c r="A89" s="39"/>
      <c r="B89" s="39" t="e">
        <f>IF(ROW(A89)=1,"",VLOOKUP(A89,'SERP Crawl'!A:C,3,FALSE))</f>
        <v>#N/A</v>
      </c>
      <c r="C89" t="e">
        <f>IF(ROW(A89)=1,"",VLOOKUP(A89,Crawl!A:C,3,FALSE))</f>
        <v>#N/A</v>
      </c>
      <c r="D89" s="46" t="e">
        <f>IF(ROW(A89)=1,"",IF(VLOOKUP(A89,Crawl!A:V,22,FALSE)="","No","Yes"))</f>
        <v>#N/A</v>
      </c>
      <c r="E89" s="46" t="e">
        <f>IF(ROW(A89)=1,"",IF(VLOOKUP(A89,Crawl!A:W,23,FALSE)=0,"",VLOOKUP(A89,Crawl!A:W,23,FALSE)))</f>
        <v>#N/A</v>
      </c>
      <c r="F89" s="46" t="str">
        <f t="shared" si="20"/>
        <v/>
      </c>
      <c r="G89" s="46" t="str">
        <f>IFERROR(MID(A89,FIND(".",A89,LEN(Questionnaire!$E$3)),LEN(A89)),"")</f>
        <v/>
      </c>
      <c r="H89" s="46" t="str">
        <f t="shared" si="21"/>
        <v/>
      </c>
      <c r="AJ89"/>
      <c r="AK89"/>
      <c r="AL89"/>
      <c r="AM89"/>
      <c r="AN89"/>
      <c r="AO89"/>
      <c r="AP89"/>
      <c r="AQ89" s="48" t="str">
        <f>IF(ROW()=1,"",IF(L89=200,IFERROR(IF(FIND(LOWER(Questionnaire!$E$2),LOWER(N89)),"Yes","No"),"No"),"-"))</f>
        <v>-</v>
      </c>
      <c r="AR89" s="48" t="str">
        <f t="shared" si="11"/>
        <v>-</v>
      </c>
      <c r="AS89" s="48" t="str">
        <f t="shared" si="12"/>
        <v>-</v>
      </c>
      <c r="AT89" s="48" t="str">
        <f t="shared" si="19"/>
        <v>-</v>
      </c>
      <c r="AU89" s="48" t="str">
        <f t="shared" si="13"/>
        <v>No</v>
      </c>
      <c r="AV89" s="48" t="str">
        <f t="shared" si="14"/>
        <v>No</v>
      </c>
      <c r="AW89" s="48" t="str">
        <f t="shared" si="15"/>
        <v>-</v>
      </c>
      <c r="AX89" s="48" t="str">
        <f t="shared" si="16"/>
        <v>No</v>
      </c>
      <c r="AY89" s="48" t="str">
        <f t="shared" si="17"/>
        <v>No</v>
      </c>
      <c r="AZ89" s="48">
        <f t="shared" si="18"/>
        <v>0</v>
      </c>
      <c r="BD89" s="54"/>
    </row>
    <row r="90" spans="1:58" x14ac:dyDescent="0.25">
      <c r="A90" s="39"/>
      <c r="B90" s="39" t="e">
        <f>IF(ROW(A90)=1,"",VLOOKUP(A90,'SERP Crawl'!A:C,3,FALSE))</f>
        <v>#N/A</v>
      </c>
      <c r="C90" t="e">
        <f>IF(ROW(A90)=1,"",VLOOKUP(A90,Crawl!A:C,3,FALSE))</f>
        <v>#N/A</v>
      </c>
      <c r="D90" s="46" t="e">
        <f>IF(ROW(A90)=1,"",IF(VLOOKUP(A90,Crawl!A:V,22,FALSE)="","No","Yes"))</f>
        <v>#N/A</v>
      </c>
      <c r="E90" s="46" t="e">
        <f>IF(ROW(A90)=1,"",IF(VLOOKUP(A90,Crawl!A:W,23,FALSE)=0,"",VLOOKUP(A90,Crawl!A:W,23,FALSE)))</f>
        <v>#N/A</v>
      </c>
      <c r="F90" s="46" t="str">
        <f t="shared" si="20"/>
        <v/>
      </c>
      <c r="G90" s="46" t="str">
        <f>IFERROR(MID(A90,FIND(".",A90,LEN(Questionnaire!$E$3)),LEN(A90)),"")</f>
        <v/>
      </c>
      <c r="H90" s="46" t="str">
        <f t="shared" si="21"/>
        <v/>
      </c>
      <c r="AJ90"/>
      <c r="AK90"/>
      <c r="AL90"/>
      <c r="AM90"/>
      <c r="AN90"/>
      <c r="AO90"/>
      <c r="AP90"/>
      <c r="AQ90" s="48" t="str">
        <f>IF(ROW()=1,"",IF(L90=200,IFERROR(IF(FIND(LOWER(Questionnaire!$E$2),LOWER(N90)),"Yes","No"),"No"),"-"))</f>
        <v>-</v>
      </c>
      <c r="AR90" s="48" t="str">
        <f t="shared" si="11"/>
        <v>-</v>
      </c>
      <c r="AS90" s="48" t="str">
        <f t="shared" si="12"/>
        <v>-</v>
      </c>
      <c r="AT90" s="48" t="str">
        <f t="shared" si="19"/>
        <v>-</v>
      </c>
      <c r="AU90" s="48" t="str">
        <f t="shared" si="13"/>
        <v>No</v>
      </c>
      <c r="AV90" s="48" t="str">
        <f t="shared" si="14"/>
        <v>No</v>
      </c>
      <c r="AW90" s="48" t="str">
        <f t="shared" si="15"/>
        <v>-</v>
      </c>
      <c r="AX90" s="48" t="str">
        <f t="shared" si="16"/>
        <v>No</v>
      </c>
      <c r="AY90" s="48" t="str">
        <f t="shared" si="17"/>
        <v>No</v>
      </c>
      <c r="AZ90" s="48">
        <f t="shared" si="18"/>
        <v>0</v>
      </c>
      <c r="BD90" s="54"/>
    </row>
    <row r="91" spans="1:58" x14ac:dyDescent="0.25">
      <c r="A91" s="39"/>
      <c r="B91" s="39" t="e">
        <f>IF(ROW(A91)=1,"",VLOOKUP(A91,'SERP Crawl'!A:C,3,FALSE))</f>
        <v>#N/A</v>
      </c>
      <c r="C91" t="e">
        <f>IF(ROW(A91)=1,"",VLOOKUP(A91,Crawl!A:C,3,FALSE))</f>
        <v>#N/A</v>
      </c>
      <c r="D91" s="46" t="e">
        <f>IF(ROW(A91)=1,"",IF(VLOOKUP(A91,Crawl!A:V,22,FALSE)="","No","Yes"))</f>
        <v>#N/A</v>
      </c>
      <c r="E91" s="46" t="e">
        <f>IF(ROW(A91)=1,"",IF(VLOOKUP(A91,Crawl!A:W,23,FALSE)=0,"",VLOOKUP(A91,Crawl!A:W,23,FALSE)))</f>
        <v>#N/A</v>
      </c>
      <c r="F91" s="46" t="str">
        <f t="shared" si="20"/>
        <v/>
      </c>
      <c r="G91" s="46" t="str">
        <f>IFERROR(MID(A91,FIND(".",A91,LEN(Questionnaire!$E$3)),LEN(A91)),"")</f>
        <v/>
      </c>
      <c r="H91" s="46" t="str">
        <f t="shared" si="21"/>
        <v/>
      </c>
      <c r="AJ91"/>
      <c r="AK91"/>
      <c r="AL91"/>
      <c r="AM91"/>
      <c r="AN91"/>
      <c r="AO91"/>
      <c r="AP91"/>
      <c r="AQ91" s="48" t="str">
        <f>IF(ROW()=1,"",IF(L91=200,IFERROR(IF(FIND(LOWER(Questionnaire!$E$2),LOWER(N91)),"Yes","No"),"No"),"-"))</f>
        <v>-</v>
      </c>
      <c r="AR91" s="48" t="str">
        <f t="shared" si="11"/>
        <v>-</v>
      </c>
      <c r="AS91" s="48" t="str">
        <f t="shared" si="12"/>
        <v>-</v>
      </c>
      <c r="AT91" s="48" t="str">
        <f t="shared" si="19"/>
        <v>-</v>
      </c>
      <c r="AU91" s="48" t="str">
        <f t="shared" si="13"/>
        <v>No</v>
      </c>
      <c r="AV91" s="48" t="str">
        <f t="shared" si="14"/>
        <v>No</v>
      </c>
      <c r="AW91" s="48" t="str">
        <f t="shared" si="15"/>
        <v>-</v>
      </c>
      <c r="AX91" s="48" t="str">
        <f t="shared" si="16"/>
        <v>No</v>
      </c>
      <c r="AY91" s="48" t="str">
        <f t="shared" si="17"/>
        <v>No</v>
      </c>
      <c r="AZ91" s="48">
        <f t="shared" si="18"/>
        <v>0</v>
      </c>
      <c r="BB91" s="53"/>
      <c r="BC91" s="53"/>
      <c r="BD91" s="55"/>
      <c r="BE91" s="53"/>
      <c r="BF91" s="53"/>
    </row>
    <row r="92" spans="1:58" x14ac:dyDescent="0.25">
      <c r="A92" s="39"/>
      <c r="B92" s="39" t="e">
        <f>IF(ROW(A92)=1,"",VLOOKUP(A92,'SERP Crawl'!A:C,3,FALSE))</f>
        <v>#N/A</v>
      </c>
      <c r="C92" t="e">
        <f>IF(ROW(A92)=1,"",VLOOKUP(A92,Crawl!A:C,3,FALSE))</f>
        <v>#N/A</v>
      </c>
      <c r="D92" s="46" t="e">
        <f>IF(ROW(A92)=1,"",IF(VLOOKUP(A92,Crawl!A:V,22,FALSE)="","No","Yes"))</f>
        <v>#N/A</v>
      </c>
      <c r="E92" s="46" t="e">
        <f>IF(ROW(A92)=1,"",IF(VLOOKUP(A92,Crawl!A:W,23,FALSE)=0,"",VLOOKUP(A92,Crawl!A:W,23,FALSE)))</f>
        <v>#N/A</v>
      </c>
      <c r="F92" s="46" t="str">
        <f t="shared" si="20"/>
        <v/>
      </c>
      <c r="G92" s="46" t="str">
        <f>IFERROR(MID(A92,FIND(".",A92,LEN(Questionnaire!$E$3)),LEN(A92)),"")</f>
        <v/>
      </c>
      <c r="H92" s="46" t="str">
        <f t="shared" si="21"/>
        <v/>
      </c>
      <c r="AJ92"/>
      <c r="AK92"/>
      <c r="AL92"/>
      <c r="AM92"/>
      <c r="AN92"/>
      <c r="AO92"/>
      <c r="AP92"/>
      <c r="AQ92" s="48" t="str">
        <f>IF(ROW()=1,"",IF(L92=200,IFERROR(IF(FIND(LOWER(Questionnaire!$E$2),LOWER(N92)),"Yes","No"),"No"),"-"))</f>
        <v>-</v>
      </c>
      <c r="AR92" s="48" t="str">
        <f t="shared" si="11"/>
        <v>-</v>
      </c>
      <c r="AS92" s="48" t="str">
        <f t="shared" si="12"/>
        <v>-</v>
      </c>
      <c r="AT92" s="48" t="str">
        <f t="shared" si="19"/>
        <v>-</v>
      </c>
      <c r="AU92" s="48" t="str">
        <f t="shared" si="13"/>
        <v>No</v>
      </c>
      <c r="AV92" s="48" t="str">
        <f t="shared" si="14"/>
        <v>No</v>
      </c>
      <c r="AW92" s="48" t="str">
        <f t="shared" si="15"/>
        <v>-</v>
      </c>
      <c r="AX92" s="48" t="str">
        <f t="shared" si="16"/>
        <v>No</v>
      </c>
      <c r="AY92" s="48" t="str">
        <f t="shared" si="17"/>
        <v>No</v>
      </c>
      <c r="AZ92" s="48">
        <f t="shared" si="18"/>
        <v>0</v>
      </c>
      <c r="BD92" s="54"/>
    </row>
    <row r="93" spans="1:58" x14ac:dyDescent="0.25">
      <c r="A93" s="39"/>
      <c r="B93" s="39" t="e">
        <f>IF(ROW(A93)=1,"",VLOOKUP(A93,'SERP Crawl'!A:C,3,FALSE))</f>
        <v>#N/A</v>
      </c>
      <c r="C93" t="e">
        <f>IF(ROW(A93)=1,"",VLOOKUP(A93,Crawl!A:C,3,FALSE))</f>
        <v>#N/A</v>
      </c>
      <c r="D93" s="46" t="e">
        <f>IF(ROW(A93)=1,"",IF(VLOOKUP(A93,Crawl!A:V,22,FALSE)="","No","Yes"))</f>
        <v>#N/A</v>
      </c>
      <c r="E93" s="46" t="e">
        <f>IF(ROW(A93)=1,"",IF(VLOOKUP(A93,Crawl!A:W,23,FALSE)=0,"",VLOOKUP(A93,Crawl!A:W,23,FALSE)))</f>
        <v>#N/A</v>
      </c>
      <c r="F93" s="46" t="str">
        <f t="shared" si="20"/>
        <v/>
      </c>
      <c r="G93" s="46" t="str">
        <f>IFERROR(MID(A93,FIND(".",A93,LEN(Questionnaire!$E$3)),LEN(A93)),"")</f>
        <v/>
      </c>
      <c r="H93" s="46" t="str">
        <f t="shared" si="21"/>
        <v/>
      </c>
      <c r="AJ93"/>
      <c r="AK93"/>
      <c r="AL93"/>
      <c r="AM93"/>
      <c r="AN93"/>
      <c r="AO93"/>
      <c r="AP93"/>
      <c r="AQ93" s="48" t="str">
        <f>IF(ROW()=1,"",IF(L93=200,IFERROR(IF(FIND(LOWER(Questionnaire!$E$2),LOWER(N93)),"Yes","No"),"No"),"-"))</f>
        <v>-</v>
      </c>
      <c r="AR93" s="48" t="str">
        <f t="shared" si="11"/>
        <v>-</v>
      </c>
      <c r="AS93" s="48" t="str">
        <f t="shared" si="12"/>
        <v>-</v>
      </c>
      <c r="AT93" s="48" t="str">
        <f t="shared" si="19"/>
        <v>-</v>
      </c>
      <c r="AU93" s="48" t="str">
        <f t="shared" si="13"/>
        <v>No</v>
      </c>
      <c r="AV93" s="48" t="str">
        <f t="shared" si="14"/>
        <v>No</v>
      </c>
      <c r="AW93" s="48" t="str">
        <f t="shared" si="15"/>
        <v>-</v>
      </c>
      <c r="AX93" s="48" t="str">
        <f t="shared" si="16"/>
        <v>No</v>
      </c>
      <c r="AY93" s="48" t="str">
        <f t="shared" si="17"/>
        <v>No</v>
      </c>
      <c r="AZ93" s="48">
        <f t="shared" si="18"/>
        <v>0</v>
      </c>
      <c r="BD93" s="54"/>
    </row>
    <row r="94" spans="1:58" x14ac:dyDescent="0.25">
      <c r="A94" s="39"/>
      <c r="B94" s="39" t="e">
        <f>IF(ROW(A94)=1,"",VLOOKUP(A94,'SERP Crawl'!A:C,3,FALSE))</f>
        <v>#N/A</v>
      </c>
      <c r="C94" t="e">
        <f>IF(ROW(A94)=1,"",VLOOKUP(A94,Crawl!A:C,3,FALSE))</f>
        <v>#N/A</v>
      </c>
      <c r="D94" s="46" t="e">
        <f>IF(ROW(A94)=1,"",IF(VLOOKUP(A94,Crawl!A:V,22,FALSE)="","No","Yes"))</f>
        <v>#N/A</v>
      </c>
      <c r="E94" s="46" t="e">
        <f>IF(ROW(A94)=1,"",IF(VLOOKUP(A94,Crawl!A:W,23,FALSE)=0,"",VLOOKUP(A94,Crawl!A:W,23,FALSE)))</f>
        <v>#N/A</v>
      </c>
      <c r="F94" s="46" t="str">
        <f t="shared" si="20"/>
        <v/>
      </c>
      <c r="G94" s="46" t="str">
        <f>IFERROR(MID(A94,FIND(".",A94,LEN(Questionnaire!$E$3)),LEN(A94)),"")</f>
        <v/>
      </c>
      <c r="H94" s="46" t="str">
        <f t="shared" si="21"/>
        <v/>
      </c>
      <c r="AJ94"/>
      <c r="AK94"/>
      <c r="AL94"/>
      <c r="AM94"/>
      <c r="AN94"/>
      <c r="AO94"/>
      <c r="AP94"/>
      <c r="AQ94" s="48" t="str">
        <f>IF(ROW()=1,"",IF(L94=200,IFERROR(IF(FIND(LOWER(Questionnaire!$E$2),LOWER(N94)),"Yes","No"),"No"),"-"))</f>
        <v>-</v>
      </c>
      <c r="AR94" s="48" t="str">
        <f t="shared" si="11"/>
        <v>-</v>
      </c>
      <c r="AS94" s="48" t="str">
        <f t="shared" si="12"/>
        <v>-</v>
      </c>
      <c r="AT94" s="48" t="str">
        <f t="shared" si="19"/>
        <v>-</v>
      </c>
      <c r="AU94" s="48" t="str">
        <f t="shared" si="13"/>
        <v>No</v>
      </c>
      <c r="AV94" s="48" t="str">
        <f t="shared" si="14"/>
        <v>No</v>
      </c>
      <c r="AW94" s="48" t="str">
        <f t="shared" si="15"/>
        <v>-</v>
      </c>
      <c r="AX94" s="48" t="str">
        <f t="shared" si="16"/>
        <v>No</v>
      </c>
      <c r="AY94" s="48" t="str">
        <f t="shared" si="17"/>
        <v>No</v>
      </c>
      <c r="AZ94" s="48">
        <f t="shared" si="18"/>
        <v>0</v>
      </c>
      <c r="BD94" s="54"/>
    </row>
    <row r="95" spans="1:58" x14ac:dyDescent="0.25">
      <c r="A95" s="39"/>
      <c r="B95" s="39" t="e">
        <f>IF(ROW(A95)=1,"",VLOOKUP(A95,'SERP Crawl'!A:C,3,FALSE))</f>
        <v>#N/A</v>
      </c>
      <c r="C95" t="e">
        <f>IF(ROW(A95)=1,"",VLOOKUP(A95,Crawl!A:C,3,FALSE))</f>
        <v>#N/A</v>
      </c>
      <c r="D95" s="46" t="e">
        <f>IF(ROW(A95)=1,"",IF(VLOOKUP(A95,Crawl!A:V,22,FALSE)="","No","Yes"))</f>
        <v>#N/A</v>
      </c>
      <c r="E95" s="46" t="e">
        <f>IF(ROW(A95)=1,"",IF(VLOOKUP(A95,Crawl!A:W,23,FALSE)=0,"",VLOOKUP(A95,Crawl!A:W,23,FALSE)))</f>
        <v>#N/A</v>
      </c>
      <c r="F95" s="46" t="str">
        <f t="shared" si="20"/>
        <v/>
      </c>
      <c r="G95" s="46" t="str">
        <f>IFERROR(MID(A95,FIND(".",A95,LEN(Questionnaire!$E$3)),LEN(A95)),"")</f>
        <v/>
      </c>
      <c r="H95" s="46" t="str">
        <f t="shared" si="21"/>
        <v/>
      </c>
      <c r="AJ95"/>
      <c r="AK95"/>
      <c r="AL95"/>
      <c r="AM95"/>
      <c r="AN95"/>
      <c r="AO95"/>
      <c r="AP95"/>
      <c r="AQ95" s="48" t="str">
        <f>IF(ROW()=1,"",IF(L95=200,IFERROR(IF(FIND(LOWER(Questionnaire!$E$2),LOWER(N95)),"Yes","No"),"No"),"-"))</f>
        <v>-</v>
      </c>
      <c r="AR95" s="48" t="str">
        <f t="shared" si="11"/>
        <v>-</v>
      </c>
      <c r="AS95" s="48" t="str">
        <f t="shared" si="12"/>
        <v>-</v>
      </c>
      <c r="AT95" s="48" t="str">
        <f t="shared" si="19"/>
        <v>-</v>
      </c>
      <c r="AU95" s="48" t="str">
        <f t="shared" si="13"/>
        <v>No</v>
      </c>
      <c r="AV95" s="48" t="str">
        <f t="shared" si="14"/>
        <v>No</v>
      </c>
      <c r="AW95" s="48" t="str">
        <f t="shared" si="15"/>
        <v>-</v>
      </c>
      <c r="AX95" s="48" t="str">
        <f t="shared" si="16"/>
        <v>No</v>
      </c>
      <c r="AY95" s="48" t="str">
        <f t="shared" si="17"/>
        <v>No</v>
      </c>
      <c r="AZ95" s="48">
        <f t="shared" si="18"/>
        <v>0</v>
      </c>
      <c r="BD95" s="54"/>
    </row>
    <row r="96" spans="1:58" x14ac:dyDescent="0.25">
      <c r="A96" s="39"/>
      <c r="B96" s="39" t="e">
        <f>IF(ROW(A96)=1,"",VLOOKUP(A96,'SERP Crawl'!A:C,3,FALSE))</f>
        <v>#N/A</v>
      </c>
      <c r="C96" t="e">
        <f>IF(ROW(A96)=1,"",VLOOKUP(A96,Crawl!A:C,3,FALSE))</f>
        <v>#N/A</v>
      </c>
      <c r="D96" s="46" t="e">
        <f>IF(ROW(A96)=1,"",IF(VLOOKUP(A96,Crawl!A:V,22,FALSE)="","No","Yes"))</f>
        <v>#N/A</v>
      </c>
      <c r="E96" s="46" t="e">
        <f>IF(ROW(A96)=1,"",IF(VLOOKUP(A96,Crawl!A:W,23,FALSE)=0,"",VLOOKUP(A96,Crawl!A:W,23,FALSE)))</f>
        <v>#N/A</v>
      </c>
      <c r="F96" s="46" t="str">
        <f t="shared" si="20"/>
        <v/>
      </c>
      <c r="G96" s="46" t="str">
        <f>IFERROR(MID(A96,FIND(".",A96,LEN(Questionnaire!$E$3)),LEN(A96)),"")</f>
        <v/>
      </c>
      <c r="H96" s="46" t="str">
        <f t="shared" si="21"/>
        <v/>
      </c>
      <c r="AJ96"/>
      <c r="AK96"/>
      <c r="AL96"/>
      <c r="AM96"/>
      <c r="AN96"/>
      <c r="AO96"/>
      <c r="AP96"/>
      <c r="AQ96" s="48" t="str">
        <f>IF(ROW()=1,"",IF(L96=200,IFERROR(IF(FIND(LOWER(Questionnaire!$E$2),LOWER(N96)),"Yes","No"),"No"),"-"))</f>
        <v>-</v>
      </c>
      <c r="AR96" s="48" t="str">
        <f t="shared" si="11"/>
        <v>-</v>
      </c>
      <c r="AS96" s="48" t="str">
        <f t="shared" si="12"/>
        <v>-</v>
      </c>
      <c r="AT96" s="48" t="str">
        <f t="shared" si="19"/>
        <v>-</v>
      </c>
      <c r="AU96" s="48" t="str">
        <f t="shared" si="13"/>
        <v>No</v>
      </c>
      <c r="AV96" s="48" t="str">
        <f t="shared" si="14"/>
        <v>No</v>
      </c>
      <c r="AW96" s="48" t="str">
        <f t="shared" si="15"/>
        <v>-</v>
      </c>
      <c r="AX96" s="48" t="str">
        <f t="shared" si="16"/>
        <v>No</v>
      </c>
      <c r="AY96" s="48" t="str">
        <f t="shared" si="17"/>
        <v>No</v>
      </c>
      <c r="AZ96" s="48">
        <f t="shared" si="18"/>
        <v>0</v>
      </c>
      <c r="BD96" s="54"/>
    </row>
    <row r="97" spans="1:58" x14ac:dyDescent="0.25">
      <c r="A97" s="39"/>
      <c r="B97" s="39" t="e">
        <f>IF(ROW(A97)=1,"",VLOOKUP(A97,'SERP Crawl'!A:C,3,FALSE))</f>
        <v>#N/A</v>
      </c>
      <c r="C97" t="e">
        <f>IF(ROW(A97)=1,"",VLOOKUP(A97,Crawl!A:C,3,FALSE))</f>
        <v>#N/A</v>
      </c>
      <c r="D97" s="46" t="e">
        <f>IF(ROW(A97)=1,"",IF(VLOOKUP(A97,Crawl!A:V,22,FALSE)="","No","Yes"))</f>
        <v>#N/A</v>
      </c>
      <c r="E97" s="46" t="e">
        <f>IF(ROW(A97)=1,"",IF(VLOOKUP(A97,Crawl!A:W,23,FALSE)=0,"",VLOOKUP(A97,Crawl!A:W,23,FALSE)))</f>
        <v>#N/A</v>
      </c>
      <c r="F97" s="46" t="str">
        <f t="shared" si="20"/>
        <v/>
      </c>
      <c r="G97" s="46" t="str">
        <f>IFERROR(MID(A97,FIND(".",A97,LEN(Questionnaire!$E$3)),LEN(A97)),"")</f>
        <v/>
      </c>
      <c r="H97" s="46" t="str">
        <f t="shared" si="21"/>
        <v/>
      </c>
      <c r="AJ97"/>
      <c r="AK97"/>
      <c r="AL97"/>
      <c r="AM97"/>
      <c r="AN97"/>
      <c r="AO97"/>
      <c r="AP97"/>
      <c r="AQ97" s="48" t="str">
        <f>IF(ROW()=1,"",IF(L97=200,IFERROR(IF(FIND(LOWER(Questionnaire!$E$2),LOWER(N97)),"Yes","No"),"No"),"-"))</f>
        <v>-</v>
      </c>
      <c r="AR97" s="48" t="str">
        <f t="shared" si="11"/>
        <v>-</v>
      </c>
      <c r="AS97" s="48" t="str">
        <f t="shared" si="12"/>
        <v>-</v>
      </c>
      <c r="AT97" s="48" t="str">
        <f t="shared" si="19"/>
        <v>-</v>
      </c>
      <c r="AU97" s="48" t="str">
        <f t="shared" si="13"/>
        <v>No</v>
      </c>
      <c r="AV97" s="48" t="str">
        <f t="shared" si="14"/>
        <v>No</v>
      </c>
      <c r="AW97" s="48" t="str">
        <f t="shared" si="15"/>
        <v>-</v>
      </c>
      <c r="AX97" s="48" t="str">
        <f t="shared" si="16"/>
        <v>No</v>
      </c>
      <c r="AY97" s="48" t="str">
        <f t="shared" si="17"/>
        <v>No</v>
      </c>
      <c r="AZ97" s="48">
        <f t="shared" si="18"/>
        <v>0</v>
      </c>
      <c r="BD97" s="54"/>
    </row>
    <row r="98" spans="1:58" x14ac:dyDescent="0.25">
      <c r="A98" s="39"/>
      <c r="B98" s="39" t="e">
        <f>IF(ROW(A98)=1,"",VLOOKUP(A98,'SERP Crawl'!A:C,3,FALSE))</f>
        <v>#N/A</v>
      </c>
      <c r="C98" t="e">
        <f>IF(ROW(A98)=1,"",VLOOKUP(A98,Crawl!A:C,3,FALSE))</f>
        <v>#N/A</v>
      </c>
      <c r="D98" s="46" t="e">
        <f>IF(ROW(A98)=1,"",IF(VLOOKUP(A98,Crawl!A:V,22,FALSE)="","No","Yes"))</f>
        <v>#N/A</v>
      </c>
      <c r="E98" s="46" t="e">
        <f>IF(ROW(A98)=1,"",IF(VLOOKUP(A98,Crawl!A:W,23,FALSE)=0,"",VLOOKUP(A98,Crawl!A:W,23,FALSE)))</f>
        <v>#N/A</v>
      </c>
      <c r="F98" s="46" t="str">
        <f t="shared" si="20"/>
        <v/>
      </c>
      <c r="G98" s="46" t="str">
        <f>IFERROR(MID(A98,FIND(".",A98,LEN(Questionnaire!$E$3)),LEN(A98)),"")</f>
        <v/>
      </c>
      <c r="H98" s="46" t="str">
        <f t="shared" si="21"/>
        <v/>
      </c>
      <c r="AJ98"/>
      <c r="AK98"/>
      <c r="AL98"/>
      <c r="AM98"/>
      <c r="AN98"/>
      <c r="AO98"/>
      <c r="AP98"/>
      <c r="AQ98" s="48" t="str">
        <f>IF(ROW()=1,"",IF(L98=200,IFERROR(IF(FIND(LOWER(Questionnaire!$E$2),LOWER(N98)),"Yes","No"),"No"),"-"))</f>
        <v>-</v>
      </c>
      <c r="AR98" s="48" t="str">
        <f t="shared" si="11"/>
        <v>-</v>
      </c>
      <c r="AS98" s="48" t="str">
        <f t="shared" si="12"/>
        <v>-</v>
      </c>
      <c r="AT98" s="48" t="str">
        <f t="shared" si="19"/>
        <v>-</v>
      </c>
      <c r="AU98" s="48" t="str">
        <f t="shared" si="13"/>
        <v>No</v>
      </c>
      <c r="AV98" s="48" t="str">
        <f t="shared" si="14"/>
        <v>No</v>
      </c>
      <c r="AW98" s="48" t="str">
        <f t="shared" si="15"/>
        <v>-</v>
      </c>
      <c r="AX98" s="48" t="str">
        <f t="shared" si="16"/>
        <v>No</v>
      </c>
      <c r="AY98" s="48" t="str">
        <f t="shared" si="17"/>
        <v>No</v>
      </c>
      <c r="AZ98" s="48">
        <f t="shared" si="18"/>
        <v>0</v>
      </c>
      <c r="BB98" s="53"/>
      <c r="BC98" s="53"/>
      <c r="BD98" s="55"/>
      <c r="BE98" s="53"/>
      <c r="BF98" s="53"/>
    </row>
    <row r="99" spans="1:58" x14ac:dyDescent="0.25">
      <c r="A99" s="39"/>
      <c r="B99" s="39" t="e">
        <f>IF(ROW(A99)=1,"",VLOOKUP(A99,'SERP Crawl'!A:C,3,FALSE))</f>
        <v>#N/A</v>
      </c>
      <c r="C99" t="e">
        <f>IF(ROW(A99)=1,"",VLOOKUP(A99,Crawl!A:C,3,FALSE))</f>
        <v>#N/A</v>
      </c>
      <c r="D99" s="46" t="e">
        <f>IF(ROW(A99)=1,"",IF(VLOOKUP(A99,Crawl!A:V,22,FALSE)="","No","Yes"))</f>
        <v>#N/A</v>
      </c>
      <c r="E99" s="46" t="e">
        <f>IF(ROW(A99)=1,"",IF(VLOOKUP(A99,Crawl!A:W,23,FALSE)=0,"",VLOOKUP(A99,Crawl!A:W,23,FALSE)))</f>
        <v>#N/A</v>
      </c>
      <c r="F99" s="46" t="str">
        <f t="shared" si="20"/>
        <v/>
      </c>
      <c r="G99" s="46" t="str">
        <f>IFERROR(MID(A99,FIND(".",A99,LEN(Questionnaire!$E$3)),LEN(A99)),"")</f>
        <v/>
      </c>
      <c r="H99" s="46" t="str">
        <f t="shared" si="21"/>
        <v/>
      </c>
      <c r="AJ99"/>
      <c r="AK99"/>
      <c r="AL99"/>
      <c r="AM99"/>
      <c r="AN99"/>
      <c r="AO99"/>
      <c r="AP99"/>
      <c r="AQ99" s="48" t="str">
        <f>IF(ROW()=1,"",IF(L99=200,IFERROR(IF(FIND(LOWER(Questionnaire!$E$2),LOWER(N99)),"Yes","No"),"No"),"-"))</f>
        <v>-</v>
      </c>
      <c r="AR99" s="48" t="str">
        <f t="shared" si="11"/>
        <v>-</v>
      </c>
      <c r="AS99" s="48" t="str">
        <f t="shared" si="12"/>
        <v>-</v>
      </c>
      <c r="AT99" s="48" t="str">
        <f t="shared" si="19"/>
        <v>-</v>
      </c>
      <c r="AU99" s="48" t="str">
        <f t="shared" si="13"/>
        <v>No</v>
      </c>
      <c r="AV99" s="48" t="str">
        <f t="shared" si="14"/>
        <v>No</v>
      </c>
      <c r="AW99" s="48" t="str">
        <f t="shared" si="15"/>
        <v>-</v>
      </c>
      <c r="AX99" s="48" t="str">
        <f t="shared" si="16"/>
        <v>No</v>
      </c>
      <c r="AY99" s="48" t="str">
        <f t="shared" si="17"/>
        <v>No</v>
      </c>
      <c r="AZ99" s="48">
        <f t="shared" si="18"/>
        <v>0</v>
      </c>
      <c r="BD99" s="54"/>
    </row>
    <row r="100" spans="1:58" x14ac:dyDescent="0.25">
      <c r="A100" s="39"/>
      <c r="B100" s="39" t="e">
        <f>IF(ROW(A100)=1,"",VLOOKUP(A100,'SERP Crawl'!A:C,3,FALSE))</f>
        <v>#N/A</v>
      </c>
      <c r="C100" t="e">
        <f>IF(ROW(A100)=1,"",VLOOKUP(A100,Crawl!A:C,3,FALSE))</f>
        <v>#N/A</v>
      </c>
      <c r="D100" s="46" t="e">
        <f>IF(ROW(A100)=1,"",IF(VLOOKUP(A100,Crawl!A:V,22,FALSE)="","No","Yes"))</f>
        <v>#N/A</v>
      </c>
      <c r="E100" s="46" t="e">
        <f>IF(ROW(A100)=1,"",IF(VLOOKUP(A100,Crawl!A:W,23,FALSE)=0,"",VLOOKUP(A100,Crawl!A:W,23,FALSE)))</f>
        <v>#N/A</v>
      </c>
      <c r="F100" s="46" t="str">
        <f t="shared" si="20"/>
        <v/>
      </c>
      <c r="G100" s="46" t="str">
        <f>IFERROR(MID(A100,FIND(".",A100,LEN(Questionnaire!$E$3)),LEN(A100)),"")</f>
        <v/>
      </c>
      <c r="H100" s="46" t="str">
        <f t="shared" si="21"/>
        <v/>
      </c>
      <c r="AJ100"/>
      <c r="AK100"/>
      <c r="AL100"/>
      <c r="AM100"/>
      <c r="AN100"/>
      <c r="AO100"/>
      <c r="AP100"/>
      <c r="AQ100" s="48" t="str">
        <f>IF(ROW()=1,"",IF(L100=200,IFERROR(IF(FIND(LOWER(Questionnaire!$E$2),LOWER(N100)),"Yes","No"),"No"),"-"))</f>
        <v>-</v>
      </c>
      <c r="AR100" s="48" t="str">
        <f t="shared" si="11"/>
        <v>-</v>
      </c>
      <c r="AS100" s="48" t="str">
        <f t="shared" si="12"/>
        <v>-</v>
      </c>
      <c r="AT100" s="48" t="str">
        <f t="shared" si="19"/>
        <v>-</v>
      </c>
      <c r="AU100" s="48" t="str">
        <f t="shared" si="13"/>
        <v>No</v>
      </c>
      <c r="AV100" s="48" t="str">
        <f t="shared" si="14"/>
        <v>No</v>
      </c>
      <c r="AW100" s="48" t="str">
        <f t="shared" si="15"/>
        <v>-</v>
      </c>
      <c r="AX100" s="48" t="str">
        <f t="shared" si="16"/>
        <v>No</v>
      </c>
      <c r="AY100" s="48" t="str">
        <f t="shared" si="17"/>
        <v>No</v>
      </c>
      <c r="AZ100" s="48">
        <f t="shared" si="18"/>
        <v>0</v>
      </c>
      <c r="BD100" s="54"/>
    </row>
    <row r="101" spans="1:58" x14ac:dyDescent="0.25">
      <c r="A101" s="39"/>
      <c r="B101" s="39" t="e">
        <f>IF(ROW(A101)=1,"",VLOOKUP(A101,'SERP Crawl'!A:C,3,FALSE))</f>
        <v>#N/A</v>
      </c>
      <c r="C101" t="e">
        <f>IF(ROW(A101)=1,"",VLOOKUP(A101,Crawl!A:C,3,FALSE))</f>
        <v>#N/A</v>
      </c>
      <c r="D101" s="46" t="e">
        <f>IF(ROW(A101)=1,"",IF(VLOOKUP(A101,Crawl!A:V,22,FALSE)="","No","Yes"))</f>
        <v>#N/A</v>
      </c>
      <c r="E101" s="46" t="e">
        <f>IF(ROW(A101)=1,"",IF(VLOOKUP(A101,Crawl!A:W,23,FALSE)=0,"",VLOOKUP(A101,Crawl!A:W,23,FALSE)))</f>
        <v>#N/A</v>
      </c>
      <c r="F101" s="46" t="str">
        <f t="shared" si="20"/>
        <v/>
      </c>
      <c r="G101" s="46" t="str">
        <f>IFERROR(MID(A101,FIND(".",A101,LEN(Questionnaire!$E$3)),LEN(A101)),"")</f>
        <v/>
      </c>
      <c r="H101" s="46" t="str">
        <f t="shared" si="21"/>
        <v/>
      </c>
      <c r="AJ101"/>
      <c r="AK101"/>
      <c r="AL101"/>
      <c r="AM101"/>
      <c r="AN101"/>
      <c r="AO101"/>
      <c r="AP101"/>
      <c r="AQ101" s="48" t="str">
        <f>IF(ROW()=1,"",IF(L101=200,IFERROR(IF(FIND(LOWER(Questionnaire!$E$2),LOWER(N101)),"Yes","No"),"No"),"-"))</f>
        <v>-</v>
      </c>
      <c r="AR101" s="48" t="str">
        <f t="shared" si="11"/>
        <v>-</v>
      </c>
      <c r="AS101" s="48" t="str">
        <f t="shared" si="12"/>
        <v>-</v>
      </c>
      <c r="AT101" s="48" t="str">
        <f t="shared" si="19"/>
        <v>-</v>
      </c>
      <c r="AU101" s="48" t="str">
        <f t="shared" si="13"/>
        <v>No</v>
      </c>
      <c r="AV101" s="48" t="str">
        <f t="shared" si="14"/>
        <v>No</v>
      </c>
      <c r="AW101" s="48" t="str">
        <f t="shared" si="15"/>
        <v>-</v>
      </c>
      <c r="AX101" s="48" t="str">
        <f t="shared" si="16"/>
        <v>No</v>
      </c>
      <c r="AY101" s="48" t="str">
        <f t="shared" si="17"/>
        <v>No</v>
      </c>
      <c r="AZ101" s="48">
        <f t="shared" si="18"/>
        <v>0</v>
      </c>
      <c r="BD101" s="54"/>
    </row>
    <row r="102" spans="1:58" x14ac:dyDescent="0.25">
      <c r="A102" s="39"/>
      <c r="B102" s="39" t="e">
        <f>IF(ROW(A102)=1,"",VLOOKUP(A102,'SERP Crawl'!A:C,3,FALSE))</f>
        <v>#N/A</v>
      </c>
      <c r="C102" t="e">
        <f>IF(ROW(A102)=1,"",VLOOKUP(A102,Crawl!A:C,3,FALSE))</f>
        <v>#N/A</v>
      </c>
      <c r="D102" s="46" t="e">
        <f>IF(ROW(A102)=1,"",IF(VLOOKUP(A102,Crawl!A:V,22,FALSE)="","No","Yes"))</f>
        <v>#N/A</v>
      </c>
      <c r="E102" s="46" t="e">
        <f>IF(ROW(A102)=1,"",IF(VLOOKUP(A102,Crawl!A:W,23,FALSE)=0,"",VLOOKUP(A102,Crawl!A:W,23,FALSE)))</f>
        <v>#N/A</v>
      </c>
      <c r="F102" s="46" t="str">
        <f t="shared" si="20"/>
        <v/>
      </c>
      <c r="G102" s="46" t="str">
        <f>IFERROR(MID(A102,FIND(".",A102,LEN(Questionnaire!$E$3)),LEN(A102)),"")</f>
        <v/>
      </c>
      <c r="H102" s="46" t="str">
        <f t="shared" si="21"/>
        <v/>
      </c>
      <c r="AJ102"/>
      <c r="AK102"/>
      <c r="AL102"/>
      <c r="AM102"/>
      <c r="AN102"/>
      <c r="AO102"/>
      <c r="AP102"/>
      <c r="AQ102" s="48" t="str">
        <f>IF(ROW()=1,"",IF(L102=200,IFERROR(IF(FIND(LOWER(Questionnaire!$E$2),LOWER(N102)),"Yes","No"),"No"),"-"))</f>
        <v>-</v>
      </c>
      <c r="AR102" s="48" t="str">
        <f t="shared" si="11"/>
        <v>-</v>
      </c>
      <c r="AS102" s="48" t="str">
        <f t="shared" si="12"/>
        <v>-</v>
      </c>
      <c r="AT102" s="48" t="str">
        <f t="shared" si="19"/>
        <v>-</v>
      </c>
      <c r="AU102" s="48" t="str">
        <f t="shared" si="13"/>
        <v>No</v>
      </c>
      <c r="AV102" s="48" t="str">
        <f t="shared" si="14"/>
        <v>No</v>
      </c>
      <c r="AW102" s="48" t="str">
        <f t="shared" si="15"/>
        <v>-</v>
      </c>
      <c r="AX102" s="48" t="str">
        <f t="shared" si="16"/>
        <v>No</v>
      </c>
      <c r="AY102" s="48" t="str">
        <f t="shared" si="17"/>
        <v>No</v>
      </c>
      <c r="AZ102" s="48">
        <f t="shared" si="18"/>
        <v>0</v>
      </c>
      <c r="BD102" s="54"/>
    </row>
    <row r="103" spans="1:58" x14ac:dyDescent="0.25">
      <c r="A103" s="39"/>
      <c r="B103" s="39" t="e">
        <f>IF(ROW(A103)=1,"",VLOOKUP(A103,'SERP Crawl'!A:C,3,FALSE))</f>
        <v>#N/A</v>
      </c>
      <c r="C103" t="e">
        <f>IF(ROW(A103)=1,"",VLOOKUP(A103,Crawl!A:C,3,FALSE))</f>
        <v>#N/A</v>
      </c>
      <c r="D103" s="46" t="e">
        <f>IF(ROW(A103)=1,"",IF(VLOOKUP(A103,Crawl!A:V,22,FALSE)="","No","Yes"))</f>
        <v>#N/A</v>
      </c>
      <c r="E103" s="46" t="e">
        <f>IF(ROW(A103)=1,"",IF(VLOOKUP(A103,Crawl!A:W,23,FALSE)=0,"",VLOOKUP(A103,Crawl!A:W,23,FALSE)))</f>
        <v>#N/A</v>
      </c>
      <c r="F103" s="46" t="str">
        <f t="shared" si="20"/>
        <v/>
      </c>
      <c r="G103" s="46" t="str">
        <f>IFERROR(MID(A103,FIND(".",A103,LEN(Questionnaire!$E$3)),LEN(A103)),"")</f>
        <v/>
      </c>
      <c r="H103" s="46" t="str">
        <f t="shared" si="21"/>
        <v/>
      </c>
      <c r="AJ103"/>
      <c r="AK103"/>
      <c r="AL103"/>
      <c r="AM103"/>
      <c r="AN103"/>
      <c r="AO103"/>
      <c r="AP103"/>
      <c r="AQ103" s="48" t="str">
        <f>IF(ROW()=1,"",IF(L103=200,IFERROR(IF(FIND(LOWER(Questionnaire!$E$2),LOWER(N103)),"Yes","No"),"No"),"-"))</f>
        <v>-</v>
      </c>
      <c r="AR103" s="48" t="str">
        <f t="shared" si="11"/>
        <v>-</v>
      </c>
      <c r="AS103" s="48" t="str">
        <f t="shared" si="12"/>
        <v>-</v>
      </c>
      <c r="AT103" s="48" t="str">
        <f t="shared" si="19"/>
        <v>-</v>
      </c>
      <c r="AU103" s="48" t="str">
        <f t="shared" si="13"/>
        <v>No</v>
      </c>
      <c r="AV103" s="48" t="str">
        <f t="shared" si="14"/>
        <v>No</v>
      </c>
      <c r="AW103" s="48" t="str">
        <f t="shared" si="15"/>
        <v>-</v>
      </c>
      <c r="AX103" s="48" t="str">
        <f t="shared" si="16"/>
        <v>No</v>
      </c>
      <c r="AY103" s="48" t="str">
        <f t="shared" si="17"/>
        <v>No</v>
      </c>
      <c r="AZ103" s="48">
        <f t="shared" si="18"/>
        <v>0</v>
      </c>
      <c r="BD103" s="54"/>
    </row>
    <row r="104" spans="1:58" x14ac:dyDescent="0.25">
      <c r="A104" s="39"/>
      <c r="B104" s="39" t="e">
        <f>IF(ROW(A104)=1,"",VLOOKUP(A104,'SERP Crawl'!A:C,3,FALSE))</f>
        <v>#N/A</v>
      </c>
      <c r="C104" t="e">
        <f>IF(ROW(A104)=1,"",VLOOKUP(A104,Crawl!A:C,3,FALSE))</f>
        <v>#N/A</v>
      </c>
      <c r="D104" s="46" t="e">
        <f>IF(ROW(A104)=1,"",IF(VLOOKUP(A104,Crawl!A:V,22,FALSE)="","No","Yes"))</f>
        <v>#N/A</v>
      </c>
      <c r="E104" s="46" t="e">
        <f>IF(ROW(A104)=1,"",IF(VLOOKUP(A104,Crawl!A:W,23,FALSE)=0,"",VLOOKUP(A104,Crawl!A:W,23,FALSE)))</f>
        <v>#N/A</v>
      </c>
      <c r="F104" s="46" t="str">
        <f t="shared" si="20"/>
        <v/>
      </c>
      <c r="G104" s="46" t="str">
        <f>IFERROR(MID(A104,FIND(".",A104,LEN(Questionnaire!$E$3)),LEN(A104)),"")</f>
        <v/>
      </c>
      <c r="H104" s="46" t="str">
        <f t="shared" si="21"/>
        <v/>
      </c>
      <c r="AJ104"/>
      <c r="AK104"/>
      <c r="AL104"/>
      <c r="AM104"/>
      <c r="AN104"/>
      <c r="AO104"/>
      <c r="AP104"/>
      <c r="AQ104" s="48" t="str">
        <f>IF(ROW()=1,"",IF(L104=200,IFERROR(IF(FIND(LOWER(Questionnaire!$E$2),LOWER(N104)),"Yes","No"),"No"),"-"))</f>
        <v>-</v>
      </c>
      <c r="AR104" s="48" t="str">
        <f t="shared" si="11"/>
        <v>-</v>
      </c>
      <c r="AS104" s="48" t="str">
        <f t="shared" si="12"/>
        <v>-</v>
      </c>
      <c r="AT104" s="48" t="str">
        <f t="shared" si="19"/>
        <v>-</v>
      </c>
      <c r="AU104" s="48" t="str">
        <f t="shared" si="13"/>
        <v>No</v>
      </c>
      <c r="AV104" s="48" t="str">
        <f t="shared" si="14"/>
        <v>No</v>
      </c>
      <c r="AW104" s="48" t="str">
        <f t="shared" si="15"/>
        <v>-</v>
      </c>
      <c r="AX104" s="48" t="str">
        <f t="shared" si="16"/>
        <v>No</v>
      </c>
      <c r="AY104" s="48" t="str">
        <f t="shared" si="17"/>
        <v>No</v>
      </c>
      <c r="AZ104" s="48">
        <f t="shared" si="18"/>
        <v>0</v>
      </c>
      <c r="BD104" s="54"/>
    </row>
    <row r="105" spans="1:58" x14ac:dyDescent="0.25">
      <c r="A105" s="39"/>
      <c r="B105" s="39" t="e">
        <f>IF(ROW(A105)=1,"",VLOOKUP(A105,'SERP Crawl'!A:C,3,FALSE))</f>
        <v>#N/A</v>
      </c>
      <c r="C105" t="e">
        <f>IF(ROW(A105)=1,"",VLOOKUP(A105,Crawl!A:C,3,FALSE))</f>
        <v>#N/A</v>
      </c>
      <c r="D105" s="46" t="e">
        <f>IF(ROW(A105)=1,"",IF(VLOOKUP(A105,Crawl!A:V,22,FALSE)="","No","Yes"))</f>
        <v>#N/A</v>
      </c>
      <c r="E105" s="46" t="e">
        <f>IF(ROW(A105)=1,"",IF(VLOOKUP(A105,Crawl!A:W,23,FALSE)=0,"",VLOOKUP(A105,Crawl!A:W,23,FALSE)))</f>
        <v>#N/A</v>
      </c>
      <c r="F105" s="46" t="str">
        <f t="shared" si="20"/>
        <v/>
      </c>
      <c r="G105" s="46" t="str">
        <f>IFERROR(MID(A105,FIND(".",A105,LEN(Questionnaire!$E$3)),LEN(A105)),"")</f>
        <v/>
      </c>
      <c r="H105" s="46" t="str">
        <f t="shared" si="21"/>
        <v/>
      </c>
      <c r="AJ105"/>
      <c r="AK105"/>
      <c r="AL105"/>
      <c r="AM105"/>
      <c r="AN105"/>
      <c r="AO105"/>
      <c r="AP105"/>
      <c r="AQ105" s="48" t="str">
        <f>IF(ROW()=1,"",IF(L105=200,IFERROR(IF(FIND(LOWER(Questionnaire!$E$2),LOWER(N105)),"Yes","No"),"No"),"-"))</f>
        <v>-</v>
      </c>
      <c r="AR105" s="48" t="str">
        <f t="shared" si="11"/>
        <v>-</v>
      </c>
      <c r="AS105" s="48" t="str">
        <f t="shared" si="12"/>
        <v>-</v>
      </c>
      <c r="AT105" s="48" t="str">
        <f t="shared" si="19"/>
        <v>-</v>
      </c>
      <c r="AU105" s="48" t="str">
        <f t="shared" si="13"/>
        <v>No</v>
      </c>
      <c r="AV105" s="48" t="str">
        <f t="shared" si="14"/>
        <v>No</v>
      </c>
      <c r="AW105" s="48" t="str">
        <f t="shared" si="15"/>
        <v>-</v>
      </c>
      <c r="AX105" s="48" t="str">
        <f t="shared" si="16"/>
        <v>No</v>
      </c>
      <c r="AY105" s="48" t="str">
        <f t="shared" si="17"/>
        <v>No</v>
      </c>
      <c r="AZ105" s="48">
        <f t="shared" si="18"/>
        <v>0</v>
      </c>
      <c r="BB105" s="53"/>
      <c r="BC105" s="53"/>
      <c r="BD105" s="55"/>
      <c r="BE105" s="53"/>
      <c r="BF105" s="53"/>
    </row>
    <row r="106" spans="1:58" x14ac:dyDescent="0.25">
      <c r="A106" s="39"/>
      <c r="B106" s="39" t="e">
        <f>IF(ROW(A106)=1,"",VLOOKUP(A106,'SERP Crawl'!A:C,3,FALSE))</f>
        <v>#N/A</v>
      </c>
      <c r="C106" t="e">
        <f>IF(ROW(A106)=1,"",VLOOKUP(A106,Crawl!A:C,3,FALSE))</f>
        <v>#N/A</v>
      </c>
      <c r="D106" s="46" t="e">
        <f>IF(ROW(A106)=1,"",IF(VLOOKUP(A106,Crawl!A:V,22,FALSE)="","No","Yes"))</f>
        <v>#N/A</v>
      </c>
      <c r="E106" s="46" t="e">
        <f>IF(ROW(A106)=1,"",IF(VLOOKUP(A106,Crawl!A:W,23,FALSE)=0,"",VLOOKUP(A106,Crawl!A:W,23,FALSE)))</f>
        <v>#N/A</v>
      </c>
      <c r="F106" s="46" t="str">
        <f t="shared" si="20"/>
        <v/>
      </c>
      <c r="G106" s="46" t="str">
        <f>IFERROR(MID(A106,FIND(".",A106,LEN(Questionnaire!$E$3)),LEN(A106)),"")</f>
        <v/>
      </c>
      <c r="H106" s="46" t="str">
        <f t="shared" si="21"/>
        <v/>
      </c>
      <c r="AJ106"/>
      <c r="AK106"/>
      <c r="AL106"/>
      <c r="AM106"/>
      <c r="AN106"/>
      <c r="AO106"/>
      <c r="AP106"/>
      <c r="AQ106" s="48" t="str">
        <f>IF(ROW()=1,"",IF(L106=200,IFERROR(IF(FIND(LOWER(Questionnaire!$E$2),LOWER(N106)),"Yes","No"),"No"),"-"))</f>
        <v>-</v>
      </c>
      <c r="AR106" s="48" t="str">
        <f t="shared" si="11"/>
        <v>-</v>
      </c>
      <c r="AS106" s="48" t="str">
        <f t="shared" si="12"/>
        <v>-</v>
      </c>
      <c r="AT106" s="48" t="str">
        <f t="shared" si="19"/>
        <v>-</v>
      </c>
      <c r="AU106" s="48" t="str">
        <f t="shared" si="13"/>
        <v>No</v>
      </c>
      <c r="AV106" s="48" t="str">
        <f t="shared" si="14"/>
        <v>No</v>
      </c>
      <c r="AW106" s="48" t="str">
        <f t="shared" si="15"/>
        <v>-</v>
      </c>
      <c r="AX106" s="48" t="str">
        <f t="shared" si="16"/>
        <v>No</v>
      </c>
      <c r="AY106" s="48" t="str">
        <f t="shared" si="17"/>
        <v>No</v>
      </c>
      <c r="AZ106" s="48">
        <f t="shared" si="18"/>
        <v>0</v>
      </c>
      <c r="BD106" s="54"/>
    </row>
    <row r="107" spans="1:58" x14ac:dyDescent="0.25">
      <c r="A107" s="39"/>
      <c r="B107" s="39" t="e">
        <f>IF(ROW(A107)=1,"",VLOOKUP(A107,'SERP Crawl'!A:C,3,FALSE))</f>
        <v>#N/A</v>
      </c>
      <c r="C107" t="e">
        <f>IF(ROW(A107)=1,"",VLOOKUP(A107,Crawl!A:C,3,FALSE))</f>
        <v>#N/A</v>
      </c>
      <c r="D107" s="46" t="e">
        <f>IF(ROW(A107)=1,"",IF(VLOOKUP(A107,Crawl!A:V,22,FALSE)="","No","Yes"))</f>
        <v>#N/A</v>
      </c>
      <c r="E107" s="46" t="e">
        <f>IF(ROW(A107)=1,"",IF(VLOOKUP(A107,Crawl!A:W,23,FALSE)=0,"",VLOOKUP(A107,Crawl!A:W,23,FALSE)))</f>
        <v>#N/A</v>
      </c>
      <c r="F107" s="46" t="str">
        <f t="shared" si="20"/>
        <v/>
      </c>
      <c r="G107" s="46" t="str">
        <f>IFERROR(MID(A107,FIND(".",A107,LEN(Questionnaire!$E$3)),LEN(A107)),"")</f>
        <v/>
      </c>
      <c r="H107" s="46" t="str">
        <f t="shared" si="21"/>
        <v/>
      </c>
      <c r="AJ107"/>
      <c r="AK107"/>
      <c r="AL107"/>
      <c r="AM107"/>
      <c r="AN107"/>
      <c r="AO107"/>
      <c r="AP107" s="58"/>
      <c r="AQ107" s="48" t="str">
        <f>IF(ROW()=1,"",IF(L107=200,IFERROR(IF(FIND(LOWER(Questionnaire!$E$2),LOWER(N107)),"Yes","No"),"No"),"-"))</f>
        <v>-</v>
      </c>
      <c r="AR107" s="48" t="str">
        <f t="shared" si="11"/>
        <v>-</v>
      </c>
      <c r="AS107" s="48" t="str">
        <f t="shared" si="12"/>
        <v>-</v>
      </c>
      <c r="AT107" s="48" t="str">
        <f t="shared" si="19"/>
        <v>-</v>
      </c>
      <c r="AU107" s="48" t="str">
        <f t="shared" si="13"/>
        <v>No</v>
      </c>
      <c r="AV107" s="48" t="str">
        <f t="shared" si="14"/>
        <v>No</v>
      </c>
      <c r="AW107" s="48" t="str">
        <f t="shared" si="15"/>
        <v>-</v>
      </c>
      <c r="AX107" s="48" t="str">
        <f t="shared" si="16"/>
        <v>No</v>
      </c>
      <c r="AY107" s="48" t="str">
        <f t="shared" si="17"/>
        <v>No</v>
      </c>
      <c r="AZ107" s="48">
        <f t="shared" si="18"/>
        <v>0</v>
      </c>
      <c r="BD107" s="54"/>
    </row>
    <row r="108" spans="1:58" x14ac:dyDescent="0.25">
      <c r="A108" s="39"/>
      <c r="B108" s="39" t="e">
        <f>IF(ROW(A108)=1,"",VLOOKUP(A108,'SERP Crawl'!A:C,3,FALSE))</f>
        <v>#N/A</v>
      </c>
      <c r="C108" t="e">
        <f>IF(ROW(A108)=1,"",VLOOKUP(A108,Crawl!A:C,3,FALSE))</f>
        <v>#N/A</v>
      </c>
      <c r="D108" s="46" t="e">
        <f>IF(ROW(A108)=1,"",IF(VLOOKUP(A108,Crawl!A:V,22,FALSE)="","No","Yes"))</f>
        <v>#N/A</v>
      </c>
      <c r="E108" s="46" t="e">
        <f>IF(ROW(A108)=1,"",IF(VLOOKUP(A108,Crawl!A:W,23,FALSE)=0,"",VLOOKUP(A108,Crawl!A:W,23,FALSE)))</f>
        <v>#N/A</v>
      </c>
      <c r="F108" s="46" t="str">
        <f t="shared" si="20"/>
        <v/>
      </c>
      <c r="G108" s="46" t="str">
        <f>IFERROR(MID(A108,FIND(".",A108,LEN(Questionnaire!$E$3)),LEN(A108)),"")</f>
        <v/>
      </c>
      <c r="H108" s="46" t="str">
        <f t="shared" si="21"/>
        <v/>
      </c>
      <c r="AJ108"/>
      <c r="AK108"/>
      <c r="AL108"/>
      <c r="AM108"/>
      <c r="AN108"/>
      <c r="AO108"/>
      <c r="AP108"/>
      <c r="AQ108" s="48" t="str">
        <f>IF(ROW()=1,"",IF(L108=200,IFERROR(IF(FIND(LOWER(Questionnaire!$E$2),LOWER(N108)),"Yes","No"),"No"),"-"))</f>
        <v>-</v>
      </c>
      <c r="AR108" s="48" t="str">
        <f t="shared" si="11"/>
        <v>-</v>
      </c>
      <c r="AS108" s="48" t="str">
        <f t="shared" si="12"/>
        <v>-</v>
      </c>
      <c r="AT108" s="48" t="str">
        <f t="shared" si="19"/>
        <v>-</v>
      </c>
      <c r="AU108" s="48" t="str">
        <f t="shared" si="13"/>
        <v>No</v>
      </c>
      <c r="AV108" s="48" t="str">
        <f t="shared" si="14"/>
        <v>No</v>
      </c>
      <c r="AW108" s="48" t="str">
        <f t="shared" si="15"/>
        <v>-</v>
      </c>
      <c r="AX108" s="48" t="str">
        <f t="shared" si="16"/>
        <v>No</v>
      </c>
      <c r="AY108" s="48" t="str">
        <f t="shared" si="17"/>
        <v>No</v>
      </c>
      <c r="AZ108" s="48">
        <f t="shared" si="18"/>
        <v>0</v>
      </c>
      <c r="BD108" s="54"/>
    </row>
    <row r="109" spans="1:58" x14ac:dyDescent="0.25">
      <c r="A109" s="39"/>
      <c r="B109" s="39" t="e">
        <f>IF(ROW(A109)=1,"",VLOOKUP(A109,'SERP Crawl'!A:C,3,FALSE))</f>
        <v>#N/A</v>
      </c>
      <c r="C109" t="e">
        <f>IF(ROW(A109)=1,"",VLOOKUP(A109,Crawl!A:C,3,FALSE))</f>
        <v>#N/A</v>
      </c>
      <c r="D109" s="46" t="e">
        <f>IF(ROW(A109)=1,"",IF(VLOOKUP(A109,Crawl!A:V,22,FALSE)="","No","Yes"))</f>
        <v>#N/A</v>
      </c>
      <c r="E109" s="46" t="e">
        <f>IF(ROW(A109)=1,"",IF(VLOOKUP(A109,Crawl!A:W,23,FALSE)=0,"",VLOOKUP(A109,Crawl!A:W,23,FALSE)))</f>
        <v>#N/A</v>
      </c>
      <c r="F109" s="46" t="str">
        <f t="shared" si="20"/>
        <v/>
      </c>
      <c r="G109" s="46" t="str">
        <f>IFERROR(MID(A109,FIND(".",A109,LEN(Questionnaire!$E$3)),LEN(A109)),"")</f>
        <v/>
      </c>
      <c r="H109" s="46" t="str">
        <f t="shared" si="21"/>
        <v/>
      </c>
      <c r="AJ109"/>
      <c r="AK109"/>
      <c r="AL109"/>
      <c r="AM109"/>
      <c r="AN109"/>
      <c r="AO109"/>
      <c r="AP109"/>
      <c r="AQ109" s="48" t="str">
        <f>IF(ROW()=1,"",IF(L109=200,IFERROR(IF(FIND(LOWER(Questionnaire!$E$2),LOWER(N109)),"Yes","No"),"No"),"-"))</f>
        <v>-</v>
      </c>
      <c r="AR109" s="48" t="str">
        <f t="shared" si="11"/>
        <v>-</v>
      </c>
      <c r="AS109" s="48" t="str">
        <f t="shared" si="12"/>
        <v>-</v>
      </c>
      <c r="AT109" s="48" t="str">
        <f t="shared" si="19"/>
        <v>-</v>
      </c>
      <c r="AU109" s="48" t="str">
        <f t="shared" si="13"/>
        <v>No</v>
      </c>
      <c r="AV109" s="48" t="str">
        <f t="shared" si="14"/>
        <v>No</v>
      </c>
      <c r="AW109" s="48" t="str">
        <f t="shared" si="15"/>
        <v>-</v>
      </c>
      <c r="AX109" s="48" t="str">
        <f t="shared" si="16"/>
        <v>No</v>
      </c>
      <c r="AY109" s="48" t="str">
        <f t="shared" si="17"/>
        <v>No</v>
      </c>
      <c r="AZ109" s="48">
        <f t="shared" si="18"/>
        <v>0</v>
      </c>
      <c r="BD109" s="54"/>
    </row>
    <row r="110" spans="1:58" x14ac:dyDescent="0.25">
      <c r="A110" s="39"/>
      <c r="B110" s="39" t="e">
        <f>IF(ROW(A110)=1,"",VLOOKUP(A110,'SERP Crawl'!A:C,3,FALSE))</f>
        <v>#N/A</v>
      </c>
      <c r="C110" t="e">
        <f>IF(ROW(A110)=1,"",VLOOKUP(A110,Crawl!A:C,3,FALSE))</f>
        <v>#N/A</v>
      </c>
      <c r="D110" s="46" t="e">
        <f>IF(ROW(A110)=1,"",IF(VLOOKUP(A110,Crawl!A:V,22,FALSE)="","No","Yes"))</f>
        <v>#N/A</v>
      </c>
      <c r="E110" s="46" t="e">
        <f>IF(ROW(A110)=1,"",IF(VLOOKUP(A110,Crawl!A:W,23,FALSE)=0,"",VLOOKUP(A110,Crawl!A:W,23,FALSE)))</f>
        <v>#N/A</v>
      </c>
      <c r="F110" s="46" t="str">
        <f t="shared" si="20"/>
        <v/>
      </c>
      <c r="G110" s="46" t="str">
        <f>IFERROR(MID(A110,FIND(".",A110,LEN(Questionnaire!$E$3)),LEN(A110)),"")</f>
        <v/>
      </c>
      <c r="H110" s="46" t="str">
        <f t="shared" si="21"/>
        <v/>
      </c>
      <c r="AJ110"/>
      <c r="AK110"/>
      <c r="AL110"/>
      <c r="AM110"/>
      <c r="AN110"/>
      <c r="AO110"/>
      <c r="AP110"/>
      <c r="AQ110" s="48" t="str">
        <f>IF(ROW()=1,"",IF(L110=200,IFERROR(IF(FIND(LOWER(Questionnaire!$E$2),LOWER(N110)),"Yes","No"),"No"),"-"))</f>
        <v>-</v>
      </c>
      <c r="AR110" s="48" t="str">
        <f t="shared" si="11"/>
        <v>-</v>
      </c>
      <c r="AS110" s="48" t="str">
        <f t="shared" si="12"/>
        <v>-</v>
      </c>
      <c r="AT110" s="48" t="str">
        <f t="shared" si="19"/>
        <v>-</v>
      </c>
      <c r="AU110" s="48" t="str">
        <f t="shared" si="13"/>
        <v>No</v>
      </c>
      <c r="AV110" s="48" t="str">
        <f t="shared" si="14"/>
        <v>No</v>
      </c>
      <c r="AW110" s="48" t="str">
        <f t="shared" si="15"/>
        <v>-</v>
      </c>
      <c r="AX110" s="48" t="str">
        <f t="shared" si="16"/>
        <v>No</v>
      </c>
      <c r="AY110" s="48" t="str">
        <f t="shared" si="17"/>
        <v>No</v>
      </c>
      <c r="AZ110" s="48">
        <f t="shared" si="18"/>
        <v>0</v>
      </c>
      <c r="BD110" s="54"/>
    </row>
    <row r="111" spans="1:58" x14ac:dyDescent="0.25">
      <c r="A111" s="39"/>
      <c r="B111" s="39" t="e">
        <f>IF(ROW(A111)=1,"",VLOOKUP(A111,'SERP Crawl'!A:C,3,FALSE))</f>
        <v>#N/A</v>
      </c>
      <c r="C111" t="e">
        <f>IF(ROW(A111)=1,"",VLOOKUP(A111,Crawl!A:C,3,FALSE))</f>
        <v>#N/A</v>
      </c>
      <c r="D111" s="46" t="e">
        <f>IF(ROW(A111)=1,"",IF(VLOOKUP(A111,Crawl!A:V,22,FALSE)="","No","Yes"))</f>
        <v>#N/A</v>
      </c>
      <c r="E111" s="46" t="e">
        <f>IF(ROW(A111)=1,"",IF(VLOOKUP(A111,Crawl!A:W,23,FALSE)=0,"",VLOOKUP(A111,Crawl!A:W,23,FALSE)))</f>
        <v>#N/A</v>
      </c>
      <c r="F111" s="46" t="str">
        <f t="shared" si="20"/>
        <v/>
      </c>
      <c r="G111" s="46" t="str">
        <f>IFERROR(MID(A111,FIND(".",A111,LEN(Questionnaire!$E$3)),LEN(A111)),"")</f>
        <v/>
      </c>
      <c r="H111" s="46" t="str">
        <f t="shared" si="21"/>
        <v/>
      </c>
      <c r="AJ111"/>
      <c r="AK111"/>
      <c r="AL111"/>
      <c r="AM111"/>
      <c r="AN111"/>
      <c r="AO111"/>
      <c r="AP111"/>
      <c r="AQ111" s="48" t="str">
        <f>IF(ROW()=1,"",IF(L111=200,IFERROR(IF(FIND(LOWER(Questionnaire!$E$2),LOWER(N111)),"Yes","No"),"No"),"-"))</f>
        <v>-</v>
      </c>
      <c r="AR111" s="48" t="str">
        <f t="shared" si="11"/>
        <v>-</v>
      </c>
      <c r="AS111" s="48" t="str">
        <f t="shared" si="12"/>
        <v>-</v>
      </c>
      <c r="AT111" s="48" t="str">
        <f t="shared" si="19"/>
        <v>-</v>
      </c>
      <c r="AU111" s="48" t="str">
        <f t="shared" si="13"/>
        <v>No</v>
      </c>
      <c r="AV111" s="48" t="str">
        <f t="shared" si="14"/>
        <v>No</v>
      </c>
      <c r="AW111" s="48" t="str">
        <f t="shared" si="15"/>
        <v>-</v>
      </c>
      <c r="AX111" s="48" t="str">
        <f t="shared" si="16"/>
        <v>No</v>
      </c>
      <c r="AY111" s="48" t="str">
        <f t="shared" si="17"/>
        <v>No</v>
      </c>
      <c r="AZ111" s="48">
        <f t="shared" si="18"/>
        <v>0</v>
      </c>
      <c r="BB111" s="53"/>
      <c r="BC111" s="53"/>
      <c r="BD111" s="55"/>
      <c r="BE111" s="53"/>
      <c r="BF111" s="53"/>
    </row>
    <row r="112" spans="1:58" x14ac:dyDescent="0.25">
      <c r="A112" s="39"/>
      <c r="B112" s="39" t="e">
        <f>IF(ROW(A112)=1,"",VLOOKUP(A112,'SERP Crawl'!A:C,3,FALSE))</f>
        <v>#N/A</v>
      </c>
      <c r="C112" t="e">
        <f>IF(ROW(A112)=1,"",VLOOKUP(A112,Crawl!A:C,3,FALSE))</f>
        <v>#N/A</v>
      </c>
      <c r="D112" s="46" t="e">
        <f>IF(ROW(A112)=1,"",IF(VLOOKUP(A112,Crawl!A:V,22,FALSE)="","No","Yes"))</f>
        <v>#N/A</v>
      </c>
      <c r="E112" s="46" t="e">
        <f>IF(ROW(A112)=1,"",IF(VLOOKUP(A112,Crawl!A:W,23,FALSE)=0,"",VLOOKUP(A112,Crawl!A:W,23,FALSE)))</f>
        <v>#N/A</v>
      </c>
      <c r="F112" s="46" t="str">
        <f t="shared" si="20"/>
        <v/>
      </c>
      <c r="G112" s="46" t="str">
        <f>IFERROR(MID(A112,FIND(".",A112,LEN(Questionnaire!$E$3)),LEN(A112)),"")</f>
        <v/>
      </c>
      <c r="H112" s="46" t="str">
        <f t="shared" si="21"/>
        <v/>
      </c>
      <c r="AJ112"/>
      <c r="AK112"/>
      <c r="AL112"/>
      <c r="AM112"/>
      <c r="AN112"/>
      <c r="AO112"/>
      <c r="AP112"/>
      <c r="AQ112" s="48" t="str">
        <f>IF(ROW()=1,"",IF(L112=200,IFERROR(IF(FIND(LOWER(Questionnaire!$E$2),LOWER(N112)),"Yes","No"),"No"),"-"))</f>
        <v>-</v>
      </c>
      <c r="AR112" s="48" t="str">
        <f t="shared" si="11"/>
        <v>-</v>
      </c>
      <c r="AS112" s="48" t="str">
        <f t="shared" si="12"/>
        <v>-</v>
      </c>
      <c r="AT112" s="48" t="str">
        <f t="shared" si="19"/>
        <v>-</v>
      </c>
      <c r="AU112" s="48" t="str">
        <f t="shared" si="13"/>
        <v>No</v>
      </c>
      <c r="AV112" s="48" t="str">
        <f t="shared" si="14"/>
        <v>No</v>
      </c>
      <c r="AW112" s="48" t="str">
        <f t="shared" si="15"/>
        <v>-</v>
      </c>
      <c r="AX112" s="48" t="str">
        <f t="shared" si="16"/>
        <v>No</v>
      </c>
      <c r="AY112" s="48" t="str">
        <f t="shared" si="17"/>
        <v>No</v>
      </c>
      <c r="AZ112" s="48">
        <f t="shared" si="18"/>
        <v>0</v>
      </c>
      <c r="BD112" s="54"/>
    </row>
    <row r="113" spans="1:56" x14ac:dyDescent="0.25">
      <c r="A113" s="39"/>
      <c r="B113" s="39" t="e">
        <f>IF(ROW(A113)=1,"",VLOOKUP(A113,'SERP Crawl'!A:C,3,FALSE))</f>
        <v>#N/A</v>
      </c>
      <c r="C113" t="e">
        <f>IF(ROW(A113)=1,"",VLOOKUP(A113,Crawl!A:C,3,FALSE))</f>
        <v>#N/A</v>
      </c>
      <c r="D113" s="46" t="e">
        <f>IF(ROW(A113)=1,"",IF(VLOOKUP(A113,Crawl!A:V,22,FALSE)="","No","Yes"))</f>
        <v>#N/A</v>
      </c>
      <c r="E113" s="46" t="e">
        <f>IF(ROW(A113)=1,"",IF(VLOOKUP(A113,Crawl!A:W,23,FALSE)=0,"",VLOOKUP(A113,Crawl!A:W,23,FALSE)))</f>
        <v>#N/A</v>
      </c>
      <c r="F113" s="46" t="str">
        <f t="shared" si="20"/>
        <v/>
      </c>
      <c r="G113" s="46" t="str">
        <f>IFERROR(MID(A113,FIND(".",A113,LEN(Questionnaire!$E$3)),LEN(A113)),"")</f>
        <v/>
      </c>
      <c r="H113" s="46" t="str">
        <f t="shared" si="21"/>
        <v/>
      </c>
      <c r="AJ113"/>
      <c r="AK113"/>
      <c r="AL113"/>
      <c r="AM113"/>
      <c r="AN113"/>
      <c r="AO113"/>
      <c r="AP113"/>
      <c r="AQ113" s="48" t="str">
        <f>IF(ROW()=1,"",IF(L113=200,IFERROR(IF(FIND(LOWER(Questionnaire!$E$2),LOWER(N113)),"Yes","No"),"No"),"-"))</f>
        <v>-</v>
      </c>
      <c r="AR113" s="48" t="str">
        <f t="shared" si="11"/>
        <v>-</v>
      </c>
      <c r="AS113" s="48" t="str">
        <f t="shared" si="12"/>
        <v>-</v>
      </c>
      <c r="AT113" s="48" t="str">
        <f t="shared" si="19"/>
        <v>-</v>
      </c>
      <c r="AU113" s="48" t="str">
        <f t="shared" si="13"/>
        <v>No</v>
      </c>
      <c r="AV113" s="48" t="str">
        <f t="shared" si="14"/>
        <v>No</v>
      </c>
      <c r="AW113" s="48" t="str">
        <f t="shared" si="15"/>
        <v>-</v>
      </c>
      <c r="AX113" s="48" t="str">
        <f t="shared" si="16"/>
        <v>No</v>
      </c>
      <c r="AY113" s="48" t="str">
        <f t="shared" si="17"/>
        <v>No</v>
      </c>
      <c r="AZ113" s="48">
        <f t="shared" si="18"/>
        <v>0</v>
      </c>
      <c r="BD113" s="54"/>
    </row>
    <row r="114" spans="1:56" x14ac:dyDescent="0.25">
      <c r="A114" s="39"/>
      <c r="B114" s="39" t="e">
        <f>IF(ROW(A114)=1,"",VLOOKUP(A114,'SERP Crawl'!A:C,3,FALSE))</f>
        <v>#N/A</v>
      </c>
      <c r="C114" t="e">
        <f>IF(ROW(A114)=1,"",VLOOKUP(A114,Crawl!A:C,3,FALSE))</f>
        <v>#N/A</v>
      </c>
      <c r="D114" s="46" t="e">
        <f>IF(ROW(A114)=1,"",IF(VLOOKUP(A114,Crawl!A:V,22,FALSE)="","No","Yes"))</f>
        <v>#N/A</v>
      </c>
      <c r="E114" s="46" t="e">
        <f>IF(ROW(A114)=1,"",IF(VLOOKUP(A114,Crawl!A:W,23,FALSE)=0,"",VLOOKUP(A114,Crawl!A:W,23,FALSE)))</f>
        <v>#N/A</v>
      </c>
      <c r="F114" s="46" t="str">
        <f t="shared" si="20"/>
        <v/>
      </c>
      <c r="G114" s="46" t="str">
        <f>IFERROR(MID(A114,FIND(".",A114,LEN(Questionnaire!$E$3)),LEN(A114)),"")</f>
        <v/>
      </c>
      <c r="H114" s="46" t="str">
        <f t="shared" si="21"/>
        <v/>
      </c>
      <c r="AJ114"/>
      <c r="AK114"/>
      <c r="AL114"/>
      <c r="AM114"/>
      <c r="AN114"/>
      <c r="AO114"/>
      <c r="AP114"/>
      <c r="AQ114" s="48" t="str">
        <f>IF(ROW()=1,"",IF(L114=200,IFERROR(IF(FIND(LOWER(Questionnaire!$E$2),LOWER(N114)),"Yes","No"),"No"),"-"))</f>
        <v>-</v>
      </c>
      <c r="AR114" s="48" t="str">
        <f t="shared" si="11"/>
        <v>-</v>
      </c>
      <c r="AS114" s="48" t="str">
        <f t="shared" si="12"/>
        <v>-</v>
      </c>
      <c r="AT114" s="48" t="str">
        <f t="shared" si="19"/>
        <v>-</v>
      </c>
      <c r="AU114" s="48" t="str">
        <f t="shared" si="13"/>
        <v>No</v>
      </c>
      <c r="AV114" s="48" t="str">
        <f t="shared" si="14"/>
        <v>No</v>
      </c>
      <c r="AW114" s="48" t="str">
        <f t="shared" si="15"/>
        <v>-</v>
      </c>
      <c r="AX114" s="48" t="str">
        <f t="shared" si="16"/>
        <v>No</v>
      </c>
      <c r="AY114" s="48" t="str">
        <f t="shared" si="17"/>
        <v>No</v>
      </c>
      <c r="AZ114" s="48">
        <f t="shared" si="18"/>
        <v>0</v>
      </c>
      <c r="BD114" s="54"/>
    </row>
    <row r="115" spans="1:56" x14ac:dyDescent="0.25">
      <c r="A115" s="39"/>
      <c r="B115" s="39" t="e">
        <f>IF(ROW(A115)=1,"",VLOOKUP(A115,'SERP Crawl'!A:C,3,FALSE))</f>
        <v>#N/A</v>
      </c>
      <c r="C115" t="e">
        <f>IF(ROW(A115)=1,"",VLOOKUP(A115,Crawl!A:C,3,FALSE))</f>
        <v>#N/A</v>
      </c>
      <c r="D115" s="46" t="e">
        <f>IF(ROW(A115)=1,"",IF(VLOOKUP(A115,Crawl!A:V,22,FALSE)="","No","Yes"))</f>
        <v>#N/A</v>
      </c>
      <c r="E115" s="46" t="e">
        <f>IF(ROW(A115)=1,"",IF(VLOOKUP(A115,Crawl!A:W,23,FALSE)=0,"",VLOOKUP(A115,Crawl!A:W,23,FALSE)))</f>
        <v>#N/A</v>
      </c>
      <c r="F115" s="46" t="str">
        <f t="shared" si="20"/>
        <v/>
      </c>
      <c r="G115" s="46" t="str">
        <f>IFERROR(MID(A115,FIND(".",A115,LEN(Questionnaire!$E$3)),LEN(A115)),"")</f>
        <v/>
      </c>
      <c r="H115" s="46" t="str">
        <f t="shared" si="21"/>
        <v/>
      </c>
      <c r="AJ115"/>
      <c r="AK115"/>
      <c r="AL115"/>
      <c r="AM115"/>
      <c r="AN115"/>
      <c r="AO115"/>
      <c r="AP115"/>
      <c r="AQ115" s="48" t="str">
        <f>IF(ROW()=1,"",IF(L115=200,IFERROR(IF(FIND(LOWER(Questionnaire!$E$2),LOWER(N115)),"Yes","No"),"No"),"-"))</f>
        <v>-</v>
      </c>
      <c r="AR115" s="48" t="str">
        <f t="shared" si="11"/>
        <v>-</v>
      </c>
      <c r="AS115" s="48" t="str">
        <f t="shared" si="12"/>
        <v>-</v>
      </c>
      <c r="AT115" s="48" t="str">
        <f t="shared" si="19"/>
        <v>-</v>
      </c>
      <c r="AU115" s="48" t="str">
        <f t="shared" si="13"/>
        <v>No</v>
      </c>
      <c r="AV115" s="48" t="str">
        <f t="shared" si="14"/>
        <v>No</v>
      </c>
      <c r="AW115" s="48" t="str">
        <f t="shared" si="15"/>
        <v>-</v>
      </c>
      <c r="AX115" s="48" t="str">
        <f t="shared" si="16"/>
        <v>No</v>
      </c>
      <c r="AY115" s="48" t="str">
        <f t="shared" si="17"/>
        <v>No</v>
      </c>
      <c r="AZ115" s="48">
        <f t="shared" si="18"/>
        <v>0</v>
      </c>
      <c r="BD115" s="54"/>
    </row>
    <row r="116" spans="1:56" x14ac:dyDescent="0.25">
      <c r="A116" s="39"/>
      <c r="B116" s="39" t="e">
        <f>IF(ROW(A116)=1,"",VLOOKUP(A116,'SERP Crawl'!A:C,3,FALSE))</f>
        <v>#N/A</v>
      </c>
      <c r="C116" t="e">
        <f>IF(ROW(A116)=1,"",VLOOKUP(A116,Crawl!A:C,3,FALSE))</f>
        <v>#N/A</v>
      </c>
      <c r="D116" s="46" t="e">
        <f>IF(ROW(A116)=1,"",IF(VLOOKUP(A116,Crawl!A:V,22,FALSE)="","No","Yes"))</f>
        <v>#N/A</v>
      </c>
      <c r="E116" s="46" t="e">
        <f>IF(ROW(A116)=1,"",IF(VLOOKUP(A116,Crawl!A:W,23,FALSE)=0,"",VLOOKUP(A116,Crawl!A:W,23,FALSE)))</f>
        <v>#N/A</v>
      </c>
      <c r="F116" s="46" t="str">
        <f t="shared" si="20"/>
        <v/>
      </c>
      <c r="G116" s="46" t="str">
        <f>IFERROR(MID(A116,FIND(".",A116,LEN(Questionnaire!$E$3)),LEN(A116)),"")</f>
        <v/>
      </c>
      <c r="H116" s="46" t="str">
        <f t="shared" si="21"/>
        <v/>
      </c>
      <c r="AJ116"/>
      <c r="AK116"/>
      <c r="AL116"/>
      <c r="AM116"/>
      <c r="AN116"/>
      <c r="AO116"/>
      <c r="AP116"/>
      <c r="AQ116" s="48" t="str">
        <f>IF(ROW()=1,"",IF(L116=200,IFERROR(IF(FIND(LOWER(Questionnaire!$E$2),LOWER(N116)),"Yes","No"),"No"),"-"))</f>
        <v>-</v>
      </c>
      <c r="AR116" s="48" t="str">
        <f t="shared" si="11"/>
        <v>-</v>
      </c>
      <c r="AS116" s="48" t="str">
        <f t="shared" si="12"/>
        <v>-</v>
      </c>
      <c r="AT116" s="48" t="str">
        <f t="shared" si="19"/>
        <v>-</v>
      </c>
      <c r="AU116" s="48" t="str">
        <f t="shared" si="13"/>
        <v>No</v>
      </c>
      <c r="AV116" s="48" t="str">
        <f t="shared" si="14"/>
        <v>No</v>
      </c>
      <c r="AW116" s="48" t="str">
        <f t="shared" si="15"/>
        <v>-</v>
      </c>
      <c r="AX116" s="48" t="str">
        <f t="shared" si="16"/>
        <v>No</v>
      </c>
      <c r="AY116" s="48" t="str">
        <f t="shared" si="17"/>
        <v>No</v>
      </c>
      <c r="AZ116" s="48">
        <f t="shared" si="18"/>
        <v>0</v>
      </c>
      <c r="BD116" s="54"/>
    </row>
    <row r="117" spans="1:56" x14ac:dyDescent="0.25">
      <c r="A117" s="39"/>
      <c r="B117" s="39" t="e">
        <f>IF(ROW(A117)=1,"",VLOOKUP(A117,'SERP Crawl'!A:C,3,FALSE))</f>
        <v>#N/A</v>
      </c>
      <c r="C117" t="e">
        <f>IF(ROW(A117)=1,"",VLOOKUP(A117,Crawl!A:C,3,FALSE))</f>
        <v>#N/A</v>
      </c>
      <c r="D117" s="46" t="e">
        <f>IF(ROW(A117)=1,"",IF(VLOOKUP(A117,Crawl!A:V,22,FALSE)="","No","Yes"))</f>
        <v>#N/A</v>
      </c>
      <c r="E117" s="46" t="e">
        <f>IF(ROW(A117)=1,"",IF(VLOOKUP(A117,Crawl!A:W,23,FALSE)=0,"",VLOOKUP(A117,Crawl!A:W,23,FALSE)))</f>
        <v>#N/A</v>
      </c>
      <c r="F117" s="46" t="str">
        <f t="shared" si="20"/>
        <v/>
      </c>
      <c r="G117" s="46" t="str">
        <f>IFERROR(MID(A117,FIND(".",A117,LEN(Questionnaire!$E$3)),LEN(A117)),"")</f>
        <v/>
      </c>
      <c r="H117" s="46" t="str">
        <f t="shared" si="21"/>
        <v/>
      </c>
      <c r="AJ117"/>
      <c r="AK117"/>
      <c r="AL117"/>
      <c r="AM117"/>
      <c r="AN117"/>
      <c r="AO117"/>
      <c r="AP117"/>
      <c r="AQ117" s="48" t="str">
        <f>IF(ROW()=1,"",IF(L117=200,IFERROR(IF(FIND(LOWER(Questionnaire!$E$2),LOWER(N117)),"Yes","No"),"No"),"-"))</f>
        <v>-</v>
      </c>
      <c r="AR117" s="48" t="str">
        <f t="shared" si="11"/>
        <v>-</v>
      </c>
      <c r="AS117" s="48" t="str">
        <f t="shared" si="12"/>
        <v>-</v>
      </c>
      <c r="AT117" s="48" t="str">
        <f t="shared" si="19"/>
        <v>-</v>
      </c>
      <c r="AU117" s="48" t="str">
        <f t="shared" si="13"/>
        <v>No</v>
      </c>
      <c r="AV117" s="48" t="str">
        <f t="shared" si="14"/>
        <v>No</v>
      </c>
      <c r="AW117" s="48" t="str">
        <f t="shared" si="15"/>
        <v>-</v>
      </c>
      <c r="AX117" s="48" t="str">
        <f t="shared" si="16"/>
        <v>No</v>
      </c>
      <c r="AY117" s="48" t="str">
        <f t="shared" si="17"/>
        <v>No</v>
      </c>
      <c r="AZ117" s="48">
        <f t="shared" si="18"/>
        <v>0</v>
      </c>
      <c r="BD117" s="54"/>
    </row>
    <row r="118" spans="1:56" x14ac:dyDescent="0.25">
      <c r="A118" s="39"/>
      <c r="B118" s="39" t="e">
        <f>IF(ROW(A118)=1,"",VLOOKUP(A118,'SERP Crawl'!A:C,3,FALSE))</f>
        <v>#N/A</v>
      </c>
      <c r="C118" t="e">
        <f>IF(ROW(A118)=1,"",VLOOKUP(A118,Crawl!A:C,3,FALSE))</f>
        <v>#N/A</v>
      </c>
      <c r="D118" s="46" t="e">
        <f>IF(ROW(A118)=1,"",IF(VLOOKUP(A118,Crawl!A:V,22,FALSE)="","No","Yes"))</f>
        <v>#N/A</v>
      </c>
      <c r="E118" s="46" t="e">
        <f>IF(ROW(A118)=1,"",IF(VLOOKUP(A118,Crawl!A:W,23,FALSE)=0,"",VLOOKUP(A118,Crawl!A:W,23,FALSE)))</f>
        <v>#N/A</v>
      </c>
      <c r="F118" s="46" t="str">
        <f t="shared" si="20"/>
        <v/>
      </c>
      <c r="G118" s="46" t="str">
        <f>IFERROR(MID(A118,FIND(".",A118,LEN(Questionnaire!$E$3)),LEN(A118)),"")</f>
        <v/>
      </c>
      <c r="H118" s="46" t="str">
        <f t="shared" si="21"/>
        <v/>
      </c>
      <c r="AJ118"/>
      <c r="AK118"/>
      <c r="AL118"/>
      <c r="AM118"/>
      <c r="AN118"/>
      <c r="AO118"/>
      <c r="AP118"/>
      <c r="AQ118" s="48" t="str">
        <f>IF(ROW()=1,"",IF(L118=200,IFERROR(IF(FIND(LOWER(Questionnaire!$E$2),LOWER(N118)),"Yes","No"),"No"),"-"))</f>
        <v>-</v>
      </c>
      <c r="AR118" s="48" t="str">
        <f t="shared" si="11"/>
        <v>-</v>
      </c>
      <c r="AS118" s="48" t="str">
        <f t="shared" si="12"/>
        <v>-</v>
      </c>
      <c r="AT118" s="48" t="str">
        <f t="shared" si="19"/>
        <v>-</v>
      </c>
      <c r="AU118" s="48" t="str">
        <f t="shared" si="13"/>
        <v>No</v>
      </c>
      <c r="AV118" s="48" t="str">
        <f t="shared" si="14"/>
        <v>No</v>
      </c>
      <c r="AW118" s="48" t="str">
        <f t="shared" si="15"/>
        <v>-</v>
      </c>
      <c r="AX118" s="48" t="str">
        <f t="shared" si="16"/>
        <v>No</v>
      </c>
      <c r="AY118" s="48" t="str">
        <f t="shared" si="17"/>
        <v>No</v>
      </c>
      <c r="AZ118" s="48">
        <f t="shared" si="18"/>
        <v>0</v>
      </c>
      <c r="BD118" s="54"/>
    </row>
    <row r="119" spans="1:56" x14ac:dyDescent="0.25">
      <c r="A119" s="39"/>
      <c r="B119" s="39" t="e">
        <f>IF(ROW(A119)=1,"",VLOOKUP(A119,'SERP Crawl'!A:C,3,FALSE))</f>
        <v>#N/A</v>
      </c>
      <c r="C119" t="e">
        <f>IF(ROW(A119)=1,"",VLOOKUP(A119,Crawl!A:C,3,FALSE))</f>
        <v>#N/A</v>
      </c>
      <c r="D119" s="46" t="e">
        <f>IF(ROW(A119)=1,"",IF(VLOOKUP(A119,Crawl!A:V,22,FALSE)="","No","Yes"))</f>
        <v>#N/A</v>
      </c>
      <c r="E119" s="46" t="e">
        <f>IF(ROW(A119)=1,"",IF(VLOOKUP(A119,Crawl!A:W,23,FALSE)=0,"",VLOOKUP(A119,Crawl!A:W,23,FALSE)))</f>
        <v>#N/A</v>
      </c>
      <c r="F119" s="46" t="str">
        <f t="shared" si="20"/>
        <v/>
      </c>
      <c r="G119" s="46" t="str">
        <f>IFERROR(MID(A119,FIND(".",A119,LEN(Questionnaire!$E$3)),LEN(A119)),"")</f>
        <v/>
      </c>
      <c r="H119" s="46" t="str">
        <f t="shared" si="21"/>
        <v/>
      </c>
      <c r="AJ119"/>
      <c r="AK119"/>
      <c r="AL119"/>
      <c r="AM119"/>
      <c r="AN119"/>
      <c r="AO119"/>
      <c r="AP119"/>
      <c r="AQ119" s="48" t="str">
        <f>IF(ROW()=1,"",IF(L119=200,IFERROR(IF(FIND(LOWER(Questionnaire!$E$2),LOWER(N119)),"Yes","No"),"No"),"-"))</f>
        <v>-</v>
      </c>
      <c r="AR119" s="48" t="str">
        <f t="shared" si="11"/>
        <v>-</v>
      </c>
      <c r="AS119" s="48" t="str">
        <f t="shared" si="12"/>
        <v>-</v>
      </c>
      <c r="AT119" s="48" t="str">
        <f t="shared" si="19"/>
        <v>-</v>
      </c>
      <c r="AU119" s="48" t="str">
        <f t="shared" si="13"/>
        <v>No</v>
      </c>
      <c r="AV119" s="48" t="str">
        <f t="shared" si="14"/>
        <v>No</v>
      </c>
      <c r="AW119" s="48" t="str">
        <f t="shared" si="15"/>
        <v>-</v>
      </c>
      <c r="AX119" s="48" t="str">
        <f t="shared" si="16"/>
        <v>No</v>
      </c>
      <c r="AY119" s="48" t="str">
        <f t="shared" si="17"/>
        <v>No</v>
      </c>
      <c r="AZ119" s="48">
        <f t="shared" si="18"/>
        <v>0</v>
      </c>
      <c r="BD119" s="54"/>
    </row>
    <row r="120" spans="1:56" x14ac:dyDescent="0.25">
      <c r="A120" s="39"/>
      <c r="B120" s="39" t="e">
        <f>IF(ROW(A120)=1,"",VLOOKUP(A120,'SERP Crawl'!A:C,3,FALSE))</f>
        <v>#N/A</v>
      </c>
      <c r="C120" t="e">
        <f>IF(ROW(A120)=1,"",VLOOKUP(A120,Crawl!A:C,3,FALSE))</f>
        <v>#N/A</v>
      </c>
      <c r="D120" s="46" t="e">
        <f>IF(ROW(A120)=1,"",IF(VLOOKUP(A120,Crawl!A:V,22,FALSE)="","No","Yes"))</f>
        <v>#N/A</v>
      </c>
      <c r="E120" s="46" t="e">
        <f>IF(ROW(A120)=1,"",IF(VLOOKUP(A120,Crawl!A:W,23,FALSE)=0,"",VLOOKUP(A120,Crawl!A:W,23,FALSE)))</f>
        <v>#N/A</v>
      </c>
      <c r="F120" s="46" t="str">
        <f t="shared" si="20"/>
        <v/>
      </c>
      <c r="G120" s="46" t="str">
        <f>IFERROR(MID(A120,FIND(".",A120,LEN(Questionnaire!$E$3)),LEN(A120)),"")</f>
        <v/>
      </c>
      <c r="H120" s="46" t="str">
        <f t="shared" si="21"/>
        <v/>
      </c>
      <c r="AJ120"/>
      <c r="AK120"/>
      <c r="AL120"/>
      <c r="AM120"/>
      <c r="AN120"/>
      <c r="AO120"/>
      <c r="AP120"/>
      <c r="AQ120" s="48" t="str">
        <f>IF(ROW()=1,"",IF(L120=200,IFERROR(IF(FIND(LOWER(Questionnaire!$E$2),LOWER(N120)),"Yes","No"),"No"),"-"))</f>
        <v>-</v>
      </c>
      <c r="AR120" s="48" t="str">
        <f t="shared" si="11"/>
        <v>-</v>
      </c>
      <c r="AS120" s="48" t="str">
        <f t="shared" si="12"/>
        <v>-</v>
      </c>
      <c r="AT120" s="48" t="str">
        <f t="shared" si="19"/>
        <v>-</v>
      </c>
      <c r="AU120" s="48" t="str">
        <f t="shared" si="13"/>
        <v>No</v>
      </c>
      <c r="AV120" s="48" t="str">
        <f t="shared" si="14"/>
        <v>No</v>
      </c>
      <c r="AW120" s="48" t="str">
        <f t="shared" si="15"/>
        <v>-</v>
      </c>
      <c r="AX120" s="48" t="str">
        <f t="shared" si="16"/>
        <v>No</v>
      </c>
      <c r="AY120" s="48" t="str">
        <f t="shared" si="17"/>
        <v>No</v>
      </c>
      <c r="AZ120" s="48">
        <f t="shared" si="18"/>
        <v>0</v>
      </c>
      <c r="BD120" s="54"/>
    </row>
    <row r="121" spans="1:56" x14ac:dyDescent="0.25">
      <c r="A121" s="39"/>
      <c r="B121" s="39" t="e">
        <f>IF(ROW(A121)=1,"",VLOOKUP(A121,'SERP Crawl'!A:C,3,FALSE))</f>
        <v>#N/A</v>
      </c>
      <c r="C121" t="e">
        <f>IF(ROW(A121)=1,"",VLOOKUP(A121,Crawl!A:C,3,FALSE))</f>
        <v>#N/A</v>
      </c>
      <c r="D121" s="46" t="e">
        <f>IF(ROW(A121)=1,"",IF(VLOOKUP(A121,Crawl!A:V,22,FALSE)="","No","Yes"))</f>
        <v>#N/A</v>
      </c>
      <c r="E121" s="46" t="e">
        <f>IF(ROW(A121)=1,"",IF(VLOOKUP(A121,Crawl!A:W,23,FALSE)=0,"",VLOOKUP(A121,Crawl!A:W,23,FALSE)))</f>
        <v>#N/A</v>
      </c>
      <c r="F121" s="46" t="str">
        <f t="shared" si="20"/>
        <v/>
      </c>
      <c r="G121" s="46" t="str">
        <f>IFERROR(MID(A121,FIND(".",A121,LEN(Questionnaire!$E$3)),LEN(A121)),"")</f>
        <v/>
      </c>
      <c r="H121" s="46" t="str">
        <f t="shared" si="21"/>
        <v/>
      </c>
      <c r="AJ121"/>
      <c r="AK121"/>
      <c r="AL121"/>
      <c r="AM121"/>
      <c r="AN121"/>
      <c r="AO121"/>
      <c r="AP121"/>
      <c r="AQ121" s="48" t="str">
        <f>IF(ROW()=1,"",IF(L121=200,IFERROR(IF(FIND(LOWER(Questionnaire!$E$2),LOWER(N121)),"Yes","No"),"No"),"-"))</f>
        <v>-</v>
      </c>
      <c r="AR121" s="48" t="str">
        <f t="shared" si="11"/>
        <v>-</v>
      </c>
      <c r="AS121" s="48" t="str">
        <f t="shared" si="12"/>
        <v>-</v>
      </c>
      <c r="AT121" s="48" t="str">
        <f t="shared" si="19"/>
        <v>-</v>
      </c>
      <c r="AU121" s="48" t="str">
        <f t="shared" si="13"/>
        <v>No</v>
      </c>
      <c r="AV121" s="48" t="str">
        <f t="shared" si="14"/>
        <v>No</v>
      </c>
      <c r="AW121" s="48" t="str">
        <f t="shared" si="15"/>
        <v>-</v>
      </c>
      <c r="AX121" s="48" t="str">
        <f t="shared" si="16"/>
        <v>No</v>
      </c>
      <c r="AY121" s="48" t="str">
        <f t="shared" si="17"/>
        <v>No</v>
      </c>
      <c r="AZ121" s="48">
        <f t="shared" si="18"/>
        <v>0</v>
      </c>
      <c r="BD121" s="54"/>
    </row>
    <row r="122" spans="1:56" x14ac:dyDescent="0.25">
      <c r="A122" s="39"/>
      <c r="B122" s="39" t="e">
        <f>IF(ROW(A122)=1,"",VLOOKUP(A122,'SERP Crawl'!A:C,3,FALSE))</f>
        <v>#N/A</v>
      </c>
      <c r="C122" t="e">
        <f>IF(ROW(A122)=1,"",VLOOKUP(A122,Crawl!A:C,3,FALSE))</f>
        <v>#N/A</v>
      </c>
      <c r="D122" s="46" t="e">
        <f>IF(ROW(A122)=1,"",IF(VLOOKUP(A122,Crawl!A:V,22,FALSE)="","No","Yes"))</f>
        <v>#N/A</v>
      </c>
      <c r="E122" s="46" t="e">
        <f>IF(ROW(A122)=1,"",IF(VLOOKUP(A122,Crawl!A:W,23,FALSE)=0,"",VLOOKUP(A122,Crawl!A:W,23,FALSE)))</f>
        <v>#N/A</v>
      </c>
      <c r="F122" s="46" t="str">
        <f t="shared" si="20"/>
        <v/>
      </c>
      <c r="G122" s="46" t="str">
        <f>IFERROR(MID(A122,FIND(".",A122,LEN(Questionnaire!$E$3)),LEN(A122)),"")</f>
        <v/>
      </c>
      <c r="H122" s="46" t="str">
        <f t="shared" si="21"/>
        <v/>
      </c>
      <c r="AJ122"/>
      <c r="AK122"/>
      <c r="AL122"/>
      <c r="AM122"/>
      <c r="AN122"/>
      <c r="AO122"/>
      <c r="AP122"/>
      <c r="AQ122" s="48" t="str">
        <f>IF(ROW()=1,"",IF(L122=200,IFERROR(IF(FIND(LOWER(Questionnaire!$E$2),LOWER(N122)),"Yes","No"),"No"),"-"))</f>
        <v>-</v>
      </c>
      <c r="AR122" s="48" t="str">
        <f t="shared" si="11"/>
        <v>-</v>
      </c>
      <c r="AS122" s="48" t="str">
        <f t="shared" si="12"/>
        <v>-</v>
      </c>
      <c r="AT122" s="48" t="str">
        <f t="shared" si="19"/>
        <v>-</v>
      </c>
      <c r="AU122" s="48" t="str">
        <f t="shared" si="13"/>
        <v>No</v>
      </c>
      <c r="AV122" s="48" t="str">
        <f t="shared" si="14"/>
        <v>No</v>
      </c>
      <c r="AW122" s="48" t="str">
        <f t="shared" si="15"/>
        <v>-</v>
      </c>
      <c r="AX122" s="48" t="str">
        <f t="shared" si="16"/>
        <v>No</v>
      </c>
      <c r="AY122" s="48" t="str">
        <f t="shared" si="17"/>
        <v>No</v>
      </c>
      <c r="AZ122" s="48">
        <f t="shared" si="18"/>
        <v>0</v>
      </c>
      <c r="BD122" s="54"/>
    </row>
    <row r="123" spans="1:56" x14ac:dyDescent="0.25">
      <c r="A123" s="39"/>
      <c r="B123" s="39" t="e">
        <f>IF(ROW(A123)=1,"",VLOOKUP(A123,'SERP Crawl'!A:C,3,FALSE))</f>
        <v>#N/A</v>
      </c>
      <c r="C123" t="e">
        <f>IF(ROW(A123)=1,"",VLOOKUP(A123,Crawl!A:C,3,FALSE))</f>
        <v>#N/A</v>
      </c>
      <c r="D123" s="46" t="e">
        <f>IF(ROW(A123)=1,"",IF(VLOOKUP(A123,Crawl!A:V,22,FALSE)="","No","Yes"))</f>
        <v>#N/A</v>
      </c>
      <c r="E123" s="46" t="e">
        <f>IF(ROW(A123)=1,"",IF(VLOOKUP(A123,Crawl!A:W,23,FALSE)=0,"",VLOOKUP(A123,Crawl!A:W,23,FALSE)))</f>
        <v>#N/A</v>
      </c>
      <c r="F123" s="46" t="str">
        <f t="shared" si="20"/>
        <v/>
      </c>
      <c r="G123" s="46" t="str">
        <f>IFERROR(MID(A123,FIND(".",A123,LEN(Questionnaire!$E$3)),LEN(A123)),"")</f>
        <v/>
      </c>
      <c r="H123" s="46" t="str">
        <f t="shared" si="21"/>
        <v/>
      </c>
      <c r="AJ123"/>
      <c r="AK123"/>
      <c r="AL123"/>
      <c r="AM123"/>
      <c r="AN123"/>
      <c r="AO123"/>
      <c r="AP123"/>
      <c r="AQ123" s="48" t="str">
        <f>IF(ROW()=1,"",IF(L123=200,IFERROR(IF(FIND(LOWER(Questionnaire!$E$2),LOWER(N123)),"Yes","No"),"No"),"-"))</f>
        <v>-</v>
      </c>
      <c r="AR123" s="48" t="str">
        <f t="shared" si="11"/>
        <v>-</v>
      </c>
      <c r="AS123" s="48" t="str">
        <f t="shared" si="12"/>
        <v>-</v>
      </c>
      <c r="AT123" s="48" t="str">
        <f t="shared" si="19"/>
        <v>-</v>
      </c>
      <c r="AU123" s="48" t="str">
        <f t="shared" si="13"/>
        <v>No</v>
      </c>
      <c r="AV123" s="48" t="str">
        <f t="shared" si="14"/>
        <v>No</v>
      </c>
      <c r="AW123" s="48" t="str">
        <f t="shared" si="15"/>
        <v>-</v>
      </c>
      <c r="AX123" s="48" t="str">
        <f t="shared" si="16"/>
        <v>No</v>
      </c>
      <c r="AY123" s="48" t="str">
        <f t="shared" si="17"/>
        <v>No</v>
      </c>
      <c r="AZ123" s="48">
        <f t="shared" si="18"/>
        <v>0</v>
      </c>
      <c r="BD123" s="54"/>
    </row>
    <row r="124" spans="1:56" x14ac:dyDescent="0.25">
      <c r="A124" s="39"/>
      <c r="B124" s="39" t="e">
        <f>IF(ROW(A124)=1,"",VLOOKUP(A124,'SERP Crawl'!A:C,3,FALSE))</f>
        <v>#N/A</v>
      </c>
      <c r="C124" t="e">
        <f>IF(ROW(A124)=1,"",VLOOKUP(A124,Crawl!A:C,3,FALSE))</f>
        <v>#N/A</v>
      </c>
      <c r="D124" s="46" t="e">
        <f>IF(ROW(A124)=1,"",IF(VLOOKUP(A124,Crawl!A:V,22,FALSE)="","No","Yes"))</f>
        <v>#N/A</v>
      </c>
      <c r="E124" s="46" t="e">
        <f>IF(ROW(A124)=1,"",IF(VLOOKUP(A124,Crawl!A:W,23,FALSE)=0,"",VLOOKUP(A124,Crawl!A:W,23,FALSE)))</f>
        <v>#N/A</v>
      </c>
      <c r="F124" s="46" t="str">
        <f t="shared" si="20"/>
        <v/>
      </c>
      <c r="G124" s="46" t="str">
        <f>IFERROR(MID(A124,FIND(".",A124,LEN(Questionnaire!$E$3)),LEN(A124)),"")</f>
        <v/>
      </c>
      <c r="H124" s="46" t="str">
        <f t="shared" si="21"/>
        <v/>
      </c>
      <c r="AJ124"/>
      <c r="AK124"/>
      <c r="AL124"/>
      <c r="AM124"/>
      <c r="AN124"/>
      <c r="AO124"/>
      <c r="AP124"/>
      <c r="AQ124" s="48" t="str">
        <f>IF(ROW()=1,"",IF(L124=200,IFERROR(IF(FIND(LOWER(Questionnaire!$E$2),LOWER(N124)),"Yes","No"),"No"),"-"))</f>
        <v>-</v>
      </c>
      <c r="AR124" s="48" t="str">
        <f t="shared" si="11"/>
        <v>-</v>
      </c>
      <c r="AS124" s="48" t="str">
        <f t="shared" si="12"/>
        <v>-</v>
      </c>
      <c r="AT124" s="48" t="str">
        <f t="shared" si="19"/>
        <v>-</v>
      </c>
      <c r="AU124" s="48" t="str">
        <f t="shared" si="13"/>
        <v>No</v>
      </c>
      <c r="AV124" s="48" t="str">
        <f t="shared" si="14"/>
        <v>No</v>
      </c>
      <c r="AW124" s="48" t="str">
        <f t="shared" si="15"/>
        <v>-</v>
      </c>
      <c r="AX124" s="48" t="str">
        <f t="shared" si="16"/>
        <v>No</v>
      </c>
      <c r="AY124" s="48" t="str">
        <f t="shared" si="17"/>
        <v>No</v>
      </c>
      <c r="AZ124" s="48">
        <f t="shared" si="18"/>
        <v>0</v>
      </c>
      <c r="BD124" s="54"/>
    </row>
    <row r="125" spans="1:56" x14ac:dyDescent="0.25">
      <c r="A125" s="39"/>
      <c r="B125" s="39" t="e">
        <f>IF(ROW(A125)=1,"",VLOOKUP(A125,'SERP Crawl'!A:C,3,FALSE))</f>
        <v>#N/A</v>
      </c>
      <c r="C125" t="e">
        <f>IF(ROW(A125)=1,"",VLOOKUP(A125,Crawl!A:C,3,FALSE))</f>
        <v>#N/A</v>
      </c>
      <c r="D125" s="46" t="e">
        <f>IF(ROW(A125)=1,"",IF(VLOOKUP(A125,Crawl!A:V,22,FALSE)="","No","Yes"))</f>
        <v>#N/A</v>
      </c>
      <c r="E125" s="46" t="e">
        <f>IF(ROW(A125)=1,"",IF(VLOOKUP(A125,Crawl!A:W,23,FALSE)=0,"",VLOOKUP(A125,Crawl!A:W,23,FALSE)))</f>
        <v>#N/A</v>
      </c>
      <c r="F125" s="46" t="str">
        <f t="shared" si="20"/>
        <v/>
      </c>
      <c r="G125" s="46" t="str">
        <f>IFERROR(MID(A125,FIND(".",A125,LEN(Questionnaire!$E$3)),LEN(A125)),"")</f>
        <v/>
      </c>
      <c r="H125" s="46" t="str">
        <f t="shared" si="21"/>
        <v/>
      </c>
      <c r="AJ125"/>
      <c r="AK125"/>
      <c r="AL125"/>
      <c r="AM125"/>
      <c r="AN125"/>
      <c r="AO125"/>
      <c r="AP125"/>
      <c r="AQ125" s="48" t="str">
        <f>IF(ROW()=1,"",IF(L125=200,IFERROR(IF(FIND(LOWER(Questionnaire!$E$2),LOWER(N125)),"Yes","No"),"No"),"-"))</f>
        <v>-</v>
      </c>
      <c r="AR125" s="48" t="str">
        <f t="shared" si="11"/>
        <v>-</v>
      </c>
      <c r="AS125" s="48" t="str">
        <f t="shared" si="12"/>
        <v>-</v>
      </c>
      <c r="AT125" s="48" t="str">
        <f t="shared" si="19"/>
        <v>-</v>
      </c>
      <c r="AU125" s="48" t="str">
        <f t="shared" si="13"/>
        <v>No</v>
      </c>
      <c r="AV125" s="48" t="str">
        <f t="shared" si="14"/>
        <v>No</v>
      </c>
      <c r="AW125" s="48" t="str">
        <f t="shared" si="15"/>
        <v>-</v>
      </c>
      <c r="AX125" s="48" t="str">
        <f t="shared" si="16"/>
        <v>No</v>
      </c>
      <c r="AY125" s="48" t="str">
        <f t="shared" si="17"/>
        <v>No</v>
      </c>
      <c r="AZ125" s="48">
        <f t="shared" si="18"/>
        <v>0</v>
      </c>
      <c r="BD125" s="54"/>
    </row>
    <row r="126" spans="1:56" x14ac:dyDescent="0.25">
      <c r="A126" s="39"/>
      <c r="B126" s="39" t="e">
        <f>IF(ROW(A126)=1,"",VLOOKUP(A126,'SERP Crawl'!A:C,3,FALSE))</f>
        <v>#N/A</v>
      </c>
      <c r="C126" t="e">
        <f>IF(ROW(A126)=1,"",VLOOKUP(A126,Crawl!A:C,3,FALSE))</f>
        <v>#N/A</v>
      </c>
      <c r="D126" s="46" t="e">
        <f>IF(ROW(A126)=1,"",IF(VLOOKUP(A126,Crawl!A:V,22,FALSE)="","No","Yes"))</f>
        <v>#N/A</v>
      </c>
      <c r="E126" s="46" t="e">
        <f>IF(ROW(A126)=1,"",IF(VLOOKUP(A126,Crawl!A:W,23,FALSE)=0,"",VLOOKUP(A126,Crawl!A:W,23,FALSE)))</f>
        <v>#N/A</v>
      </c>
      <c r="F126" s="46" t="str">
        <f t="shared" si="20"/>
        <v/>
      </c>
      <c r="G126" s="46" t="str">
        <f>IFERROR(MID(A126,FIND(".",A126,LEN(Questionnaire!$E$3)),LEN(A126)),"")</f>
        <v/>
      </c>
      <c r="H126" s="46" t="str">
        <f t="shared" si="21"/>
        <v/>
      </c>
      <c r="AJ126"/>
      <c r="AK126"/>
      <c r="AL126"/>
      <c r="AM126"/>
      <c r="AN126"/>
      <c r="AO126"/>
      <c r="AP126"/>
      <c r="AQ126" s="48" t="str">
        <f>IF(ROW()=1,"",IF(L126=200,IFERROR(IF(FIND(LOWER(Questionnaire!$E$2),LOWER(N126)),"Yes","No"),"No"),"-"))</f>
        <v>-</v>
      </c>
      <c r="AR126" s="48" t="str">
        <f t="shared" si="11"/>
        <v>-</v>
      </c>
      <c r="AS126" s="48" t="str">
        <f t="shared" si="12"/>
        <v>-</v>
      </c>
      <c r="AT126" s="48" t="str">
        <f t="shared" si="19"/>
        <v>-</v>
      </c>
      <c r="AU126" s="48" t="str">
        <f t="shared" si="13"/>
        <v>No</v>
      </c>
      <c r="AV126" s="48" t="str">
        <f t="shared" si="14"/>
        <v>No</v>
      </c>
      <c r="AW126" s="48" t="str">
        <f t="shared" si="15"/>
        <v>-</v>
      </c>
      <c r="AX126" s="48" t="str">
        <f t="shared" si="16"/>
        <v>No</v>
      </c>
      <c r="AY126" s="48" t="str">
        <f t="shared" si="17"/>
        <v>No</v>
      </c>
      <c r="AZ126" s="48">
        <f t="shared" si="18"/>
        <v>0</v>
      </c>
      <c r="BD126" s="54"/>
    </row>
    <row r="127" spans="1:56" x14ac:dyDescent="0.25">
      <c r="A127" s="39"/>
      <c r="B127" s="39" t="e">
        <f>IF(ROW(A127)=1,"",VLOOKUP(A127,'SERP Crawl'!A:C,3,FALSE))</f>
        <v>#N/A</v>
      </c>
      <c r="C127" t="e">
        <f>IF(ROW(A127)=1,"",VLOOKUP(A127,Crawl!A:C,3,FALSE))</f>
        <v>#N/A</v>
      </c>
      <c r="D127" s="46" t="e">
        <f>IF(ROW(A127)=1,"",IF(VLOOKUP(A127,Crawl!A:V,22,FALSE)="","No","Yes"))</f>
        <v>#N/A</v>
      </c>
      <c r="E127" s="46" t="e">
        <f>IF(ROW(A127)=1,"",IF(VLOOKUP(A127,Crawl!A:W,23,FALSE)=0,"",VLOOKUP(A127,Crawl!A:W,23,FALSE)))</f>
        <v>#N/A</v>
      </c>
      <c r="F127" s="46" t="str">
        <f t="shared" si="20"/>
        <v/>
      </c>
      <c r="G127" s="46" t="str">
        <f>IFERROR(MID(A127,FIND(".",A127,LEN(Questionnaire!$E$3)),LEN(A127)),"")</f>
        <v/>
      </c>
      <c r="H127" s="46" t="str">
        <f t="shared" si="21"/>
        <v/>
      </c>
      <c r="AJ127"/>
      <c r="AK127"/>
      <c r="AL127"/>
      <c r="AM127"/>
      <c r="AN127"/>
      <c r="AO127"/>
      <c r="AP127"/>
      <c r="AQ127" s="48" t="str">
        <f>IF(ROW()=1,"",IF(L127=200,IFERROR(IF(FIND(LOWER(Questionnaire!$E$2),LOWER(N127)),"Yes","No"),"No"),"-"))</f>
        <v>-</v>
      </c>
      <c r="AR127" s="48" t="str">
        <f t="shared" si="11"/>
        <v>-</v>
      </c>
      <c r="AS127" s="48" t="str">
        <f t="shared" si="12"/>
        <v>-</v>
      </c>
      <c r="AT127" s="48" t="str">
        <f t="shared" si="19"/>
        <v>-</v>
      </c>
      <c r="AU127" s="48" t="str">
        <f t="shared" si="13"/>
        <v>No</v>
      </c>
      <c r="AV127" s="48" t="str">
        <f t="shared" si="14"/>
        <v>No</v>
      </c>
      <c r="AW127" s="48" t="str">
        <f t="shared" si="15"/>
        <v>-</v>
      </c>
      <c r="AX127" s="48" t="str">
        <f t="shared" si="16"/>
        <v>No</v>
      </c>
      <c r="AY127" s="48" t="str">
        <f t="shared" si="17"/>
        <v>No</v>
      </c>
      <c r="AZ127" s="48">
        <f t="shared" si="18"/>
        <v>0</v>
      </c>
      <c r="BD127" s="54"/>
    </row>
    <row r="128" spans="1:56" x14ac:dyDescent="0.25">
      <c r="A128" s="39"/>
      <c r="B128" s="39" t="e">
        <f>IF(ROW(A128)=1,"",VLOOKUP(A128,'SERP Crawl'!A:C,3,FALSE))</f>
        <v>#N/A</v>
      </c>
      <c r="C128" t="e">
        <f>IF(ROW(A128)=1,"",VLOOKUP(A128,Crawl!A:C,3,FALSE))</f>
        <v>#N/A</v>
      </c>
      <c r="D128" s="46" t="e">
        <f>IF(ROW(A128)=1,"",IF(VLOOKUP(A128,Crawl!A:V,22,FALSE)="","No","Yes"))</f>
        <v>#N/A</v>
      </c>
      <c r="E128" s="46" t="e">
        <f>IF(ROW(A128)=1,"",IF(VLOOKUP(A128,Crawl!A:W,23,FALSE)=0,"",VLOOKUP(A128,Crawl!A:W,23,FALSE)))</f>
        <v>#N/A</v>
      </c>
      <c r="F128" s="46" t="str">
        <f t="shared" si="20"/>
        <v/>
      </c>
      <c r="G128" s="46" t="str">
        <f>IFERROR(MID(A128,FIND(".",A128,LEN(Questionnaire!$E$3)),LEN(A128)),"")</f>
        <v/>
      </c>
      <c r="H128" s="46" t="str">
        <f t="shared" si="21"/>
        <v/>
      </c>
      <c r="AJ128"/>
      <c r="AK128"/>
      <c r="AL128"/>
      <c r="AM128"/>
      <c r="AN128"/>
      <c r="AO128"/>
      <c r="AP128"/>
      <c r="AQ128" s="48" t="str">
        <f>IF(ROW()=1,"",IF(L128=200,IFERROR(IF(FIND(LOWER(Questionnaire!$E$2),LOWER(N128)),"Yes","No"),"No"),"-"))</f>
        <v>-</v>
      </c>
      <c r="AR128" s="48" t="str">
        <f t="shared" si="11"/>
        <v>-</v>
      </c>
      <c r="AS128" s="48" t="str">
        <f t="shared" si="12"/>
        <v>-</v>
      </c>
      <c r="AT128" s="48" t="str">
        <f t="shared" si="19"/>
        <v>-</v>
      </c>
      <c r="AU128" s="48" t="str">
        <f t="shared" si="13"/>
        <v>No</v>
      </c>
      <c r="AV128" s="48" t="str">
        <f t="shared" si="14"/>
        <v>No</v>
      </c>
      <c r="AW128" s="48" t="str">
        <f t="shared" si="15"/>
        <v>-</v>
      </c>
      <c r="AX128" s="48" t="str">
        <f t="shared" si="16"/>
        <v>No</v>
      </c>
      <c r="AY128" s="48" t="str">
        <f t="shared" si="17"/>
        <v>No</v>
      </c>
      <c r="AZ128" s="48">
        <f t="shared" si="18"/>
        <v>0</v>
      </c>
      <c r="BD128" s="54"/>
    </row>
    <row r="129" spans="1:58" x14ac:dyDescent="0.25">
      <c r="A129" s="39"/>
      <c r="B129" s="39" t="e">
        <f>IF(ROW(A129)=1,"",VLOOKUP(A129,'SERP Crawl'!A:C,3,FALSE))</f>
        <v>#N/A</v>
      </c>
      <c r="C129" t="e">
        <f>IF(ROW(A129)=1,"",VLOOKUP(A129,Crawl!A:C,3,FALSE))</f>
        <v>#N/A</v>
      </c>
      <c r="D129" s="46" t="e">
        <f>IF(ROW(A129)=1,"",IF(VLOOKUP(A129,Crawl!A:V,22,FALSE)="","No","Yes"))</f>
        <v>#N/A</v>
      </c>
      <c r="E129" s="46" t="e">
        <f>IF(ROW(A129)=1,"",IF(VLOOKUP(A129,Crawl!A:W,23,FALSE)=0,"",VLOOKUP(A129,Crawl!A:W,23,FALSE)))</f>
        <v>#N/A</v>
      </c>
      <c r="F129" s="46" t="str">
        <f t="shared" si="20"/>
        <v/>
      </c>
      <c r="G129" s="46" t="str">
        <f>IFERROR(MID(A129,FIND(".",A129,LEN(Questionnaire!$E$3)),LEN(A129)),"")</f>
        <v/>
      </c>
      <c r="H129" s="46" t="str">
        <f t="shared" si="21"/>
        <v/>
      </c>
      <c r="AJ129"/>
      <c r="AK129"/>
      <c r="AL129"/>
      <c r="AM129"/>
      <c r="AN129"/>
      <c r="AO129"/>
      <c r="AP129"/>
      <c r="AQ129" s="48" t="str">
        <f>IF(ROW()=1,"",IF(L129=200,IFERROR(IF(FIND(LOWER(Questionnaire!$E$2),LOWER(N129)),"Yes","No"),"No"),"-"))</f>
        <v>-</v>
      </c>
      <c r="AR129" s="48" t="str">
        <f t="shared" si="11"/>
        <v>-</v>
      </c>
      <c r="AS129" s="48" t="str">
        <f t="shared" si="12"/>
        <v>-</v>
      </c>
      <c r="AT129" s="48" t="str">
        <f t="shared" si="19"/>
        <v>-</v>
      </c>
      <c r="AU129" s="48" t="str">
        <f t="shared" si="13"/>
        <v>No</v>
      </c>
      <c r="AV129" s="48" t="str">
        <f t="shared" si="14"/>
        <v>No</v>
      </c>
      <c r="AW129" s="48" t="str">
        <f t="shared" si="15"/>
        <v>-</v>
      </c>
      <c r="AX129" s="48" t="str">
        <f t="shared" si="16"/>
        <v>No</v>
      </c>
      <c r="AY129" s="48" t="str">
        <f t="shared" si="17"/>
        <v>No</v>
      </c>
      <c r="AZ129" s="48">
        <f t="shared" si="18"/>
        <v>0</v>
      </c>
      <c r="BD129" s="54"/>
    </row>
    <row r="130" spans="1:58" x14ac:dyDescent="0.25">
      <c r="A130" s="39"/>
      <c r="B130" s="39" t="e">
        <f>IF(ROW(A130)=1,"",VLOOKUP(A130,'SERP Crawl'!A:C,3,FALSE))</f>
        <v>#N/A</v>
      </c>
      <c r="C130" t="e">
        <f>IF(ROW(A130)=1,"",VLOOKUP(A130,Crawl!A:C,3,FALSE))</f>
        <v>#N/A</v>
      </c>
      <c r="D130" s="46" t="e">
        <f>IF(ROW(A130)=1,"",IF(VLOOKUP(A130,Crawl!A:V,22,FALSE)="","No","Yes"))</f>
        <v>#N/A</v>
      </c>
      <c r="E130" s="46" t="e">
        <f>IF(ROW(A130)=1,"",IF(VLOOKUP(A130,Crawl!A:W,23,FALSE)=0,"",VLOOKUP(A130,Crawl!A:W,23,FALSE)))</f>
        <v>#N/A</v>
      </c>
      <c r="F130" s="46" t="str">
        <f t="shared" si="20"/>
        <v/>
      </c>
      <c r="G130" s="46" t="str">
        <f>IFERROR(MID(A130,FIND(".",A130,LEN(Questionnaire!$E$3)),LEN(A130)),"")</f>
        <v/>
      </c>
      <c r="H130" s="46" t="str">
        <f t="shared" si="21"/>
        <v/>
      </c>
      <c r="AJ130"/>
      <c r="AK130"/>
      <c r="AL130"/>
      <c r="AM130"/>
      <c r="AN130"/>
      <c r="AO130"/>
      <c r="AP130"/>
      <c r="AQ130" s="48" t="str">
        <f>IF(ROW()=1,"",IF(L130=200,IFERROR(IF(FIND(LOWER(Questionnaire!$E$2),LOWER(N130)),"Yes","No"),"No"),"-"))</f>
        <v>-</v>
      </c>
      <c r="AR130" s="48" t="str">
        <f t="shared" si="11"/>
        <v>-</v>
      </c>
      <c r="AS130" s="48" t="str">
        <f t="shared" si="12"/>
        <v>-</v>
      </c>
      <c r="AT130" s="48" t="str">
        <f t="shared" si="19"/>
        <v>-</v>
      </c>
      <c r="AU130" s="48" t="str">
        <f t="shared" si="13"/>
        <v>No</v>
      </c>
      <c r="AV130" s="48" t="str">
        <f t="shared" si="14"/>
        <v>No</v>
      </c>
      <c r="AW130" s="48" t="str">
        <f t="shared" si="15"/>
        <v>-</v>
      </c>
      <c r="AX130" s="48" t="str">
        <f t="shared" si="16"/>
        <v>No</v>
      </c>
      <c r="AY130" s="48" t="str">
        <f t="shared" si="17"/>
        <v>No</v>
      </c>
      <c r="AZ130" s="48">
        <f t="shared" si="18"/>
        <v>0</v>
      </c>
      <c r="BB130" s="53"/>
      <c r="BC130" s="53"/>
      <c r="BD130" s="55"/>
      <c r="BE130" s="53"/>
      <c r="BF130" s="53"/>
    </row>
    <row r="131" spans="1:58" x14ac:dyDescent="0.25">
      <c r="A131" s="39"/>
      <c r="B131" s="39" t="e">
        <f>IF(ROW(A131)=1,"",VLOOKUP(A131,'SERP Crawl'!A:C,3,FALSE))</f>
        <v>#N/A</v>
      </c>
      <c r="C131" t="e">
        <f>IF(ROW(A131)=1,"",VLOOKUP(A131,Crawl!A:C,3,FALSE))</f>
        <v>#N/A</v>
      </c>
      <c r="D131" s="46" t="e">
        <f>IF(ROW(A131)=1,"",IF(VLOOKUP(A131,Crawl!A:V,22,FALSE)="","No","Yes"))</f>
        <v>#N/A</v>
      </c>
      <c r="E131" s="46" t="e">
        <f>IF(ROW(A131)=1,"",IF(VLOOKUP(A131,Crawl!A:W,23,FALSE)=0,"",VLOOKUP(A131,Crawl!A:W,23,FALSE)))</f>
        <v>#N/A</v>
      </c>
      <c r="F131" s="46" t="str">
        <f t="shared" si="20"/>
        <v/>
      </c>
      <c r="G131" s="46" t="str">
        <f>IFERROR(MID(A131,FIND(".",A131,LEN(Questionnaire!$E$3)),LEN(A131)),"")</f>
        <v/>
      </c>
      <c r="H131" s="46" t="str">
        <f t="shared" si="21"/>
        <v/>
      </c>
      <c r="AJ131"/>
      <c r="AK131"/>
      <c r="AL131"/>
      <c r="AM131"/>
      <c r="AN131"/>
      <c r="AO131"/>
      <c r="AP131"/>
      <c r="AQ131" s="48" t="str">
        <f>IF(ROW()=1,"",IF(L131=200,IFERROR(IF(FIND(LOWER(Questionnaire!$E$2),LOWER(N131)),"Yes","No"),"No"),"-"))</f>
        <v>-</v>
      </c>
      <c r="AR131" s="48" t="str">
        <f t="shared" si="11"/>
        <v>-</v>
      </c>
      <c r="AS131" s="48" t="str">
        <f t="shared" si="12"/>
        <v>-</v>
      </c>
      <c r="AT131" s="48" t="str">
        <f t="shared" si="19"/>
        <v>-</v>
      </c>
      <c r="AU131" s="48" t="str">
        <f t="shared" si="13"/>
        <v>No</v>
      </c>
      <c r="AV131" s="48" t="str">
        <f t="shared" si="14"/>
        <v>No</v>
      </c>
      <c r="AW131" s="48" t="str">
        <f t="shared" si="15"/>
        <v>-</v>
      </c>
      <c r="AX131" s="48" t="str">
        <f t="shared" si="16"/>
        <v>No</v>
      </c>
      <c r="AY131" s="48" t="str">
        <f t="shared" si="17"/>
        <v>No</v>
      </c>
      <c r="AZ131" s="48">
        <f t="shared" si="18"/>
        <v>0</v>
      </c>
      <c r="BD131" s="54"/>
    </row>
    <row r="132" spans="1:58" x14ac:dyDescent="0.25">
      <c r="A132" s="39"/>
      <c r="B132" s="39" t="e">
        <f>IF(ROW(A132)=1,"",VLOOKUP(A132,'SERP Crawl'!A:C,3,FALSE))</f>
        <v>#N/A</v>
      </c>
      <c r="C132" t="e">
        <f>IF(ROW(A132)=1,"",VLOOKUP(A132,Crawl!A:C,3,FALSE))</f>
        <v>#N/A</v>
      </c>
      <c r="D132" s="46" t="e">
        <f>IF(ROW(A132)=1,"",IF(VLOOKUP(A132,Crawl!A:V,22,FALSE)="","No","Yes"))</f>
        <v>#N/A</v>
      </c>
      <c r="E132" s="46" t="e">
        <f>IF(ROW(A132)=1,"",IF(VLOOKUP(A132,Crawl!A:W,23,FALSE)=0,"",VLOOKUP(A132,Crawl!A:W,23,FALSE)))</f>
        <v>#N/A</v>
      </c>
      <c r="F132" s="46" t="str">
        <f t="shared" si="20"/>
        <v/>
      </c>
      <c r="G132" s="46" t="str">
        <f>IFERROR(MID(A132,FIND(".",A132,LEN(Questionnaire!$E$3)),LEN(A132)),"")</f>
        <v/>
      </c>
      <c r="H132" s="46" t="str">
        <f t="shared" si="21"/>
        <v/>
      </c>
      <c r="AJ132"/>
      <c r="AK132"/>
      <c r="AL132"/>
      <c r="AM132"/>
      <c r="AN132"/>
      <c r="AO132"/>
      <c r="AP132"/>
      <c r="AQ132" s="48" t="str">
        <f>IF(ROW()=1,"",IF(L132=200,IFERROR(IF(FIND(LOWER(Questionnaire!$E$2),LOWER(N132)),"Yes","No"),"No"),"-"))</f>
        <v>-</v>
      </c>
      <c r="AR132" s="48" t="str">
        <f t="shared" ref="AR132:AR195" si="22">IF(ROW()=1,"",IF(M132="OK",IF(N132="","No",IF(COUNTIF(N:N,N132)&gt;1,"Yes","No")),"-"))</f>
        <v>-</v>
      </c>
      <c r="AS132" s="48" t="str">
        <f t="shared" ref="AS132:AS195" si="23">IF(ROW()=1,"",IF(M132="OK",IF(Q132="","No",IF(COUNTIF(Q:Q,Q132)&gt;1,"Yes","No")),"-"))</f>
        <v>-</v>
      </c>
      <c r="AT132" s="48" t="str">
        <f t="shared" si="19"/>
        <v>-</v>
      </c>
      <c r="AU132" s="48" t="str">
        <f t="shared" ref="AU132:AU195" si="24">IF(ROW()=1,"",IF(AQ132="Yes",IF(AR132="Yes",IF(AS132="Yes",IF(AT132="Yes","No"),"No"),"No"),"No"))</f>
        <v>No</v>
      </c>
      <c r="AV132" s="48" t="str">
        <f t="shared" ref="AV132:AV195" si="25">IF(ROW()=1,"",IF(AE132="","No","Yes"))</f>
        <v>No</v>
      </c>
      <c r="AW132" s="48" t="str">
        <f t="shared" ref="AW132:AW195" si="26">IF(ROW()=1,"",IF(AF132="","-",IF(AF132=J132,"Yes","No")))</f>
        <v>-</v>
      </c>
      <c r="AX132" s="48" t="str">
        <f t="shared" ref="AX132:AX195" si="27">IF(ROW()=1,"",IFERROR(IF(FIND("noindex",LOWER(AG132)),"Yes","No"),"No"))</f>
        <v>No</v>
      </c>
      <c r="AY132" s="48" t="str">
        <f t="shared" ref="AY132:AY195" si="28">IFERROR(IF(FIND("noindex",LOWER(AG132)),"Yes","No"),"No")</f>
        <v>No</v>
      </c>
      <c r="AZ132" s="48">
        <f t="shared" ref="AZ132:AZ195" si="29">LEN(J132)</f>
        <v>0</v>
      </c>
      <c r="BD132" s="54"/>
    </row>
    <row r="133" spans="1:58" x14ac:dyDescent="0.25">
      <c r="A133" s="39"/>
      <c r="B133" s="39" t="e">
        <f>IF(ROW(A133)=1,"",VLOOKUP(A133,'SERP Crawl'!A:C,3,FALSE))</f>
        <v>#N/A</v>
      </c>
      <c r="C133" t="e">
        <f>IF(ROW(A133)=1,"",VLOOKUP(A133,Crawl!A:C,3,FALSE))</f>
        <v>#N/A</v>
      </c>
      <c r="D133" s="46" t="e">
        <f>IF(ROW(A133)=1,"",IF(VLOOKUP(A133,Crawl!A:V,22,FALSE)="","No","Yes"))</f>
        <v>#N/A</v>
      </c>
      <c r="E133" s="46" t="e">
        <f>IF(ROW(A133)=1,"",IF(VLOOKUP(A133,Crawl!A:W,23,FALSE)=0,"",VLOOKUP(A133,Crawl!A:W,23,FALSE)))</f>
        <v>#N/A</v>
      </c>
      <c r="F133" s="46" t="str">
        <f t="shared" si="20"/>
        <v/>
      </c>
      <c r="G133" s="46" t="str">
        <f>IFERROR(MID(A133,FIND(".",A133,LEN(Questionnaire!$E$3)),LEN(A133)),"")</f>
        <v/>
      </c>
      <c r="H133" s="46" t="str">
        <f t="shared" si="21"/>
        <v/>
      </c>
      <c r="AJ133"/>
      <c r="AK133"/>
      <c r="AL133"/>
      <c r="AM133"/>
      <c r="AN133"/>
      <c r="AO133"/>
      <c r="AP133"/>
      <c r="AQ133" s="48" t="str">
        <f>IF(ROW()=1,"",IF(L133=200,IFERROR(IF(FIND(LOWER(Questionnaire!$E$2),LOWER(N133)),"Yes","No"),"No"),"-"))</f>
        <v>-</v>
      </c>
      <c r="AR133" s="48" t="str">
        <f t="shared" si="22"/>
        <v>-</v>
      </c>
      <c r="AS133" s="48" t="str">
        <f t="shared" si="23"/>
        <v>-</v>
      </c>
      <c r="AT133" s="48" t="str">
        <f t="shared" ref="AT133:AT196" si="30">IFERROR(IF(ROW()=1,"",IF(M133="OK",IF(V133="","No",IF(COUNTIF(V:V,V133)&gt;1,"Yes","No")),"-")),"-")</f>
        <v>-</v>
      </c>
      <c r="AU133" s="48" t="str">
        <f t="shared" si="24"/>
        <v>No</v>
      </c>
      <c r="AV133" s="48" t="str">
        <f t="shared" si="25"/>
        <v>No</v>
      </c>
      <c r="AW133" s="48" t="str">
        <f t="shared" si="26"/>
        <v>-</v>
      </c>
      <c r="AX133" s="48" t="str">
        <f t="shared" si="27"/>
        <v>No</v>
      </c>
      <c r="AY133" s="48" t="str">
        <f t="shared" si="28"/>
        <v>No</v>
      </c>
      <c r="AZ133" s="48">
        <f t="shared" si="29"/>
        <v>0</v>
      </c>
      <c r="BD133" s="54"/>
    </row>
    <row r="134" spans="1:58" x14ac:dyDescent="0.25">
      <c r="A134" s="39"/>
      <c r="B134" s="39" t="e">
        <f>IF(ROW(A134)=1,"",VLOOKUP(A134,'SERP Crawl'!A:C,3,FALSE))</f>
        <v>#N/A</v>
      </c>
      <c r="C134" t="e">
        <f>IF(ROW(A134)=1,"",VLOOKUP(A134,Crawl!A:C,3,FALSE))</f>
        <v>#N/A</v>
      </c>
      <c r="D134" s="46" t="e">
        <f>IF(ROW(A134)=1,"",IF(VLOOKUP(A134,Crawl!A:V,22,FALSE)="","No","Yes"))</f>
        <v>#N/A</v>
      </c>
      <c r="E134" s="46" t="e">
        <f>IF(ROW(A134)=1,"",IF(VLOOKUP(A134,Crawl!A:W,23,FALSE)=0,"",VLOOKUP(A134,Crawl!A:W,23,FALSE)))</f>
        <v>#N/A</v>
      </c>
      <c r="F134" s="46" t="str">
        <f t="shared" ref="F134:F197" si="31">IFERROR(IF(E134="","-",IF(IF(ROW(A134)=1,"",IF(E134="","-",IF(D134="Yes","-",IF(E134=A134,"Yes","No")))),"")),"")</f>
        <v/>
      </c>
      <c r="G134" s="46" t="str">
        <f>IFERROR(MID(A134,FIND(".",A134,LEN(Questionnaire!$E$3)),LEN(A134)),"")</f>
        <v/>
      </c>
      <c r="H134" s="46" t="str">
        <f t="shared" ref="H134:H197" si="32">IFERROR(MID(A134,FIND("//",A134)+2,SUM(FIND(".",A134)-2-FIND("//",A134))),"")</f>
        <v/>
      </c>
      <c r="AJ134"/>
      <c r="AK134"/>
      <c r="AL134"/>
      <c r="AM134"/>
      <c r="AN134"/>
      <c r="AO134"/>
      <c r="AP134"/>
      <c r="AQ134" s="48" t="str">
        <f>IF(ROW()=1,"",IF(L134=200,IFERROR(IF(FIND(LOWER(Questionnaire!$E$2),LOWER(N134)),"Yes","No"),"No"),"-"))</f>
        <v>-</v>
      </c>
      <c r="AR134" s="48" t="str">
        <f t="shared" si="22"/>
        <v>-</v>
      </c>
      <c r="AS134" s="48" t="str">
        <f t="shared" si="23"/>
        <v>-</v>
      </c>
      <c r="AT134" s="48" t="str">
        <f t="shared" si="30"/>
        <v>-</v>
      </c>
      <c r="AU134" s="48" t="str">
        <f t="shared" si="24"/>
        <v>No</v>
      </c>
      <c r="AV134" s="48" t="str">
        <f t="shared" si="25"/>
        <v>No</v>
      </c>
      <c r="AW134" s="48" t="str">
        <f t="shared" si="26"/>
        <v>-</v>
      </c>
      <c r="AX134" s="48" t="str">
        <f t="shared" si="27"/>
        <v>No</v>
      </c>
      <c r="AY134" s="48" t="str">
        <f t="shared" si="28"/>
        <v>No</v>
      </c>
      <c r="AZ134" s="48">
        <f t="shared" si="29"/>
        <v>0</v>
      </c>
      <c r="BD134" s="54"/>
    </row>
    <row r="135" spans="1:58" x14ac:dyDescent="0.25">
      <c r="A135" s="39"/>
      <c r="B135" s="39" t="e">
        <f>IF(ROW(A135)=1,"",VLOOKUP(A135,'SERP Crawl'!A:C,3,FALSE))</f>
        <v>#N/A</v>
      </c>
      <c r="C135" t="e">
        <f>IF(ROW(A135)=1,"",VLOOKUP(A135,Crawl!A:C,3,FALSE))</f>
        <v>#N/A</v>
      </c>
      <c r="D135" s="46" t="e">
        <f>IF(ROW(A135)=1,"",IF(VLOOKUP(A135,Crawl!A:V,22,FALSE)="","No","Yes"))</f>
        <v>#N/A</v>
      </c>
      <c r="E135" s="46" t="e">
        <f>IF(ROW(A135)=1,"",IF(VLOOKUP(A135,Crawl!A:W,23,FALSE)=0,"",VLOOKUP(A135,Crawl!A:W,23,FALSE)))</f>
        <v>#N/A</v>
      </c>
      <c r="F135" s="46" t="str">
        <f t="shared" si="31"/>
        <v/>
      </c>
      <c r="G135" s="46" t="str">
        <f>IFERROR(MID(A135,FIND(".",A135,LEN(Questionnaire!$E$3)),LEN(A135)),"")</f>
        <v/>
      </c>
      <c r="H135" s="46" t="str">
        <f t="shared" si="32"/>
        <v/>
      </c>
      <c r="AJ135"/>
      <c r="AK135"/>
      <c r="AL135"/>
      <c r="AM135"/>
      <c r="AN135"/>
      <c r="AO135"/>
      <c r="AP135"/>
      <c r="AQ135" s="48" t="str">
        <f>IF(ROW()=1,"",IF(L135=200,IFERROR(IF(FIND(LOWER(Questionnaire!$E$2),LOWER(N135)),"Yes","No"),"No"),"-"))</f>
        <v>-</v>
      </c>
      <c r="AR135" s="48" t="str">
        <f t="shared" si="22"/>
        <v>-</v>
      </c>
      <c r="AS135" s="48" t="str">
        <f t="shared" si="23"/>
        <v>-</v>
      </c>
      <c r="AT135" s="48" t="str">
        <f t="shared" si="30"/>
        <v>-</v>
      </c>
      <c r="AU135" s="48" t="str">
        <f t="shared" si="24"/>
        <v>No</v>
      </c>
      <c r="AV135" s="48" t="str">
        <f t="shared" si="25"/>
        <v>No</v>
      </c>
      <c r="AW135" s="48" t="str">
        <f t="shared" si="26"/>
        <v>-</v>
      </c>
      <c r="AX135" s="48" t="str">
        <f t="shared" si="27"/>
        <v>No</v>
      </c>
      <c r="AY135" s="48" t="str">
        <f t="shared" si="28"/>
        <v>No</v>
      </c>
      <c r="AZ135" s="48">
        <f t="shared" si="29"/>
        <v>0</v>
      </c>
      <c r="BB135" s="53"/>
      <c r="BC135" s="53"/>
      <c r="BD135" s="55"/>
      <c r="BE135" s="53"/>
      <c r="BF135" s="53"/>
    </row>
    <row r="136" spans="1:58" x14ac:dyDescent="0.25">
      <c r="A136" s="39"/>
      <c r="B136" s="39" t="e">
        <f>IF(ROW(A136)=1,"",VLOOKUP(A136,'SERP Crawl'!A:C,3,FALSE))</f>
        <v>#N/A</v>
      </c>
      <c r="C136" t="e">
        <f>IF(ROW(A136)=1,"",VLOOKUP(A136,Crawl!A:C,3,FALSE))</f>
        <v>#N/A</v>
      </c>
      <c r="D136" s="46" t="e">
        <f>IF(ROW(A136)=1,"",IF(VLOOKUP(A136,Crawl!A:V,22,FALSE)="","No","Yes"))</f>
        <v>#N/A</v>
      </c>
      <c r="E136" s="46" t="e">
        <f>IF(ROW(A136)=1,"",IF(VLOOKUP(A136,Crawl!A:W,23,FALSE)=0,"",VLOOKUP(A136,Crawl!A:W,23,FALSE)))</f>
        <v>#N/A</v>
      </c>
      <c r="F136" s="46" t="str">
        <f t="shared" si="31"/>
        <v/>
      </c>
      <c r="G136" s="46" t="str">
        <f>IFERROR(MID(A136,FIND(".",A136,LEN(Questionnaire!$E$3)),LEN(A136)),"")</f>
        <v/>
      </c>
      <c r="H136" s="46" t="str">
        <f t="shared" si="32"/>
        <v/>
      </c>
      <c r="AJ136"/>
      <c r="AK136"/>
      <c r="AL136"/>
      <c r="AM136"/>
      <c r="AN136"/>
      <c r="AO136"/>
      <c r="AP136"/>
      <c r="AQ136" s="48" t="str">
        <f>IF(ROW()=1,"",IF(L136=200,IFERROR(IF(FIND(LOWER(Questionnaire!$E$2),LOWER(N136)),"Yes","No"),"No"),"-"))</f>
        <v>-</v>
      </c>
      <c r="AR136" s="48" t="str">
        <f t="shared" si="22"/>
        <v>-</v>
      </c>
      <c r="AS136" s="48" t="str">
        <f t="shared" si="23"/>
        <v>-</v>
      </c>
      <c r="AT136" s="48" t="str">
        <f t="shared" si="30"/>
        <v>-</v>
      </c>
      <c r="AU136" s="48" t="str">
        <f t="shared" si="24"/>
        <v>No</v>
      </c>
      <c r="AV136" s="48" t="str">
        <f t="shared" si="25"/>
        <v>No</v>
      </c>
      <c r="AW136" s="48" t="str">
        <f t="shared" si="26"/>
        <v>-</v>
      </c>
      <c r="AX136" s="48" t="str">
        <f t="shared" si="27"/>
        <v>No</v>
      </c>
      <c r="AY136" s="48" t="str">
        <f t="shared" si="28"/>
        <v>No</v>
      </c>
      <c r="AZ136" s="48">
        <f t="shared" si="29"/>
        <v>0</v>
      </c>
      <c r="BD136" s="54"/>
    </row>
    <row r="137" spans="1:58" x14ac:dyDescent="0.25">
      <c r="A137" s="39"/>
      <c r="B137" s="39" t="e">
        <f>IF(ROW(A137)=1,"",VLOOKUP(A137,'SERP Crawl'!A:C,3,FALSE))</f>
        <v>#N/A</v>
      </c>
      <c r="C137" t="e">
        <f>IF(ROW(A137)=1,"",VLOOKUP(A137,Crawl!A:C,3,FALSE))</f>
        <v>#N/A</v>
      </c>
      <c r="D137" s="46" t="e">
        <f>IF(ROW(A137)=1,"",IF(VLOOKUP(A137,Crawl!A:V,22,FALSE)="","No","Yes"))</f>
        <v>#N/A</v>
      </c>
      <c r="E137" s="46" t="e">
        <f>IF(ROW(A137)=1,"",IF(VLOOKUP(A137,Crawl!A:W,23,FALSE)=0,"",VLOOKUP(A137,Crawl!A:W,23,FALSE)))</f>
        <v>#N/A</v>
      </c>
      <c r="F137" s="46" t="str">
        <f t="shared" si="31"/>
        <v/>
      </c>
      <c r="G137" s="46" t="str">
        <f>IFERROR(MID(A137,FIND(".",A137,LEN(Questionnaire!$E$3)),LEN(A137)),"")</f>
        <v/>
      </c>
      <c r="H137" s="46" t="str">
        <f t="shared" si="32"/>
        <v/>
      </c>
      <c r="AJ137"/>
      <c r="AK137"/>
      <c r="AL137"/>
      <c r="AM137"/>
      <c r="AN137"/>
      <c r="AO137"/>
      <c r="AP137"/>
      <c r="AQ137" s="48" t="str">
        <f>IF(ROW()=1,"",IF(L137=200,IFERROR(IF(FIND(LOWER(Questionnaire!$E$2),LOWER(N137)),"Yes","No"),"No"),"-"))</f>
        <v>-</v>
      </c>
      <c r="AR137" s="48" t="str">
        <f t="shared" si="22"/>
        <v>-</v>
      </c>
      <c r="AS137" s="48" t="str">
        <f t="shared" si="23"/>
        <v>-</v>
      </c>
      <c r="AT137" s="48" t="str">
        <f t="shared" si="30"/>
        <v>-</v>
      </c>
      <c r="AU137" s="48" t="str">
        <f t="shared" si="24"/>
        <v>No</v>
      </c>
      <c r="AV137" s="48" t="str">
        <f t="shared" si="25"/>
        <v>No</v>
      </c>
      <c r="AW137" s="48" t="str">
        <f t="shared" si="26"/>
        <v>-</v>
      </c>
      <c r="AX137" s="48" t="str">
        <f t="shared" si="27"/>
        <v>No</v>
      </c>
      <c r="AY137" s="48" t="str">
        <f t="shared" si="28"/>
        <v>No</v>
      </c>
      <c r="AZ137" s="48">
        <f t="shared" si="29"/>
        <v>0</v>
      </c>
      <c r="BD137" s="54"/>
    </row>
    <row r="138" spans="1:58" x14ac:dyDescent="0.25">
      <c r="A138" s="39"/>
      <c r="B138" s="39" t="e">
        <f>IF(ROW(A138)=1,"",VLOOKUP(A138,'SERP Crawl'!A:C,3,FALSE))</f>
        <v>#N/A</v>
      </c>
      <c r="C138" t="e">
        <f>IF(ROW(A138)=1,"",VLOOKUP(A138,Crawl!A:C,3,FALSE))</f>
        <v>#N/A</v>
      </c>
      <c r="D138" s="46" t="e">
        <f>IF(ROW(A138)=1,"",IF(VLOOKUP(A138,Crawl!A:V,22,FALSE)="","No","Yes"))</f>
        <v>#N/A</v>
      </c>
      <c r="E138" s="46" t="e">
        <f>IF(ROW(A138)=1,"",IF(VLOOKUP(A138,Crawl!A:W,23,FALSE)=0,"",VLOOKUP(A138,Crawl!A:W,23,FALSE)))</f>
        <v>#N/A</v>
      </c>
      <c r="F138" s="46" t="str">
        <f t="shared" si="31"/>
        <v/>
      </c>
      <c r="G138" s="46" t="str">
        <f>IFERROR(MID(A138,FIND(".",A138,LEN(Questionnaire!$E$3)),LEN(A138)),"")</f>
        <v/>
      </c>
      <c r="H138" s="46" t="str">
        <f t="shared" si="32"/>
        <v/>
      </c>
      <c r="AJ138"/>
      <c r="AK138"/>
      <c r="AL138"/>
      <c r="AM138"/>
      <c r="AN138"/>
      <c r="AO138"/>
      <c r="AP138"/>
      <c r="AQ138" s="48" t="str">
        <f>IF(ROW()=1,"",IF(L138=200,IFERROR(IF(FIND(LOWER(Questionnaire!$E$2),LOWER(N138)),"Yes","No"),"No"),"-"))</f>
        <v>-</v>
      </c>
      <c r="AR138" s="48" t="str">
        <f t="shared" si="22"/>
        <v>-</v>
      </c>
      <c r="AS138" s="48" t="str">
        <f t="shared" si="23"/>
        <v>-</v>
      </c>
      <c r="AT138" s="48" t="str">
        <f t="shared" si="30"/>
        <v>-</v>
      </c>
      <c r="AU138" s="48" t="str">
        <f t="shared" si="24"/>
        <v>No</v>
      </c>
      <c r="AV138" s="48" t="str">
        <f t="shared" si="25"/>
        <v>No</v>
      </c>
      <c r="AW138" s="48" t="str">
        <f t="shared" si="26"/>
        <v>-</v>
      </c>
      <c r="AX138" s="48" t="str">
        <f t="shared" si="27"/>
        <v>No</v>
      </c>
      <c r="AY138" s="48" t="str">
        <f t="shared" si="28"/>
        <v>No</v>
      </c>
      <c r="AZ138" s="48">
        <f t="shared" si="29"/>
        <v>0</v>
      </c>
      <c r="BD138" s="54"/>
    </row>
    <row r="139" spans="1:58" x14ac:dyDescent="0.25">
      <c r="A139" s="39"/>
      <c r="B139" s="39" t="e">
        <f>IF(ROW(A139)=1,"",VLOOKUP(A139,'SERP Crawl'!A:C,3,FALSE))</f>
        <v>#N/A</v>
      </c>
      <c r="C139" t="e">
        <f>IF(ROW(A139)=1,"",VLOOKUP(A139,Crawl!A:C,3,FALSE))</f>
        <v>#N/A</v>
      </c>
      <c r="D139" s="46" t="e">
        <f>IF(ROW(A139)=1,"",IF(VLOOKUP(A139,Crawl!A:V,22,FALSE)="","No","Yes"))</f>
        <v>#N/A</v>
      </c>
      <c r="E139" s="46" t="e">
        <f>IF(ROW(A139)=1,"",IF(VLOOKUP(A139,Crawl!A:W,23,FALSE)=0,"",VLOOKUP(A139,Crawl!A:W,23,FALSE)))</f>
        <v>#N/A</v>
      </c>
      <c r="F139" s="46" t="str">
        <f t="shared" si="31"/>
        <v/>
      </c>
      <c r="G139" s="46" t="str">
        <f>IFERROR(MID(A139,FIND(".",A139,LEN(Questionnaire!$E$3)),LEN(A139)),"")</f>
        <v/>
      </c>
      <c r="H139" s="46" t="str">
        <f t="shared" si="32"/>
        <v/>
      </c>
      <c r="AJ139"/>
      <c r="AK139"/>
      <c r="AL139"/>
      <c r="AM139"/>
      <c r="AN139"/>
      <c r="AO139"/>
      <c r="AP139"/>
      <c r="AQ139" s="48" t="str">
        <f>IF(ROW()=1,"",IF(L139=200,IFERROR(IF(FIND(LOWER(Questionnaire!$E$2),LOWER(N139)),"Yes","No"),"No"),"-"))</f>
        <v>-</v>
      </c>
      <c r="AR139" s="48" t="str">
        <f t="shared" si="22"/>
        <v>-</v>
      </c>
      <c r="AS139" s="48" t="str">
        <f t="shared" si="23"/>
        <v>-</v>
      </c>
      <c r="AT139" s="48" t="str">
        <f t="shared" si="30"/>
        <v>-</v>
      </c>
      <c r="AU139" s="48" t="str">
        <f t="shared" si="24"/>
        <v>No</v>
      </c>
      <c r="AV139" s="48" t="str">
        <f t="shared" si="25"/>
        <v>No</v>
      </c>
      <c r="AW139" s="48" t="str">
        <f t="shared" si="26"/>
        <v>-</v>
      </c>
      <c r="AX139" s="48" t="str">
        <f t="shared" si="27"/>
        <v>No</v>
      </c>
      <c r="AY139" s="48" t="str">
        <f t="shared" si="28"/>
        <v>No</v>
      </c>
      <c r="AZ139" s="48">
        <f t="shared" si="29"/>
        <v>0</v>
      </c>
      <c r="BD139" s="54"/>
    </row>
    <row r="140" spans="1:58" x14ac:dyDescent="0.25">
      <c r="A140" s="39"/>
      <c r="B140" s="39" t="e">
        <f>IF(ROW(A140)=1,"",VLOOKUP(A140,'SERP Crawl'!A:C,3,FALSE))</f>
        <v>#N/A</v>
      </c>
      <c r="C140" t="e">
        <f>IF(ROW(A140)=1,"",VLOOKUP(A140,Crawl!A:C,3,FALSE))</f>
        <v>#N/A</v>
      </c>
      <c r="D140" s="46" t="e">
        <f>IF(ROW(A140)=1,"",IF(VLOOKUP(A140,Crawl!A:V,22,FALSE)="","No","Yes"))</f>
        <v>#N/A</v>
      </c>
      <c r="E140" s="46" t="e">
        <f>IF(ROW(A140)=1,"",IF(VLOOKUP(A140,Crawl!A:W,23,FALSE)=0,"",VLOOKUP(A140,Crawl!A:W,23,FALSE)))</f>
        <v>#N/A</v>
      </c>
      <c r="F140" s="46" t="str">
        <f t="shared" si="31"/>
        <v/>
      </c>
      <c r="G140" s="46" t="str">
        <f>IFERROR(MID(A140,FIND(".",A140,LEN(Questionnaire!$E$3)),LEN(A140)),"")</f>
        <v/>
      </c>
      <c r="H140" s="46" t="str">
        <f t="shared" si="32"/>
        <v/>
      </c>
      <c r="AJ140"/>
      <c r="AK140"/>
      <c r="AL140"/>
      <c r="AM140"/>
      <c r="AN140"/>
      <c r="AO140"/>
      <c r="AP140"/>
      <c r="AQ140" s="48" t="str">
        <f>IF(ROW()=1,"",IF(L140=200,IFERROR(IF(FIND(LOWER(Questionnaire!$E$2),LOWER(N140)),"Yes","No"),"No"),"-"))</f>
        <v>-</v>
      </c>
      <c r="AR140" s="48" t="str">
        <f t="shared" si="22"/>
        <v>-</v>
      </c>
      <c r="AS140" s="48" t="str">
        <f t="shared" si="23"/>
        <v>-</v>
      </c>
      <c r="AT140" s="48" t="str">
        <f t="shared" si="30"/>
        <v>-</v>
      </c>
      <c r="AU140" s="48" t="str">
        <f t="shared" si="24"/>
        <v>No</v>
      </c>
      <c r="AV140" s="48" t="str">
        <f t="shared" si="25"/>
        <v>No</v>
      </c>
      <c r="AW140" s="48" t="str">
        <f t="shared" si="26"/>
        <v>-</v>
      </c>
      <c r="AX140" s="48" t="str">
        <f t="shared" si="27"/>
        <v>No</v>
      </c>
      <c r="AY140" s="48" t="str">
        <f t="shared" si="28"/>
        <v>No</v>
      </c>
      <c r="AZ140" s="48">
        <f t="shared" si="29"/>
        <v>0</v>
      </c>
      <c r="BD140" s="54"/>
    </row>
    <row r="141" spans="1:58" x14ac:dyDescent="0.25">
      <c r="A141" s="39"/>
      <c r="B141" s="39" t="e">
        <f>IF(ROW(A141)=1,"",VLOOKUP(A141,'SERP Crawl'!A:C,3,FALSE))</f>
        <v>#N/A</v>
      </c>
      <c r="C141" t="e">
        <f>IF(ROW(A141)=1,"",VLOOKUP(A141,Crawl!A:C,3,FALSE))</f>
        <v>#N/A</v>
      </c>
      <c r="D141" s="46" t="e">
        <f>IF(ROW(A141)=1,"",IF(VLOOKUP(A141,Crawl!A:V,22,FALSE)="","No","Yes"))</f>
        <v>#N/A</v>
      </c>
      <c r="E141" s="46" t="e">
        <f>IF(ROW(A141)=1,"",IF(VLOOKUP(A141,Crawl!A:W,23,FALSE)=0,"",VLOOKUP(A141,Crawl!A:W,23,FALSE)))</f>
        <v>#N/A</v>
      </c>
      <c r="F141" s="46" t="str">
        <f t="shared" si="31"/>
        <v/>
      </c>
      <c r="G141" s="46" t="str">
        <f>IFERROR(MID(A141,FIND(".",A141,LEN(Questionnaire!$E$3)),LEN(A141)),"")</f>
        <v/>
      </c>
      <c r="H141" s="46" t="str">
        <f t="shared" si="32"/>
        <v/>
      </c>
      <c r="AJ141"/>
      <c r="AK141"/>
      <c r="AL141"/>
      <c r="AM141"/>
      <c r="AN141"/>
      <c r="AO141"/>
      <c r="AP141"/>
      <c r="AQ141" s="48" t="str">
        <f>IF(ROW()=1,"",IF(L141=200,IFERROR(IF(FIND(LOWER(Questionnaire!$E$2),LOWER(N141)),"Yes","No"),"No"),"-"))</f>
        <v>-</v>
      </c>
      <c r="AR141" s="48" t="str">
        <f t="shared" si="22"/>
        <v>-</v>
      </c>
      <c r="AS141" s="48" t="str">
        <f t="shared" si="23"/>
        <v>-</v>
      </c>
      <c r="AT141" s="48" t="str">
        <f t="shared" si="30"/>
        <v>-</v>
      </c>
      <c r="AU141" s="48" t="str">
        <f t="shared" si="24"/>
        <v>No</v>
      </c>
      <c r="AV141" s="48" t="str">
        <f t="shared" si="25"/>
        <v>No</v>
      </c>
      <c r="AW141" s="48" t="str">
        <f t="shared" si="26"/>
        <v>-</v>
      </c>
      <c r="AX141" s="48" t="str">
        <f t="shared" si="27"/>
        <v>No</v>
      </c>
      <c r="AY141" s="48" t="str">
        <f t="shared" si="28"/>
        <v>No</v>
      </c>
      <c r="AZ141" s="48">
        <f t="shared" si="29"/>
        <v>0</v>
      </c>
      <c r="BD141" s="54"/>
    </row>
    <row r="142" spans="1:58" x14ac:dyDescent="0.25">
      <c r="A142" s="39"/>
      <c r="B142" s="39" t="e">
        <f>IF(ROW(A142)=1,"",VLOOKUP(A142,'SERP Crawl'!A:C,3,FALSE))</f>
        <v>#N/A</v>
      </c>
      <c r="C142" t="e">
        <f>IF(ROW(A142)=1,"",VLOOKUP(A142,Crawl!A:C,3,FALSE))</f>
        <v>#N/A</v>
      </c>
      <c r="D142" s="46" t="e">
        <f>IF(ROW(A142)=1,"",IF(VLOOKUP(A142,Crawl!A:V,22,FALSE)="","No","Yes"))</f>
        <v>#N/A</v>
      </c>
      <c r="E142" s="46" t="e">
        <f>IF(ROW(A142)=1,"",IF(VLOOKUP(A142,Crawl!A:W,23,FALSE)=0,"",VLOOKUP(A142,Crawl!A:W,23,FALSE)))</f>
        <v>#N/A</v>
      </c>
      <c r="F142" s="46" t="str">
        <f t="shared" si="31"/>
        <v/>
      </c>
      <c r="G142" s="46" t="str">
        <f>IFERROR(MID(A142,FIND(".",A142,LEN(Questionnaire!$E$3)),LEN(A142)),"")</f>
        <v/>
      </c>
      <c r="H142" s="46" t="str">
        <f t="shared" si="32"/>
        <v/>
      </c>
      <c r="AJ142"/>
      <c r="AK142"/>
      <c r="AL142"/>
      <c r="AM142"/>
      <c r="AN142"/>
      <c r="AO142"/>
      <c r="AP142"/>
      <c r="AQ142" s="48" t="str">
        <f>IF(ROW()=1,"",IF(L142=200,IFERROR(IF(FIND(LOWER(Questionnaire!$E$2),LOWER(N142)),"Yes","No"),"No"),"-"))</f>
        <v>-</v>
      </c>
      <c r="AR142" s="48" t="str">
        <f t="shared" si="22"/>
        <v>-</v>
      </c>
      <c r="AS142" s="48" t="str">
        <f t="shared" si="23"/>
        <v>-</v>
      </c>
      <c r="AT142" s="48" t="str">
        <f t="shared" si="30"/>
        <v>-</v>
      </c>
      <c r="AU142" s="48" t="str">
        <f t="shared" si="24"/>
        <v>No</v>
      </c>
      <c r="AV142" s="48" t="str">
        <f t="shared" si="25"/>
        <v>No</v>
      </c>
      <c r="AW142" s="48" t="str">
        <f t="shared" si="26"/>
        <v>-</v>
      </c>
      <c r="AX142" s="48" t="str">
        <f t="shared" si="27"/>
        <v>No</v>
      </c>
      <c r="AY142" s="48" t="str">
        <f t="shared" si="28"/>
        <v>No</v>
      </c>
      <c r="AZ142" s="48">
        <f t="shared" si="29"/>
        <v>0</v>
      </c>
      <c r="BD142" s="54"/>
    </row>
    <row r="143" spans="1:58" x14ac:dyDescent="0.25">
      <c r="A143" s="39"/>
      <c r="B143" s="39" t="e">
        <f>IF(ROW(A143)=1,"",VLOOKUP(A143,'SERP Crawl'!A:C,3,FALSE))</f>
        <v>#N/A</v>
      </c>
      <c r="C143" t="e">
        <f>IF(ROW(A143)=1,"",VLOOKUP(A143,Crawl!A:C,3,FALSE))</f>
        <v>#N/A</v>
      </c>
      <c r="D143" s="46" t="e">
        <f>IF(ROW(A143)=1,"",IF(VLOOKUP(A143,Crawl!A:V,22,FALSE)="","No","Yes"))</f>
        <v>#N/A</v>
      </c>
      <c r="E143" s="46" t="e">
        <f>IF(ROW(A143)=1,"",IF(VLOOKUP(A143,Crawl!A:W,23,FALSE)=0,"",VLOOKUP(A143,Crawl!A:W,23,FALSE)))</f>
        <v>#N/A</v>
      </c>
      <c r="F143" s="46" t="str">
        <f t="shared" si="31"/>
        <v/>
      </c>
      <c r="G143" s="46" t="str">
        <f>IFERROR(MID(A143,FIND(".",A143,LEN(Questionnaire!$E$3)),LEN(A143)),"")</f>
        <v/>
      </c>
      <c r="H143" s="46" t="str">
        <f t="shared" si="32"/>
        <v/>
      </c>
      <c r="AJ143"/>
      <c r="AK143"/>
      <c r="AL143"/>
      <c r="AM143"/>
      <c r="AN143"/>
      <c r="AO143"/>
      <c r="AP143"/>
      <c r="AQ143" s="48" t="str">
        <f>IF(ROW()=1,"",IF(L143=200,IFERROR(IF(FIND(LOWER(Questionnaire!$E$2),LOWER(N143)),"Yes","No"),"No"),"-"))</f>
        <v>-</v>
      </c>
      <c r="AR143" s="48" t="str">
        <f t="shared" si="22"/>
        <v>-</v>
      </c>
      <c r="AS143" s="48" t="str">
        <f t="shared" si="23"/>
        <v>-</v>
      </c>
      <c r="AT143" s="48" t="str">
        <f t="shared" si="30"/>
        <v>-</v>
      </c>
      <c r="AU143" s="48" t="str">
        <f t="shared" si="24"/>
        <v>No</v>
      </c>
      <c r="AV143" s="48" t="str">
        <f t="shared" si="25"/>
        <v>No</v>
      </c>
      <c r="AW143" s="48" t="str">
        <f t="shared" si="26"/>
        <v>-</v>
      </c>
      <c r="AX143" s="48" t="str">
        <f t="shared" si="27"/>
        <v>No</v>
      </c>
      <c r="AY143" s="48" t="str">
        <f t="shared" si="28"/>
        <v>No</v>
      </c>
      <c r="AZ143" s="48">
        <f t="shared" si="29"/>
        <v>0</v>
      </c>
      <c r="BD143" s="54"/>
    </row>
    <row r="144" spans="1:58" x14ac:dyDescent="0.25">
      <c r="A144" s="39"/>
      <c r="B144" s="39" t="e">
        <f>IF(ROW(A144)=1,"",VLOOKUP(A144,'SERP Crawl'!A:C,3,FALSE))</f>
        <v>#N/A</v>
      </c>
      <c r="C144" t="e">
        <f>IF(ROW(A144)=1,"",VLOOKUP(A144,Crawl!A:C,3,FALSE))</f>
        <v>#N/A</v>
      </c>
      <c r="D144" s="46" t="e">
        <f>IF(ROW(A144)=1,"",IF(VLOOKUP(A144,Crawl!A:V,22,FALSE)="","No","Yes"))</f>
        <v>#N/A</v>
      </c>
      <c r="E144" s="46" t="e">
        <f>IF(ROW(A144)=1,"",IF(VLOOKUP(A144,Crawl!A:W,23,FALSE)=0,"",VLOOKUP(A144,Crawl!A:W,23,FALSE)))</f>
        <v>#N/A</v>
      </c>
      <c r="F144" s="46" t="str">
        <f t="shared" si="31"/>
        <v/>
      </c>
      <c r="G144" s="46" t="str">
        <f>IFERROR(MID(A144,FIND(".",A144,LEN(Questionnaire!$E$3)),LEN(A144)),"")</f>
        <v/>
      </c>
      <c r="H144" s="46" t="str">
        <f t="shared" si="32"/>
        <v/>
      </c>
      <c r="AJ144"/>
      <c r="AK144"/>
      <c r="AL144"/>
      <c r="AM144"/>
      <c r="AN144"/>
      <c r="AO144"/>
      <c r="AP144"/>
      <c r="AQ144" s="48" t="str">
        <f>IF(ROW()=1,"",IF(L144=200,IFERROR(IF(FIND(LOWER(Questionnaire!$E$2),LOWER(N144)),"Yes","No"),"No"),"-"))</f>
        <v>-</v>
      </c>
      <c r="AR144" s="48" t="str">
        <f t="shared" si="22"/>
        <v>-</v>
      </c>
      <c r="AS144" s="48" t="str">
        <f t="shared" si="23"/>
        <v>-</v>
      </c>
      <c r="AT144" s="48" t="str">
        <f t="shared" si="30"/>
        <v>-</v>
      </c>
      <c r="AU144" s="48" t="str">
        <f t="shared" si="24"/>
        <v>No</v>
      </c>
      <c r="AV144" s="48" t="str">
        <f t="shared" si="25"/>
        <v>No</v>
      </c>
      <c r="AW144" s="48" t="str">
        <f t="shared" si="26"/>
        <v>-</v>
      </c>
      <c r="AX144" s="48" t="str">
        <f t="shared" si="27"/>
        <v>No</v>
      </c>
      <c r="AY144" s="48" t="str">
        <f t="shared" si="28"/>
        <v>No</v>
      </c>
      <c r="AZ144" s="48">
        <f t="shared" si="29"/>
        <v>0</v>
      </c>
      <c r="BD144" s="54"/>
    </row>
    <row r="145" spans="1:58" x14ac:dyDescent="0.25">
      <c r="A145" s="39"/>
      <c r="B145" s="39" t="e">
        <f>IF(ROW(A145)=1,"",VLOOKUP(A145,'SERP Crawl'!A:C,3,FALSE))</f>
        <v>#N/A</v>
      </c>
      <c r="C145" t="e">
        <f>IF(ROW(A145)=1,"",VLOOKUP(A145,Crawl!A:C,3,FALSE))</f>
        <v>#N/A</v>
      </c>
      <c r="D145" s="46" t="e">
        <f>IF(ROW(A145)=1,"",IF(VLOOKUP(A145,Crawl!A:V,22,FALSE)="","No","Yes"))</f>
        <v>#N/A</v>
      </c>
      <c r="E145" s="46" t="e">
        <f>IF(ROW(A145)=1,"",IF(VLOOKUP(A145,Crawl!A:W,23,FALSE)=0,"",VLOOKUP(A145,Crawl!A:W,23,FALSE)))</f>
        <v>#N/A</v>
      </c>
      <c r="F145" s="46" t="str">
        <f t="shared" si="31"/>
        <v/>
      </c>
      <c r="G145" s="46" t="str">
        <f>IFERROR(MID(A145,FIND(".",A145,LEN(Questionnaire!$E$3)),LEN(A145)),"")</f>
        <v/>
      </c>
      <c r="H145" s="46" t="str">
        <f t="shared" si="32"/>
        <v/>
      </c>
      <c r="AJ145"/>
      <c r="AK145"/>
      <c r="AL145"/>
      <c r="AM145"/>
      <c r="AN145"/>
      <c r="AO145"/>
      <c r="AP145"/>
      <c r="AQ145" s="48" t="str">
        <f>IF(ROW()=1,"",IF(L145=200,IFERROR(IF(FIND(LOWER(Questionnaire!$E$2),LOWER(N145)),"Yes","No"),"No"),"-"))</f>
        <v>-</v>
      </c>
      <c r="AR145" s="48" t="str">
        <f t="shared" si="22"/>
        <v>-</v>
      </c>
      <c r="AS145" s="48" t="str">
        <f t="shared" si="23"/>
        <v>-</v>
      </c>
      <c r="AT145" s="48" t="str">
        <f t="shared" si="30"/>
        <v>-</v>
      </c>
      <c r="AU145" s="48" t="str">
        <f t="shared" si="24"/>
        <v>No</v>
      </c>
      <c r="AV145" s="48" t="str">
        <f t="shared" si="25"/>
        <v>No</v>
      </c>
      <c r="AW145" s="48" t="str">
        <f t="shared" si="26"/>
        <v>-</v>
      </c>
      <c r="AX145" s="48" t="str">
        <f t="shared" si="27"/>
        <v>No</v>
      </c>
      <c r="AY145" s="48" t="str">
        <f t="shared" si="28"/>
        <v>No</v>
      </c>
      <c r="AZ145" s="48">
        <f t="shared" si="29"/>
        <v>0</v>
      </c>
      <c r="BD145" s="54"/>
    </row>
    <row r="146" spans="1:58" x14ac:dyDescent="0.25">
      <c r="A146" s="39"/>
      <c r="B146" s="39" t="e">
        <f>IF(ROW(A146)=1,"",VLOOKUP(A146,'SERP Crawl'!A:C,3,FALSE))</f>
        <v>#N/A</v>
      </c>
      <c r="C146" t="e">
        <f>IF(ROW(A146)=1,"",VLOOKUP(A146,Crawl!A:C,3,FALSE))</f>
        <v>#N/A</v>
      </c>
      <c r="D146" s="46" t="e">
        <f>IF(ROW(A146)=1,"",IF(VLOOKUP(A146,Crawl!A:V,22,FALSE)="","No","Yes"))</f>
        <v>#N/A</v>
      </c>
      <c r="E146" s="46" t="e">
        <f>IF(ROW(A146)=1,"",IF(VLOOKUP(A146,Crawl!A:W,23,FALSE)=0,"",VLOOKUP(A146,Crawl!A:W,23,FALSE)))</f>
        <v>#N/A</v>
      </c>
      <c r="F146" s="46" t="str">
        <f t="shared" si="31"/>
        <v/>
      </c>
      <c r="G146" s="46" t="str">
        <f>IFERROR(MID(A146,FIND(".",A146,LEN(Questionnaire!$E$3)),LEN(A146)),"")</f>
        <v/>
      </c>
      <c r="H146" s="46" t="str">
        <f t="shared" si="32"/>
        <v/>
      </c>
      <c r="AJ146"/>
      <c r="AK146"/>
      <c r="AL146"/>
      <c r="AM146"/>
      <c r="AN146"/>
      <c r="AO146"/>
      <c r="AP146"/>
      <c r="AQ146" s="48" t="str">
        <f>IF(ROW()=1,"",IF(L146=200,IFERROR(IF(FIND(LOWER(Questionnaire!$E$2),LOWER(N146)),"Yes","No"),"No"),"-"))</f>
        <v>-</v>
      </c>
      <c r="AR146" s="48" t="str">
        <f t="shared" si="22"/>
        <v>-</v>
      </c>
      <c r="AS146" s="48" t="str">
        <f t="shared" si="23"/>
        <v>-</v>
      </c>
      <c r="AT146" s="48" t="str">
        <f t="shared" si="30"/>
        <v>-</v>
      </c>
      <c r="AU146" s="48" t="str">
        <f t="shared" si="24"/>
        <v>No</v>
      </c>
      <c r="AV146" s="48" t="str">
        <f t="shared" si="25"/>
        <v>No</v>
      </c>
      <c r="AW146" s="48" t="str">
        <f t="shared" si="26"/>
        <v>-</v>
      </c>
      <c r="AX146" s="48" t="str">
        <f t="shared" si="27"/>
        <v>No</v>
      </c>
      <c r="AY146" s="48" t="str">
        <f t="shared" si="28"/>
        <v>No</v>
      </c>
      <c r="AZ146" s="48">
        <f t="shared" si="29"/>
        <v>0</v>
      </c>
      <c r="BD146" s="54"/>
    </row>
    <row r="147" spans="1:58" x14ac:dyDescent="0.25">
      <c r="A147" s="39"/>
      <c r="B147" s="39" t="e">
        <f>IF(ROW(A147)=1,"",VLOOKUP(A147,'SERP Crawl'!A:C,3,FALSE))</f>
        <v>#N/A</v>
      </c>
      <c r="C147" t="e">
        <f>IF(ROW(A147)=1,"",VLOOKUP(A147,Crawl!A:C,3,FALSE))</f>
        <v>#N/A</v>
      </c>
      <c r="D147" s="46" t="e">
        <f>IF(ROW(A147)=1,"",IF(VLOOKUP(A147,Crawl!A:V,22,FALSE)="","No","Yes"))</f>
        <v>#N/A</v>
      </c>
      <c r="E147" s="46" t="e">
        <f>IF(ROW(A147)=1,"",IF(VLOOKUP(A147,Crawl!A:W,23,FALSE)=0,"",VLOOKUP(A147,Crawl!A:W,23,FALSE)))</f>
        <v>#N/A</v>
      </c>
      <c r="F147" s="46" t="str">
        <f t="shared" si="31"/>
        <v/>
      </c>
      <c r="G147" s="46" t="str">
        <f>IFERROR(MID(A147,FIND(".",A147,LEN(Questionnaire!$E$3)),LEN(A147)),"")</f>
        <v/>
      </c>
      <c r="H147" s="46" t="str">
        <f t="shared" si="32"/>
        <v/>
      </c>
      <c r="AJ147"/>
      <c r="AK147"/>
      <c r="AL147"/>
      <c r="AM147"/>
      <c r="AN147"/>
      <c r="AO147"/>
      <c r="AP147" s="58"/>
      <c r="AQ147" s="48" t="str">
        <f>IF(ROW()=1,"",IF(L147=200,IFERROR(IF(FIND(LOWER(Questionnaire!$E$2),LOWER(N147)),"Yes","No"),"No"),"-"))</f>
        <v>-</v>
      </c>
      <c r="AR147" s="48" t="str">
        <f t="shared" si="22"/>
        <v>-</v>
      </c>
      <c r="AS147" s="48" t="str">
        <f t="shared" si="23"/>
        <v>-</v>
      </c>
      <c r="AT147" s="48" t="str">
        <f t="shared" si="30"/>
        <v>-</v>
      </c>
      <c r="AU147" s="48" t="str">
        <f t="shared" si="24"/>
        <v>No</v>
      </c>
      <c r="AV147" s="48" t="str">
        <f t="shared" si="25"/>
        <v>No</v>
      </c>
      <c r="AW147" s="48" t="str">
        <f t="shared" si="26"/>
        <v>-</v>
      </c>
      <c r="AX147" s="48" t="str">
        <f t="shared" si="27"/>
        <v>No</v>
      </c>
      <c r="AY147" s="48" t="str">
        <f t="shared" si="28"/>
        <v>No</v>
      </c>
      <c r="AZ147" s="48">
        <f t="shared" si="29"/>
        <v>0</v>
      </c>
      <c r="BD147" s="54"/>
    </row>
    <row r="148" spans="1:58" x14ac:dyDescent="0.25">
      <c r="A148" s="39"/>
      <c r="B148" s="39" t="e">
        <f>IF(ROW(A148)=1,"",VLOOKUP(A148,'SERP Crawl'!A:C,3,FALSE))</f>
        <v>#N/A</v>
      </c>
      <c r="C148" t="e">
        <f>IF(ROW(A148)=1,"",VLOOKUP(A148,Crawl!A:C,3,FALSE))</f>
        <v>#N/A</v>
      </c>
      <c r="D148" s="46" t="e">
        <f>IF(ROW(A148)=1,"",IF(VLOOKUP(A148,Crawl!A:V,22,FALSE)="","No","Yes"))</f>
        <v>#N/A</v>
      </c>
      <c r="E148" s="46" t="e">
        <f>IF(ROW(A148)=1,"",IF(VLOOKUP(A148,Crawl!A:W,23,FALSE)=0,"",VLOOKUP(A148,Crawl!A:W,23,FALSE)))</f>
        <v>#N/A</v>
      </c>
      <c r="F148" s="46" t="str">
        <f t="shared" si="31"/>
        <v/>
      </c>
      <c r="G148" s="46" t="str">
        <f>IFERROR(MID(A148,FIND(".",A148,LEN(Questionnaire!$E$3)),LEN(A148)),"")</f>
        <v/>
      </c>
      <c r="H148" s="46" t="str">
        <f t="shared" si="32"/>
        <v/>
      </c>
      <c r="AJ148"/>
      <c r="AK148"/>
      <c r="AL148"/>
      <c r="AM148"/>
      <c r="AN148"/>
      <c r="AO148"/>
      <c r="AP148"/>
      <c r="AQ148" s="48" t="str">
        <f>IF(ROW()=1,"",IF(L148=200,IFERROR(IF(FIND(LOWER(Questionnaire!$E$2),LOWER(N148)),"Yes","No"),"No"),"-"))</f>
        <v>-</v>
      </c>
      <c r="AR148" s="48" t="str">
        <f t="shared" si="22"/>
        <v>-</v>
      </c>
      <c r="AS148" s="48" t="str">
        <f t="shared" si="23"/>
        <v>-</v>
      </c>
      <c r="AT148" s="48" t="str">
        <f t="shared" si="30"/>
        <v>-</v>
      </c>
      <c r="AU148" s="48" t="str">
        <f t="shared" si="24"/>
        <v>No</v>
      </c>
      <c r="AV148" s="48" t="str">
        <f t="shared" si="25"/>
        <v>No</v>
      </c>
      <c r="AW148" s="48" t="str">
        <f t="shared" si="26"/>
        <v>-</v>
      </c>
      <c r="AX148" s="48" t="str">
        <f t="shared" si="27"/>
        <v>No</v>
      </c>
      <c r="AY148" s="48" t="str">
        <f t="shared" si="28"/>
        <v>No</v>
      </c>
      <c r="AZ148" s="48">
        <f t="shared" si="29"/>
        <v>0</v>
      </c>
      <c r="BB148" s="53"/>
      <c r="BC148" s="53"/>
      <c r="BD148" s="55"/>
      <c r="BE148" s="53"/>
      <c r="BF148" s="53"/>
    </row>
    <row r="149" spans="1:58" x14ac:dyDescent="0.25">
      <c r="A149" s="39"/>
      <c r="B149" s="39" t="e">
        <f>IF(ROW(A149)=1,"",VLOOKUP(A149,'SERP Crawl'!A:C,3,FALSE))</f>
        <v>#N/A</v>
      </c>
      <c r="C149" t="e">
        <f>IF(ROW(A149)=1,"",VLOOKUP(A149,Crawl!A:C,3,FALSE))</f>
        <v>#N/A</v>
      </c>
      <c r="D149" s="46" t="e">
        <f>IF(ROW(A149)=1,"",IF(VLOOKUP(A149,Crawl!A:V,22,FALSE)="","No","Yes"))</f>
        <v>#N/A</v>
      </c>
      <c r="E149" s="46" t="e">
        <f>IF(ROW(A149)=1,"",IF(VLOOKUP(A149,Crawl!A:W,23,FALSE)=0,"",VLOOKUP(A149,Crawl!A:W,23,FALSE)))</f>
        <v>#N/A</v>
      </c>
      <c r="F149" s="46" t="str">
        <f t="shared" si="31"/>
        <v/>
      </c>
      <c r="G149" s="46" t="str">
        <f>IFERROR(MID(A149,FIND(".",A149,LEN(Questionnaire!$E$3)),LEN(A149)),"")</f>
        <v/>
      </c>
      <c r="H149" s="46" t="str">
        <f t="shared" si="32"/>
        <v/>
      </c>
      <c r="AJ149"/>
      <c r="AK149"/>
      <c r="AL149"/>
      <c r="AM149"/>
      <c r="AN149"/>
      <c r="AO149"/>
      <c r="AP149"/>
      <c r="AQ149" s="48" t="str">
        <f>IF(ROW()=1,"",IF(L149=200,IFERROR(IF(FIND(LOWER(Questionnaire!$E$2),LOWER(N149)),"Yes","No"),"No"),"-"))</f>
        <v>-</v>
      </c>
      <c r="AR149" s="48" t="str">
        <f t="shared" si="22"/>
        <v>-</v>
      </c>
      <c r="AS149" s="48" t="str">
        <f t="shared" si="23"/>
        <v>-</v>
      </c>
      <c r="AT149" s="48" t="str">
        <f t="shared" si="30"/>
        <v>-</v>
      </c>
      <c r="AU149" s="48" t="str">
        <f t="shared" si="24"/>
        <v>No</v>
      </c>
      <c r="AV149" s="48" t="str">
        <f t="shared" si="25"/>
        <v>No</v>
      </c>
      <c r="AW149" s="48" t="str">
        <f t="shared" si="26"/>
        <v>-</v>
      </c>
      <c r="AX149" s="48" t="str">
        <f t="shared" si="27"/>
        <v>No</v>
      </c>
      <c r="AY149" s="48" t="str">
        <f t="shared" si="28"/>
        <v>No</v>
      </c>
      <c r="AZ149" s="48">
        <f t="shared" si="29"/>
        <v>0</v>
      </c>
      <c r="BD149" s="54"/>
    </row>
    <row r="150" spans="1:58" x14ac:dyDescent="0.25">
      <c r="A150" s="39"/>
      <c r="B150" s="39" t="e">
        <f>IF(ROW(A150)=1,"",VLOOKUP(A150,'SERP Crawl'!A:C,3,FALSE))</f>
        <v>#N/A</v>
      </c>
      <c r="C150" t="e">
        <f>IF(ROW(A150)=1,"",VLOOKUP(A150,Crawl!A:C,3,FALSE))</f>
        <v>#N/A</v>
      </c>
      <c r="D150" s="46" t="e">
        <f>IF(ROW(A150)=1,"",IF(VLOOKUP(A150,Crawl!A:V,22,FALSE)="","No","Yes"))</f>
        <v>#N/A</v>
      </c>
      <c r="E150" s="46" t="e">
        <f>IF(ROW(A150)=1,"",IF(VLOOKUP(A150,Crawl!A:W,23,FALSE)=0,"",VLOOKUP(A150,Crawl!A:W,23,FALSE)))</f>
        <v>#N/A</v>
      </c>
      <c r="F150" s="46" t="str">
        <f t="shared" si="31"/>
        <v/>
      </c>
      <c r="G150" s="46" t="str">
        <f>IFERROR(MID(A150,FIND(".",A150,LEN(Questionnaire!$E$3)),LEN(A150)),"")</f>
        <v/>
      </c>
      <c r="H150" s="46" t="str">
        <f t="shared" si="32"/>
        <v/>
      </c>
      <c r="AJ150"/>
      <c r="AK150"/>
      <c r="AL150"/>
      <c r="AM150"/>
      <c r="AN150"/>
      <c r="AO150"/>
      <c r="AP150"/>
      <c r="AQ150" s="48" t="str">
        <f>IF(ROW()=1,"",IF(L150=200,IFERROR(IF(FIND(LOWER(Questionnaire!$E$2),LOWER(N150)),"Yes","No"),"No"),"-"))</f>
        <v>-</v>
      </c>
      <c r="AR150" s="48" t="str">
        <f t="shared" si="22"/>
        <v>-</v>
      </c>
      <c r="AS150" s="48" t="str">
        <f t="shared" si="23"/>
        <v>-</v>
      </c>
      <c r="AT150" s="48" t="str">
        <f t="shared" si="30"/>
        <v>-</v>
      </c>
      <c r="AU150" s="48" t="str">
        <f t="shared" si="24"/>
        <v>No</v>
      </c>
      <c r="AV150" s="48" t="str">
        <f t="shared" si="25"/>
        <v>No</v>
      </c>
      <c r="AW150" s="48" t="str">
        <f t="shared" si="26"/>
        <v>-</v>
      </c>
      <c r="AX150" s="48" t="str">
        <f t="shared" si="27"/>
        <v>No</v>
      </c>
      <c r="AY150" s="48" t="str">
        <f t="shared" si="28"/>
        <v>No</v>
      </c>
      <c r="AZ150" s="48">
        <f t="shared" si="29"/>
        <v>0</v>
      </c>
      <c r="BD150" s="54"/>
    </row>
    <row r="151" spans="1:58" x14ac:dyDescent="0.25">
      <c r="A151" s="39"/>
      <c r="B151" s="39" t="e">
        <f>IF(ROW(A151)=1,"",VLOOKUP(A151,'SERP Crawl'!A:C,3,FALSE))</f>
        <v>#N/A</v>
      </c>
      <c r="C151" t="e">
        <f>IF(ROW(A151)=1,"",VLOOKUP(A151,Crawl!A:C,3,FALSE))</f>
        <v>#N/A</v>
      </c>
      <c r="D151" s="46" t="e">
        <f>IF(ROW(A151)=1,"",IF(VLOOKUP(A151,Crawl!A:V,22,FALSE)="","No","Yes"))</f>
        <v>#N/A</v>
      </c>
      <c r="E151" s="46" t="e">
        <f>IF(ROW(A151)=1,"",IF(VLOOKUP(A151,Crawl!A:W,23,FALSE)=0,"",VLOOKUP(A151,Crawl!A:W,23,FALSE)))</f>
        <v>#N/A</v>
      </c>
      <c r="F151" s="46" t="str">
        <f t="shared" si="31"/>
        <v/>
      </c>
      <c r="G151" s="46" t="str">
        <f>IFERROR(MID(A151,FIND(".",A151,LEN(Questionnaire!$E$3)),LEN(A151)),"")</f>
        <v/>
      </c>
      <c r="H151" s="46" t="str">
        <f t="shared" si="32"/>
        <v/>
      </c>
      <c r="AJ151"/>
      <c r="AK151"/>
      <c r="AL151"/>
      <c r="AM151"/>
      <c r="AN151"/>
      <c r="AO151"/>
      <c r="AP151"/>
      <c r="AQ151" s="48" t="str">
        <f>IF(ROW()=1,"",IF(L151=200,IFERROR(IF(FIND(LOWER(Questionnaire!$E$2),LOWER(N151)),"Yes","No"),"No"),"-"))</f>
        <v>-</v>
      </c>
      <c r="AR151" s="48" t="str">
        <f t="shared" si="22"/>
        <v>-</v>
      </c>
      <c r="AS151" s="48" t="str">
        <f t="shared" si="23"/>
        <v>-</v>
      </c>
      <c r="AT151" s="48" t="str">
        <f t="shared" si="30"/>
        <v>-</v>
      </c>
      <c r="AU151" s="48" t="str">
        <f t="shared" si="24"/>
        <v>No</v>
      </c>
      <c r="AV151" s="48" t="str">
        <f t="shared" si="25"/>
        <v>No</v>
      </c>
      <c r="AW151" s="48" t="str">
        <f t="shared" si="26"/>
        <v>-</v>
      </c>
      <c r="AX151" s="48" t="str">
        <f t="shared" si="27"/>
        <v>No</v>
      </c>
      <c r="AY151" s="48" t="str">
        <f t="shared" si="28"/>
        <v>No</v>
      </c>
      <c r="AZ151" s="48">
        <f t="shared" si="29"/>
        <v>0</v>
      </c>
      <c r="BD151" s="54"/>
    </row>
    <row r="152" spans="1:58" x14ac:dyDescent="0.25">
      <c r="A152" s="39"/>
      <c r="B152" s="39" t="e">
        <f>IF(ROW(A152)=1,"",VLOOKUP(A152,'SERP Crawl'!A:C,3,FALSE))</f>
        <v>#N/A</v>
      </c>
      <c r="C152" t="e">
        <f>IF(ROW(A152)=1,"",VLOOKUP(A152,Crawl!A:C,3,FALSE))</f>
        <v>#N/A</v>
      </c>
      <c r="D152" s="46" t="e">
        <f>IF(ROW(A152)=1,"",IF(VLOOKUP(A152,Crawl!A:V,22,FALSE)="","No","Yes"))</f>
        <v>#N/A</v>
      </c>
      <c r="E152" s="46" t="e">
        <f>IF(ROW(A152)=1,"",IF(VLOOKUP(A152,Crawl!A:W,23,FALSE)=0,"",VLOOKUP(A152,Crawl!A:W,23,FALSE)))</f>
        <v>#N/A</v>
      </c>
      <c r="F152" s="46" t="str">
        <f t="shared" si="31"/>
        <v/>
      </c>
      <c r="G152" s="46" t="str">
        <f>IFERROR(MID(A152,FIND(".",A152,LEN(Questionnaire!$E$3)),LEN(A152)),"")</f>
        <v/>
      </c>
      <c r="H152" s="46" t="str">
        <f t="shared" si="32"/>
        <v/>
      </c>
      <c r="AJ152"/>
      <c r="AK152"/>
      <c r="AL152"/>
      <c r="AM152"/>
      <c r="AN152"/>
      <c r="AO152"/>
      <c r="AP152"/>
      <c r="AQ152" s="48" t="str">
        <f>IF(ROW()=1,"",IF(L152=200,IFERROR(IF(FIND(LOWER(Questionnaire!$E$2),LOWER(N152)),"Yes","No"),"No"),"-"))</f>
        <v>-</v>
      </c>
      <c r="AR152" s="48" t="str">
        <f t="shared" si="22"/>
        <v>-</v>
      </c>
      <c r="AS152" s="48" t="str">
        <f t="shared" si="23"/>
        <v>-</v>
      </c>
      <c r="AT152" s="48" t="str">
        <f t="shared" si="30"/>
        <v>-</v>
      </c>
      <c r="AU152" s="48" t="str">
        <f t="shared" si="24"/>
        <v>No</v>
      </c>
      <c r="AV152" s="48" t="str">
        <f t="shared" si="25"/>
        <v>No</v>
      </c>
      <c r="AW152" s="48" t="str">
        <f t="shared" si="26"/>
        <v>-</v>
      </c>
      <c r="AX152" s="48" t="str">
        <f t="shared" si="27"/>
        <v>No</v>
      </c>
      <c r="AY152" s="48" t="str">
        <f t="shared" si="28"/>
        <v>No</v>
      </c>
      <c r="AZ152" s="48">
        <f t="shared" si="29"/>
        <v>0</v>
      </c>
    </row>
    <row r="153" spans="1:58" x14ac:dyDescent="0.25">
      <c r="A153" s="39"/>
      <c r="B153" s="39" t="e">
        <f>IF(ROW(A153)=1,"",VLOOKUP(A153,'SERP Crawl'!A:C,3,FALSE))</f>
        <v>#N/A</v>
      </c>
      <c r="C153" t="e">
        <f>IF(ROW(A153)=1,"",VLOOKUP(A153,Crawl!A:C,3,FALSE))</f>
        <v>#N/A</v>
      </c>
      <c r="D153" s="46" t="e">
        <f>IF(ROW(A153)=1,"",IF(VLOOKUP(A153,Crawl!A:V,22,FALSE)="","No","Yes"))</f>
        <v>#N/A</v>
      </c>
      <c r="E153" s="46" t="e">
        <f>IF(ROW(A153)=1,"",IF(VLOOKUP(A153,Crawl!A:W,23,FALSE)=0,"",VLOOKUP(A153,Crawl!A:W,23,FALSE)))</f>
        <v>#N/A</v>
      </c>
      <c r="F153" s="46" t="str">
        <f t="shared" si="31"/>
        <v/>
      </c>
      <c r="G153" s="46" t="str">
        <f>IFERROR(MID(A153,FIND(".",A153,LEN(Questionnaire!$E$3)),LEN(A153)),"")</f>
        <v/>
      </c>
      <c r="H153" s="46" t="str">
        <f t="shared" si="32"/>
        <v/>
      </c>
      <c r="AJ153"/>
      <c r="AK153"/>
      <c r="AL153"/>
      <c r="AM153"/>
      <c r="AN153"/>
      <c r="AO153"/>
      <c r="AP153"/>
      <c r="AQ153" s="48" t="str">
        <f>IF(ROW()=1,"",IF(L153=200,IFERROR(IF(FIND(LOWER(Questionnaire!$E$2),LOWER(N153)),"Yes","No"),"No"),"-"))</f>
        <v>-</v>
      </c>
      <c r="AR153" s="48" t="str">
        <f t="shared" si="22"/>
        <v>-</v>
      </c>
      <c r="AS153" s="48" t="str">
        <f t="shared" si="23"/>
        <v>-</v>
      </c>
      <c r="AT153" s="48" t="str">
        <f t="shared" si="30"/>
        <v>-</v>
      </c>
      <c r="AU153" s="48" t="str">
        <f t="shared" si="24"/>
        <v>No</v>
      </c>
      <c r="AV153" s="48" t="str">
        <f t="shared" si="25"/>
        <v>No</v>
      </c>
      <c r="AW153" s="48" t="str">
        <f t="shared" si="26"/>
        <v>-</v>
      </c>
      <c r="AX153" s="48" t="str">
        <f t="shared" si="27"/>
        <v>No</v>
      </c>
      <c r="AY153" s="48" t="str">
        <f t="shared" si="28"/>
        <v>No</v>
      </c>
      <c r="AZ153" s="48">
        <f t="shared" si="29"/>
        <v>0</v>
      </c>
    </row>
    <row r="154" spans="1:58" x14ac:dyDescent="0.25">
      <c r="A154" s="39"/>
      <c r="B154" s="39" t="e">
        <f>IF(ROW(A154)=1,"",VLOOKUP(A154,'SERP Crawl'!A:C,3,FALSE))</f>
        <v>#N/A</v>
      </c>
      <c r="C154" t="e">
        <f>IF(ROW(A154)=1,"",VLOOKUP(A154,Crawl!A:C,3,FALSE))</f>
        <v>#N/A</v>
      </c>
      <c r="D154" s="46" t="e">
        <f>IF(ROW(A154)=1,"",IF(VLOOKUP(A154,Crawl!A:V,22,FALSE)="","No","Yes"))</f>
        <v>#N/A</v>
      </c>
      <c r="E154" s="46" t="e">
        <f>IF(ROW(A154)=1,"",IF(VLOOKUP(A154,Crawl!A:W,23,FALSE)=0,"",VLOOKUP(A154,Crawl!A:W,23,FALSE)))</f>
        <v>#N/A</v>
      </c>
      <c r="F154" s="46" t="str">
        <f t="shared" si="31"/>
        <v/>
      </c>
      <c r="G154" s="46" t="str">
        <f>IFERROR(MID(A154,FIND(".",A154,LEN(Questionnaire!$E$3)),LEN(A154)),"")</f>
        <v/>
      </c>
      <c r="H154" s="46" t="str">
        <f t="shared" si="32"/>
        <v/>
      </c>
      <c r="AJ154"/>
      <c r="AK154"/>
      <c r="AL154"/>
      <c r="AM154"/>
      <c r="AN154"/>
      <c r="AO154"/>
      <c r="AP154"/>
      <c r="AQ154" s="48" t="str">
        <f>IF(ROW()=1,"",IF(L154=200,IFERROR(IF(FIND(LOWER(Questionnaire!$E$2),LOWER(N154)),"Yes","No"),"No"),"-"))</f>
        <v>-</v>
      </c>
      <c r="AR154" s="48" t="str">
        <f t="shared" si="22"/>
        <v>-</v>
      </c>
      <c r="AS154" s="48" t="str">
        <f t="shared" si="23"/>
        <v>-</v>
      </c>
      <c r="AT154" s="48" t="str">
        <f t="shared" si="30"/>
        <v>-</v>
      </c>
      <c r="AU154" s="48" t="str">
        <f t="shared" si="24"/>
        <v>No</v>
      </c>
      <c r="AV154" s="48" t="str">
        <f t="shared" si="25"/>
        <v>No</v>
      </c>
      <c r="AW154" s="48" t="str">
        <f t="shared" si="26"/>
        <v>-</v>
      </c>
      <c r="AX154" s="48" t="str">
        <f t="shared" si="27"/>
        <v>No</v>
      </c>
      <c r="AY154" s="48" t="str">
        <f t="shared" si="28"/>
        <v>No</v>
      </c>
      <c r="AZ154" s="48">
        <f t="shared" si="29"/>
        <v>0</v>
      </c>
      <c r="BB154" s="53"/>
      <c r="BC154" s="53"/>
      <c r="BD154" s="55"/>
      <c r="BE154" s="53"/>
      <c r="BF154" s="53"/>
    </row>
    <row r="155" spans="1:58" x14ac:dyDescent="0.25">
      <c r="A155" s="39"/>
      <c r="B155" s="39" t="e">
        <f>IF(ROW(A155)=1,"",VLOOKUP(A155,'SERP Crawl'!A:C,3,FALSE))</f>
        <v>#N/A</v>
      </c>
      <c r="C155" t="e">
        <f>IF(ROW(A155)=1,"",VLOOKUP(A155,Crawl!A:C,3,FALSE))</f>
        <v>#N/A</v>
      </c>
      <c r="D155" s="46" t="e">
        <f>IF(ROW(A155)=1,"",IF(VLOOKUP(A155,Crawl!A:V,22,FALSE)="","No","Yes"))</f>
        <v>#N/A</v>
      </c>
      <c r="E155" s="46" t="e">
        <f>IF(ROW(A155)=1,"",IF(VLOOKUP(A155,Crawl!A:W,23,FALSE)=0,"",VLOOKUP(A155,Crawl!A:W,23,FALSE)))</f>
        <v>#N/A</v>
      </c>
      <c r="F155" s="46" t="str">
        <f t="shared" si="31"/>
        <v/>
      </c>
      <c r="G155" s="46" t="str">
        <f>IFERROR(MID(A155,FIND(".",A155,LEN(Questionnaire!$E$3)),LEN(A155)),"")</f>
        <v/>
      </c>
      <c r="H155" s="46" t="str">
        <f t="shared" si="32"/>
        <v/>
      </c>
      <c r="AJ155"/>
      <c r="AK155"/>
      <c r="AL155"/>
      <c r="AM155"/>
      <c r="AN155"/>
      <c r="AO155"/>
      <c r="AP155"/>
      <c r="AQ155" s="48" t="str">
        <f>IF(ROW()=1,"",IF(L155=200,IFERROR(IF(FIND(LOWER(Questionnaire!$E$2),LOWER(N155)),"Yes","No"),"No"),"-"))</f>
        <v>-</v>
      </c>
      <c r="AR155" s="48" t="str">
        <f t="shared" si="22"/>
        <v>-</v>
      </c>
      <c r="AS155" s="48" t="str">
        <f t="shared" si="23"/>
        <v>-</v>
      </c>
      <c r="AT155" s="48" t="str">
        <f t="shared" si="30"/>
        <v>-</v>
      </c>
      <c r="AU155" s="48" t="str">
        <f t="shared" si="24"/>
        <v>No</v>
      </c>
      <c r="AV155" s="48" t="str">
        <f t="shared" si="25"/>
        <v>No</v>
      </c>
      <c r="AW155" s="48" t="str">
        <f t="shared" si="26"/>
        <v>-</v>
      </c>
      <c r="AX155" s="48" t="str">
        <f t="shared" si="27"/>
        <v>No</v>
      </c>
      <c r="AY155" s="48" t="str">
        <f t="shared" si="28"/>
        <v>No</v>
      </c>
      <c r="AZ155" s="48">
        <f t="shared" si="29"/>
        <v>0</v>
      </c>
    </row>
    <row r="156" spans="1:58" x14ac:dyDescent="0.25">
      <c r="A156" s="39"/>
      <c r="B156" s="39" t="e">
        <f>IF(ROW(A156)=1,"",VLOOKUP(A156,'SERP Crawl'!A:C,3,FALSE))</f>
        <v>#N/A</v>
      </c>
      <c r="C156" t="e">
        <f>IF(ROW(A156)=1,"",VLOOKUP(A156,Crawl!A:C,3,FALSE))</f>
        <v>#N/A</v>
      </c>
      <c r="D156" s="46" t="e">
        <f>IF(ROW(A156)=1,"",IF(VLOOKUP(A156,Crawl!A:V,22,FALSE)="","No","Yes"))</f>
        <v>#N/A</v>
      </c>
      <c r="E156" s="46" t="e">
        <f>IF(ROW(A156)=1,"",IF(VLOOKUP(A156,Crawl!A:W,23,FALSE)=0,"",VLOOKUP(A156,Crawl!A:W,23,FALSE)))</f>
        <v>#N/A</v>
      </c>
      <c r="F156" s="46" t="str">
        <f t="shared" si="31"/>
        <v/>
      </c>
      <c r="G156" s="46" t="str">
        <f>IFERROR(MID(A156,FIND(".",A156,LEN(Questionnaire!$E$3)),LEN(A156)),"")</f>
        <v/>
      </c>
      <c r="H156" s="46" t="str">
        <f t="shared" si="32"/>
        <v/>
      </c>
      <c r="AJ156"/>
      <c r="AK156"/>
      <c r="AL156"/>
      <c r="AM156"/>
      <c r="AN156"/>
      <c r="AO156"/>
      <c r="AP156"/>
      <c r="AQ156" s="48" t="str">
        <f>IF(ROW()=1,"",IF(L156=200,IFERROR(IF(FIND(LOWER(Questionnaire!$E$2),LOWER(N156)),"Yes","No"),"No"),"-"))</f>
        <v>-</v>
      </c>
      <c r="AR156" s="48" t="str">
        <f t="shared" si="22"/>
        <v>-</v>
      </c>
      <c r="AS156" s="48" t="str">
        <f t="shared" si="23"/>
        <v>-</v>
      </c>
      <c r="AT156" s="48" t="str">
        <f t="shared" si="30"/>
        <v>-</v>
      </c>
      <c r="AU156" s="48" t="str">
        <f t="shared" si="24"/>
        <v>No</v>
      </c>
      <c r="AV156" s="48" t="str">
        <f t="shared" si="25"/>
        <v>No</v>
      </c>
      <c r="AW156" s="48" t="str">
        <f t="shared" si="26"/>
        <v>-</v>
      </c>
      <c r="AX156" s="48" t="str">
        <f t="shared" si="27"/>
        <v>No</v>
      </c>
      <c r="AY156" s="48" t="str">
        <f t="shared" si="28"/>
        <v>No</v>
      </c>
      <c r="AZ156" s="48">
        <f t="shared" si="29"/>
        <v>0</v>
      </c>
    </row>
    <row r="157" spans="1:58" x14ac:dyDescent="0.25">
      <c r="A157" s="39"/>
      <c r="B157" s="39" t="e">
        <f>IF(ROW(A157)=1,"",VLOOKUP(A157,'SERP Crawl'!A:C,3,FALSE))</f>
        <v>#N/A</v>
      </c>
      <c r="C157" t="e">
        <f>IF(ROW(A157)=1,"",VLOOKUP(A157,Crawl!A:C,3,FALSE))</f>
        <v>#N/A</v>
      </c>
      <c r="D157" s="46" t="e">
        <f>IF(ROW(A157)=1,"",IF(VLOOKUP(A157,Crawl!A:V,22,FALSE)="","No","Yes"))</f>
        <v>#N/A</v>
      </c>
      <c r="E157" s="46" t="e">
        <f>IF(ROW(A157)=1,"",IF(VLOOKUP(A157,Crawl!A:W,23,FALSE)=0,"",VLOOKUP(A157,Crawl!A:W,23,FALSE)))</f>
        <v>#N/A</v>
      </c>
      <c r="F157" s="46" t="str">
        <f t="shared" si="31"/>
        <v/>
      </c>
      <c r="G157" s="46" t="str">
        <f>IFERROR(MID(A157,FIND(".",A157,LEN(Questionnaire!$E$3)),LEN(A157)),"")</f>
        <v/>
      </c>
      <c r="H157" s="46" t="str">
        <f t="shared" si="32"/>
        <v/>
      </c>
      <c r="AJ157"/>
      <c r="AK157"/>
      <c r="AL157"/>
      <c r="AM157"/>
      <c r="AN157"/>
      <c r="AO157"/>
      <c r="AP157"/>
      <c r="AQ157" s="48" t="str">
        <f>IF(ROW()=1,"",IF(L157=200,IFERROR(IF(FIND(LOWER(Questionnaire!$E$2),LOWER(N157)),"Yes","No"),"No"),"-"))</f>
        <v>-</v>
      </c>
      <c r="AR157" s="48" t="str">
        <f t="shared" si="22"/>
        <v>-</v>
      </c>
      <c r="AS157" s="48" t="str">
        <f t="shared" si="23"/>
        <v>-</v>
      </c>
      <c r="AT157" s="48" t="str">
        <f t="shared" si="30"/>
        <v>-</v>
      </c>
      <c r="AU157" s="48" t="str">
        <f t="shared" si="24"/>
        <v>No</v>
      </c>
      <c r="AV157" s="48" t="str">
        <f t="shared" si="25"/>
        <v>No</v>
      </c>
      <c r="AW157" s="48" t="str">
        <f t="shared" si="26"/>
        <v>-</v>
      </c>
      <c r="AX157" s="48" t="str">
        <f t="shared" si="27"/>
        <v>No</v>
      </c>
      <c r="AY157" s="48" t="str">
        <f t="shared" si="28"/>
        <v>No</v>
      </c>
      <c r="AZ157" s="48">
        <f t="shared" si="29"/>
        <v>0</v>
      </c>
    </row>
    <row r="158" spans="1:58" x14ac:dyDescent="0.25">
      <c r="A158" s="39"/>
      <c r="B158" s="39" t="e">
        <f>IF(ROW(A158)=1,"",VLOOKUP(A158,'SERP Crawl'!A:C,3,FALSE))</f>
        <v>#N/A</v>
      </c>
      <c r="C158" t="e">
        <f>IF(ROW(A158)=1,"",VLOOKUP(A158,Crawl!A:C,3,FALSE))</f>
        <v>#N/A</v>
      </c>
      <c r="D158" s="46" t="e">
        <f>IF(ROW(A158)=1,"",IF(VLOOKUP(A158,Crawl!A:V,22,FALSE)="","No","Yes"))</f>
        <v>#N/A</v>
      </c>
      <c r="E158" s="46" t="e">
        <f>IF(ROW(A158)=1,"",IF(VLOOKUP(A158,Crawl!A:W,23,FALSE)=0,"",VLOOKUP(A158,Crawl!A:W,23,FALSE)))</f>
        <v>#N/A</v>
      </c>
      <c r="F158" s="46" t="str">
        <f t="shared" si="31"/>
        <v/>
      </c>
      <c r="G158" s="46" t="str">
        <f>IFERROR(MID(A158,FIND(".",A158,LEN(Questionnaire!$E$3)),LEN(A158)),"")</f>
        <v/>
      </c>
      <c r="H158" s="46" t="str">
        <f t="shared" si="32"/>
        <v/>
      </c>
      <c r="AJ158"/>
      <c r="AK158"/>
      <c r="AL158"/>
      <c r="AM158"/>
      <c r="AN158"/>
      <c r="AO158"/>
      <c r="AP158"/>
      <c r="AQ158" s="48" t="str">
        <f>IF(ROW()=1,"",IF(L158=200,IFERROR(IF(FIND(LOWER(Questionnaire!$E$2),LOWER(N158)),"Yes","No"),"No"),"-"))</f>
        <v>-</v>
      </c>
      <c r="AR158" s="48" t="str">
        <f t="shared" si="22"/>
        <v>-</v>
      </c>
      <c r="AS158" s="48" t="str">
        <f t="shared" si="23"/>
        <v>-</v>
      </c>
      <c r="AT158" s="48" t="str">
        <f t="shared" si="30"/>
        <v>-</v>
      </c>
      <c r="AU158" s="48" t="str">
        <f t="shared" si="24"/>
        <v>No</v>
      </c>
      <c r="AV158" s="48" t="str">
        <f t="shared" si="25"/>
        <v>No</v>
      </c>
      <c r="AW158" s="48" t="str">
        <f t="shared" si="26"/>
        <v>-</v>
      </c>
      <c r="AX158" s="48" t="str">
        <f t="shared" si="27"/>
        <v>No</v>
      </c>
      <c r="AY158" s="48" t="str">
        <f t="shared" si="28"/>
        <v>No</v>
      </c>
      <c r="AZ158" s="48">
        <f t="shared" si="29"/>
        <v>0</v>
      </c>
    </row>
    <row r="159" spans="1:58" x14ac:dyDescent="0.25">
      <c r="A159" s="39"/>
      <c r="B159" s="39" t="e">
        <f>IF(ROW(A159)=1,"",VLOOKUP(A159,'SERP Crawl'!A:C,3,FALSE))</f>
        <v>#N/A</v>
      </c>
      <c r="C159" t="e">
        <f>IF(ROW(A159)=1,"",VLOOKUP(A159,Crawl!A:C,3,FALSE))</f>
        <v>#N/A</v>
      </c>
      <c r="D159" s="46" t="e">
        <f>IF(ROW(A159)=1,"",IF(VLOOKUP(A159,Crawl!A:V,22,FALSE)="","No","Yes"))</f>
        <v>#N/A</v>
      </c>
      <c r="E159" s="46" t="e">
        <f>IF(ROW(A159)=1,"",IF(VLOOKUP(A159,Crawl!A:W,23,FALSE)=0,"",VLOOKUP(A159,Crawl!A:W,23,FALSE)))</f>
        <v>#N/A</v>
      </c>
      <c r="F159" s="46" t="str">
        <f t="shared" si="31"/>
        <v/>
      </c>
      <c r="G159" s="46" t="str">
        <f>IFERROR(MID(A159,FIND(".",A159,LEN(Questionnaire!$E$3)),LEN(A159)),"")</f>
        <v/>
      </c>
      <c r="H159" s="46" t="str">
        <f t="shared" si="32"/>
        <v/>
      </c>
      <c r="AJ159"/>
      <c r="AK159"/>
      <c r="AL159"/>
      <c r="AM159"/>
      <c r="AN159"/>
      <c r="AO159"/>
      <c r="AP159"/>
      <c r="AQ159" s="48" t="str">
        <f>IF(ROW()=1,"",IF(L159=200,IFERROR(IF(FIND(LOWER(Questionnaire!$E$2),LOWER(N159)),"Yes","No"),"No"),"-"))</f>
        <v>-</v>
      </c>
      <c r="AR159" s="48" t="str">
        <f t="shared" si="22"/>
        <v>-</v>
      </c>
      <c r="AS159" s="48" t="str">
        <f t="shared" si="23"/>
        <v>-</v>
      </c>
      <c r="AT159" s="48" t="str">
        <f t="shared" si="30"/>
        <v>-</v>
      </c>
      <c r="AU159" s="48" t="str">
        <f t="shared" si="24"/>
        <v>No</v>
      </c>
      <c r="AV159" s="48" t="str">
        <f t="shared" si="25"/>
        <v>No</v>
      </c>
      <c r="AW159" s="48" t="str">
        <f t="shared" si="26"/>
        <v>-</v>
      </c>
      <c r="AX159" s="48" t="str">
        <f t="shared" si="27"/>
        <v>No</v>
      </c>
      <c r="AY159" s="48" t="str">
        <f t="shared" si="28"/>
        <v>No</v>
      </c>
      <c r="AZ159" s="48">
        <f t="shared" si="29"/>
        <v>0</v>
      </c>
    </row>
    <row r="160" spans="1:58" x14ac:dyDescent="0.25">
      <c r="A160" s="39"/>
      <c r="B160" s="39" t="e">
        <f>IF(ROW(A160)=1,"",VLOOKUP(A160,'SERP Crawl'!A:C,3,FALSE))</f>
        <v>#N/A</v>
      </c>
      <c r="C160" t="e">
        <f>IF(ROW(A160)=1,"",VLOOKUP(A160,Crawl!A:C,3,FALSE))</f>
        <v>#N/A</v>
      </c>
      <c r="D160" s="46" t="e">
        <f>IF(ROW(A160)=1,"",IF(VLOOKUP(A160,Crawl!A:V,22,FALSE)="","No","Yes"))</f>
        <v>#N/A</v>
      </c>
      <c r="E160" s="46" t="e">
        <f>IF(ROW(A160)=1,"",IF(VLOOKUP(A160,Crawl!A:W,23,FALSE)=0,"",VLOOKUP(A160,Crawl!A:W,23,FALSE)))</f>
        <v>#N/A</v>
      </c>
      <c r="F160" s="46" t="str">
        <f t="shared" si="31"/>
        <v/>
      </c>
      <c r="G160" s="46" t="str">
        <f>IFERROR(MID(A160,FIND(".",A160,LEN(Questionnaire!$E$3)),LEN(A160)),"")</f>
        <v/>
      </c>
      <c r="H160" s="46" t="str">
        <f t="shared" si="32"/>
        <v/>
      </c>
      <c r="AJ160"/>
      <c r="AK160"/>
      <c r="AL160"/>
      <c r="AM160"/>
      <c r="AN160"/>
      <c r="AO160"/>
      <c r="AP160"/>
      <c r="AQ160" s="48" t="str">
        <f>IF(ROW()=1,"",IF(L160=200,IFERROR(IF(FIND(LOWER(Questionnaire!$E$2),LOWER(N160)),"Yes","No"),"No"),"-"))</f>
        <v>-</v>
      </c>
      <c r="AR160" s="48" t="str">
        <f t="shared" si="22"/>
        <v>-</v>
      </c>
      <c r="AS160" s="48" t="str">
        <f t="shared" si="23"/>
        <v>-</v>
      </c>
      <c r="AT160" s="48" t="str">
        <f t="shared" si="30"/>
        <v>-</v>
      </c>
      <c r="AU160" s="48" t="str">
        <f t="shared" si="24"/>
        <v>No</v>
      </c>
      <c r="AV160" s="48" t="str">
        <f t="shared" si="25"/>
        <v>No</v>
      </c>
      <c r="AW160" s="48" t="str">
        <f t="shared" si="26"/>
        <v>-</v>
      </c>
      <c r="AX160" s="48" t="str">
        <f t="shared" si="27"/>
        <v>No</v>
      </c>
      <c r="AY160" s="48" t="str">
        <f t="shared" si="28"/>
        <v>No</v>
      </c>
      <c r="AZ160" s="48">
        <f t="shared" si="29"/>
        <v>0</v>
      </c>
      <c r="BB160" s="53"/>
      <c r="BC160" s="53"/>
      <c r="BD160" s="55"/>
      <c r="BE160" s="53"/>
      <c r="BF160" s="53"/>
    </row>
    <row r="161" spans="1:58" x14ac:dyDescent="0.25">
      <c r="A161" s="39"/>
      <c r="B161" s="39" t="e">
        <f>IF(ROW(A161)=1,"",VLOOKUP(A161,'SERP Crawl'!A:C,3,FALSE))</f>
        <v>#N/A</v>
      </c>
      <c r="C161" t="e">
        <f>IF(ROW(A161)=1,"",VLOOKUP(A161,Crawl!A:C,3,FALSE))</f>
        <v>#N/A</v>
      </c>
      <c r="D161" s="46" t="e">
        <f>IF(ROW(A161)=1,"",IF(VLOOKUP(A161,Crawl!A:V,22,FALSE)="","No","Yes"))</f>
        <v>#N/A</v>
      </c>
      <c r="E161" s="46" t="e">
        <f>IF(ROW(A161)=1,"",IF(VLOOKUP(A161,Crawl!A:W,23,FALSE)=0,"",VLOOKUP(A161,Crawl!A:W,23,FALSE)))</f>
        <v>#N/A</v>
      </c>
      <c r="F161" s="46" t="str">
        <f t="shared" si="31"/>
        <v/>
      </c>
      <c r="G161" s="46" t="str">
        <f>IFERROR(MID(A161,FIND(".",A161,LEN(Questionnaire!$E$3)),LEN(A161)),"")</f>
        <v/>
      </c>
      <c r="H161" s="46" t="str">
        <f t="shared" si="32"/>
        <v/>
      </c>
      <c r="AJ161"/>
      <c r="AK161"/>
      <c r="AL161"/>
      <c r="AM161"/>
      <c r="AN161"/>
      <c r="AO161"/>
      <c r="AP161"/>
      <c r="AQ161" s="48" t="str">
        <f>IF(ROW()=1,"",IF(L161=200,IFERROR(IF(FIND(LOWER(Questionnaire!$E$2),LOWER(N161)),"Yes","No"),"No"),"-"))</f>
        <v>-</v>
      </c>
      <c r="AR161" s="48" t="str">
        <f t="shared" si="22"/>
        <v>-</v>
      </c>
      <c r="AS161" s="48" t="str">
        <f t="shared" si="23"/>
        <v>-</v>
      </c>
      <c r="AT161" s="48" t="str">
        <f t="shared" si="30"/>
        <v>-</v>
      </c>
      <c r="AU161" s="48" t="str">
        <f t="shared" si="24"/>
        <v>No</v>
      </c>
      <c r="AV161" s="48" t="str">
        <f t="shared" si="25"/>
        <v>No</v>
      </c>
      <c r="AW161" s="48" t="str">
        <f t="shared" si="26"/>
        <v>-</v>
      </c>
      <c r="AX161" s="48" t="str">
        <f t="shared" si="27"/>
        <v>No</v>
      </c>
      <c r="AY161" s="48" t="str">
        <f t="shared" si="28"/>
        <v>No</v>
      </c>
      <c r="AZ161" s="48">
        <f t="shared" si="29"/>
        <v>0</v>
      </c>
    </row>
    <row r="162" spans="1:58" x14ac:dyDescent="0.25">
      <c r="A162" s="39"/>
      <c r="B162" s="39" t="e">
        <f>IF(ROW(A162)=1,"",VLOOKUP(A162,'SERP Crawl'!A:C,3,FALSE))</f>
        <v>#N/A</v>
      </c>
      <c r="C162" t="e">
        <f>IF(ROW(A162)=1,"",VLOOKUP(A162,Crawl!A:C,3,FALSE))</f>
        <v>#N/A</v>
      </c>
      <c r="D162" s="46" t="e">
        <f>IF(ROW(A162)=1,"",IF(VLOOKUP(A162,Crawl!A:V,22,FALSE)="","No","Yes"))</f>
        <v>#N/A</v>
      </c>
      <c r="E162" s="46" t="e">
        <f>IF(ROW(A162)=1,"",IF(VLOOKUP(A162,Crawl!A:W,23,FALSE)=0,"",VLOOKUP(A162,Crawl!A:W,23,FALSE)))</f>
        <v>#N/A</v>
      </c>
      <c r="F162" s="46" t="str">
        <f t="shared" si="31"/>
        <v/>
      </c>
      <c r="G162" s="46" t="str">
        <f>IFERROR(MID(A162,FIND(".",A162,LEN(Questionnaire!$E$3)),LEN(A162)),"")</f>
        <v/>
      </c>
      <c r="H162" s="46" t="str">
        <f t="shared" si="32"/>
        <v/>
      </c>
      <c r="AJ162"/>
      <c r="AK162"/>
      <c r="AL162"/>
      <c r="AM162"/>
      <c r="AN162"/>
      <c r="AO162"/>
      <c r="AP162"/>
      <c r="AQ162" s="48" t="str">
        <f>IF(ROW()=1,"",IF(L162=200,IFERROR(IF(FIND(LOWER(Questionnaire!$E$2),LOWER(N162)),"Yes","No"),"No"),"-"))</f>
        <v>-</v>
      </c>
      <c r="AR162" s="48" t="str">
        <f t="shared" si="22"/>
        <v>-</v>
      </c>
      <c r="AS162" s="48" t="str">
        <f t="shared" si="23"/>
        <v>-</v>
      </c>
      <c r="AT162" s="48" t="str">
        <f t="shared" si="30"/>
        <v>-</v>
      </c>
      <c r="AU162" s="48" t="str">
        <f t="shared" si="24"/>
        <v>No</v>
      </c>
      <c r="AV162" s="48" t="str">
        <f t="shared" si="25"/>
        <v>No</v>
      </c>
      <c r="AW162" s="48" t="str">
        <f t="shared" si="26"/>
        <v>-</v>
      </c>
      <c r="AX162" s="48" t="str">
        <f t="shared" si="27"/>
        <v>No</v>
      </c>
      <c r="AY162" s="48" t="str">
        <f t="shared" si="28"/>
        <v>No</v>
      </c>
      <c r="AZ162" s="48">
        <f t="shared" si="29"/>
        <v>0</v>
      </c>
    </row>
    <row r="163" spans="1:58" x14ac:dyDescent="0.25">
      <c r="A163" s="39"/>
      <c r="B163" s="39" t="e">
        <f>IF(ROW(A163)=1,"",VLOOKUP(A163,'SERP Crawl'!A:C,3,FALSE))</f>
        <v>#N/A</v>
      </c>
      <c r="C163" t="e">
        <f>IF(ROW(A163)=1,"",VLOOKUP(A163,Crawl!A:C,3,FALSE))</f>
        <v>#N/A</v>
      </c>
      <c r="D163" s="46" t="e">
        <f>IF(ROW(A163)=1,"",IF(VLOOKUP(A163,Crawl!A:V,22,FALSE)="","No","Yes"))</f>
        <v>#N/A</v>
      </c>
      <c r="E163" s="46" t="e">
        <f>IF(ROW(A163)=1,"",IF(VLOOKUP(A163,Crawl!A:W,23,FALSE)=0,"",VLOOKUP(A163,Crawl!A:W,23,FALSE)))</f>
        <v>#N/A</v>
      </c>
      <c r="F163" s="46" t="str">
        <f t="shared" si="31"/>
        <v/>
      </c>
      <c r="G163" s="46" t="str">
        <f>IFERROR(MID(A163,FIND(".",A163,LEN(Questionnaire!$E$3)),LEN(A163)),"")</f>
        <v/>
      </c>
      <c r="H163" s="46" t="str">
        <f t="shared" si="32"/>
        <v/>
      </c>
      <c r="AJ163"/>
      <c r="AK163"/>
      <c r="AL163"/>
      <c r="AM163"/>
      <c r="AN163"/>
      <c r="AO163"/>
      <c r="AP163"/>
      <c r="AQ163" s="48" t="str">
        <f>IF(ROW()=1,"",IF(L163=200,IFERROR(IF(FIND(LOWER(Questionnaire!$E$2),LOWER(N163)),"Yes","No"),"No"),"-"))</f>
        <v>-</v>
      </c>
      <c r="AR163" s="48" t="str">
        <f t="shared" si="22"/>
        <v>-</v>
      </c>
      <c r="AS163" s="48" t="str">
        <f t="shared" si="23"/>
        <v>-</v>
      </c>
      <c r="AT163" s="48" t="str">
        <f t="shared" si="30"/>
        <v>-</v>
      </c>
      <c r="AU163" s="48" t="str">
        <f t="shared" si="24"/>
        <v>No</v>
      </c>
      <c r="AV163" s="48" t="str">
        <f t="shared" si="25"/>
        <v>No</v>
      </c>
      <c r="AW163" s="48" t="str">
        <f t="shared" si="26"/>
        <v>-</v>
      </c>
      <c r="AX163" s="48" t="str">
        <f t="shared" si="27"/>
        <v>No</v>
      </c>
      <c r="AY163" s="48" t="str">
        <f t="shared" si="28"/>
        <v>No</v>
      </c>
      <c r="AZ163" s="48">
        <f t="shared" si="29"/>
        <v>0</v>
      </c>
    </row>
    <row r="164" spans="1:58" x14ac:dyDescent="0.25">
      <c r="A164" s="39"/>
      <c r="B164" s="39" t="e">
        <f>IF(ROW(A164)=1,"",VLOOKUP(A164,'SERP Crawl'!A:C,3,FALSE))</f>
        <v>#N/A</v>
      </c>
      <c r="C164" t="e">
        <f>IF(ROW(A164)=1,"",VLOOKUP(A164,Crawl!A:C,3,FALSE))</f>
        <v>#N/A</v>
      </c>
      <c r="D164" s="46" t="e">
        <f>IF(ROW(A164)=1,"",IF(VLOOKUP(A164,Crawl!A:V,22,FALSE)="","No","Yes"))</f>
        <v>#N/A</v>
      </c>
      <c r="E164" s="46" t="e">
        <f>IF(ROW(A164)=1,"",IF(VLOOKUP(A164,Crawl!A:W,23,FALSE)=0,"",VLOOKUP(A164,Crawl!A:W,23,FALSE)))</f>
        <v>#N/A</v>
      </c>
      <c r="F164" s="46" t="str">
        <f t="shared" si="31"/>
        <v/>
      </c>
      <c r="G164" s="46" t="str">
        <f>IFERROR(MID(A164,FIND(".",A164,LEN(Questionnaire!$E$3)),LEN(A164)),"")</f>
        <v/>
      </c>
      <c r="H164" s="46" t="str">
        <f t="shared" si="32"/>
        <v/>
      </c>
      <c r="AJ164"/>
      <c r="AK164"/>
      <c r="AL164"/>
      <c r="AM164"/>
      <c r="AN164"/>
      <c r="AO164"/>
      <c r="AP164"/>
      <c r="AQ164" s="48" t="str">
        <f>IF(ROW()=1,"",IF(L164=200,IFERROR(IF(FIND(LOWER(Questionnaire!$E$2),LOWER(N164)),"Yes","No"),"No"),"-"))</f>
        <v>-</v>
      </c>
      <c r="AR164" s="48" t="str">
        <f t="shared" si="22"/>
        <v>-</v>
      </c>
      <c r="AS164" s="48" t="str">
        <f t="shared" si="23"/>
        <v>-</v>
      </c>
      <c r="AT164" s="48" t="str">
        <f t="shared" si="30"/>
        <v>-</v>
      </c>
      <c r="AU164" s="48" t="str">
        <f t="shared" si="24"/>
        <v>No</v>
      </c>
      <c r="AV164" s="48" t="str">
        <f t="shared" si="25"/>
        <v>No</v>
      </c>
      <c r="AW164" s="48" t="str">
        <f t="shared" si="26"/>
        <v>-</v>
      </c>
      <c r="AX164" s="48" t="str">
        <f t="shared" si="27"/>
        <v>No</v>
      </c>
      <c r="AY164" s="48" t="str">
        <f t="shared" si="28"/>
        <v>No</v>
      </c>
      <c r="AZ164" s="48">
        <f t="shared" si="29"/>
        <v>0</v>
      </c>
    </row>
    <row r="165" spans="1:58" x14ac:dyDescent="0.25">
      <c r="A165" s="39"/>
      <c r="B165" s="39" t="e">
        <f>IF(ROW(A165)=1,"",VLOOKUP(A165,'SERP Crawl'!A:C,3,FALSE))</f>
        <v>#N/A</v>
      </c>
      <c r="C165" t="e">
        <f>IF(ROW(A165)=1,"",VLOOKUP(A165,Crawl!A:C,3,FALSE))</f>
        <v>#N/A</v>
      </c>
      <c r="D165" s="46" t="e">
        <f>IF(ROW(A165)=1,"",IF(VLOOKUP(A165,Crawl!A:V,22,FALSE)="","No","Yes"))</f>
        <v>#N/A</v>
      </c>
      <c r="E165" s="46" t="e">
        <f>IF(ROW(A165)=1,"",IF(VLOOKUP(A165,Crawl!A:W,23,FALSE)=0,"",VLOOKUP(A165,Crawl!A:W,23,FALSE)))</f>
        <v>#N/A</v>
      </c>
      <c r="F165" s="46" t="str">
        <f t="shared" si="31"/>
        <v/>
      </c>
      <c r="G165" s="46" t="str">
        <f>IFERROR(MID(A165,FIND(".",A165,LEN(Questionnaire!$E$3)),LEN(A165)),"")</f>
        <v/>
      </c>
      <c r="H165" s="46" t="str">
        <f t="shared" si="32"/>
        <v/>
      </c>
      <c r="AJ165"/>
      <c r="AK165"/>
      <c r="AL165"/>
      <c r="AM165"/>
      <c r="AN165"/>
      <c r="AO165"/>
      <c r="AP165"/>
      <c r="AQ165" s="48" t="str">
        <f>IF(ROW()=1,"",IF(L165=200,IFERROR(IF(FIND(LOWER(Questionnaire!$E$2),LOWER(N165)),"Yes","No"),"No"),"-"))</f>
        <v>-</v>
      </c>
      <c r="AR165" s="48" t="str">
        <f t="shared" si="22"/>
        <v>-</v>
      </c>
      <c r="AS165" s="48" t="str">
        <f t="shared" si="23"/>
        <v>-</v>
      </c>
      <c r="AT165" s="48" t="str">
        <f t="shared" si="30"/>
        <v>-</v>
      </c>
      <c r="AU165" s="48" t="str">
        <f t="shared" si="24"/>
        <v>No</v>
      </c>
      <c r="AV165" s="48" t="str">
        <f t="shared" si="25"/>
        <v>No</v>
      </c>
      <c r="AW165" s="48" t="str">
        <f t="shared" si="26"/>
        <v>-</v>
      </c>
      <c r="AX165" s="48" t="str">
        <f t="shared" si="27"/>
        <v>No</v>
      </c>
      <c r="AY165" s="48" t="str">
        <f t="shared" si="28"/>
        <v>No</v>
      </c>
      <c r="AZ165" s="48">
        <f t="shared" si="29"/>
        <v>0</v>
      </c>
    </row>
    <row r="166" spans="1:58" x14ac:dyDescent="0.25">
      <c r="A166" s="39"/>
      <c r="B166" s="39" t="e">
        <f>IF(ROW(A166)=1,"",VLOOKUP(A166,'SERP Crawl'!A:C,3,FALSE))</f>
        <v>#N/A</v>
      </c>
      <c r="C166" t="e">
        <f>IF(ROW(A166)=1,"",VLOOKUP(A166,Crawl!A:C,3,FALSE))</f>
        <v>#N/A</v>
      </c>
      <c r="D166" s="46" t="e">
        <f>IF(ROW(A166)=1,"",IF(VLOOKUP(A166,Crawl!A:V,22,FALSE)="","No","Yes"))</f>
        <v>#N/A</v>
      </c>
      <c r="E166" s="46" t="e">
        <f>IF(ROW(A166)=1,"",IF(VLOOKUP(A166,Crawl!A:W,23,FALSE)=0,"",VLOOKUP(A166,Crawl!A:W,23,FALSE)))</f>
        <v>#N/A</v>
      </c>
      <c r="F166" s="46" t="str">
        <f t="shared" si="31"/>
        <v/>
      </c>
      <c r="G166" s="46" t="str">
        <f>IFERROR(MID(A166,FIND(".",A166,LEN(Questionnaire!$E$3)),LEN(A166)),"")</f>
        <v/>
      </c>
      <c r="H166" s="46" t="str">
        <f t="shared" si="32"/>
        <v/>
      </c>
      <c r="AJ166"/>
      <c r="AK166"/>
      <c r="AL166"/>
      <c r="AM166"/>
      <c r="AN166"/>
      <c r="AO166"/>
      <c r="AP166"/>
      <c r="AQ166" s="48" t="str">
        <f>IF(ROW()=1,"",IF(L166=200,IFERROR(IF(FIND(LOWER(Questionnaire!$E$2),LOWER(N166)),"Yes","No"),"No"),"-"))</f>
        <v>-</v>
      </c>
      <c r="AR166" s="48" t="str">
        <f t="shared" si="22"/>
        <v>-</v>
      </c>
      <c r="AS166" s="48" t="str">
        <f t="shared" si="23"/>
        <v>-</v>
      </c>
      <c r="AT166" s="48" t="str">
        <f t="shared" si="30"/>
        <v>-</v>
      </c>
      <c r="AU166" s="48" t="str">
        <f t="shared" si="24"/>
        <v>No</v>
      </c>
      <c r="AV166" s="48" t="str">
        <f t="shared" si="25"/>
        <v>No</v>
      </c>
      <c r="AW166" s="48" t="str">
        <f t="shared" si="26"/>
        <v>-</v>
      </c>
      <c r="AX166" s="48" t="str">
        <f t="shared" si="27"/>
        <v>No</v>
      </c>
      <c r="AY166" s="48" t="str">
        <f t="shared" si="28"/>
        <v>No</v>
      </c>
      <c r="AZ166" s="48">
        <f t="shared" si="29"/>
        <v>0</v>
      </c>
    </row>
    <row r="167" spans="1:58" x14ac:dyDescent="0.25">
      <c r="A167" s="39"/>
      <c r="B167" s="39" t="e">
        <f>IF(ROW(A167)=1,"",VLOOKUP(A167,'SERP Crawl'!A:C,3,FALSE))</f>
        <v>#N/A</v>
      </c>
      <c r="C167" t="e">
        <f>IF(ROW(A167)=1,"",VLOOKUP(A167,Crawl!A:C,3,FALSE))</f>
        <v>#N/A</v>
      </c>
      <c r="D167" s="46" t="e">
        <f>IF(ROW(A167)=1,"",IF(VLOOKUP(A167,Crawl!A:V,22,FALSE)="","No","Yes"))</f>
        <v>#N/A</v>
      </c>
      <c r="E167" s="46" t="e">
        <f>IF(ROW(A167)=1,"",IF(VLOOKUP(A167,Crawl!A:W,23,FALSE)=0,"",VLOOKUP(A167,Crawl!A:W,23,FALSE)))</f>
        <v>#N/A</v>
      </c>
      <c r="F167" s="46" t="str">
        <f t="shared" si="31"/>
        <v/>
      </c>
      <c r="G167" s="46" t="str">
        <f>IFERROR(MID(A167,FIND(".",A167,LEN(Questionnaire!$E$3)),LEN(A167)),"")</f>
        <v/>
      </c>
      <c r="H167" s="46" t="str">
        <f t="shared" si="32"/>
        <v/>
      </c>
      <c r="AJ167"/>
      <c r="AK167"/>
      <c r="AL167"/>
      <c r="AM167"/>
      <c r="AN167"/>
      <c r="AO167"/>
      <c r="AP167"/>
      <c r="AQ167" s="48" t="str">
        <f>IF(ROW()=1,"",IF(L167=200,IFERROR(IF(FIND(LOWER(Questionnaire!$E$2),LOWER(N167)),"Yes","No"),"No"),"-"))</f>
        <v>-</v>
      </c>
      <c r="AR167" s="48" t="str">
        <f t="shared" si="22"/>
        <v>-</v>
      </c>
      <c r="AS167" s="48" t="str">
        <f t="shared" si="23"/>
        <v>-</v>
      </c>
      <c r="AT167" s="48" t="str">
        <f t="shared" si="30"/>
        <v>-</v>
      </c>
      <c r="AU167" s="48" t="str">
        <f t="shared" si="24"/>
        <v>No</v>
      </c>
      <c r="AV167" s="48" t="str">
        <f t="shared" si="25"/>
        <v>No</v>
      </c>
      <c r="AW167" s="48" t="str">
        <f t="shared" si="26"/>
        <v>-</v>
      </c>
      <c r="AX167" s="48" t="str">
        <f t="shared" si="27"/>
        <v>No</v>
      </c>
      <c r="AY167" s="48" t="str">
        <f t="shared" si="28"/>
        <v>No</v>
      </c>
      <c r="AZ167" s="48">
        <f t="shared" si="29"/>
        <v>0</v>
      </c>
    </row>
    <row r="168" spans="1:58" x14ac:dyDescent="0.25">
      <c r="A168" s="39"/>
      <c r="B168" s="39" t="e">
        <f>IF(ROW(A168)=1,"",VLOOKUP(A168,'SERP Crawl'!A:C,3,FALSE))</f>
        <v>#N/A</v>
      </c>
      <c r="C168" t="e">
        <f>IF(ROW(A168)=1,"",VLOOKUP(A168,Crawl!A:C,3,FALSE))</f>
        <v>#N/A</v>
      </c>
      <c r="D168" s="46" t="e">
        <f>IF(ROW(A168)=1,"",IF(VLOOKUP(A168,Crawl!A:V,22,FALSE)="","No","Yes"))</f>
        <v>#N/A</v>
      </c>
      <c r="E168" s="46" t="e">
        <f>IF(ROW(A168)=1,"",IF(VLOOKUP(A168,Crawl!A:W,23,FALSE)=0,"",VLOOKUP(A168,Crawl!A:W,23,FALSE)))</f>
        <v>#N/A</v>
      </c>
      <c r="F168" s="46" t="str">
        <f t="shared" si="31"/>
        <v/>
      </c>
      <c r="G168" s="46" t="str">
        <f>IFERROR(MID(A168,FIND(".",A168,LEN(Questionnaire!$E$3)),LEN(A168)),"")</f>
        <v/>
      </c>
      <c r="H168" s="46" t="str">
        <f t="shared" si="32"/>
        <v/>
      </c>
      <c r="AJ168"/>
      <c r="AK168"/>
      <c r="AL168"/>
      <c r="AM168"/>
      <c r="AN168"/>
      <c r="AO168"/>
      <c r="AP168"/>
      <c r="AQ168" s="48" t="str">
        <f>IF(ROW()=1,"",IF(L168=200,IFERROR(IF(FIND(LOWER(Questionnaire!$E$2),LOWER(N168)),"Yes","No"),"No"),"-"))</f>
        <v>-</v>
      </c>
      <c r="AR168" s="48" t="str">
        <f t="shared" si="22"/>
        <v>-</v>
      </c>
      <c r="AS168" s="48" t="str">
        <f t="shared" si="23"/>
        <v>-</v>
      </c>
      <c r="AT168" s="48" t="str">
        <f t="shared" si="30"/>
        <v>-</v>
      </c>
      <c r="AU168" s="48" t="str">
        <f t="shared" si="24"/>
        <v>No</v>
      </c>
      <c r="AV168" s="48" t="str">
        <f t="shared" si="25"/>
        <v>No</v>
      </c>
      <c r="AW168" s="48" t="str">
        <f t="shared" si="26"/>
        <v>-</v>
      </c>
      <c r="AX168" s="48" t="str">
        <f t="shared" si="27"/>
        <v>No</v>
      </c>
      <c r="AY168" s="48" t="str">
        <f t="shared" si="28"/>
        <v>No</v>
      </c>
      <c r="AZ168" s="48">
        <f t="shared" si="29"/>
        <v>0</v>
      </c>
    </row>
    <row r="169" spans="1:58" x14ac:dyDescent="0.25">
      <c r="A169" s="39"/>
      <c r="B169" s="39" t="e">
        <f>IF(ROW(A169)=1,"",VLOOKUP(A169,'SERP Crawl'!A:C,3,FALSE))</f>
        <v>#N/A</v>
      </c>
      <c r="C169" t="e">
        <f>IF(ROW(A169)=1,"",VLOOKUP(A169,Crawl!A:C,3,FALSE))</f>
        <v>#N/A</v>
      </c>
      <c r="D169" s="46" t="e">
        <f>IF(ROW(A169)=1,"",IF(VLOOKUP(A169,Crawl!A:V,22,FALSE)="","No","Yes"))</f>
        <v>#N/A</v>
      </c>
      <c r="E169" s="46" t="e">
        <f>IF(ROW(A169)=1,"",IF(VLOOKUP(A169,Crawl!A:W,23,FALSE)=0,"",VLOOKUP(A169,Crawl!A:W,23,FALSE)))</f>
        <v>#N/A</v>
      </c>
      <c r="F169" s="46" t="str">
        <f t="shared" si="31"/>
        <v/>
      </c>
      <c r="G169" s="46" t="str">
        <f>IFERROR(MID(A169,FIND(".",A169,LEN(Questionnaire!$E$3)),LEN(A169)),"")</f>
        <v/>
      </c>
      <c r="H169" s="46" t="str">
        <f t="shared" si="32"/>
        <v/>
      </c>
      <c r="AJ169"/>
      <c r="AK169"/>
      <c r="AL169"/>
      <c r="AM169"/>
      <c r="AN169"/>
      <c r="AO169"/>
      <c r="AP169"/>
      <c r="AQ169" s="48" t="str">
        <f>IF(ROW()=1,"",IF(L169=200,IFERROR(IF(FIND(LOWER(Questionnaire!$E$2),LOWER(N169)),"Yes","No"),"No"),"-"))</f>
        <v>-</v>
      </c>
      <c r="AR169" s="48" t="str">
        <f t="shared" si="22"/>
        <v>-</v>
      </c>
      <c r="AS169" s="48" t="str">
        <f t="shared" si="23"/>
        <v>-</v>
      </c>
      <c r="AT169" s="48" t="str">
        <f t="shared" si="30"/>
        <v>-</v>
      </c>
      <c r="AU169" s="48" t="str">
        <f t="shared" si="24"/>
        <v>No</v>
      </c>
      <c r="AV169" s="48" t="str">
        <f t="shared" si="25"/>
        <v>No</v>
      </c>
      <c r="AW169" s="48" t="str">
        <f t="shared" si="26"/>
        <v>-</v>
      </c>
      <c r="AX169" s="48" t="str">
        <f t="shared" si="27"/>
        <v>No</v>
      </c>
      <c r="AY169" s="48" t="str">
        <f t="shared" si="28"/>
        <v>No</v>
      </c>
      <c r="AZ169" s="48">
        <f t="shared" si="29"/>
        <v>0</v>
      </c>
    </row>
    <row r="170" spans="1:58" x14ac:dyDescent="0.25">
      <c r="A170" s="39"/>
      <c r="B170" s="39" t="e">
        <f>IF(ROW(A170)=1,"",VLOOKUP(A170,'SERP Crawl'!A:C,3,FALSE))</f>
        <v>#N/A</v>
      </c>
      <c r="C170" t="e">
        <f>IF(ROW(A170)=1,"",VLOOKUP(A170,Crawl!A:C,3,FALSE))</f>
        <v>#N/A</v>
      </c>
      <c r="D170" s="46" t="e">
        <f>IF(ROW(A170)=1,"",IF(VLOOKUP(A170,Crawl!A:V,22,FALSE)="","No","Yes"))</f>
        <v>#N/A</v>
      </c>
      <c r="E170" s="46" t="e">
        <f>IF(ROW(A170)=1,"",IF(VLOOKUP(A170,Crawl!A:W,23,FALSE)=0,"",VLOOKUP(A170,Crawl!A:W,23,FALSE)))</f>
        <v>#N/A</v>
      </c>
      <c r="F170" s="46" t="str">
        <f t="shared" si="31"/>
        <v/>
      </c>
      <c r="G170" s="46" t="str">
        <f>IFERROR(MID(A170,FIND(".",A170,LEN(Questionnaire!$E$3)),LEN(A170)),"")</f>
        <v/>
      </c>
      <c r="H170" s="46" t="str">
        <f t="shared" si="32"/>
        <v/>
      </c>
      <c r="AJ170"/>
      <c r="AK170"/>
      <c r="AL170"/>
      <c r="AM170"/>
      <c r="AN170"/>
      <c r="AO170"/>
      <c r="AP170"/>
      <c r="AQ170" s="48" t="str">
        <f>IF(ROW()=1,"",IF(L170=200,IFERROR(IF(FIND(LOWER(Questionnaire!$E$2),LOWER(N170)),"Yes","No"),"No"),"-"))</f>
        <v>-</v>
      </c>
      <c r="AR170" s="48" t="str">
        <f t="shared" si="22"/>
        <v>-</v>
      </c>
      <c r="AS170" s="48" t="str">
        <f t="shared" si="23"/>
        <v>-</v>
      </c>
      <c r="AT170" s="48" t="str">
        <f t="shared" si="30"/>
        <v>-</v>
      </c>
      <c r="AU170" s="48" t="str">
        <f t="shared" si="24"/>
        <v>No</v>
      </c>
      <c r="AV170" s="48" t="str">
        <f t="shared" si="25"/>
        <v>No</v>
      </c>
      <c r="AW170" s="48" t="str">
        <f t="shared" si="26"/>
        <v>-</v>
      </c>
      <c r="AX170" s="48" t="str">
        <f t="shared" si="27"/>
        <v>No</v>
      </c>
      <c r="AY170" s="48" t="str">
        <f t="shared" si="28"/>
        <v>No</v>
      </c>
      <c r="AZ170" s="48">
        <f t="shared" si="29"/>
        <v>0</v>
      </c>
    </row>
    <row r="171" spans="1:58" x14ac:dyDescent="0.25">
      <c r="A171" s="39"/>
      <c r="B171" s="39" t="e">
        <f>IF(ROW(A171)=1,"",VLOOKUP(A171,'SERP Crawl'!A:C,3,FALSE))</f>
        <v>#N/A</v>
      </c>
      <c r="C171" t="e">
        <f>IF(ROW(A171)=1,"",VLOOKUP(A171,Crawl!A:C,3,FALSE))</f>
        <v>#N/A</v>
      </c>
      <c r="D171" s="46" t="e">
        <f>IF(ROW(A171)=1,"",IF(VLOOKUP(A171,Crawl!A:V,22,FALSE)="","No","Yes"))</f>
        <v>#N/A</v>
      </c>
      <c r="E171" s="46" t="e">
        <f>IF(ROW(A171)=1,"",IF(VLOOKUP(A171,Crawl!A:W,23,FALSE)=0,"",VLOOKUP(A171,Crawl!A:W,23,FALSE)))</f>
        <v>#N/A</v>
      </c>
      <c r="F171" s="46" t="str">
        <f t="shared" si="31"/>
        <v/>
      </c>
      <c r="G171" s="46" t="str">
        <f>IFERROR(MID(A171,FIND(".",A171,LEN(Questionnaire!$E$3)),LEN(A171)),"")</f>
        <v/>
      </c>
      <c r="H171" s="46" t="str">
        <f t="shared" si="32"/>
        <v/>
      </c>
      <c r="AJ171"/>
      <c r="AK171"/>
      <c r="AL171"/>
      <c r="AM171"/>
      <c r="AN171"/>
      <c r="AO171"/>
      <c r="AP171"/>
      <c r="AQ171" s="48" t="str">
        <f>IF(ROW()=1,"",IF(L171=200,IFERROR(IF(FIND(LOWER(Questionnaire!$E$2),LOWER(N171)),"Yes","No"),"No"),"-"))</f>
        <v>-</v>
      </c>
      <c r="AR171" s="48" t="str">
        <f t="shared" si="22"/>
        <v>-</v>
      </c>
      <c r="AS171" s="48" t="str">
        <f t="shared" si="23"/>
        <v>-</v>
      </c>
      <c r="AT171" s="48" t="str">
        <f t="shared" si="30"/>
        <v>-</v>
      </c>
      <c r="AU171" s="48" t="str">
        <f t="shared" si="24"/>
        <v>No</v>
      </c>
      <c r="AV171" s="48" t="str">
        <f t="shared" si="25"/>
        <v>No</v>
      </c>
      <c r="AW171" s="48" t="str">
        <f t="shared" si="26"/>
        <v>-</v>
      </c>
      <c r="AX171" s="48" t="str">
        <f t="shared" si="27"/>
        <v>No</v>
      </c>
      <c r="AY171" s="48" t="str">
        <f t="shared" si="28"/>
        <v>No</v>
      </c>
      <c r="AZ171" s="48">
        <f t="shared" si="29"/>
        <v>0</v>
      </c>
    </row>
    <row r="172" spans="1:58" x14ac:dyDescent="0.25">
      <c r="A172" s="39"/>
      <c r="B172" s="39" t="e">
        <f>IF(ROW(A172)=1,"",VLOOKUP(A172,'SERP Crawl'!A:C,3,FALSE))</f>
        <v>#N/A</v>
      </c>
      <c r="C172" t="e">
        <f>IF(ROW(A172)=1,"",VLOOKUP(A172,Crawl!A:C,3,FALSE))</f>
        <v>#N/A</v>
      </c>
      <c r="D172" s="46" t="e">
        <f>IF(ROW(A172)=1,"",IF(VLOOKUP(A172,Crawl!A:V,22,FALSE)="","No","Yes"))</f>
        <v>#N/A</v>
      </c>
      <c r="E172" s="46" t="e">
        <f>IF(ROW(A172)=1,"",IF(VLOOKUP(A172,Crawl!A:W,23,FALSE)=0,"",VLOOKUP(A172,Crawl!A:W,23,FALSE)))</f>
        <v>#N/A</v>
      </c>
      <c r="F172" s="46" t="str">
        <f t="shared" si="31"/>
        <v/>
      </c>
      <c r="G172" s="46" t="str">
        <f>IFERROR(MID(A172,FIND(".",A172,LEN(Questionnaire!$E$3)),LEN(A172)),"")</f>
        <v/>
      </c>
      <c r="H172" s="46" t="str">
        <f t="shared" si="32"/>
        <v/>
      </c>
      <c r="AJ172"/>
      <c r="AK172"/>
      <c r="AL172"/>
      <c r="AM172"/>
      <c r="AN172"/>
      <c r="AO172"/>
      <c r="AP172"/>
      <c r="AQ172" s="48" t="str">
        <f>IF(ROW()=1,"",IF(L172=200,IFERROR(IF(FIND(LOWER(Questionnaire!$E$2),LOWER(N172)),"Yes","No"),"No"),"-"))</f>
        <v>-</v>
      </c>
      <c r="AR172" s="48" t="str">
        <f t="shared" si="22"/>
        <v>-</v>
      </c>
      <c r="AS172" s="48" t="str">
        <f t="shared" si="23"/>
        <v>-</v>
      </c>
      <c r="AT172" s="48" t="str">
        <f t="shared" si="30"/>
        <v>-</v>
      </c>
      <c r="AU172" s="48" t="str">
        <f t="shared" si="24"/>
        <v>No</v>
      </c>
      <c r="AV172" s="48" t="str">
        <f t="shared" si="25"/>
        <v>No</v>
      </c>
      <c r="AW172" s="48" t="str">
        <f t="shared" si="26"/>
        <v>-</v>
      </c>
      <c r="AX172" s="48" t="str">
        <f t="shared" si="27"/>
        <v>No</v>
      </c>
      <c r="AY172" s="48" t="str">
        <f t="shared" si="28"/>
        <v>No</v>
      </c>
      <c r="AZ172" s="48">
        <f t="shared" si="29"/>
        <v>0</v>
      </c>
    </row>
    <row r="173" spans="1:58" x14ac:dyDescent="0.25">
      <c r="A173" s="39"/>
      <c r="B173" s="39" t="e">
        <f>IF(ROW(A173)=1,"",VLOOKUP(A173,'SERP Crawl'!A:C,3,FALSE))</f>
        <v>#N/A</v>
      </c>
      <c r="C173" t="e">
        <f>IF(ROW(A173)=1,"",VLOOKUP(A173,Crawl!A:C,3,FALSE))</f>
        <v>#N/A</v>
      </c>
      <c r="D173" s="46" t="e">
        <f>IF(ROW(A173)=1,"",IF(VLOOKUP(A173,Crawl!A:V,22,FALSE)="","No","Yes"))</f>
        <v>#N/A</v>
      </c>
      <c r="E173" s="46" t="e">
        <f>IF(ROW(A173)=1,"",IF(VLOOKUP(A173,Crawl!A:W,23,FALSE)=0,"",VLOOKUP(A173,Crawl!A:W,23,FALSE)))</f>
        <v>#N/A</v>
      </c>
      <c r="F173" s="46" t="str">
        <f t="shared" si="31"/>
        <v/>
      </c>
      <c r="G173" s="46" t="str">
        <f>IFERROR(MID(A173,FIND(".",A173,LEN(Questionnaire!$E$3)),LEN(A173)),"")</f>
        <v/>
      </c>
      <c r="H173" s="46" t="str">
        <f t="shared" si="32"/>
        <v/>
      </c>
      <c r="AJ173"/>
      <c r="AK173"/>
      <c r="AL173"/>
      <c r="AM173"/>
      <c r="AN173"/>
      <c r="AO173"/>
      <c r="AP173"/>
      <c r="AQ173" s="48" t="str">
        <f>IF(ROW()=1,"",IF(L173=200,IFERROR(IF(FIND(LOWER(Questionnaire!$E$2),LOWER(N173)),"Yes","No"),"No"),"-"))</f>
        <v>-</v>
      </c>
      <c r="AR173" s="48" t="str">
        <f t="shared" si="22"/>
        <v>-</v>
      </c>
      <c r="AS173" s="48" t="str">
        <f t="shared" si="23"/>
        <v>-</v>
      </c>
      <c r="AT173" s="48" t="str">
        <f t="shared" si="30"/>
        <v>-</v>
      </c>
      <c r="AU173" s="48" t="str">
        <f t="shared" si="24"/>
        <v>No</v>
      </c>
      <c r="AV173" s="48" t="str">
        <f t="shared" si="25"/>
        <v>No</v>
      </c>
      <c r="AW173" s="48" t="str">
        <f t="shared" si="26"/>
        <v>-</v>
      </c>
      <c r="AX173" s="48" t="str">
        <f t="shared" si="27"/>
        <v>No</v>
      </c>
      <c r="AY173" s="48" t="str">
        <f t="shared" si="28"/>
        <v>No</v>
      </c>
      <c r="AZ173" s="48">
        <f t="shared" si="29"/>
        <v>0</v>
      </c>
      <c r="BB173" s="53"/>
      <c r="BC173" s="53"/>
      <c r="BD173" s="55"/>
      <c r="BE173" s="53"/>
      <c r="BF173" s="53"/>
    </row>
    <row r="174" spans="1:58" x14ac:dyDescent="0.25">
      <c r="A174" s="39"/>
      <c r="B174" s="39" t="e">
        <f>IF(ROW(A174)=1,"",VLOOKUP(A174,'SERP Crawl'!A:C,3,FALSE))</f>
        <v>#N/A</v>
      </c>
      <c r="C174" t="e">
        <f>IF(ROW(A174)=1,"",VLOOKUP(A174,Crawl!A:C,3,FALSE))</f>
        <v>#N/A</v>
      </c>
      <c r="D174" s="46" t="e">
        <f>IF(ROW(A174)=1,"",IF(VLOOKUP(A174,Crawl!A:V,22,FALSE)="","No","Yes"))</f>
        <v>#N/A</v>
      </c>
      <c r="E174" s="46" t="e">
        <f>IF(ROW(A174)=1,"",IF(VLOOKUP(A174,Crawl!A:W,23,FALSE)=0,"",VLOOKUP(A174,Crawl!A:W,23,FALSE)))</f>
        <v>#N/A</v>
      </c>
      <c r="F174" s="46" t="str">
        <f t="shared" si="31"/>
        <v/>
      </c>
      <c r="G174" s="46" t="str">
        <f>IFERROR(MID(A174,FIND(".",A174,LEN(Questionnaire!$E$3)),LEN(A174)),"")</f>
        <v/>
      </c>
      <c r="H174" s="46" t="str">
        <f t="shared" si="32"/>
        <v/>
      </c>
      <c r="AJ174"/>
      <c r="AK174"/>
      <c r="AL174"/>
      <c r="AM174"/>
      <c r="AN174"/>
      <c r="AO174"/>
      <c r="AP174"/>
      <c r="AQ174" s="48" t="str">
        <f>IF(ROW()=1,"",IF(L174=200,IFERROR(IF(FIND(LOWER(Questionnaire!$E$2),LOWER(N174)),"Yes","No"),"No"),"-"))</f>
        <v>-</v>
      </c>
      <c r="AR174" s="48" t="str">
        <f t="shared" si="22"/>
        <v>-</v>
      </c>
      <c r="AS174" s="48" t="str">
        <f t="shared" si="23"/>
        <v>-</v>
      </c>
      <c r="AT174" s="48" t="str">
        <f t="shared" si="30"/>
        <v>-</v>
      </c>
      <c r="AU174" s="48" t="str">
        <f t="shared" si="24"/>
        <v>No</v>
      </c>
      <c r="AV174" s="48" t="str">
        <f t="shared" si="25"/>
        <v>No</v>
      </c>
      <c r="AW174" s="48" t="str">
        <f t="shared" si="26"/>
        <v>-</v>
      </c>
      <c r="AX174" s="48" t="str">
        <f t="shared" si="27"/>
        <v>No</v>
      </c>
      <c r="AY174" s="48" t="str">
        <f t="shared" si="28"/>
        <v>No</v>
      </c>
      <c r="AZ174" s="48">
        <f t="shared" si="29"/>
        <v>0</v>
      </c>
    </row>
    <row r="175" spans="1:58" x14ac:dyDescent="0.25">
      <c r="A175" s="39"/>
      <c r="B175" s="39" t="e">
        <f>IF(ROW(A175)=1,"",VLOOKUP(A175,'SERP Crawl'!A:C,3,FALSE))</f>
        <v>#N/A</v>
      </c>
      <c r="C175" t="e">
        <f>IF(ROW(A175)=1,"",VLOOKUP(A175,Crawl!A:C,3,FALSE))</f>
        <v>#N/A</v>
      </c>
      <c r="D175" s="46" t="e">
        <f>IF(ROW(A175)=1,"",IF(VLOOKUP(A175,Crawl!A:V,22,FALSE)="","No","Yes"))</f>
        <v>#N/A</v>
      </c>
      <c r="E175" s="46" t="e">
        <f>IF(ROW(A175)=1,"",IF(VLOOKUP(A175,Crawl!A:W,23,FALSE)=0,"",VLOOKUP(A175,Crawl!A:W,23,FALSE)))</f>
        <v>#N/A</v>
      </c>
      <c r="F175" s="46" t="str">
        <f t="shared" si="31"/>
        <v/>
      </c>
      <c r="G175" s="46" t="str">
        <f>IFERROR(MID(A175,FIND(".",A175,LEN(Questionnaire!$E$3)),LEN(A175)),"")</f>
        <v/>
      </c>
      <c r="H175" s="46" t="str">
        <f t="shared" si="32"/>
        <v/>
      </c>
      <c r="AJ175"/>
      <c r="AK175"/>
      <c r="AL175"/>
      <c r="AM175"/>
      <c r="AN175"/>
      <c r="AO175"/>
      <c r="AP175"/>
      <c r="AQ175" s="48" t="str">
        <f>IF(ROW()=1,"",IF(L175=200,IFERROR(IF(FIND(LOWER(Questionnaire!$E$2),LOWER(N175)),"Yes","No"),"No"),"-"))</f>
        <v>-</v>
      </c>
      <c r="AR175" s="48" t="str">
        <f t="shared" si="22"/>
        <v>-</v>
      </c>
      <c r="AS175" s="48" t="str">
        <f t="shared" si="23"/>
        <v>-</v>
      </c>
      <c r="AT175" s="48" t="str">
        <f t="shared" si="30"/>
        <v>-</v>
      </c>
      <c r="AU175" s="48" t="str">
        <f t="shared" si="24"/>
        <v>No</v>
      </c>
      <c r="AV175" s="48" t="str">
        <f t="shared" si="25"/>
        <v>No</v>
      </c>
      <c r="AW175" s="48" t="str">
        <f t="shared" si="26"/>
        <v>-</v>
      </c>
      <c r="AX175" s="48" t="str">
        <f t="shared" si="27"/>
        <v>No</v>
      </c>
      <c r="AY175" s="48" t="str">
        <f t="shared" si="28"/>
        <v>No</v>
      </c>
      <c r="AZ175" s="48">
        <f t="shared" si="29"/>
        <v>0</v>
      </c>
    </row>
    <row r="176" spans="1:58" x14ac:dyDescent="0.25">
      <c r="A176" s="39"/>
      <c r="B176" s="39" t="e">
        <f>IF(ROW(A176)=1,"",VLOOKUP(A176,'SERP Crawl'!A:C,3,FALSE))</f>
        <v>#N/A</v>
      </c>
      <c r="C176" t="e">
        <f>IF(ROW(A176)=1,"",VLOOKUP(A176,Crawl!A:C,3,FALSE))</f>
        <v>#N/A</v>
      </c>
      <c r="D176" s="46" t="e">
        <f>IF(ROW(A176)=1,"",IF(VLOOKUP(A176,Crawl!A:V,22,FALSE)="","No","Yes"))</f>
        <v>#N/A</v>
      </c>
      <c r="E176" s="46" t="e">
        <f>IF(ROW(A176)=1,"",IF(VLOOKUP(A176,Crawl!A:W,23,FALSE)=0,"",VLOOKUP(A176,Crawl!A:W,23,FALSE)))</f>
        <v>#N/A</v>
      </c>
      <c r="F176" s="46" t="str">
        <f t="shared" si="31"/>
        <v/>
      </c>
      <c r="G176" s="46" t="str">
        <f>IFERROR(MID(A176,FIND(".",A176,LEN(Questionnaire!$E$3)),LEN(A176)),"")</f>
        <v/>
      </c>
      <c r="H176" s="46" t="str">
        <f t="shared" si="32"/>
        <v/>
      </c>
      <c r="AJ176"/>
      <c r="AK176"/>
      <c r="AL176"/>
      <c r="AM176"/>
      <c r="AN176"/>
      <c r="AO176"/>
      <c r="AP176"/>
      <c r="AQ176" s="48" t="str">
        <f>IF(ROW()=1,"",IF(L176=200,IFERROR(IF(FIND(LOWER(Questionnaire!$E$2),LOWER(N176)),"Yes","No"),"No"),"-"))</f>
        <v>-</v>
      </c>
      <c r="AR176" s="48" t="str">
        <f t="shared" si="22"/>
        <v>-</v>
      </c>
      <c r="AS176" s="48" t="str">
        <f t="shared" si="23"/>
        <v>-</v>
      </c>
      <c r="AT176" s="48" t="str">
        <f t="shared" si="30"/>
        <v>-</v>
      </c>
      <c r="AU176" s="48" t="str">
        <f t="shared" si="24"/>
        <v>No</v>
      </c>
      <c r="AV176" s="48" t="str">
        <f t="shared" si="25"/>
        <v>No</v>
      </c>
      <c r="AW176" s="48" t="str">
        <f t="shared" si="26"/>
        <v>-</v>
      </c>
      <c r="AX176" s="48" t="str">
        <f t="shared" si="27"/>
        <v>No</v>
      </c>
      <c r="AY176" s="48" t="str">
        <f t="shared" si="28"/>
        <v>No</v>
      </c>
      <c r="AZ176" s="48">
        <f t="shared" si="29"/>
        <v>0</v>
      </c>
    </row>
    <row r="177" spans="1:52" x14ac:dyDescent="0.25">
      <c r="A177" s="39"/>
      <c r="B177" s="39" t="e">
        <f>IF(ROW(A177)=1,"",VLOOKUP(A177,'SERP Crawl'!A:C,3,FALSE))</f>
        <v>#N/A</v>
      </c>
      <c r="C177" t="e">
        <f>IF(ROW(A177)=1,"",VLOOKUP(A177,Crawl!A:C,3,FALSE))</f>
        <v>#N/A</v>
      </c>
      <c r="D177" s="46" t="e">
        <f>IF(ROW(A177)=1,"",IF(VLOOKUP(A177,Crawl!A:V,22,FALSE)="","No","Yes"))</f>
        <v>#N/A</v>
      </c>
      <c r="E177" s="46" t="e">
        <f>IF(ROW(A177)=1,"",IF(VLOOKUP(A177,Crawl!A:W,23,FALSE)=0,"",VLOOKUP(A177,Crawl!A:W,23,FALSE)))</f>
        <v>#N/A</v>
      </c>
      <c r="F177" s="46" t="str">
        <f t="shared" si="31"/>
        <v/>
      </c>
      <c r="G177" s="46" t="str">
        <f>IFERROR(MID(A177,FIND(".",A177,LEN(Questionnaire!$E$3)),LEN(A177)),"")</f>
        <v/>
      </c>
      <c r="H177" s="46" t="str">
        <f t="shared" si="32"/>
        <v/>
      </c>
      <c r="AJ177"/>
      <c r="AK177"/>
      <c r="AL177"/>
      <c r="AM177"/>
      <c r="AN177"/>
      <c r="AO177"/>
      <c r="AP177"/>
      <c r="AQ177" s="48" t="str">
        <f>IF(ROW()=1,"",IF(L177=200,IFERROR(IF(FIND(LOWER(Questionnaire!$E$2),LOWER(N177)),"Yes","No"),"No"),"-"))</f>
        <v>-</v>
      </c>
      <c r="AR177" s="48" t="str">
        <f t="shared" si="22"/>
        <v>-</v>
      </c>
      <c r="AS177" s="48" t="str">
        <f t="shared" si="23"/>
        <v>-</v>
      </c>
      <c r="AT177" s="48" t="str">
        <f t="shared" si="30"/>
        <v>-</v>
      </c>
      <c r="AU177" s="48" t="str">
        <f t="shared" si="24"/>
        <v>No</v>
      </c>
      <c r="AV177" s="48" t="str">
        <f t="shared" si="25"/>
        <v>No</v>
      </c>
      <c r="AW177" s="48" t="str">
        <f t="shared" si="26"/>
        <v>-</v>
      </c>
      <c r="AX177" s="48" t="str">
        <f t="shared" si="27"/>
        <v>No</v>
      </c>
      <c r="AY177" s="48" t="str">
        <f t="shared" si="28"/>
        <v>No</v>
      </c>
      <c r="AZ177" s="48">
        <f t="shared" si="29"/>
        <v>0</v>
      </c>
    </row>
    <row r="178" spans="1:52" x14ac:dyDescent="0.25">
      <c r="A178" s="39"/>
      <c r="B178" s="39" t="e">
        <f>IF(ROW(A178)=1,"",VLOOKUP(A178,'SERP Crawl'!A:C,3,FALSE))</f>
        <v>#N/A</v>
      </c>
      <c r="C178" t="e">
        <f>IF(ROW(A178)=1,"",VLOOKUP(A178,Crawl!A:C,3,FALSE))</f>
        <v>#N/A</v>
      </c>
      <c r="D178" s="46" t="e">
        <f>IF(ROW(A178)=1,"",IF(VLOOKUP(A178,Crawl!A:V,22,FALSE)="","No","Yes"))</f>
        <v>#N/A</v>
      </c>
      <c r="E178" s="46" t="e">
        <f>IF(ROW(A178)=1,"",IF(VLOOKUP(A178,Crawl!A:W,23,FALSE)=0,"",VLOOKUP(A178,Crawl!A:W,23,FALSE)))</f>
        <v>#N/A</v>
      </c>
      <c r="F178" s="46" t="str">
        <f t="shared" si="31"/>
        <v/>
      </c>
      <c r="G178" s="46" t="str">
        <f>IFERROR(MID(A178,FIND(".",A178,LEN(Questionnaire!$E$3)),LEN(A178)),"")</f>
        <v/>
      </c>
      <c r="H178" s="46" t="str">
        <f t="shared" si="32"/>
        <v/>
      </c>
      <c r="AJ178"/>
      <c r="AK178"/>
      <c r="AL178"/>
      <c r="AM178"/>
      <c r="AN178"/>
      <c r="AO178"/>
      <c r="AP178"/>
      <c r="AQ178" s="48" t="str">
        <f>IF(ROW()=1,"",IF(L178=200,IFERROR(IF(FIND(LOWER(Questionnaire!$E$2),LOWER(N178)),"Yes","No"),"No"),"-"))</f>
        <v>-</v>
      </c>
      <c r="AR178" s="48" t="str">
        <f t="shared" si="22"/>
        <v>-</v>
      </c>
      <c r="AS178" s="48" t="str">
        <f t="shared" si="23"/>
        <v>-</v>
      </c>
      <c r="AT178" s="48" t="str">
        <f t="shared" si="30"/>
        <v>-</v>
      </c>
      <c r="AU178" s="48" t="str">
        <f t="shared" si="24"/>
        <v>No</v>
      </c>
      <c r="AV178" s="48" t="str">
        <f t="shared" si="25"/>
        <v>No</v>
      </c>
      <c r="AW178" s="48" t="str">
        <f t="shared" si="26"/>
        <v>-</v>
      </c>
      <c r="AX178" s="48" t="str">
        <f t="shared" si="27"/>
        <v>No</v>
      </c>
      <c r="AY178" s="48" t="str">
        <f t="shared" si="28"/>
        <v>No</v>
      </c>
      <c r="AZ178" s="48">
        <f t="shared" si="29"/>
        <v>0</v>
      </c>
    </row>
    <row r="179" spans="1:52" x14ac:dyDescent="0.25">
      <c r="A179" s="39"/>
      <c r="B179" s="39" t="e">
        <f>IF(ROW(A179)=1,"",VLOOKUP(A179,'SERP Crawl'!A:C,3,FALSE))</f>
        <v>#N/A</v>
      </c>
      <c r="C179" t="e">
        <f>IF(ROW(A179)=1,"",VLOOKUP(A179,Crawl!A:C,3,FALSE))</f>
        <v>#N/A</v>
      </c>
      <c r="D179" s="46" t="e">
        <f>IF(ROW(A179)=1,"",IF(VLOOKUP(A179,Crawl!A:V,22,FALSE)="","No","Yes"))</f>
        <v>#N/A</v>
      </c>
      <c r="E179" s="46" t="e">
        <f>IF(ROW(A179)=1,"",IF(VLOOKUP(A179,Crawl!A:W,23,FALSE)=0,"",VLOOKUP(A179,Crawl!A:W,23,FALSE)))</f>
        <v>#N/A</v>
      </c>
      <c r="F179" s="46" t="str">
        <f t="shared" si="31"/>
        <v/>
      </c>
      <c r="G179" s="46" t="str">
        <f>IFERROR(MID(A179,FIND(".",A179,LEN(Questionnaire!$E$3)),LEN(A179)),"")</f>
        <v/>
      </c>
      <c r="H179" s="46" t="str">
        <f t="shared" si="32"/>
        <v/>
      </c>
      <c r="AJ179"/>
      <c r="AK179"/>
      <c r="AL179"/>
      <c r="AM179"/>
      <c r="AN179"/>
      <c r="AO179"/>
      <c r="AP179"/>
      <c r="AQ179" s="48" t="str">
        <f>IF(ROW()=1,"",IF(L179=200,IFERROR(IF(FIND(LOWER(Questionnaire!$E$2),LOWER(N179)),"Yes","No"),"No"),"-"))</f>
        <v>-</v>
      </c>
      <c r="AR179" s="48" t="str">
        <f t="shared" si="22"/>
        <v>-</v>
      </c>
      <c r="AS179" s="48" t="str">
        <f t="shared" si="23"/>
        <v>-</v>
      </c>
      <c r="AT179" s="48" t="str">
        <f t="shared" si="30"/>
        <v>-</v>
      </c>
      <c r="AU179" s="48" t="str">
        <f t="shared" si="24"/>
        <v>No</v>
      </c>
      <c r="AV179" s="48" t="str">
        <f t="shared" si="25"/>
        <v>No</v>
      </c>
      <c r="AW179" s="48" t="str">
        <f t="shared" si="26"/>
        <v>-</v>
      </c>
      <c r="AX179" s="48" t="str">
        <f t="shared" si="27"/>
        <v>No</v>
      </c>
      <c r="AY179" s="48" t="str">
        <f t="shared" si="28"/>
        <v>No</v>
      </c>
      <c r="AZ179" s="48">
        <f t="shared" si="29"/>
        <v>0</v>
      </c>
    </row>
    <row r="180" spans="1:52" x14ac:dyDescent="0.25">
      <c r="A180" s="39"/>
      <c r="B180" s="39" t="e">
        <f>IF(ROW(A180)=1,"",VLOOKUP(A180,'SERP Crawl'!A:C,3,FALSE))</f>
        <v>#N/A</v>
      </c>
      <c r="C180" t="e">
        <f>IF(ROW(A180)=1,"",VLOOKUP(A180,Crawl!A:C,3,FALSE))</f>
        <v>#N/A</v>
      </c>
      <c r="D180" s="46" t="e">
        <f>IF(ROW(A180)=1,"",IF(VLOOKUP(A180,Crawl!A:V,22,FALSE)="","No","Yes"))</f>
        <v>#N/A</v>
      </c>
      <c r="E180" s="46" t="e">
        <f>IF(ROW(A180)=1,"",IF(VLOOKUP(A180,Crawl!A:W,23,FALSE)=0,"",VLOOKUP(A180,Crawl!A:W,23,FALSE)))</f>
        <v>#N/A</v>
      </c>
      <c r="F180" s="46" t="str">
        <f t="shared" si="31"/>
        <v/>
      </c>
      <c r="G180" s="46" t="str">
        <f>IFERROR(MID(A180,FIND(".",A180,LEN(Questionnaire!$E$3)),LEN(A180)),"")</f>
        <v/>
      </c>
      <c r="H180" s="46" t="str">
        <f t="shared" si="32"/>
        <v/>
      </c>
      <c r="AJ180"/>
      <c r="AK180"/>
      <c r="AL180"/>
      <c r="AM180"/>
      <c r="AN180"/>
      <c r="AO180"/>
      <c r="AP180"/>
      <c r="AQ180" s="48" t="str">
        <f>IF(ROW()=1,"",IF(L180=200,IFERROR(IF(FIND(LOWER(Questionnaire!$E$2),LOWER(N180)),"Yes","No"),"No"),"-"))</f>
        <v>-</v>
      </c>
      <c r="AR180" s="48" t="str">
        <f t="shared" si="22"/>
        <v>-</v>
      </c>
      <c r="AS180" s="48" t="str">
        <f t="shared" si="23"/>
        <v>-</v>
      </c>
      <c r="AT180" s="48" t="str">
        <f t="shared" si="30"/>
        <v>-</v>
      </c>
      <c r="AU180" s="48" t="str">
        <f t="shared" si="24"/>
        <v>No</v>
      </c>
      <c r="AV180" s="48" t="str">
        <f t="shared" si="25"/>
        <v>No</v>
      </c>
      <c r="AW180" s="48" t="str">
        <f t="shared" si="26"/>
        <v>-</v>
      </c>
      <c r="AX180" s="48" t="str">
        <f t="shared" si="27"/>
        <v>No</v>
      </c>
      <c r="AY180" s="48" t="str">
        <f t="shared" si="28"/>
        <v>No</v>
      </c>
      <c r="AZ180" s="48">
        <f t="shared" si="29"/>
        <v>0</v>
      </c>
    </row>
    <row r="181" spans="1:52" x14ac:dyDescent="0.25">
      <c r="A181" s="39"/>
      <c r="B181" s="39" t="e">
        <f>IF(ROW(A181)=1,"",VLOOKUP(A181,'SERP Crawl'!A:C,3,FALSE))</f>
        <v>#N/A</v>
      </c>
      <c r="C181" t="e">
        <f>IF(ROW(A181)=1,"",VLOOKUP(A181,Crawl!A:C,3,FALSE))</f>
        <v>#N/A</v>
      </c>
      <c r="D181" s="46" t="e">
        <f>IF(ROW(A181)=1,"",IF(VLOOKUP(A181,Crawl!A:V,22,FALSE)="","No","Yes"))</f>
        <v>#N/A</v>
      </c>
      <c r="E181" s="46" t="e">
        <f>IF(ROW(A181)=1,"",IF(VLOOKUP(A181,Crawl!A:W,23,FALSE)=0,"",VLOOKUP(A181,Crawl!A:W,23,FALSE)))</f>
        <v>#N/A</v>
      </c>
      <c r="F181" s="46" t="str">
        <f t="shared" si="31"/>
        <v/>
      </c>
      <c r="G181" s="46" t="str">
        <f>IFERROR(MID(A181,FIND(".",A181,LEN(Questionnaire!$E$3)),LEN(A181)),"")</f>
        <v/>
      </c>
      <c r="H181" s="46" t="str">
        <f t="shared" si="32"/>
        <v/>
      </c>
      <c r="AJ181"/>
      <c r="AK181"/>
      <c r="AL181"/>
      <c r="AM181"/>
      <c r="AN181"/>
      <c r="AO181"/>
      <c r="AP181"/>
      <c r="AQ181" s="48" t="str">
        <f>IF(ROW()=1,"",IF(L181=200,IFERROR(IF(FIND(LOWER(Questionnaire!$E$2),LOWER(N181)),"Yes","No"),"No"),"-"))</f>
        <v>-</v>
      </c>
      <c r="AR181" s="48" t="str">
        <f t="shared" si="22"/>
        <v>-</v>
      </c>
      <c r="AS181" s="48" t="str">
        <f t="shared" si="23"/>
        <v>-</v>
      </c>
      <c r="AT181" s="48" t="str">
        <f t="shared" si="30"/>
        <v>-</v>
      </c>
      <c r="AU181" s="48" t="str">
        <f t="shared" si="24"/>
        <v>No</v>
      </c>
      <c r="AV181" s="48" t="str">
        <f t="shared" si="25"/>
        <v>No</v>
      </c>
      <c r="AW181" s="48" t="str">
        <f t="shared" si="26"/>
        <v>-</v>
      </c>
      <c r="AX181" s="48" t="str">
        <f t="shared" si="27"/>
        <v>No</v>
      </c>
      <c r="AY181" s="48" t="str">
        <f t="shared" si="28"/>
        <v>No</v>
      </c>
      <c r="AZ181" s="48">
        <f t="shared" si="29"/>
        <v>0</v>
      </c>
    </row>
    <row r="182" spans="1:52" x14ac:dyDescent="0.25">
      <c r="A182" s="39"/>
      <c r="B182" s="39" t="e">
        <f>IF(ROW(A182)=1,"",VLOOKUP(A182,'SERP Crawl'!A:C,3,FALSE))</f>
        <v>#N/A</v>
      </c>
      <c r="C182" t="e">
        <f>IF(ROW(A182)=1,"",VLOOKUP(A182,Crawl!A:C,3,FALSE))</f>
        <v>#N/A</v>
      </c>
      <c r="D182" s="46" t="e">
        <f>IF(ROW(A182)=1,"",IF(VLOOKUP(A182,Crawl!A:V,22,FALSE)="","No","Yes"))</f>
        <v>#N/A</v>
      </c>
      <c r="E182" s="46" t="e">
        <f>IF(ROW(A182)=1,"",IF(VLOOKUP(A182,Crawl!A:W,23,FALSE)=0,"",VLOOKUP(A182,Crawl!A:W,23,FALSE)))</f>
        <v>#N/A</v>
      </c>
      <c r="F182" s="46" t="str">
        <f t="shared" si="31"/>
        <v/>
      </c>
      <c r="G182" s="46" t="str">
        <f>IFERROR(MID(A182,FIND(".",A182,LEN(Questionnaire!$E$3)),LEN(A182)),"")</f>
        <v/>
      </c>
      <c r="H182" s="46" t="str">
        <f t="shared" si="32"/>
        <v/>
      </c>
      <c r="AJ182"/>
      <c r="AK182"/>
      <c r="AL182"/>
      <c r="AM182"/>
      <c r="AN182"/>
      <c r="AO182"/>
      <c r="AP182"/>
      <c r="AQ182" s="48" t="str">
        <f>IF(ROW()=1,"",IF(L182=200,IFERROR(IF(FIND(LOWER(Questionnaire!$E$2),LOWER(N182)),"Yes","No"),"No"),"-"))</f>
        <v>-</v>
      </c>
      <c r="AR182" s="48" t="str">
        <f t="shared" si="22"/>
        <v>-</v>
      </c>
      <c r="AS182" s="48" t="str">
        <f t="shared" si="23"/>
        <v>-</v>
      </c>
      <c r="AT182" s="48" t="str">
        <f t="shared" si="30"/>
        <v>-</v>
      </c>
      <c r="AU182" s="48" t="str">
        <f t="shared" si="24"/>
        <v>No</v>
      </c>
      <c r="AV182" s="48" t="str">
        <f t="shared" si="25"/>
        <v>No</v>
      </c>
      <c r="AW182" s="48" t="str">
        <f t="shared" si="26"/>
        <v>-</v>
      </c>
      <c r="AX182" s="48" t="str">
        <f t="shared" si="27"/>
        <v>No</v>
      </c>
      <c r="AY182" s="48" t="str">
        <f t="shared" si="28"/>
        <v>No</v>
      </c>
      <c r="AZ182" s="48">
        <f t="shared" si="29"/>
        <v>0</v>
      </c>
    </row>
    <row r="183" spans="1:52" x14ac:dyDescent="0.25">
      <c r="A183" s="39"/>
      <c r="B183" s="39" t="e">
        <f>IF(ROW(A183)=1,"",VLOOKUP(A183,'SERP Crawl'!A:C,3,FALSE))</f>
        <v>#N/A</v>
      </c>
      <c r="C183" t="e">
        <f>IF(ROW(A183)=1,"",VLOOKUP(A183,Crawl!A:C,3,FALSE))</f>
        <v>#N/A</v>
      </c>
      <c r="D183" s="46" t="e">
        <f>IF(ROW(A183)=1,"",IF(VLOOKUP(A183,Crawl!A:V,22,FALSE)="","No","Yes"))</f>
        <v>#N/A</v>
      </c>
      <c r="E183" s="46" t="e">
        <f>IF(ROW(A183)=1,"",IF(VLOOKUP(A183,Crawl!A:W,23,FALSE)=0,"",VLOOKUP(A183,Crawl!A:W,23,FALSE)))</f>
        <v>#N/A</v>
      </c>
      <c r="F183" s="46" t="str">
        <f t="shared" si="31"/>
        <v/>
      </c>
      <c r="G183" s="46" t="str">
        <f>IFERROR(MID(A183,FIND(".",A183,LEN(Questionnaire!$E$3)),LEN(A183)),"")</f>
        <v/>
      </c>
      <c r="H183" s="46" t="str">
        <f t="shared" si="32"/>
        <v/>
      </c>
      <c r="AJ183"/>
      <c r="AK183"/>
      <c r="AL183"/>
      <c r="AM183"/>
      <c r="AN183"/>
      <c r="AO183"/>
      <c r="AP183"/>
      <c r="AQ183" s="48" t="str">
        <f>IF(ROW()=1,"",IF(L183=200,IFERROR(IF(FIND(LOWER(Questionnaire!$E$2),LOWER(N183)),"Yes","No"),"No"),"-"))</f>
        <v>-</v>
      </c>
      <c r="AR183" s="48" t="str">
        <f t="shared" si="22"/>
        <v>-</v>
      </c>
      <c r="AS183" s="48" t="str">
        <f t="shared" si="23"/>
        <v>-</v>
      </c>
      <c r="AT183" s="48" t="str">
        <f t="shared" si="30"/>
        <v>-</v>
      </c>
      <c r="AU183" s="48" t="str">
        <f t="shared" si="24"/>
        <v>No</v>
      </c>
      <c r="AV183" s="48" t="str">
        <f t="shared" si="25"/>
        <v>No</v>
      </c>
      <c r="AW183" s="48" t="str">
        <f t="shared" si="26"/>
        <v>-</v>
      </c>
      <c r="AX183" s="48" t="str">
        <f t="shared" si="27"/>
        <v>No</v>
      </c>
      <c r="AY183" s="48" t="str">
        <f t="shared" si="28"/>
        <v>No</v>
      </c>
      <c r="AZ183" s="48">
        <f t="shared" si="29"/>
        <v>0</v>
      </c>
    </row>
    <row r="184" spans="1:52" x14ac:dyDescent="0.25">
      <c r="A184" s="39"/>
      <c r="B184" s="39" t="e">
        <f>IF(ROW(A184)=1,"",VLOOKUP(A184,'SERP Crawl'!A:C,3,FALSE))</f>
        <v>#N/A</v>
      </c>
      <c r="C184" t="e">
        <f>IF(ROW(A184)=1,"",VLOOKUP(A184,Crawl!A:C,3,FALSE))</f>
        <v>#N/A</v>
      </c>
      <c r="D184" s="46" t="e">
        <f>IF(ROW(A184)=1,"",IF(VLOOKUP(A184,Crawl!A:V,22,FALSE)="","No","Yes"))</f>
        <v>#N/A</v>
      </c>
      <c r="E184" s="46" t="e">
        <f>IF(ROW(A184)=1,"",IF(VLOOKUP(A184,Crawl!A:W,23,FALSE)=0,"",VLOOKUP(A184,Crawl!A:W,23,FALSE)))</f>
        <v>#N/A</v>
      </c>
      <c r="F184" s="46" t="str">
        <f t="shared" si="31"/>
        <v/>
      </c>
      <c r="G184" s="46" t="str">
        <f>IFERROR(MID(A184,FIND(".",A184,LEN(Questionnaire!$E$3)),LEN(A184)),"")</f>
        <v/>
      </c>
      <c r="H184" s="46" t="str">
        <f t="shared" si="32"/>
        <v/>
      </c>
      <c r="AJ184"/>
      <c r="AK184"/>
      <c r="AL184"/>
      <c r="AM184"/>
      <c r="AN184"/>
      <c r="AO184"/>
      <c r="AP184"/>
      <c r="AQ184" s="48" t="str">
        <f>IF(ROW()=1,"",IF(L184=200,IFERROR(IF(FIND(LOWER(Questionnaire!$E$2),LOWER(N184)),"Yes","No"),"No"),"-"))</f>
        <v>-</v>
      </c>
      <c r="AR184" s="48" t="str">
        <f t="shared" si="22"/>
        <v>-</v>
      </c>
      <c r="AS184" s="48" t="str">
        <f t="shared" si="23"/>
        <v>-</v>
      </c>
      <c r="AT184" s="48" t="str">
        <f t="shared" si="30"/>
        <v>-</v>
      </c>
      <c r="AU184" s="48" t="str">
        <f t="shared" si="24"/>
        <v>No</v>
      </c>
      <c r="AV184" s="48" t="str">
        <f t="shared" si="25"/>
        <v>No</v>
      </c>
      <c r="AW184" s="48" t="str">
        <f t="shared" si="26"/>
        <v>-</v>
      </c>
      <c r="AX184" s="48" t="str">
        <f t="shared" si="27"/>
        <v>No</v>
      </c>
      <c r="AY184" s="48" t="str">
        <f t="shared" si="28"/>
        <v>No</v>
      </c>
      <c r="AZ184" s="48">
        <f t="shared" si="29"/>
        <v>0</v>
      </c>
    </row>
    <row r="185" spans="1:52" x14ac:dyDescent="0.25">
      <c r="A185" s="39"/>
      <c r="B185" s="39" t="e">
        <f>IF(ROW(A185)=1,"",VLOOKUP(A185,'SERP Crawl'!A:C,3,FALSE))</f>
        <v>#N/A</v>
      </c>
      <c r="C185" t="e">
        <f>IF(ROW(A185)=1,"",VLOOKUP(A185,Crawl!A:C,3,FALSE))</f>
        <v>#N/A</v>
      </c>
      <c r="D185" s="46" t="e">
        <f>IF(ROW(A185)=1,"",IF(VLOOKUP(A185,Crawl!A:V,22,FALSE)="","No","Yes"))</f>
        <v>#N/A</v>
      </c>
      <c r="E185" s="46" t="e">
        <f>IF(ROW(A185)=1,"",IF(VLOOKUP(A185,Crawl!A:W,23,FALSE)=0,"",VLOOKUP(A185,Crawl!A:W,23,FALSE)))</f>
        <v>#N/A</v>
      </c>
      <c r="F185" s="46" t="str">
        <f t="shared" si="31"/>
        <v/>
      </c>
      <c r="G185" s="46" t="str">
        <f>IFERROR(MID(A185,FIND(".",A185,LEN(Questionnaire!$E$3)),LEN(A185)),"")</f>
        <v/>
      </c>
      <c r="H185" s="46" t="str">
        <f t="shared" si="32"/>
        <v/>
      </c>
      <c r="AJ185"/>
      <c r="AK185"/>
      <c r="AL185"/>
      <c r="AM185"/>
      <c r="AN185"/>
      <c r="AO185"/>
      <c r="AP185"/>
      <c r="AQ185" s="48" t="str">
        <f>IF(ROW()=1,"",IF(L185=200,IFERROR(IF(FIND(LOWER(Questionnaire!$E$2),LOWER(N185)),"Yes","No"),"No"),"-"))</f>
        <v>-</v>
      </c>
      <c r="AR185" s="48" t="str">
        <f t="shared" si="22"/>
        <v>-</v>
      </c>
      <c r="AS185" s="48" t="str">
        <f t="shared" si="23"/>
        <v>-</v>
      </c>
      <c r="AT185" s="48" t="str">
        <f t="shared" si="30"/>
        <v>-</v>
      </c>
      <c r="AU185" s="48" t="str">
        <f t="shared" si="24"/>
        <v>No</v>
      </c>
      <c r="AV185" s="48" t="str">
        <f t="shared" si="25"/>
        <v>No</v>
      </c>
      <c r="AW185" s="48" t="str">
        <f t="shared" si="26"/>
        <v>-</v>
      </c>
      <c r="AX185" s="48" t="str">
        <f t="shared" si="27"/>
        <v>No</v>
      </c>
      <c r="AY185" s="48" t="str">
        <f t="shared" si="28"/>
        <v>No</v>
      </c>
      <c r="AZ185" s="48">
        <f t="shared" si="29"/>
        <v>0</v>
      </c>
    </row>
    <row r="186" spans="1:52" x14ac:dyDescent="0.25">
      <c r="A186" s="39"/>
      <c r="B186" s="39" t="e">
        <f>IF(ROW(A186)=1,"",VLOOKUP(A186,'SERP Crawl'!A:C,3,FALSE))</f>
        <v>#N/A</v>
      </c>
      <c r="C186" t="e">
        <f>IF(ROW(A186)=1,"",VLOOKUP(A186,Crawl!A:C,3,FALSE))</f>
        <v>#N/A</v>
      </c>
      <c r="D186" s="46" t="e">
        <f>IF(ROW(A186)=1,"",IF(VLOOKUP(A186,Crawl!A:V,22,FALSE)="","No","Yes"))</f>
        <v>#N/A</v>
      </c>
      <c r="E186" s="46" t="e">
        <f>IF(ROW(A186)=1,"",IF(VLOOKUP(A186,Crawl!A:W,23,FALSE)=0,"",VLOOKUP(A186,Crawl!A:W,23,FALSE)))</f>
        <v>#N/A</v>
      </c>
      <c r="F186" s="46" t="str">
        <f t="shared" si="31"/>
        <v/>
      </c>
      <c r="G186" s="46" t="str">
        <f>IFERROR(MID(A186,FIND(".",A186,LEN(Questionnaire!$E$3)),LEN(A186)),"")</f>
        <v/>
      </c>
      <c r="H186" s="46" t="str">
        <f t="shared" si="32"/>
        <v/>
      </c>
      <c r="AJ186"/>
      <c r="AK186"/>
      <c r="AL186"/>
      <c r="AM186"/>
      <c r="AN186"/>
      <c r="AO186"/>
      <c r="AP186"/>
      <c r="AQ186" s="48" t="str">
        <f>IF(ROW()=1,"",IF(L186=200,IFERROR(IF(FIND(LOWER(Questionnaire!$E$2),LOWER(N186)),"Yes","No"),"No"),"-"))</f>
        <v>-</v>
      </c>
      <c r="AR186" s="48" t="str">
        <f t="shared" si="22"/>
        <v>-</v>
      </c>
      <c r="AS186" s="48" t="str">
        <f t="shared" si="23"/>
        <v>-</v>
      </c>
      <c r="AT186" s="48" t="str">
        <f t="shared" si="30"/>
        <v>-</v>
      </c>
      <c r="AU186" s="48" t="str">
        <f t="shared" si="24"/>
        <v>No</v>
      </c>
      <c r="AV186" s="48" t="str">
        <f t="shared" si="25"/>
        <v>No</v>
      </c>
      <c r="AW186" s="48" t="str">
        <f t="shared" si="26"/>
        <v>-</v>
      </c>
      <c r="AX186" s="48" t="str">
        <f t="shared" si="27"/>
        <v>No</v>
      </c>
      <c r="AY186" s="48" t="str">
        <f t="shared" si="28"/>
        <v>No</v>
      </c>
      <c r="AZ186" s="48">
        <f t="shared" si="29"/>
        <v>0</v>
      </c>
    </row>
    <row r="187" spans="1:52" x14ac:dyDescent="0.25">
      <c r="A187" s="39"/>
      <c r="B187" s="39" t="e">
        <f>IF(ROW(A187)=1,"",VLOOKUP(A187,'SERP Crawl'!A:C,3,FALSE))</f>
        <v>#N/A</v>
      </c>
      <c r="C187" t="e">
        <f>IF(ROW(A187)=1,"",VLOOKUP(A187,Crawl!A:C,3,FALSE))</f>
        <v>#N/A</v>
      </c>
      <c r="D187" s="46" t="e">
        <f>IF(ROW(A187)=1,"",IF(VLOOKUP(A187,Crawl!A:V,22,FALSE)="","No","Yes"))</f>
        <v>#N/A</v>
      </c>
      <c r="E187" s="46" t="e">
        <f>IF(ROW(A187)=1,"",IF(VLOOKUP(A187,Crawl!A:W,23,FALSE)=0,"",VLOOKUP(A187,Crawl!A:W,23,FALSE)))</f>
        <v>#N/A</v>
      </c>
      <c r="F187" s="46" t="str">
        <f t="shared" si="31"/>
        <v/>
      </c>
      <c r="G187" s="46" t="str">
        <f>IFERROR(MID(A187,FIND(".",A187,LEN(Questionnaire!$E$3)),LEN(A187)),"")</f>
        <v/>
      </c>
      <c r="H187" s="46" t="str">
        <f t="shared" si="32"/>
        <v/>
      </c>
      <c r="AJ187"/>
      <c r="AK187"/>
      <c r="AL187"/>
      <c r="AM187"/>
      <c r="AN187"/>
      <c r="AO187"/>
      <c r="AP187"/>
      <c r="AQ187" s="48" t="str">
        <f>IF(ROW()=1,"",IF(L187=200,IFERROR(IF(FIND(LOWER(Questionnaire!$E$2),LOWER(N187)),"Yes","No"),"No"),"-"))</f>
        <v>-</v>
      </c>
      <c r="AR187" s="48" t="str">
        <f t="shared" si="22"/>
        <v>-</v>
      </c>
      <c r="AS187" s="48" t="str">
        <f t="shared" si="23"/>
        <v>-</v>
      </c>
      <c r="AT187" s="48" t="str">
        <f t="shared" si="30"/>
        <v>-</v>
      </c>
      <c r="AU187" s="48" t="str">
        <f t="shared" si="24"/>
        <v>No</v>
      </c>
      <c r="AV187" s="48" t="str">
        <f t="shared" si="25"/>
        <v>No</v>
      </c>
      <c r="AW187" s="48" t="str">
        <f t="shared" si="26"/>
        <v>-</v>
      </c>
      <c r="AX187" s="48" t="str">
        <f t="shared" si="27"/>
        <v>No</v>
      </c>
      <c r="AY187" s="48" t="str">
        <f t="shared" si="28"/>
        <v>No</v>
      </c>
      <c r="AZ187" s="48">
        <f t="shared" si="29"/>
        <v>0</v>
      </c>
    </row>
    <row r="188" spans="1:52" x14ac:dyDescent="0.25">
      <c r="A188" s="39"/>
      <c r="B188" s="39" t="e">
        <f>IF(ROW(A188)=1,"",VLOOKUP(A188,'SERP Crawl'!A:C,3,FALSE))</f>
        <v>#N/A</v>
      </c>
      <c r="C188" t="e">
        <f>IF(ROW(A188)=1,"",VLOOKUP(A188,Crawl!A:C,3,FALSE))</f>
        <v>#N/A</v>
      </c>
      <c r="D188" s="46" t="e">
        <f>IF(ROW(A188)=1,"",IF(VLOOKUP(A188,Crawl!A:V,22,FALSE)="","No","Yes"))</f>
        <v>#N/A</v>
      </c>
      <c r="E188" s="46" t="e">
        <f>IF(ROW(A188)=1,"",IF(VLOOKUP(A188,Crawl!A:W,23,FALSE)=0,"",VLOOKUP(A188,Crawl!A:W,23,FALSE)))</f>
        <v>#N/A</v>
      </c>
      <c r="F188" s="46" t="str">
        <f t="shared" si="31"/>
        <v/>
      </c>
      <c r="G188" s="46" t="str">
        <f>IFERROR(MID(A188,FIND(".",A188,LEN(Questionnaire!$E$3)),LEN(A188)),"")</f>
        <v/>
      </c>
      <c r="H188" s="46" t="str">
        <f t="shared" si="32"/>
        <v/>
      </c>
      <c r="AJ188"/>
      <c r="AK188"/>
      <c r="AL188"/>
      <c r="AM188"/>
      <c r="AN188"/>
      <c r="AO188"/>
      <c r="AP188"/>
      <c r="AQ188" s="48" t="str">
        <f>IF(ROW()=1,"",IF(L188=200,IFERROR(IF(FIND(LOWER(Questionnaire!$E$2),LOWER(N188)),"Yes","No"),"No"),"-"))</f>
        <v>-</v>
      </c>
      <c r="AR188" s="48" t="str">
        <f t="shared" si="22"/>
        <v>-</v>
      </c>
      <c r="AS188" s="48" t="str">
        <f t="shared" si="23"/>
        <v>-</v>
      </c>
      <c r="AT188" s="48" t="str">
        <f t="shared" si="30"/>
        <v>-</v>
      </c>
      <c r="AU188" s="48" t="str">
        <f t="shared" si="24"/>
        <v>No</v>
      </c>
      <c r="AV188" s="48" t="str">
        <f t="shared" si="25"/>
        <v>No</v>
      </c>
      <c r="AW188" s="48" t="str">
        <f t="shared" si="26"/>
        <v>-</v>
      </c>
      <c r="AX188" s="48" t="str">
        <f t="shared" si="27"/>
        <v>No</v>
      </c>
      <c r="AY188" s="48" t="str">
        <f t="shared" si="28"/>
        <v>No</v>
      </c>
      <c r="AZ188" s="48">
        <f t="shared" si="29"/>
        <v>0</v>
      </c>
    </row>
    <row r="189" spans="1:52" x14ac:dyDescent="0.25">
      <c r="A189" s="39"/>
      <c r="B189" s="39" t="e">
        <f>IF(ROW(A189)=1,"",VLOOKUP(A189,'SERP Crawl'!A:C,3,FALSE))</f>
        <v>#N/A</v>
      </c>
      <c r="C189" t="e">
        <f>IF(ROW(A189)=1,"",VLOOKUP(A189,Crawl!A:C,3,FALSE))</f>
        <v>#N/A</v>
      </c>
      <c r="D189" s="46" t="e">
        <f>IF(ROW(A189)=1,"",IF(VLOOKUP(A189,Crawl!A:V,22,FALSE)="","No","Yes"))</f>
        <v>#N/A</v>
      </c>
      <c r="E189" s="46" t="e">
        <f>IF(ROW(A189)=1,"",IF(VLOOKUP(A189,Crawl!A:W,23,FALSE)=0,"",VLOOKUP(A189,Crawl!A:W,23,FALSE)))</f>
        <v>#N/A</v>
      </c>
      <c r="F189" s="46" t="str">
        <f t="shared" si="31"/>
        <v/>
      </c>
      <c r="G189" s="46" t="str">
        <f>IFERROR(MID(A189,FIND(".",A189,LEN(Questionnaire!$E$3)),LEN(A189)),"")</f>
        <v/>
      </c>
      <c r="H189" s="46" t="str">
        <f t="shared" si="32"/>
        <v/>
      </c>
      <c r="AJ189"/>
      <c r="AK189"/>
      <c r="AL189"/>
      <c r="AM189"/>
      <c r="AN189"/>
      <c r="AO189"/>
      <c r="AP189"/>
      <c r="AQ189" s="48" t="str">
        <f>IF(ROW()=1,"",IF(L189=200,IFERROR(IF(FIND(LOWER(Questionnaire!$E$2),LOWER(N189)),"Yes","No"),"No"),"-"))</f>
        <v>-</v>
      </c>
      <c r="AR189" s="48" t="str">
        <f t="shared" si="22"/>
        <v>-</v>
      </c>
      <c r="AS189" s="48" t="str">
        <f t="shared" si="23"/>
        <v>-</v>
      </c>
      <c r="AT189" s="48" t="str">
        <f t="shared" si="30"/>
        <v>-</v>
      </c>
      <c r="AU189" s="48" t="str">
        <f t="shared" si="24"/>
        <v>No</v>
      </c>
      <c r="AV189" s="48" t="str">
        <f t="shared" si="25"/>
        <v>No</v>
      </c>
      <c r="AW189" s="48" t="str">
        <f t="shared" si="26"/>
        <v>-</v>
      </c>
      <c r="AX189" s="48" t="str">
        <f t="shared" si="27"/>
        <v>No</v>
      </c>
      <c r="AY189" s="48" t="str">
        <f t="shared" si="28"/>
        <v>No</v>
      </c>
      <c r="AZ189" s="48">
        <f t="shared" si="29"/>
        <v>0</v>
      </c>
    </row>
    <row r="190" spans="1:52" x14ac:dyDescent="0.25">
      <c r="A190" s="39"/>
      <c r="B190" s="39" t="e">
        <f>IF(ROW(A190)=1,"",VLOOKUP(A190,'SERP Crawl'!A:C,3,FALSE))</f>
        <v>#N/A</v>
      </c>
      <c r="C190" t="e">
        <f>IF(ROW(A190)=1,"",VLOOKUP(A190,Crawl!A:C,3,FALSE))</f>
        <v>#N/A</v>
      </c>
      <c r="D190" s="46" t="e">
        <f>IF(ROW(A190)=1,"",IF(VLOOKUP(A190,Crawl!A:V,22,FALSE)="","No","Yes"))</f>
        <v>#N/A</v>
      </c>
      <c r="E190" s="46" t="e">
        <f>IF(ROW(A190)=1,"",IF(VLOOKUP(A190,Crawl!A:W,23,FALSE)=0,"",VLOOKUP(A190,Crawl!A:W,23,FALSE)))</f>
        <v>#N/A</v>
      </c>
      <c r="F190" s="46" t="str">
        <f t="shared" si="31"/>
        <v/>
      </c>
      <c r="G190" s="46" t="str">
        <f>IFERROR(MID(A190,FIND(".",A190,LEN(Questionnaire!$E$3)),LEN(A190)),"")</f>
        <v/>
      </c>
      <c r="H190" s="46" t="str">
        <f t="shared" si="32"/>
        <v/>
      </c>
      <c r="AJ190"/>
      <c r="AK190"/>
      <c r="AL190"/>
      <c r="AM190"/>
      <c r="AN190"/>
      <c r="AO190"/>
      <c r="AP190"/>
      <c r="AQ190" s="48" t="str">
        <f>IF(ROW()=1,"",IF(L190=200,IFERROR(IF(FIND(LOWER(Questionnaire!$E$2),LOWER(N190)),"Yes","No"),"No"),"-"))</f>
        <v>-</v>
      </c>
      <c r="AR190" s="48" t="str">
        <f t="shared" si="22"/>
        <v>-</v>
      </c>
      <c r="AS190" s="48" t="str">
        <f t="shared" si="23"/>
        <v>-</v>
      </c>
      <c r="AT190" s="48" t="str">
        <f t="shared" si="30"/>
        <v>-</v>
      </c>
      <c r="AU190" s="48" t="str">
        <f t="shared" si="24"/>
        <v>No</v>
      </c>
      <c r="AV190" s="48" t="str">
        <f t="shared" si="25"/>
        <v>No</v>
      </c>
      <c r="AW190" s="48" t="str">
        <f t="shared" si="26"/>
        <v>-</v>
      </c>
      <c r="AX190" s="48" t="str">
        <f t="shared" si="27"/>
        <v>No</v>
      </c>
      <c r="AY190" s="48" t="str">
        <f t="shared" si="28"/>
        <v>No</v>
      </c>
      <c r="AZ190" s="48">
        <f t="shared" si="29"/>
        <v>0</v>
      </c>
    </row>
    <row r="191" spans="1:52" x14ac:dyDescent="0.25">
      <c r="A191" s="39"/>
      <c r="B191" s="39" t="e">
        <f>IF(ROW(A191)=1,"",VLOOKUP(A191,'SERP Crawl'!A:C,3,FALSE))</f>
        <v>#N/A</v>
      </c>
      <c r="C191" t="e">
        <f>IF(ROW(A191)=1,"",VLOOKUP(A191,Crawl!A:C,3,FALSE))</f>
        <v>#N/A</v>
      </c>
      <c r="D191" s="46" t="e">
        <f>IF(ROW(A191)=1,"",IF(VLOOKUP(A191,Crawl!A:V,22,FALSE)="","No","Yes"))</f>
        <v>#N/A</v>
      </c>
      <c r="E191" s="46" t="e">
        <f>IF(ROW(A191)=1,"",IF(VLOOKUP(A191,Crawl!A:W,23,FALSE)=0,"",VLOOKUP(A191,Crawl!A:W,23,FALSE)))</f>
        <v>#N/A</v>
      </c>
      <c r="F191" s="46" t="str">
        <f t="shared" si="31"/>
        <v/>
      </c>
      <c r="G191" s="46" t="str">
        <f>IFERROR(MID(A191,FIND(".",A191,LEN(Questionnaire!$E$3)),LEN(A191)),"")</f>
        <v/>
      </c>
      <c r="H191" s="46" t="str">
        <f t="shared" si="32"/>
        <v/>
      </c>
      <c r="AJ191"/>
      <c r="AK191"/>
      <c r="AL191"/>
      <c r="AM191"/>
      <c r="AN191"/>
      <c r="AO191"/>
      <c r="AP191"/>
      <c r="AQ191" s="48" t="str">
        <f>IF(ROW()=1,"",IF(L191=200,IFERROR(IF(FIND(LOWER(Questionnaire!$E$2),LOWER(N191)),"Yes","No"),"No"),"-"))</f>
        <v>-</v>
      </c>
      <c r="AR191" s="48" t="str">
        <f t="shared" si="22"/>
        <v>-</v>
      </c>
      <c r="AS191" s="48" t="str">
        <f t="shared" si="23"/>
        <v>-</v>
      </c>
      <c r="AT191" s="48" t="str">
        <f t="shared" si="30"/>
        <v>-</v>
      </c>
      <c r="AU191" s="48" t="str">
        <f t="shared" si="24"/>
        <v>No</v>
      </c>
      <c r="AV191" s="48" t="str">
        <f t="shared" si="25"/>
        <v>No</v>
      </c>
      <c r="AW191" s="48" t="str">
        <f t="shared" si="26"/>
        <v>-</v>
      </c>
      <c r="AX191" s="48" t="str">
        <f t="shared" si="27"/>
        <v>No</v>
      </c>
      <c r="AY191" s="48" t="str">
        <f t="shared" si="28"/>
        <v>No</v>
      </c>
      <c r="AZ191" s="48">
        <f t="shared" si="29"/>
        <v>0</v>
      </c>
    </row>
    <row r="192" spans="1:52" x14ac:dyDescent="0.25">
      <c r="A192" s="39"/>
      <c r="B192" s="39" t="e">
        <f>IF(ROW(A192)=1,"",VLOOKUP(A192,'SERP Crawl'!A:C,3,FALSE))</f>
        <v>#N/A</v>
      </c>
      <c r="C192" t="e">
        <f>IF(ROW(A192)=1,"",VLOOKUP(A192,Crawl!A:C,3,FALSE))</f>
        <v>#N/A</v>
      </c>
      <c r="D192" s="46" t="e">
        <f>IF(ROW(A192)=1,"",IF(VLOOKUP(A192,Crawl!A:V,22,FALSE)="","No","Yes"))</f>
        <v>#N/A</v>
      </c>
      <c r="E192" s="46" t="e">
        <f>IF(ROW(A192)=1,"",IF(VLOOKUP(A192,Crawl!A:W,23,FALSE)=0,"",VLOOKUP(A192,Crawl!A:W,23,FALSE)))</f>
        <v>#N/A</v>
      </c>
      <c r="F192" s="46" t="str">
        <f t="shared" si="31"/>
        <v/>
      </c>
      <c r="G192" s="46" t="str">
        <f>IFERROR(MID(A192,FIND(".",A192,LEN(Questionnaire!$E$3)),LEN(A192)),"")</f>
        <v/>
      </c>
      <c r="H192" s="46" t="str">
        <f t="shared" si="32"/>
        <v/>
      </c>
      <c r="AJ192"/>
      <c r="AK192"/>
      <c r="AL192"/>
      <c r="AM192"/>
      <c r="AN192"/>
      <c r="AO192"/>
      <c r="AP192"/>
      <c r="AQ192" s="48" t="str">
        <f>IF(ROW()=1,"",IF(L192=200,IFERROR(IF(FIND(LOWER(Questionnaire!$E$2),LOWER(N192)),"Yes","No"),"No"),"-"))</f>
        <v>-</v>
      </c>
      <c r="AR192" s="48" t="str">
        <f t="shared" si="22"/>
        <v>-</v>
      </c>
      <c r="AS192" s="48" t="str">
        <f t="shared" si="23"/>
        <v>-</v>
      </c>
      <c r="AT192" s="48" t="str">
        <f t="shared" si="30"/>
        <v>-</v>
      </c>
      <c r="AU192" s="48" t="str">
        <f t="shared" si="24"/>
        <v>No</v>
      </c>
      <c r="AV192" s="48" t="str">
        <f t="shared" si="25"/>
        <v>No</v>
      </c>
      <c r="AW192" s="48" t="str">
        <f t="shared" si="26"/>
        <v>-</v>
      </c>
      <c r="AX192" s="48" t="str">
        <f t="shared" si="27"/>
        <v>No</v>
      </c>
      <c r="AY192" s="48" t="str">
        <f t="shared" si="28"/>
        <v>No</v>
      </c>
      <c r="AZ192" s="48">
        <f t="shared" si="29"/>
        <v>0</v>
      </c>
    </row>
    <row r="193" spans="1:58" x14ac:dyDescent="0.25">
      <c r="A193" s="39"/>
      <c r="B193" s="39" t="e">
        <f>IF(ROW(A193)=1,"",VLOOKUP(A193,'SERP Crawl'!A:C,3,FALSE))</f>
        <v>#N/A</v>
      </c>
      <c r="C193" t="e">
        <f>IF(ROW(A193)=1,"",VLOOKUP(A193,Crawl!A:C,3,FALSE))</f>
        <v>#N/A</v>
      </c>
      <c r="D193" s="46" t="e">
        <f>IF(ROW(A193)=1,"",IF(VLOOKUP(A193,Crawl!A:V,22,FALSE)="","No","Yes"))</f>
        <v>#N/A</v>
      </c>
      <c r="E193" s="46" t="e">
        <f>IF(ROW(A193)=1,"",IF(VLOOKUP(A193,Crawl!A:W,23,FALSE)=0,"",VLOOKUP(A193,Crawl!A:W,23,FALSE)))</f>
        <v>#N/A</v>
      </c>
      <c r="F193" s="46" t="str">
        <f t="shared" si="31"/>
        <v/>
      </c>
      <c r="G193" s="46" t="str">
        <f>IFERROR(MID(A193,FIND(".",A193,LEN(Questionnaire!$E$3)),LEN(A193)),"")</f>
        <v/>
      </c>
      <c r="H193" s="46" t="str">
        <f t="shared" si="32"/>
        <v/>
      </c>
      <c r="AJ193"/>
      <c r="AK193"/>
      <c r="AL193"/>
      <c r="AM193"/>
      <c r="AN193"/>
      <c r="AO193"/>
      <c r="AP193"/>
      <c r="AQ193" s="48" t="str">
        <f>IF(ROW()=1,"",IF(L193=200,IFERROR(IF(FIND(LOWER(Questionnaire!$E$2),LOWER(N193)),"Yes","No"),"No"),"-"))</f>
        <v>-</v>
      </c>
      <c r="AR193" s="48" t="str">
        <f t="shared" si="22"/>
        <v>-</v>
      </c>
      <c r="AS193" s="48" t="str">
        <f t="shared" si="23"/>
        <v>-</v>
      </c>
      <c r="AT193" s="48" t="str">
        <f t="shared" si="30"/>
        <v>-</v>
      </c>
      <c r="AU193" s="48" t="str">
        <f t="shared" si="24"/>
        <v>No</v>
      </c>
      <c r="AV193" s="48" t="str">
        <f t="shared" si="25"/>
        <v>No</v>
      </c>
      <c r="AW193" s="48" t="str">
        <f t="shared" si="26"/>
        <v>-</v>
      </c>
      <c r="AX193" s="48" t="str">
        <f t="shared" si="27"/>
        <v>No</v>
      </c>
      <c r="AY193" s="48" t="str">
        <f t="shared" si="28"/>
        <v>No</v>
      </c>
      <c r="AZ193" s="48">
        <f t="shared" si="29"/>
        <v>0</v>
      </c>
    </row>
    <row r="194" spans="1:58" x14ac:dyDescent="0.25">
      <c r="A194" s="39"/>
      <c r="B194" s="39" t="e">
        <f>IF(ROW(A194)=1,"",VLOOKUP(A194,'SERP Crawl'!A:C,3,FALSE))</f>
        <v>#N/A</v>
      </c>
      <c r="C194" t="e">
        <f>IF(ROW(A194)=1,"",VLOOKUP(A194,Crawl!A:C,3,FALSE))</f>
        <v>#N/A</v>
      </c>
      <c r="D194" s="46" t="e">
        <f>IF(ROW(A194)=1,"",IF(VLOOKUP(A194,Crawl!A:V,22,FALSE)="","No","Yes"))</f>
        <v>#N/A</v>
      </c>
      <c r="E194" s="46" t="e">
        <f>IF(ROW(A194)=1,"",IF(VLOOKUP(A194,Crawl!A:W,23,FALSE)=0,"",VLOOKUP(A194,Crawl!A:W,23,FALSE)))</f>
        <v>#N/A</v>
      </c>
      <c r="F194" s="46" t="str">
        <f t="shared" si="31"/>
        <v/>
      </c>
      <c r="G194" s="46" t="str">
        <f>IFERROR(MID(A194,FIND(".",A194,LEN(Questionnaire!$E$3)),LEN(A194)),"")</f>
        <v/>
      </c>
      <c r="H194" s="46" t="str">
        <f t="shared" si="32"/>
        <v/>
      </c>
      <c r="AJ194"/>
      <c r="AK194"/>
      <c r="AL194"/>
      <c r="AM194"/>
      <c r="AN194"/>
      <c r="AO194"/>
      <c r="AP194"/>
      <c r="AQ194" s="48" t="str">
        <f>IF(ROW()=1,"",IF(L194=200,IFERROR(IF(FIND(LOWER(Questionnaire!$E$2),LOWER(N194)),"Yes","No"),"No"),"-"))</f>
        <v>-</v>
      </c>
      <c r="AR194" s="48" t="str">
        <f t="shared" si="22"/>
        <v>-</v>
      </c>
      <c r="AS194" s="48" t="str">
        <f t="shared" si="23"/>
        <v>-</v>
      </c>
      <c r="AT194" s="48" t="str">
        <f t="shared" si="30"/>
        <v>-</v>
      </c>
      <c r="AU194" s="48" t="str">
        <f t="shared" si="24"/>
        <v>No</v>
      </c>
      <c r="AV194" s="48" t="str">
        <f t="shared" si="25"/>
        <v>No</v>
      </c>
      <c r="AW194" s="48" t="str">
        <f t="shared" si="26"/>
        <v>-</v>
      </c>
      <c r="AX194" s="48" t="str">
        <f t="shared" si="27"/>
        <v>No</v>
      </c>
      <c r="AY194" s="48" t="str">
        <f t="shared" si="28"/>
        <v>No</v>
      </c>
      <c r="AZ194" s="48">
        <f t="shared" si="29"/>
        <v>0</v>
      </c>
    </row>
    <row r="195" spans="1:58" x14ac:dyDescent="0.25">
      <c r="A195" s="39"/>
      <c r="B195" s="39" t="e">
        <f>IF(ROW(A195)=1,"",VLOOKUP(A195,'SERP Crawl'!A:C,3,FALSE))</f>
        <v>#N/A</v>
      </c>
      <c r="C195" t="e">
        <f>IF(ROW(A195)=1,"",VLOOKUP(A195,Crawl!A:C,3,FALSE))</f>
        <v>#N/A</v>
      </c>
      <c r="D195" s="46" t="e">
        <f>IF(ROW(A195)=1,"",IF(VLOOKUP(A195,Crawl!A:V,22,FALSE)="","No","Yes"))</f>
        <v>#N/A</v>
      </c>
      <c r="E195" s="46" t="e">
        <f>IF(ROW(A195)=1,"",IF(VLOOKUP(A195,Crawl!A:W,23,FALSE)=0,"",VLOOKUP(A195,Crawl!A:W,23,FALSE)))</f>
        <v>#N/A</v>
      </c>
      <c r="F195" s="46" t="str">
        <f t="shared" si="31"/>
        <v/>
      </c>
      <c r="G195" s="46" t="str">
        <f>IFERROR(MID(A195,FIND(".",A195,LEN(Questionnaire!$E$3)),LEN(A195)),"")</f>
        <v/>
      </c>
      <c r="H195" s="46" t="str">
        <f t="shared" si="32"/>
        <v/>
      </c>
      <c r="AJ195"/>
      <c r="AK195"/>
      <c r="AL195"/>
      <c r="AM195"/>
      <c r="AN195"/>
      <c r="AO195"/>
      <c r="AP195"/>
      <c r="AQ195" s="48" t="str">
        <f>IF(ROW()=1,"",IF(L195=200,IFERROR(IF(FIND(LOWER(Questionnaire!$E$2),LOWER(N195)),"Yes","No"),"No"),"-"))</f>
        <v>-</v>
      </c>
      <c r="AR195" s="48" t="str">
        <f t="shared" si="22"/>
        <v>-</v>
      </c>
      <c r="AS195" s="48" t="str">
        <f t="shared" si="23"/>
        <v>-</v>
      </c>
      <c r="AT195" s="48" t="str">
        <f t="shared" si="30"/>
        <v>-</v>
      </c>
      <c r="AU195" s="48" t="str">
        <f t="shared" si="24"/>
        <v>No</v>
      </c>
      <c r="AV195" s="48" t="str">
        <f t="shared" si="25"/>
        <v>No</v>
      </c>
      <c r="AW195" s="48" t="str">
        <f t="shared" si="26"/>
        <v>-</v>
      </c>
      <c r="AX195" s="48" t="str">
        <f t="shared" si="27"/>
        <v>No</v>
      </c>
      <c r="AY195" s="48" t="str">
        <f t="shared" si="28"/>
        <v>No</v>
      </c>
      <c r="AZ195" s="48">
        <f t="shared" si="29"/>
        <v>0</v>
      </c>
      <c r="BB195" s="53"/>
      <c r="BC195" s="53"/>
      <c r="BD195" s="55"/>
      <c r="BE195" s="53"/>
      <c r="BF195" s="53"/>
    </row>
    <row r="196" spans="1:58" x14ac:dyDescent="0.25">
      <c r="A196" s="39"/>
      <c r="B196" s="39" t="e">
        <f>IF(ROW(A196)=1,"",VLOOKUP(A196,'SERP Crawl'!A:C,3,FALSE))</f>
        <v>#N/A</v>
      </c>
      <c r="C196" t="e">
        <f>IF(ROW(A196)=1,"",VLOOKUP(A196,Crawl!A:C,3,FALSE))</f>
        <v>#N/A</v>
      </c>
      <c r="D196" s="46" t="e">
        <f>IF(ROW(A196)=1,"",IF(VLOOKUP(A196,Crawl!A:V,22,FALSE)="","No","Yes"))</f>
        <v>#N/A</v>
      </c>
      <c r="E196" s="46" t="e">
        <f>IF(ROW(A196)=1,"",IF(VLOOKUP(A196,Crawl!A:W,23,FALSE)=0,"",VLOOKUP(A196,Crawl!A:W,23,FALSE)))</f>
        <v>#N/A</v>
      </c>
      <c r="F196" s="46" t="str">
        <f t="shared" si="31"/>
        <v/>
      </c>
      <c r="G196" s="46" t="str">
        <f>IFERROR(MID(A196,FIND(".",A196,LEN(Questionnaire!$E$3)),LEN(A196)),"")</f>
        <v/>
      </c>
      <c r="H196" s="46" t="str">
        <f t="shared" si="32"/>
        <v/>
      </c>
      <c r="AJ196"/>
      <c r="AK196"/>
      <c r="AL196"/>
      <c r="AM196"/>
      <c r="AN196"/>
      <c r="AO196"/>
      <c r="AP196"/>
      <c r="AQ196" s="48" t="str">
        <f>IF(ROW()=1,"",IF(L196=200,IFERROR(IF(FIND(LOWER(Questionnaire!$E$2),LOWER(N196)),"Yes","No"),"No"),"-"))</f>
        <v>-</v>
      </c>
      <c r="AR196" s="48" t="str">
        <f t="shared" ref="AR196:AR259" si="33">IF(ROW()=1,"",IF(M196="OK",IF(N196="","No",IF(COUNTIF(N:N,N196)&gt;1,"Yes","No")),"-"))</f>
        <v>-</v>
      </c>
      <c r="AS196" s="48" t="str">
        <f t="shared" ref="AS196:AS259" si="34">IF(ROW()=1,"",IF(M196="OK",IF(Q196="","No",IF(COUNTIF(Q:Q,Q196)&gt;1,"Yes","No")),"-"))</f>
        <v>-</v>
      </c>
      <c r="AT196" s="48" t="str">
        <f t="shared" si="30"/>
        <v>-</v>
      </c>
      <c r="AU196" s="48" t="str">
        <f t="shared" ref="AU196:AU259" si="35">IF(ROW()=1,"",IF(AQ196="Yes",IF(AR196="Yes",IF(AS196="Yes",IF(AT196="Yes","No"),"No"),"No"),"No"))</f>
        <v>No</v>
      </c>
      <c r="AV196" s="48" t="str">
        <f t="shared" ref="AV196:AV259" si="36">IF(ROW()=1,"",IF(AE196="","No","Yes"))</f>
        <v>No</v>
      </c>
      <c r="AW196" s="48" t="str">
        <f t="shared" ref="AW196:AW259" si="37">IF(ROW()=1,"",IF(AF196="","-",IF(AF196=J196,"Yes","No")))</f>
        <v>-</v>
      </c>
      <c r="AX196" s="48" t="str">
        <f t="shared" ref="AX196:AX259" si="38">IF(ROW()=1,"",IFERROR(IF(FIND("noindex",LOWER(AG196)),"Yes","No"),"No"))</f>
        <v>No</v>
      </c>
      <c r="AY196" s="48" t="str">
        <f t="shared" ref="AY196:AY259" si="39">IFERROR(IF(FIND("noindex",LOWER(AG196)),"Yes","No"),"No")</f>
        <v>No</v>
      </c>
      <c r="AZ196" s="48">
        <f t="shared" ref="AZ196:AZ259" si="40">LEN(J196)</f>
        <v>0</v>
      </c>
    </row>
    <row r="197" spans="1:58" x14ac:dyDescent="0.25">
      <c r="A197" s="39"/>
      <c r="B197" s="39" t="e">
        <f>IF(ROW(A197)=1,"",VLOOKUP(A197,'SERP Crawl'!A:C,3,FALSE))</f>
        <v>#N/A</v>
      </c>
      <c r="C197" t="e">
        <f>IF(ROW(A197)=1,"",VLOOKUP(A197,Crawl!A:C,3,FALSE))</f>
        <v>#N/A</v>
      </c>
      <c r="D197" s="46" t="e">
        <f>IF(ROW(A197)=1,"",IF(VLOOKUP(A197,Crawl!A:V,22,FALSE)="","No","Yes"))</f>
        <v>#N/A</v>
      </c>
      <c r="E197" s="46" t="e">
        <f>IF(ROW(A197)=1,"",IF(VLOOKUP(A197,Crawl!A:W,23,FALSE)=0,"",VLOOKUP(A197,Crawl!A:W,23,FALSE)))</f>
        <v>#N/A</v>
      </c>
      <c r="F197" s="46" t="str">
        <f t="shared" si="31"/>
        <v/>
      </c>
      <c r="G197" s="46" t="str">
        <f>IFERROR(MID(A197,FIND(".",A197,LEN(Questionnaire!$E$3)),LEN(A197)),"")</f>
        <v/>
      </c>
      <c r="H197" s="46" t="str">
        <f t="shared" si="32"/>
        <v/>
      </c>
      <c r="AJ197"/>
      <c r="AK197"/>
      <c r="AL197"/>
      <c r="AM197"/>
      <c r="AN197"/>
      <c r="AO197"/>
      <c r="AP197"/>
      <c r="AQ197" s="48" t="str">
        <f>IF(ROW()=1,"",IF(L197=200,IFERROR(IF(FIND(LOWER(Questionnaire!$E$2),LOWER(N197)),"Yes","No"),"No"),"-"))</f>
        <v>-</v>
      </c>
      <c r="AR197" s="48" t="str">
        <f t="shared" si="33"/>
        <v>-</v>
      </c>
      <c r="AS197" s="48" t="str">
        <f t="shared" si="34"/>
        <v>-</v>
      </c>
      <c r="AT197" s="48" t="str">
        <f t="shared" ref="AT197:AT260" si="41">IFERROR(IF(ROW()=1,"",IF(M197="OK",IF(V197="","No",IF(COUNTIF(V:V,V197)&gt;1,"Yes","No")),"-")),"-")</f>
        <v>-</v>
      </c>
      <c r="AU197" s="48" t="str">
        <f t="shared" si="35"/>
        <v>No</v>
      </c>
      <c r="AV197" s="48" t="str">
        <f t="shared" si="36"/>
        <v>No</v>
      </c>
      <c r="AW197" s="48" t="str">
        <f t="shared" si="37"/>
        <v>-</v>
      </c>
      <c r="AX197" s="48" t="str">
        <f t="shared" si="38"/>
        <v>No</v>
      </c>
      <c r="AY197" s="48" t="str">
        <f t="shared" si="39"/>
        <v>No</v>
      </c>
      <c r="AZ197" s="48">
        <f t="shared" si="40"/>
        <v>0</v>
      </c>
    </row>
    <row r="198" spans="1:58" x14ac:dyDescent="0.25">
      <c r="A198" s="39"/>
      <c r="B198" s="39" t="e">
        <f>IF(ROW(A198)=1,"",VLOOKUP(A198,'SERP Crawl'!A:C,3,FALSE))</f>
        <v>#N/A</v>
      </c>
      <c r="C198" t="e">
        <f>IF(ROW(A198)=1,"",VLOOKUP(A198,Crawl!A:C,3,FALSE))</f>
        <v>#N/A</v>
      </c>
      <c r="D198" s="46" t="e">
        <f>IF(ROW(A198)=1,"",IF(VLOOKUP(A198,Crawl!A:V,22,FALSE)="","No","Yes"))</f>
        <v>#N/A</v>
      </c>
      <c r="E198" s="46" t="e">
        <f>IF(ROW(A198)=1,"",IF(VLOOKUP(A198,Crawl!A:W,23,FALSE)=0,"",VLOOKUP(A198,Crawl!A:W,23,FALSE)))</f>
        <v>#N/A</v>
      </c>
      <c r="F198" s="46" t="str">
        <f t="shared" ref="F198:F261" si="42">IFERROR(IF(E198="","-",IF(IF(ROW(A198)=1,"",IF(E198="","-",IF(D198="Yes","-",IF(E198=A198,"Yes","No")))),"")),"")</f>
        <v/>
      </c>
      <c r="G198" s="46" t="str">
        <f>IFERROR(MID(A198,FIND(".",A198,LEN(Questionnaire!$E$3)),LEN(A198)),"")</f>
        <v/>
      </c>
      <c r="H198" s="46" t="str">
        <f t="shared" ref="H198:H261" si="43">IFERROR(MID(A198,FIND("//",A198)+2,SUM(FIND(".",A198)-2-FIND("//",A198))),"")</f>
        <v/>
      </c>
      <c r="AJ198"/>
      <c r="AK198"/>
      <c r="AL198"/>
      <c r="AM198"/>
      <c r="AN198"/>
      <c r="AO198"/>
      <c r="AP198"/>
      <c r="AQ198" s="48" t="str">
        <f>IF(ROW()=1,"",IF(L198=200,IFERROR(IF(FIND(LOWER(Questionnaire!$E$2),LOWER(N198)),"Yes","No"),"No"),"-"))</f>
        <v>-</v>
      </c>
      <c r="AR198" s="48" t="str">
        <f t="shared" si="33"/>
        <v>-</v>
      </c>
      <c r="AS198" s="48" t="str">
        <f t="shared" si="34"/>
        <v>-</v>
      </c>
      <c r="AT198" s="48" t="str">
        <f t="shared" si="41"/>
        <v>-</v>
      </c>
      <c r="AU198" s="48" t="str">
        <f t="shared" si="35"/>
        <v>No</v>
      </c>
      <c r="AV198" s="48" t="str">
        <f t="shared" si="36"/>
        <v>No</v>
      </c>
      <c r="AW198" s="48" t="str">
        <f t="shared" si="37"/>
        <v>-</v>
      </c>
      <c r="AX198" s="48" t="str">
        <f t="shared" si="38"/>
        <v>No</v>
      </c>
      <c r="AY198" s="48" t="str">
        <f t="shared" si="39"/>
        <v>No</v>
      </c>
      <c r="AZ198" s="48">
        <f t="shared" si="40"/>
        <v>0</v>
      </c>
    </row>
    <row r="199" spans="1:58" x14ac:dyDescent="0.25">
      <c r="A199" s="39"/>
      <c r="B199" s="39" t="e">
        <f>IF(ROW(A199)=1,"",VLOOKUP(A199,'SERP Crawl'!A:C,3,FALSE))</f>
        <v>#N/A</v>
      </c>
      <c r="C199" t="e">
        <f>IF(ROW(A199)=1,"",VLOOKUP(A199,Crawl!A:C,3,FALSE))</f>
        <v>#N/A</v>
      </c>
      <c r="D199" s="46" t="e">
        <f>IF(ROW(A199)=1,"",IF(VLOOKUP(A199,Crawl!A:V,22,FALSE)="","No","Yes"))</f>
        <v>#N/A</v>
      </c>
      <c r="E199" s="46" t="e">
        <f>IF(ROW(A199)=1,"",IF(VLOOKUP(A199,Crawl!A:W,23,FALSE)=0,"",VLOOKUP(A199,Crawl!A:W,23,FALSE)))</f>
        <v>#N/A</v>
      </c>
      <c r="F199" s="46" t="str">
        <f t="shared" si="42"/>
        <v/>
      </c>
      <c r="G199" s="46" t="str">
        <f>IFERROR(MID(A199,FIND(".",A199,LEN(Questionnaire!$E$3)),LEN(A199)),"")</f>
        <v/>
      </c>
      <c r="H199" s="46" t="str">
        <f t="shared" si="43"/>
        <v/>
      </c>
      <c r="AJ199"/>
      <c r="AK199"/>
      <c r="AL199"/>
      <c r="AM199"/>
      <c r="AN199"/>
      <c r="AO199"/>
      <c r="AP199"/>
      <c r="AQ199" s="48" t="str">
        <f>IF(ROW()=1,"",IF(L199=200,IFERROR(IF(FIND(LOWER(Questionnaire!$E$2),LOWER(N199)),"Yes","No"),"No"),"-"))</f>
        <v>-</v>
      </c>
      <c r="AR199" s="48" t="str">
        <f t="shared" si="33"/>
        <v>-</v>
      </c>
      <c r="AS199" s="48" t="str">
        <f t="shared" si="34"/>
        <v>-</v>
      </c>
      <c r="AT199" s="48" t="str">
        <f t="shared" si="41"/>
        <v>-</v>
      </c>
      <c r="AU199" s="48" t="str">
        <f t="shared" si="35"/>
        <v>No</v>
      </c>
      <c r="AV199" s="48" t="str">
        <f t="shared" si="36"/>
        <v>No</v>
      </c>
      <c r="AW199" s="48" t="str">
        <f t="shared" si="37"/>
        <v>-</v>
      </c>
      <c r="AX199" s="48" t="str">
        <f t="shared" si="38"/>
        <v>No</v>
      </c>
      <c r="AY199" s="48" t="str">
        <f t="shared" si="39"/>
        <v>No</v>
      </c>
      <c r="AZ199" s="48">
        <f t="shared" si="40"/>
        <v>0</v>
      </c>
    </row>
    <row r="200" spans="1:58" x14ac:dyDescent="0.25">
      <c r="A200" s="39"/>
      <c r="B200" s="39" t="e">
        <f>IF(ROW(A200)=1,"",VLOOKUP(A200,'SERP Crawl'!A:C,3,FALSE))</f>
        <v>#N/A</v>
      </c>
      <c r="C200" t="e">
        <f>IF(ROW(A200)=1,"",VLOOKUP(A200,Crawl!A:C,3,FALSE))</f>
        <v>#N/A</v>
      </c>
      <c r="D200" s="46" t="e">
        <f>IF(ROW(A200)=1,"",IF(VLOOKUP(A200,Crawl!A:V,22,FALSE)="","No","Yes"))</f>
        <v>#N/A</v>
      </c>
      <c r="E200" s="46" t="e">
        <f>IF(ROW(A200)=1,"",IF(VLOOKUP(A200,Crawl!A:W,23,FALSE)=0,"",VLOOKUP(A200,Crawl!A:W,23,FALSE)))</f>
        <v>#N/A</v>
      </c>
      <c r="F200" s="46" t="str">
        <f t="shared" si="42"/>
        <v/>
      </c>
      <c r="G200" s="46" t="str">
        <f>IFERROR(MID(A200,FIND(".",A200,LEN(Questionnaire!$E$3)),LEN(A200)),"")</f>
        <v/>
      </c>
      <c r="H200" s="46" t="str">
        <f t="shared" si="43"/>
        <v/>
      </c>
      <c r="AJ200"/>
      <c r="AK200"/>
      <c r="AL200"/>
      <c r="AM200"/>
      <c r="AN200"/>
      <c r="AO200"/>
      <c r="AP200"/>
      <c r="AQ200" s="48" t="str">
        <f>IF(ROW()=1,"",IF(L200=200,IFERROR(IF(FIND(LOWER(Questionnaire!$E$2),LOWER(N200)),"Yes","No"),"No"),"-"))</f>
        <v>-</v>
      </c>
      <c r="AR200" s="48" t="str">
        <f t="shared" si="33"/>
        <v>-</v>
      </c>
      <c r="AS200" s="48" t="str">
        <f t="shared" si="34"/>
        <v>-</v>
      </c>
      <c r="AT200" s="48" t="str">
        <f t="shared" si="41"/>
        <v>-</v>
      </c>
      <c r="AU200" s="48" t="str">
        <f t="shared" si="35"/>
        <v>No</v>
      </c>
      <c r="AV200" s="48" t="str">
        <f t="shared" si="36"/>
        <v>No</v>
      </c>
      <c r="AW200" s="48" t="str">
        <f t="shared" si="37"/>
        <v>-</v>
      </c>
      <c r="AX200" s="48" t="str">
        <f t="shared" si="38"/>
        <v>No</v>
      </c>
      <c r="AY200" s="48" t="str">
        <f t="shared" si="39"/>
        <v>No</v>
      </c>
      <c r="AZ200" s="48">
        <f t="shared" si="40"/>
        <v>0</v>
      </c>
    </row>
    <row r="201" spans="1:58" x14ac:dyDescent="0.25">
      <c r="A201" s="39"/>
      <c r="B201" s="39" t="e">
        <f>IF(ROW(A201)=1,"",VLOOKUP(A201,'SERP Crawl'!A:C,3,FALSE))</f>
        <v>#N/A</v>
      </c>
      <c r="C201" t="e">
        <f>IF(ROW(A201)=1,"",VLOOKUP(A201,Crawl!A:C,3,FALSE))</f>
        <v>#N/A</v>
      </c>
      <c r="D201" s="46" t="e">
        <f>IF(ROW(A201)=1,"",IF(VLOOKUP(A201,Crawl!A:V,22,FALSE)="","No","Yes"))</f>
        <v>#N/A</v>
      </c>
      <c r="E201" s="46" t="e">
        <f>IF(ROW(A201)=1,"",IF(VLOOKUP(A201,Crawl!A:W,23,FALSE)=0,"",VLOOKUP(A201,Crawl!A:W,23,FALSE)))</f>
        <v>#N/A</v>
      </c>
      <c r="F201" s="46" t="str">
        <f t="shared" si="42"/>
        <v/>
      </c>
      <c r="G201" s="46" t="str">
        <f>IFERROR(MID(A201,FIND(".",A201,LEN(Questionnaire!$E$3)),LEN(A201)),"")</f>
        <v/>
      </c>
      <c r="H201" s="46" t="str">
        <f t="shared" si="43"/>
        <v/>
      </c>
      <c r="AJ201"/>
      <c r="AK201"/>
      <c r="AL201"/>
      <c r="AM201"/>
      <c r="AN201"/>
      <c r="AO201"/>
      <c r="AP201"/>
      <c r="AQ201" s="48" t="str">
        <f>IF(ROW()=1,"",IF(L201=200,IFERROR(IF(FIND(LOWER(Questionnaire!$E$2),LOWER(N201)),"Yes","No"),"No"),"-"))</f>
        <v>-</v>
      </c>
      <c r="AR201" s="48" t="str">
        <f t="shared" si="33"/>
        <v>-</v>
      </c>
      <c r="AS201" s="48" t="str">
        <f t="shared" si="34"/>
        <v>-</v>
      </c>
      <c r="AT201" s="48" t="str">
        <f t="shared" si="41"/>
        <v>-</v>
      </c>
      <c r="AU201" s="48" t="str">
        <f t="shared" si="35"/>
        <v>No</v>
      </c>
      <c r="AV201" s="48" t="str">
        <f t="shared" si="36"/>
        <v>No</v>
      </c>
      <c r="AW201" s="48" t="str">
        <f t="shared" si="37"/>
        <v>-</v>
      </c>
      <c r="AX201" s="48" t="str">
        <f t="shared" si="38"/>
        <v>No</v>
      </c>
      <c r="AY201" s="48" t="str">
        <f t="shared" si="39"/>
        <v>No</v>
      </c>
      <c r="AZ201" s="48">
        <f t="shared" si="40"/>
        <v>0</v>
      </c>
    </row>
    <row r="202" spans="1:58" x14ac:dyDescent="0.25">
      <c r="A202" s="39"/>
      <c r="B202" s="39" t="e">
        <f>IF(ROW(A202)=1,"",VLOOKUP(A202,'SERP Crawl'!A:C,3,FALSE))</f>
        <v>#N/A</v>
      </c>
      <c r="C202" t="e">
        <f>IF(ROW(A202)=1,"",VLOOKUP(A202,Crawl!A:C,3,FALSE))</f>
        <v>#N/A</v>
      </c>
      <c r="D202" s="46" t="e">
        <f>IF(ROW(A202)=1,"",IF(VLOOKUP(A202,Crawl!A:V,22,FALSE)="","No","Yes"))</f>
        <v>#N/A</v>
      </c>
      <c r="E202" s="46" t="e">
        <f>IF(ROW(A202)=1,"",IF(VLOOKUP(A202,Crawl!A:W,23,FALSE)=0,"",VLOOKUP(A202,Crawl!A:W,23,FALSE)))</f>
        <v>#N/A</v>
      </c>
      <c r="F202" s="46" t="str">
        <f t="shared" si="42"/>
        <v/>
      </c>
      <c r="G202" s="46" t="str">
        <f>IFERROR(MID(A202,FIND(".",A202,LEN(Questionnaire!$E$3)),LEN(A202)),"")</f>
        <v/>
      </c>
      <c r="H202" s="46" t="str">
        <f t="shared" si="43"/>
        <v/>
      </c>
      <c r="AJ202"/>
      <c r="AK202"/>
      <c r="AL202"/>
      <c r="AM202"/>
      <c r="AN202"/>
      <c r="AO202"/>
      <c r="AP202"/>
      <c r="AQ202" s="48" t="str">
        <f>IF(ROW()=1,"",IF(L202=200,IFERROR(IF(FIND(LOWER(Questionnaire!$E$2),LOWER(N202)),"Yes","No"),"No"),"-"))</f>
        <v>-</v>
      </c>
      <c r="AR202" s="48" t="str">
        <f t="shared" si="33"/>
        <v>-</v>
      </c>
      <c r="AS202" s="48" t="str">
        <f t="shared" si="34"/>
        <v>-</v>
      </c>
      <c r="AT202" s="48" t="str">
        <f t="shared" si="41"/>
        <v>-</v>
      </c>
      <c r="AU202" s="48" t="str">
        <f t="shared" si="35"/>
        <v>No</v>
      </c>
      <c r="AV202" s="48" t="str">
        <f t="shared" si="36"/>
        <v>No</v>
      </c>
      <c r="AW202" s="48" t="str">
        <f t="shared" si="37"/>
        <v>-</v>
      </c>
      <c r="AX202" s="48" t="str">
        <f t="shared" si="38"/>
        <v>No</v>
      </c>
      <c r="AY202" s="48" t="str">
        <f t="shared" si="39"/>
        <v>No</v>
      </c>
      <c r="AZ202" s="48">
        <f t="shared" si="40"/>
        <v>0</v>
      </c>
    </row>
    <row r="203" spans="1:58" x14ac:dyDescent="0.25">
      <c r="A203" s="39"/>
      <c r="B203" s="39" t="e">
        <f>IF(ROW(A203)=1,"",VLOOKUP(A203,'SERP Crawl'!A:C,3,FALSE))</f>
        <v>#N/A</v>
      </c>
      <c r="C203" t="e">
        <f>IF(ROW(A203)=1,"",VLOOKUP(A203,Crawl!A:C,3,FALSE))</f>
        <v>#N/A</v>
      </c>
      <c r="D203" s="46" t="e">
        <f>IF(ROW(A203)=1,"",IF(VLOOKUP(A203,Crawl!A:V,22,FALSE)="","No","Yes"))</f>
        <v>#N/A</v>
      </c>
      <c r="E203" s="46" t="e">
        <f>IF(ROW(A203)=1,"",IF(VLOOKUP(A203,Crawl!A:W,23,FALSE)=0,"",VLOOKUP(A203,Crawl!A:W,23,FALSE)))</f>
        <v>#N/A</v>
      </c>
      <c r="F203" s="46" t="str">
        <f t="shared" si="42"/>
        <v/>
      </c>
      <c r="G203" s="46" t="str">
        <f>IFERROR(MID(A203,FIND(".",A203,LEN(Questionnaire!$E$3)),LEN(A203)),"")</f>
        <v/>
      </c>
      <c r="H203" s="46" t="str">
        <f t="shared" si="43"/>
        <v/>
      </c>
      <c r="AJ203"/>
      <c r="AK203"/>
      <c r="AL203"/>
      <c r="AM203"/>
      <c r="AN203"/>
      <c r="AO203"/>
      <c r="AP203"/>
      <c r="AQ203" s="48" t="str">
        <f>IF(ROW()=1,"",IF(L203=200,IFERROR(IF(FIND(LOWER(Questionnaire!$E$2),LOWER(N203)),"Yes","No"),"No"),"-"))</f>
        <v>-</v>
      </c>
      <c r="AR203" s="48" t="str">
        <f t="shared" si="33"/>
        <v>-</v>
      </c>
      <c r="AS203" s="48" t="str">
        <f t="shared" si="34"/>
        <v>-</v>
      </c>
      <c r="AT203" s="48" t="str">
        <f t="shared" si="41"/>
        <v>-</v>
      </c>
      <c r="AU203" s="48" t="str">
        <f t="shared" si="35"/>
        <v>No</v>
      </c>
      <c r="AV203" s="48" t="str">
        <f t="shared" si="36"/>
        <v>No</v>
      </c>
      <c r="AW203" s="48" t="str">
        <f t="shared" si="37"/>
        <v>-</v>
      </c>
      <c r="AX203" s="48" t="str">
        <f t="shared" si="38"/>
        <v>No</v>
      </c>
      <c r="AY203" s="48" t="str">
        <f t="shared" si="39"/>
        <v>No</v>
      </c>
      <c r="AZ203" s="48">
        <f t="shared" si="40"/>
        <v>0</v>
      </c>
    </row>
    <row r="204" spans="1:58" x14ac:dyDescent="0.25">
      <c r="A204" s="39"/>
      <c r="B204" s="39" t="e">
        <f>IF(ROW(A204)=1,"",VLOOKUP(A204,'SERP Crawl'!A:C,3,FALSE))</f>
        <v>#N/A</v>
      </c>
      <c r="C204" t="e">
        <f>IF(ROW(A204)=1,"",VLOOKUP(A204,Crawl!A:C,3,FALSE))</f>
        <v>#N/A</v>
      </c>
      <c r="D204" s="46" t="e">
        <f>IF(ROW(A204)=1,"",IF(VLOOKUP(A204,Crawl!A:V,22,FALSE)="","No","Yes"))</f>
        <v>#N/A</v>
      </c>
      <c r="E204" s="46" t="e">
        <f>IF(ROW(A204)=1,"",IF(VLOOKUP(A204,Crawl!A:W,23,FALSE)=0,"",VLOOKUP(A204,Crawl!A:W,23,FALSE)))</f>
        <v>#N/A</v>
      </c>
      <c r="F204" s="46" t="str">
        <f t="shared" si="42"/>
        <v/>
      </c>
      <c r="G204" s="46" t="str">
        <f>IFERROR(MID(A204,FIND(".",A204,LEN(Questionnaire!$E$3)),LEN(A204)),"")</f>
        <v/>
      </c>
      <c r="H204" s="46" t="str">
        <f t="shared" si="43"/>
        <v/>
      </c>
      <c r="AJ204"/>
      <c r="AK204"/>
      <c r="AL204"/>
      <c r="AM204"/>
      <c r="AN204"/>
      <c r="AO204"/>
      <c r="AP204"/>
      <c r="AQ204" s="48" t="str">
        <f>IF(ROW()=1,"",IF(L204=200,IFERROR(IF(FIND(LOWER(Questionnaire!$E$2),LOWER(N204)),"Yes","No"),"No"),"-"))</f>
        <v>-</v>
      </c>
      <c r="AR204" s="48" t="str">
        <f t="shared" si="33"/>
        <v>-</v>
      </c>
      <c r="AS204" s="48" t="str">
        <f t="shared" si="34"/>
        <v>-</v>
      </c>
      <c r="AT204" s="48" t="str">
        <f t="shared" si="41"/>
        <v>-</v>
      </c>
      <c r="AU204" s="48" t="str">
        <f t="shared" si="35"/>
        <v>No</v>
      </c>
      <c r="AV204" s="48" t="str">
        <f t="shared" si="36"/>
        <v>No</v>
      </c>
      <c r="AW204" s="48" t="str">
        <f t="shared" si="37"/>
        <v>-</v>
      </c>
      <c r="AX204" s="48" t="str">
        <f t="shared" si="38"/>
        <v>No</v>
      </c>
      <c r="AY204" s="48" t="str">
        <f t="shared" si="39"/>
        <v>No</v>
      </c>
      <c r="AZ204" s="48">
        <f t="shared" si="40"/>
        <v>0</v>
      </c>
    </row>
    <row r="205" spans="1:58" x14ac:dyDescent="0.25">
      <c r="A205" s="39"/>
      <c r="B205" s="39" t="e">
        <f>IF(ROW(A205)=1,"",VLOOKUP(A205,'SERP Crawl'!A:C,3,FALSE))</f>
        <v>#N/A</v>
      </c>
      <c r="C205" t="e">
        <f>IF(ROW(A205)=1,"",VLOOKUP(A205,Crawl!A:C,3,FALSE))</f>
        <v>#N/A</v>
      </c>
      <c r="D205" s="46" t="e">
        <f>IF(ROW(A205)=1,"",IF(VLOOKUP(A205,Crawl!A:V,22,FALSE)="","No","Yes"))</f>
        <v>#N/A</v>
      </c>
      <c r="E205" s="46" t="e">
        <f>IF(ROW(A205)=1,"",IF(VLOOKUP(A205,Crawl!A:W,23,FALSE)=0,"",VLOOKUP(A205,Crawl!A:W,23,FALSE)))</f>
        <v>#N/A</v>
      </c>
      <c r="F205" s="46" t="str">
        <f t="shared" si="42"/>
        <v/>
      </c>
      <c r="G205" s="46" t="str">
        <f>IFERROR(MID(A205,FIND(".",A205,LEN(Questionnaire!$E$3)),LEN(A205)),"")</f>
        <v/>
      </c>
      <c r="H205" s="46" t="str">
        <f t="shared" si="43"/>
        <v/>
      </c>
      <c r="AJ205"/>
      <c r="AK205"/>
      <c r="AL205"/>
      <c r="AM205"/>
      <c r="AN205"/>
      <c r="AO205"/>
      <c r="AP205"/>
      <c r="AQ205" s="48" t="str">
        <f>IF(ROW()=1,"",IF(L205=200,IFERROR(IF(FIND(LOWER(Questionnaire!$E$2),LOWER(N205)),"Yes","No"),"No"),"-"))</f>
        <v>-</v>
      </c>
      <c r="AR205" s="48" t="str">
        <f t="shared" si="33"/>
        <v>-</v>
      </c>
      <c r="AS205" s="48" t="str">
        <f t="shared" si="34"/>
        <v>-</v>
      </c>
      <c r="AT205" s="48" t="str">
        <f t="shared" si="41"/>
        <v>-</v>
      </c>
      <c r="AU205" s="48" t="str">
        <f t="shared" si="35"/>
        <v>No</v>
      </c>
      <c r="AV205" s="48" t="str">
        <f t="shared" si="36"/>
        <v>No</v>
      </c>
      <c r="AW205" s="48" t="str">
        <f t="shared" si="37"/>
        <v>-</v>
      </c>
      <c r="AX205" s="48" t="str">
        <f t="shared" si="38"/>
        <v>No</v>
      </c>
      <c r="AY205" s="48" t="str">
        <f t="shared" si="39"/>
        <v>No</v>
      </c>
      <c r="AZ205" s="48">
        <f t="shared" si="40"/>
        <v>0</v>
      </c>
    </row>
    <row r="206" spans="1:58" x14ac:dyDescent="0.25">
      <c r="A206" s="39"/>
      <c r="B206" s="39" t="e">
        <f>IF(ROW(A206)=1,"",VLOOKUP(A206,'SERP Crawl'!A:C,3,FALSE))</f>
        <v>#N/A</v>
      </c>
      <c r="C206" t="e">
        <f>IF(ROW(A206)=1,"",VLOOKUP(A206,Crawl!A:C,3,FALSE))</f>
        <v>#N/A</v>
      </c>
      <c r="D206" s="46" t="e">
        <f>IF(ROW(A206)=1,"",IF(VLOOKUP(A206,Crawl!A:V,22,FALSE)="","No","Yes"))</f>
        <v>#N/A</v>
      </c>
      <c r="E206" s="46" t="e">
        <f>IF(ROW(A206)=1,"",IF(VLOOKUP(A206,Crawl!A:W,23,FALSE)=0,"",VLOOKUP(A206,Crawl!A:W,23,FALSE)))</f>
        <v>#N/A</v>
      </c>
      <c r="F206" s="46" t="str">
        <f t="shared" si="42"/>
        <v/>
      </c>
      <c r="G206" s="46" t="str">
        <f>IFERROR(MID(A206,FIND(".",A206,LEN(Questionnaire!$E$3)),LEN(A206)),"")</f>
        <v/>
      </c>
      <c r="H206" s="46" t="str">
        <f t="shared" si="43"/>
        <v/>
      </c>
      <c r="AJ206"/>
      <c r="AK206"/>
      <c r="AL206"/>
      <c r="AM206"/>
      <c r="AN206"/>
      <c r="AO206"/>
      <c r="AP206"/>
      <c r="AQ206" s="48" t="str">
        <f>IF(ROW()=1,"",IF(L206=200,IFERROR(IF(FIND(LOWER(Questionnaire!$E$2),LOWER(N206)),"Yes","No"),"No"),"-"))</f>
        <v>-</v>
      </c>
      <c r="AR206" s="48" t="str">
        <f t="shared" si="33"/>
        <v>-</v>
      </c>
      <c r="AS206" s="48" t="str">
        <f t="shared" si="34"/>
        <v>-</v>
      </c>
      <c r="AT206" s="48" t="str">
        <f t="shared" si="41"/>
        <v>-</v>
      </c>
      <c r="AU206" s="48" t="str">
        <f t="shared" si="35"/>
        <v>No</v>
      </c>
      <c r="AV206" s="48" t="str">
        <f t="shared" si="36"/>
        <v>No</v>
      </c>
      <c r="AW206" s="48" t="str">
        <f t="shared" si="37"/>
        <v>-</v>
      </c>
      <c r="AX206" s="48" t="str">
        <f t="shared" si="38"/>
        <v>No</v>
      </c>
      <c r="AY206" s="48" t="str">
        <f t="shared" si="39"/>
        <v>No</v>
      </c>
      <c r="AZ206" s="48">
        <f t="shared" si="40"/>
        <v>0</v>
      </c>
    </row>
    <row r="207" spans="1:58" x14ac:dyDescent="0.25">
      <c r="A207" s="39"/>
      <c r="B207" s="39" t="e">
        <f>IF(ROW(A207)=1,"",VLOOKUP(A207,'SERP Crawl'!A:C,3,FALSE))</f>
        <v>#N/A</v>
      </c>
      <c r="C207" t="e">
        <f>IF(ROW(A207)=1,"",VLOOKUP(A207,Crawl!A:C,3,FALSE))</f>
        <v>#N/A</v>
      </c>
      <c r="D207" s="46" t="e">
        <f>IF(ROW(A207)=1,"",IF(VLOOKUP(A207,Crawl!A:V,22,FALSE)="","No","Yes"))</f>
        <v>#N/A</v>
      </c>
      <c r="E207" s="46" t="e">
        <f>IF(ROW(A207)=1,"",IF(VLOOKUP(A207,Crawl!A:W,23,FALSE)=0,"",VLOOKUP(A207,Crawl!A:W,23,FALSE)))</f>
        <v>#N/A</v>
      </c>
      <c r="F207" s="46" t="str">
        <f t="shared" si="42"/>
        <v/>
      </c>
      <c r="G207" s="46" t="str">
        <f>IFERROR(MID(A207,FIND(".",A207,LEN(Questionnaire!$E$3)),LEN(A207)),"")</f>
        <v/>
      </c>
      <c r="H207" s="46" t="str">
        <f t="shared" si="43"/>
        <v/>
      </c>
      <c r="AJ207"/>
      <c r="AK207"/>
      <c r="AL207"/>
      <c r="AM207"/>
      <c r="AN207"/>
      <c r="AO207"/>
      <c r="AP207"/>
      <c r="AQ207" s="48" t="str">
        <f>IF(ROW()=1,"",IF(L207=200,IFERROR(IF(FIND(LOWER(Questionnaire!$E$2),LOWER(N207)),"Yes","No"),"No"),"-"))</f>
        <v>-</v>
      </c>
      <c r="AR207" s="48" t="str">
        <f t="shared" si="33"/>
        <v>-</v>
      </c>
      <c r="AS207" s="48" t="str">
        <f t="shared" si="34"/>
        <v>-</v>
      </c>
      <c r="AT207" s="48" t="str">
        <f t="shared" si="41"/>
        <v>-</v>
      </c>
      <c r="AU207" s="48" t="str">
        <f t="shared" si="35"/>
        <v>No</v>
      </c>
      <c r="AV207" s="48" t="str">
        <f t="shared" si="36"/>
        <v>No</v>
      </c>
      <c r="AW207" s="48" t="str">
        <f t="shared" si="37"/>
        <v>-</v>
      </c>
      <c r="AX207" s="48" t="str">
        <f t="shared" si="38"/>
        <v>No</v>
      </c>
      <c r="AY207" s="48" t="str">
        <f t="shared" si="39"/>
        <v>No</v>
      </c>
      <c r="AZ207" s="48">
        <f t="shared" si="40"/>
        <v>0</v>
      </c>
    </row>
    <row r="208" spans="1:58" x14ac:dyDescent="0.25">
      <c r="A208" s="39"/>
      <c r="B208" s="39" t="e">
        <f>IF(ROW(A208)=1,"",VLOOKUP(A208,'SERP Crawl'!A:C,3,FALSE))</f>
        <v>#N/A</v>
      </c>
      <c r="C208" t="e">
        <f>IF(ROW(A208)=1,"",VLOOKUP(A208,Crawl!A:C,3,FALSE))</f>
        <v>#N/A</v>
      </c>
      <c r="D208" s="46" t="e">
        <f>IF(ROW(A208)=1,"",IF(VLOOKUP(A208,Crawl!A:V,22,FALSE)="","No","Yes"))</f>
        <v>#N/A</v>
      </c>
      <c r="E208" s="46" t="e">
        <f>IF(ROW(A208)=1,"",IF(VLOOKUP(A208,Crawl!A:W,23,FALSE)=0,"",VLOOKUP(A208,Crawl!A:W,23,FALSE)))</f>
        <v>#N/A</v>
      </c>
      <c r="F208" s="46" t="str">
        <f t="shared" si="42"/>
        <v/>
      </c>
      <c r="G208" s="46" t="str">
        <f>IFERROR(MID(A208,FIND(".",A208,LEN(Questionnaire!$E$3)),LEN(A208)),"")</f>
        <v/>
      </c>
      <c r="H208" s="46" t="str">
        <f t="shared" si="43"/>
        <v/>
      </c>
      <c r="AJ208"/>
      <c r="AK208"/>
      <c r="AL208"/>
      <c r="AM208"/>
      <c r="AN208"/>
      <c r="AO208"/>
      <c r="AP208"/>
      <c r="AQ208" s="48" t="str">
        <f>IF(ROW()=1,"",IF(L208=200,IFERROR(IF(FIND(LOWER(Questionnaire!$E$2),LOWER(N208)),"Yes","No"),"No"),"-"))</f>
        <v>-</v>
      </c>
      <c r="AR208" s="48" t="str">
        <f t="shared" si="33"/>
        <v>-</v>
      </c>
      <c r="AS208" s="48" t="str">
        <f t="shared" si="34"/>
        <v>-</v>
      </c>
      <c r="AT208" s="48" t="str">
        <f t="shared" si="41"/>
        <v>-</v>
      </c>
      <c r="AU208" s="48" t="str">
        <f t="shared" si="35"/>
        <v>No</v>
      </c>
      <c r="AV208" s="48" t="str">
        <f t="shared" si="36"/>
        <v>No</v>
      </c>
      <c r="AW208" s="48" t="str">
        <f t="shared" si="37"/>
        <v>-</v>
      </c>
      <c r="AX208" s="48" t="str">
        <f t="shared" si="38"/>
        <v>No</v>
      </c>
      <c r="AY208" s="48" t="str">
        <f t="shared" si="39"/>
        <v>No</v>
      </c>
      <c r="AZ208" s="48">
        <f t="shared" si="40"/>
        <v>0</v>
      </c>
    </row>
    <row r="209" spans="1:52" x14ac:dyDescent="0.25">
      <c r="A209" s="39"/>
      <c r="B209" s="39" t="e">
        <f>IF(ROW(A209)=1,"",VLOOKUP(A209,'SERP Crawl'!A:C,3,FALSE))</f>
        <v>#N/A</v>
      </c>
      <c r="C209" t="e">
        <f>IF(ROW(A209)=1,"",VLOOKUP(A209,Crawl!A:C,3,FALSE))</f>
        <v>#N/A</v>
      </c>
      <c r="D209" s="46" t="e">
        <f>IF(ROW(A209)=1,"",IF(VLOOKUP(A209,Crawl!A:V,22,FALSE)="","No","Yes"))</f>
        <v>#N/A</v>
      </c>
      <c r="E209" s="46" t="e">
        <f>IF(ROW(A209)=1,"",IF(VLOOKUP(A209,Crawl!A:W,23,FALSE)=0,"",VLOOKUP(A209,Crawl!A:W,23,FALSE)))</f>
        <v>#N/A</v>
      </c>
      <c r="F209" s="46" t="str">
        <f t="shared" si="42"/>
        <v/>
      </c>
      <c r="G209" s="46" t="str">
        <f>IFERROR(MID(A209,FIND(".",A209,LEN(Questionnaire!$E$3)),LEN(A209)),"")</f>
        <v/>
      </c>
      <c r="H209" s="46" t="str">
        <f t="shared" si="43"/>
        <v/>
      </c>
      <c r="AJ209"/>
      <c r="AK209"/>
      <c r="AL209"/>
      <c r="AM209"/>
      <c r="AN209"/>
      <c r="AO209"/>
      <c r="AP209"/>
      <c r="AQ209" s="48" t="str">
        <f>IF(ROW()=1,"",IF(L209=200,IFERROR(IF(FIND(LOWER(Questionnaire!$E$2),LOWER(N209)),"Yes","No"),"No"),"-"))</f>
        <v>-</v>
      </c>
      <c r="AR209" s="48" t="str">
        <f t="shared" si="33"/>
        <v>-</v>
      </c>
      <c r="AS209" s="48" t="str">
        <f t="shared" si="34"/>
        <v>-</v>
      </c>
      <c r="AT209" s="48" t="str">
        <f t="shared" si="41"/>
        <v>-</v>
      </c>
      <c r="AU209" s="48" t="str">
        <f t="shared" si="35"/>
        <v>No</v>
      </c>
      <c r="AV209" s="48" t="str">
        <f t="shared" si="36"/>
        <v>No</v>
      </c>
      <c r="AW209" s="48" t="str">
        <f t="shared" si="37"/>
        <v>-</v>
      </c>
      <c r="AX209" s="48" t="str">
        <f t="shared" si="38"/>
        <v>No</v>
      </c>
      <c r="AY209" s="48" t="str">
        <f t="shared" si="39"/>
        <v>No</v>
      </c>
      <c r="AZ209" s="48">
        <f t="shared" si="40"/>
        <v>0</v>
      </c>
    </row>
    <row r="210" spans="1:52" x14ac:dyDescent="0.25">
      <c r="A210" s="39"/>
      <c r="B210" s="39" t="e">
        <f>IF(ROW(A210)=1,"",VLOOKUP(A210,'SERP Crawl'!A:C,3,FALSE))</f>
        <v>#N/A</v>
      </c>
      <c r="C210" t="e">
        <f>IF(ROW(A210)=1,"",VLOOKUP(A210,Crawl!A:C,3,FALSE))</f>
        <v>#N/A</v>
      </c>
      <c r="D210" s="46" t="e">
        <f>IF(ROW(A210)=1,"",IF(VLOOKUP(A210,Crawl!A:V,22,FALSE)="","No","Yes"))</f>
        <v>#N/A</v>
      </c>
      <c r="E210" s="46" t="e">
        <f>IF(ROW(A210)=1,"",IF(VLOOKUP(A210,Crawl!A:W,23,FALSE)=0,"",VLOOKUP(A210,Crawl!A:W,23,FALSE)))</f>
        <v>#N/A</v>
      </c>
      <c r="F210" s="46" t="str">
        <f t="shared" si="42"/>
        <v/>
      </c>
      <c r="G210" s="46" t="str">
        <f>IFERROR(MID(A210,FIND(".",A210,LEN(Questionnaire!$E$3)),LEN(A210)),"")</f>
        <v/>
      </c>
      <c r="H210" s="46" t="str">
        <f t="shared" si="43"/>
        <v/>
      </c>
      <c r="AJ210"/>
      <c r="AK210"/>
      <c r="AL210"/>
      <c r="AM210"/>
      <c r="AN210"/>
      <c r="AO210"/>
      <c r="AP210"/>
      <c r="AQ210" s="48" t="str">
        <f>IF(ROW()=1,"",IF(L210=200,IFERROR(IF(FIND(LOWER(Questionnaire!$E$2),LOWER(N210)),"Yes","No"),"No"),"-"))</f>
        <v>-</v>
      </c>
      <c r="AR210" s="48" t="str">
        <f t="shared" si="33"/>
        <v>-</v>
      </c>
      <c r="AS210" s="48" t="str">
        <f t="shared" si="34"/>
        <v>-</v>
      </c>
      <c r="AT210" s="48" t="str">
        <f t="shared" si="41"/>
        <v>-</v>
      </c>
      <c r="AU210" s="48" t="str">
        <f t="shared" si="35"/>
        <v>No</v>
      </c>
      <c r="AV210" s="48" t="str">
        <f t="shared" si="36"/>
        <v>No</v>
      </c>
      <c r="AW210" s="48" t="str">
        <f t="shared" si="37"/>
        <v>-</v>
      </c>
      <c r="AX210" s="48" t="str">
        <f t="shared" si="38"/>
        <v>No</v>
      </c>
      <c r="AY210" s="48" t="str">
        <f t="shared" si="39"/>
        <v>No</v>
      </c>
      <c r="AZ210" s="48">
        <f t="shared" si="40"/>
        <v>0</v>
      </c>
    </row>
    <row r="211" spans="1:52" x14ac:dyDescent="0.25">
      <c r="A211" s="39"/>
      <c r="B211" s="39" t="e">
        <f>IF(ROW(A211)=1,"",VLOOKUP(A211,'SERP Crawl'!A:C,3,FALSE))</f>
        <v>#N/A</v>
      </c>
      <c r="C211" t="e">
        <f>IF(ROW(A211)=1,"",VLOOKUP(A211,Crawl!A:C,3,FALSE))</f>
        <v>#N/A</v>
      </c>
      <c r="D211" s="46" t="e">
        <f>IF(ROW(A211)=1,"",IF(VLOOKUP(A211,Crawl!A:V,22,FALSE)="","No","Yes"))</f>
        <v>#N/A</v>
      </c>
      <c r="E211" s="46" t="e">
        <f>IF(ROW(A211)=1,"",IF(VLOOKUP(A211,Crawl!A:W,23,FALSE)=0,"",VLOOKUP(A211,Crawl!A:W,23,FALSE)))</f>
        <v>#N/A</v>
      </c>
      <c r="F211" s="46" t="str">
        <f t="shared" si="42"/>
        <v/>
      </c>
      <c r="G211" s="46" t="str">
        <f>IFERROR(MID(A211,FIND(".",A211,LEN(Questionnaire!$E$3)),LEN(A211)),"")</f>
        <v/>
      </c>
      <c r="H211" s="46" t="str">
        <f t="shared" si="43"/>
        <v/>
      </c>
      <c r="AJ211"/>
      <c r="AK211"/>
      <c r="AL211"/>
      <c r="AM211"/>
      <c r="AN211"/>
      <c r="AO211"/>
      <c r="AP211"/>
      <c r="AQ211" s="48" t="str">
        <f>IF(ROW()=1,"",IF(L211=200,IFERROR(IF(FIND(LOWER(Questionnaire!$E$2),LOWER(N211)),"Yes","No"),"No"),"-"))</f>
        <v>-</v>
      </c>
      <c r="AR211" s="48" t="str">
        <f t="shared" si="33"/>
        <v>-</v>
      </c>
      <c r="AS211" s="48" t="str">
        <f t="shared" si="34"/>
        <v>-</v>
      </c>
      <c r="AT211" s="48" t="str">
        <f t="shared" si="41"/>
        <v>-</v>
      </c>
      <c r="AU211" s="48" t="str">
        <f t="shared" si="35"/>
        <v>No</v>
      </c>
      <c r="AV211" s="48" t="str">
        <f t="shared" si="36"/>
        <v>No</v>
      </c>
      <c r="AW211" s="48" t="str">
        <f t="shared" si="37"/>
        <v>-</v>
      </c>
      <c r="AX211" s="48" t="str">
        <f t="shared" si="38"/>
        <v>No</v>
      </c>
      <c r="AY211" s="48" t="str">
        <f t="shared" si="39"/>
        <v>No</v>
      </c>
      <c r="AZ211" s="48">
        <f t="shared" si="40"/>
        <v>0</v>
      </c>
    </row>
    <row r="212" spans="1:52" x14ac:dyDescent="0.25">
      <c r="A212" s="39"/>
      <c r="B212" s="39" t="e">
        <f>IF(ROW(A212)=1,"",VLOOKUP(A212,'SERP Crawl'!A:C,3,FALSE))</f>
        <v>#N/A</v>
      </c>
      <c r="C212" t="e">
        <f>IF(ROW(A212)=1,"",VLOOKUP(A212,Crawl!A:C,3,FALSE))</f>
        <v>#N/A</v>
      </c>
      <c r="D212" s="46" t="e">
        <f>IF(ROW(A212)=1,"",IF(VLOOKUP(A212,Crawl!A:V,22,FALSE)="","No","Yes"))</f>
        <v>#N/A</v>
      </c>
      <c r="E212" s="46" t="e">
        <f>IF(ROW(A212)=1,"",IF(VLOOKUP(A212,Crawl!A:W,23,FALSE)=0,"",VLOOKUP(A212,Crawl!A:W,23,FALSE)))</f>
        <v>#N/A</v>
      </c>
      <c r="F212" s="46" t="str">
        <f t="shared" si="42"/>
        <v/>
      </c>
      <c r="G212" s="46" t="str">
        <f>IFERROR(MID(A212,FIND(".",A212,LEN(Questionnaire!$E$3)),LEN(A212)),"")</f>
        <v/>
      </c>
      <c r="H212" s="46" t="str">
        <f t="shared" si="43"/>
        <v/>
      </c>
      <c r="AJ212"/>
      <c r="AK212"/>
      <c r="AL212"/>
      <c r="AM212"/>
      <c r="AN212"/>
      <c r="AO212"/>
      <c r="AP212"/>
      <c r="AQ212" s="48" t="str">
        <f>IF(ROW()=1,"",IF(L212=200,IFERROR(IF(FIND(LOWER(Questionnaire!$E$2),LOWER(N212)),"Yes","No"),"No"),"-"))</f>
        <v>-</v>
      </c>
      <c r="AR212" s="48" t="str">
        <f t="shared" si="33"/>
        <v>-</v>
      </c>
      <c r="AS212" s="48" t="str">
        <f t="shared" si="34"/>
        <v>-</v>
      </c>
      <c r="AT212" s="48" t="str">
        <f t="shared" si="41"/>
        <v>-</v>
      </c>
      <c r="AU212" s="48" t="str">
        <f t="shared" si="35"/>
        <v>No</v>
      </c>
      <c r="AV212" s="48" t="str">
        <f t="shared" si="36"/>
        <v>No</v>
      </c>
      <c r="AW212" s="48" t="str">
        <f t="shared" si="37"/>
        <v>-</v>
      </c>
      <c r="AX212" s="48" t="str">
        <f t="shared" si="38"/>
        <v>No</v>
      </c>
      <c r="AY212" s="48" t="str">
        <f t="shared" si="39"/>
        <v>No</v>
      </c>
      <c r="AZ212" s="48">
        <f t="shared" si="40"/>
        <v>0</v>
      </c>
    </row>
    <row r="213" spans="1:52" x14ac:dyDescent="0.25">
      <c r="A213" s="39"/>
      <c r="B213" s="39" t="e">
        <f>IF(ROW(A213)=1,"",VLOOKUP(A213,'SERP Crawl'!A:C,3,FALSE))</f>
        <v>#N/A</v>
      </c>
      <c r="C213" t="e">
        <f>IF(ROW(A213)=1,"",VLOOKUP(A213,Crawl!A:C,3,FALSE))</f>
        <v>#N/A</v>
      </c>
      <c r="D213" s="46" t="e">
        <f>IF(ROW(A213)=1,"",IF(VLOOKUP(A213,Crawl!A:V,22,FALSE)="","No","Yes"))</f>
        <v>#N/A</v>
      </c>
      <c r="E213" s="46" t="e">
        <f>IF(ROW(A213)=1,"",IF(VLOOKUP(A213,Crawl!A:W,23,FALSE)=0,"",VLOOKUP(A213,Crawl!A:W,23,FALSE)))</f>
        <v>#N/A</v>
      </c>
      <c r="F213" s="46" t="str">
        <f t="shared" si="42"/>
        <v/>
      </c>
      <c r="G213" s="46" t="str">
        <f>IFERROR(MID(A213,FIND(".",A213,LEN(Questionnaire!$E$3)),LEN(A213)),"")</f>
        <v/>
      </c>
      <c r="H213" s="46" t="str">
        <f t="shared" si="43"/>
        <v/>
      </c>
      <c r="AJ213"/>
      <c r="AK213"/>
      <c r="AL213"/>
      <c r="AM213"/>
      <c r="AN213"/>
      <c r="AO213"/>
      <c r="AP213"/>
      <c r="AQ213" s="48" t="str">
        <f>IF(ROW()=1,"",IF(L213=200,IFERROR(IF(FIND(LOWER(Questionnaire!$E$2),LOWER(N213)),"Yes","No"),"No"),"-"))</f>
        <v>-</v>
      </c>
      <c r="AR213" s="48" t="str">
        <f t="shared" si="33"/>
        <v>-</v>
      </c>
      <c r="AS213" s="48" t="str">
        <f t="shared" si="34"/>
        <v>-</v>
      </c>
      <c r="AT213" s="48" t="str">
        <f t="shared" si="41"/>
        <v>-</v>
      </c>
      <c r="AU213" s="48" t="str">
        <f t="shared" si="35"/>
        <v>No</v>
      </c>
      <c r="AV213" s="48" t="str">
        <f t="shared" si="36"/>
        <v>No</v>
      </c>
      <c r="AW213" s="48" t="str">
        <f t="shared" si="37"/>
        <v>-</v>
      </c>
      <c r="AX213" s="48" t="str">
        <f t="shared" si="38"/>
        <v>No</v>
      </c>
      <c r="AY213" s="48" t="str">
        <f t="shared" si="39"/>
        <v>No</v>
      </c>
      <c r="AZ213" s="48">
        <f t="shared" si="40"/>
        <v>0</v>
      </c>
    </row>
    <row r="214" spans="1:52" x14ac:dyDescent="0.25">
      <c r="A214" s="39"/>
      <c r="B214" s="39" t="e">
        <f>IF(ROW(A214)=1,"",VLOOKUP(A214,'SERP Crawl'!A:C,3,FALSE))</f>
        <v>#N/A</v>
      </c>
      <c r="C214" t="e">
        <f>IF(ROW(A214)=1,"",VLOOKUP(A214,Crawl!A:C,3,FALSE))</f>
        <v>#N/A</v>
      </c>
      <c r="D214" s="46" t="e">
        <f>IF(ROW(A214)=1,"",IF(VLOOKUP(A214,Crawl!A:V,22,FALSE)="","No","Yes"))</f>
        <v>#N/A</v>
      </c>
      <c r="E214" s="46" t="e">
        <f>IF(ROW(A214)=1,"",IF(VLOOKUP(A214,Crawl!A:W,23,FALSE)=0,"",VLOOKUP(A214,Crawl!A:W,23,FALSE)))</f>
        <v>#N/A</v>
      </c>
      <c r="F214" s="46" t="str">
        <f t="shared" si="42"/>
        <v/>
      </c>
      <c r="G214" s="46" t="str">
        <f>IFERROR(MID(A214,FIND(".",A214,LEN(Questionnaire!$E$3)),LEN(A214)),"")</f>
        <v/>
      </c>
      <c r="H214" s="46" t="str">
        <f t="shared" si="43"/>
        <v/>
      </c>
      <c r="AJ214"/>
      <c r="AK214"/>
      <c r="AL214"/>
      <c r="AM214"/>
      <c r="AN214"/>
      <c r="AO214"/>
      <c r="AP214"/>
      <c r="AQ214" s="48" t="str">
        <f>IF(ROW()=1,"",IF(L214=200,IFERROR(IF(FIND(LOWER(Questionnaire!$E$2),LOWER(N214)),"Yes","No"),"No"),"-"))</f>
        <v>-</v>
      </c>
      <c r="AR214" s="48" t="str">
        <f t="shared" si="33"/>
        <v>-</v>
      </c>
      <c r="AS214" s="48" t="str">
        <f t="shared" si="34"/>
        <v>-</v>
      </c>
      <c r="AT214" s="48" t="str">
        <f t="shared" si="41"/>
        <v>-</v>
      </c>
      <c r="AU214" s="48" t="str">
        <f t="shared" si="35"/>
        <v>No</v>
      </c>
      <c r="AV214" s="48" t="str">
        <f t="shared" si="36"/>
        <v>No</v>
      </c>
      <c r="AW214" s="48" t="str">
        <f t="shared" si="37"/>
        <v>-</v>
      </c>
      <c r="AX214" s="48" t="str">
        <f t="shared" si="38"/>
        <v>No</v>
      </c>
      <c r="AY214" s="48" t="str">
        <f t="shared" si="39"/>
        <v>No</v>
      </c>
      <c r="AZ214" s="48">
        <f t="shared" si="40"/>
        <v>0</v>
      </c>
    </row>
    <row r="215" spans="1:52" x14ac:dyDescent="0.25">
      <c r="A215" s="39"/>
      <c r="B215" s="39" t="e">
        <f>IF(ROW(A215)=1,"",VLOOKUP(A215,'SERP Crawl'!A:C,3,FALSE))</f>
        <v>#N/A</v>
      </c>
      <c r="C215" t="e">
        <f>IF(ROW(A215)=1,"",VLOOKUP(A215,Crawl!A:C,3,FALSE))</f>
        <v>#N/A</v>
      </c>
      <c r="D215" s="46" t="e">
        <f>IF(ROW(A215)=1,"",IF(VLOOKUP(A215,Crawl!A:V,22,FALSE)="","No","Yes"))</f>
        <v>#N/A</v>
      </c>
      <c r="E215" s="46" t="e">
        <f>IF(ROW(A215)=1,"",IF(VLOOKUP(A215,Crawl!A:W,23,FALSE)=0,"",VLOOKUP(A215,Crawl!A:W,23,FALSE)))</f>
        <v>#N/A</v>
      </c>
      <c r="F215" s="46" t="str">
        <f t="shared" si="42"/>
        <v/>
      </c>
      <c r="G215" s="46" t="str">
        <f>IFERROR(MID(A215,FIND(".",A215,LEN(Questionnaire!$E$3)),LEN(A215)),"")</f>
        <v/>
      </c>
      <c r="H215" s="46" t="str">
        <f t="shared" si="43"/>
        <v/>
      </c>
      <c r="AJ215"/>
      <c r="AK215"/>
      <c r="AL215"/>
      <c r="AM215"/>
      <c r="AN215"/>
      <c r="AO215"/>
      <c r="AP215"/>
      <c r="AQ215" s="48" t="str">
        <f>IF(ROW()=1,"",IF(L215=200,IFERROR(IF(FIND(LOWER(Questionnaire!$E$2),LOWER(N215)),"Yes","No"),"No"),"-"))</f>
        <v>-</v>
      </c>
      <c r="AR215" s="48" t="str">
        <f t="shared" si="33"/>
        <v>-</v>
      </c>
      <c r="AS215" s="48" t="str">
        <f t="shared" si="34"/>
        <v>-</v>
      </c>
      <c r="AT215" s="48" t="str">
        <f t="shared" si="41"/>
        <v>-</v>
      </c>
      <c r="AU215" s="48" t="str">
        <f t="shared" si="35"/>
        <v>No</v>
      </c>
      <c r="AV215" s="48" t="str">
        <f t="shared" si="36"/>
        <v>No</v>
      </c>
      <c r="AW215" s="48" t="str">
        <f t="shared" si="37"/>
        <v>-</v>
      </c>
      <c r="AX215" s="48" t="str">
        <f t="shared" si="38"/>
        <v>No</v>
      </c>
      <c r="AY215" s="48" t="str">
        <f t="shared" si="39"/>
        <v>No</v>
      </c>
      <c r="AZ215" s="48">
        <f t="shared" si="40"/>
        <v>0</v>
      </c>
    </row>
    <row r="216" spans="1:52" x14ac:dyDescent="0.25">
      <c r="A216" s="39"/>
      <c r="B216" s="39" t="e">
        <f>IF(ROW(A216)=1,"",VLOOKUP(A216,'SERP Crawl'!A:C,3,FALSE))</f>
        <v>#N/A</v>
      </c>
      <c r="C216" t="e">
        <f>IF(ROW(A216)=1,"",VLOOKUP(A216,Crawl!A:C,3,FALSE))</f>
        <v>#N/A</v>
      </c>
      <c r="D216" s="46" t="e">
        <f>IF(ROW(A216)=1,"",IF(VLOOKUP(A216,Crawl!A:V,22,FALSE)="","No","Yes"))</f>
        <v>#N/A</v>
      </c>
      <c r="E216" s="46" t="e">
        <f>IF(ROW(A216)=1,"",IF(VLOOKUP(A216,Crawl!A:W,23,FALSE)=0,"",VLOOKUP(A216,Crawl!A:W,23,FALSE)))</f>
        <v>#N/A</v>
      </c>
      <c r="F216" s="46" t="str">
        <f t="shared" si="42"/>
        <v/>
      </c>
      <c r="G216" s="46" t="str">
        <f>IFERROR(MID(A216,FIND(".",A216,LEN(Questionnaire!$E$3)),LEN(A216)),"")</f>
        <v/>
      </c>
      <c r="H216" s="46" t="str">
        <f t="shared" si="43"/>
        <v/>
      </c>
      <c r="AJ216"/>
      <c r="AK216"/>
      <c r="AL216"/>
      <c r="AM216"/>
      <c r="AN216"/>
      <c r="AO216"/>
      <c r="AP216"/>
      <c r="AQ216" s="48" t="str">
        <f>IF(ROW()=1,"",IF(L216=200,IFERROR(IF(FIND(LOWER(Questionnaire!$E$2),LOWER(N216)),"Yes","No"),"No"),"-"))</f>
        <v>-</v>
      </c>
      <c r="AR216" s="48" t="str">
        <f t="shared" si="33"/>
        <v>-</v>
      </c>
      <c r="AS216" s="48" t="str">
        <f t="shared" si="34"/>
        <v>-</v>
      </c>
      <c r="AT216" s="48" t="str">
        <f t="shared" si="41"/>
        <v>-</v>
      </c>
      <c r="AU216" s="48" t="str">
        <f t="shared" si="35"/>
        <v>No</v>
      </c>
      <c r="AV216" s="48" t="str">
        <f t="shared" si="36"/>
        <v>No</v>
      </c>
      <c r="AW216" s="48" t="str">
        <f t="shared" si="37"/>
        <v>-</v>
      </c>
      <c r="AX216" s="48" t="str">
        <f t="shared" si="38"/>
        <v>No</v>
      </c>
      <c r="AY216" s="48" t="str">
        <f t="shared" si="39"/>
        <v>No</v>
      </c>
      <c r="AZ216" s="48">
        <f t="shared" si="40"/>
        <v>0</v>
      </c>
    </row>
    <row r="217" spans="1:52" x14ac:dyDescent="0.25">
      <c r="A217" s="39"/>
      <c r="B217" s="39" t="e">
        <f>IF(ROW(A217)=1,"",VLOOKUP(A217,'SERP Crawl'!A:C,3,FALSE))</f>
        <v>#N/A</v>
      </c>
      <c r="C217" t="e">
        <f>IF(ROW(A217)=1,"",VLOOKUP(A217,Crawl!A:C,3,FALSE))</f>
        <v>#N/A</v>
      </c>
      <c r="D217" s="46" t="e">
        <f>IF(ROW(A217)=1,"",IF(VLOOKUP(A217,Crawl!A:V,22,FALSE)="","No","Yes"))</f>
        <v>#N/A</v>
      </c>
      <c r="E217" s="46" t="e">
        <f>IF(ROW(A217)=1,"",IF(VLOOKUP(A217,Crawl!A:W,23,FALSE)=0,"",VLOOKUP(A217,Crawl!A:W,23,FALSE)))</f>
        <v>#N/A</v>
      </c>
      <c r="F217" s="46" t="str">
        <f t="shared" si="42"/>
        <v/>
      </c>
      <c r="G217" s="46" t="str">
        <f>IFERROR(MID(A217,FIND(".",A217,LEN(Questionnaire!$E$3)),LEN(A217)),"")</f>
        <v/>
      </c>
      <c r="H217" s="46" t="str">
        <f t="shared" si="43"/>
        <v/>
      </c>
      <c r="AJ217"/>
      <c r="AK217"/>
      <c r="AL217"/>
      <c r="AM217"/>
      <c r="AN217"/>
      <c r="AO217"/>
      <c r="AP217"/>
      <c r="AQ217" s="48" t="str">
        <f>IF(ROW()=1,"",IF(L217=200,IFERROR(IF(FIND(LOWER(Questionnaire!$E$2),LOWER(N217)),"Yes","No"),"No"),"-"))</f>
        <v>-</v>
      </c>
      <c r="AR217" s="48" t="str">
        <f t="shared" si="33"/>
        <v>-</v>
      </c>
      <c r="AS217" s="48" t="str">
        <f t="shared" si="34"/>
        <v>-</v>
      </c>
      <c r="AT217" s="48" t="str">
        <f t="shared" si="41"/>
        <v>-</v>
      </c>
      <c r="AU217" s="48" t="str">
        <f t="shared" si="35"/>
        <v>No</v>
      </c>
      <c r="AV217" s="48" t="str">
        <f t="shared" si="36"/>
        <v>No</v>
      </c>
      <c r="AW217" s="48" t="str">
        <f t="shared" si="37"/>
        <v>-</v>
      </c>
      <c r="AX217" s="48" t="str">
        <f t="shared" si="38"/>
        <v>No</v>
      </c>
      <c r="AY217" s="48" t="str">
        <f t="shared" si="39"/>
        <v>No</v>
      </c>
      <c r="AZ217" s="48">
        <f t="shared" si="40"/>
        <v>0</v>
      </c>
    </row>
    <row r="218" spans="1:52" x14ac:dyDescent="0.25">
      <c r="A218" s="39"/>
      <c r="B218" s="39" t="e">
        <f>IF(ROW(A218)=1,"",VLOOKUP(A218,'SERP Crawl'!A:C,3,FALSE))</f>
        <v>#N/A</v>
      </c>
      <c r="C218" t="e">
        <f>IF(ROW(A218)=1,"",VLOOKUP(A218,Crawl!A:C,3,FALSE))</f>
        <v>#N/A</v>
      </c>
      <c r="D218" s="46" t="e">
        <f>IF(ROW(A218)=1,"",IF(VLOOKUP(A218,Crawl!A:V,22,FALSE)="","No","Yes"))</f>
        <v>#N/A</v>
      </c>
      <c r="E218" s="46" t="e">
        <f>IF(ROW(A218)=1,"",IF(VLOOKUP(A218,Crawl!A:W,23,FALSE)=0,"",VLOOKUP(A218,Crawl!A:W,23,FALSE)))</f>
        <v>#N/A</v>
      </c>
      <c r="F218" s="46" t="str">
        <f t="shared" si="42"/>
        <v/>
      </c>
      <c r="G218" s="46" t="str">
        <f>IFERROR(MID(A218,FIND(".",A218,LEN(Questionnaire!$E$3)),LEN(A218)),"")</f>
        <v/>
      </c>
      <c r="H218" s="46" t="str">
        <f t="shared" si="43"/>
        <v/>
      </c>
      <c r="AJ218"/>
      <c r="AK218"/>
      <c r="AL218"/>
      <c r="AM218"/>
      <c r="AN218"/>
      <c r="AO218"/>
      <c r="AP218"/>
      <c r="AQ218" s="48" t="str">
        <f>IF(ROW()=1,"",IF(L218=200,IFERROR(IF(FIND(LOWER(Questionnaire!$E$2),LOWER(N218)),"Yes","No"),"No"),"-"))</f>
        <v>-</v>
      </c>
      <c r="AR218" s="48" t="str">
        <f t="shared" si="33"/>
        <v>-</v>
      </c>
      <c r="AS218" s="48" t="str">
        <f t="shared" si="34"/>
        <v>-</v>
      </c>
      <c r="AT218" s="48" t="str">
        <f t="shared" si="41"/>
        <v>-</v>
      </c>
      <c r="AU218" s="48" t="str">
        <f t="shared" si="35"/>
        <v>No</v>
      </c>
      <c r="AV218" s="48" t="str">
        <f t="shared" si="36"/>
        <v>No</v>
      </c>
      <c r="AW218" s="48" t="str">
        <f t="shared" si="37"/>
        <v>-</v>
      </c>
      <c r="AX218" s="48" t="str">
        <f t="shared" si="38"/>
        <v>No</v>
      </c>
      <c r="AY218" s="48" t="str">
        <f t="shared" si="39"/>
        <v>No</v>
      </c>
      <c r="AZ218" s="48">
        <f t="shared" si="40"/>
        <v>0</v>
      </c>
    </row>
    <row r="219" spans="1:52" x14ac:dyDescent="0.25">
      <c r="A219" s="39"/>
      <c r="B219" s="39" t="e">
        <f>IF(ROW(A219)=1,"",VLOOKUP(A219,'SERP Crawl'!A:C,3,FALSE))</f>
        <v>#N/A</v>
      </c>
      <c r="C219" t="e">
        <f>IF(ROW(A219)=1,"",VLOOKUP(A219,Crawl!A:C,3,FALSE))</f>
        <v>#N/A</v>
      </c>
      <c r="D219" s="46" t="e">
        <f>IF(ROW(A219)=1,"",IF(VLOOKUP(A219,Crawl!A:V,22,FALSE)="","No","Yes"))</f>
        <v>#N/A</v>
      </c>
      <c r="E219" s="46" t="e">
        <f>IF(ROW(A219)=1,"",IF(VLOOKUP(A219,Crawl!A:W,23,FALSE)=0,"",VLOOKUP(A219,Crawl!A:W,23,FALSE)))</f>
        <v>#N/A</v>
      </c>
      <c r="F219" s="46" t="str">
        <f t="shared" si="42"/>
        <v/>
      </c>
      <c r="G219" s="46" t="str">
        <f>IFERROR(MID(A219,FIND(".",A219,LEN(Questionnaire!$E$3)),LEN(A219)),"")</f>
        <v/>
      </c>
      <c r="H219" s="46" t="str">
        <f t="shared" si="43"/>
        <v/>
      </c>
      <c r="AJ219"/>
      <c r="AK219"/>
      <c r="AL219"/>
      <c r="AM219"/>
      <c r="AN219"/>
      <c r="AO219"/>
      <c r="AP219"/>
      <c r="AQ219" s="48" t="str">
        <f>IF(ROW()=1,"",IF(L219=200,IFERROR(IF(FIND(LOWER(Questionnaire!$E$2),LOWER(N219)),"Yes","No"),"No"),"-"))</f>
        <v>-</v>
      </c>
      <c r="AR219" s="48" t="str">
        <f t="shared" si="33"/>
        <v>-</v>
      </c>
      <c r="AS219" s="48" t="str">
        <f t="shared" si="34"/>
        <v>-</v>
      </c>
      <c r="AT219" s="48" t="str">
        <f t="shared" si="41"/>
        <v>-</v>
      </c>
      <c r="AU219" s="48" t="str">
        <f t="shared" si="35"/>
        <v>No</v>
      </c>
      <c r="AV219" s="48" t="str">
        <f t="shared" si="36"/>
        <v>No</v>
      </c>
      <c r="AW219" s="48" t="str">
        <f t="shared" si="37"/>
        <v>-</v>
      </c>
      <c r="AX219" s="48" t="str">
        <f t="shared" si="38"/>
        <v>No</v>
      </c>
      <c r="AY219" s="48" t="str">
        <f t="shared" si="39"/>
        <v>No</v>
      </c>
      <c r="AZ219" s="48">
        <f t="shared" si="40"/>
        <v>0</v>
      </c>
    </row>
    <row r="220" spans="1:52" x14ac:dyDescent="0.25">
      <c r="A220" s="39"/>
      <c r="B220" s="39" t="e">
        <f>IF(ROW(A220)=1,"",VLOOKUP(A220,'SERP Crawl'!A:C,3,FALSE))</f>
        <v>#N/A</v>
      </c>
      <c r="C220" t="e">
        <f>IF(ROW(A220)=1,"",VLOOKUP(A220,Crawl!A:C,3,FALSE))</f>
        <v>#N/A</v>
      </c>
      <c r="D220" s="46" t="e">
        <f>IF(ROW(A220)=1,"",IF(VLOOKUP(A220,Crawl!A:V,22,FALSE)="","No","Yes"))</f>
        <v>#N/A</v>
      </c>
      <c r="E220" s="46" t="e">
        <f>IF(ROW(A220)=1,"",IF(VLOOKUP(A220,Crawl!A:W,23,FALSE)=0,"",VLOOKUP(A220,Crawl!A:W,23,FALSE)))</f>
        <v>#N/A</v>
      </c>
      <c r="F220" s="46" t="str">
        <f t="shared" si="42"/>
        <v/>
      </c>
      <c r="G220" s="46" t="str">
        <f>IFERROR(MID(A220,FIND(".",A220,LEN(Questionnaire!$E$3)),LEN(A220)),"")</f>
        <v/>
      </c>
      <c r="H220" s="46" t="str">
        <f t="shared" si="43"/>
        <v/>
      </c>
      <c r="AJ220"/>
      <c r="AK220"/>
      <c r="AL220"/>
      <c r="AM220"/>
      <c r="AN220"/>
      <c r="AO220"/>
      <c r="AP220"/>
      <c r="AQ220" s="48" t="str">
        <f>IF(ROW()=1,"",IF(L220=200,IFERROR(IF(FIND(LOWER(Questionnaire!$E$2),LOWER(N220)),"Yes","No"),"No"),"-"))</f>
        <v>-</v>
      </c>
      <c r="AR220" s="48" t="str">
        <f t="shared" si="33"/>
        <v>-</v>
      </c>
      <c r="AS220" s="48" t="str">
        <f t="shared" si="34"/>
        <v>-</v>
      </c>
      <c r="AT220" s="48" t="str">
        <f t="shared" si="41"/>
        <v>-</v>
      </c>
      <c r="AU220" s="48" t="str">
        <f t="shared" si="35"/>
        <v>No</v>
      </c>
      <c r="AV220" s="48" t="str">
        <f t="shared" si="36"/>
        <v>No</v>
      </c>
      <c r="AW220" s="48" t="str">
        <f t="shared" si="37"/>
        <v>-</v>
      </c>
      <c r="AX220" s="48" t="str">
        <f t="shared" si="38"/>
        <v>No</v>
      </c>
      <c r="AY220" s="48" t="str">
        <f t="shared" si="39"/>
        <v>No</v>
      </c>
      <c r="AZ220" s="48">
        <f t="shared" si="40"/>
        <v>0</v>
      </c>
    </row>
    <row r="221" spans="1:52" x14ac:dyDescent="0.25">
      <c r="A221" s="39"/>
      <c r="B221" s="39" t="e">
        <f>IF(ROW(A221)=1,"",VLOOKUP(A221,'SERP Crawl'!A:C,3,FALSE))</f>
        <v>#N/A</v>
      </c>
      <c r="C221" t="e">
        <f>IF(ROW(A221)=1,"",VLOOKUP(A221,Crawl!A:C,3,FALSE))</f>
        <v>#N/A</v>
      </c>
      <c r="D221" s="46" t="e">
        <f>IF(ROW(A221)=1,"",IF(VLOOKUP(A221,Crawl!A:V,22,FALSE)="","No","Yes"))</f>
        <v>#N/A</v>
      </c>
      <c r="E221" s="46" t="e">
        <f>IF(ROW(A221)=1,"",IF(VLOOKUP(A221,Crawl!A:W,23,FALSE)=0,"",VLOOKUP(A221,Crawl!A:W,23,FALSE)))</f>
        <v>#N/A</v>
      </c>
      <c r="F221" s="46" t="str">
        <f t="shared" si="42"/>
        <v/>
      </c>
      <c r="G221" s="46" t="str">
        <f>IFERROR(MID(A221,FIND(".",A221,LEN(Questionnaire!$E$3)),LEN(A221)),"")</f>
        <v/>
      </c>
      <c r="H221" s="46" t="str">
        <f t="shared" si="43"/>
        <v/>
      </c>
      <c r="AJ221"/>
      <c r="AK221"/>
      <c r="AL221"/>
      <c r="AM221"/>
      <c r="AN221"/>
      <c r="AO221"/>
      <c r="AP221"/>
      <c r="AQ221" s="48" t="str">
        <f>IF(ROW()=1,"",IF(L221=200,IFERROR(IF(FIND(LOWER(Questionnaire!$E$2),LOWER(N221)),"Yes","No"),"No"),"-"))</f>
        <v>-</v>
      </c>
      <c r="AR221" s="48" t="str">
        <f t="shared" si="33"/>
        <v>-</v>
      </c>
      <c r="AS221" s="48" t="str">
        <f t="shared" si="34"/>
        <v>-</v>
      </c>
      <c r="AT221" s="48" t="str">
        <f t="shared" si="41"/>
        <v>-</v>
      </c>
      <c r="AU221" s="48" t="str">
        <f t="shared" si="35"/>
        <v>No</v>
      </c>
      <c r="AV221" s="48" t="str">
        <f t="shared" si="36"/>
        <v>No</v>
      </c>
      <c r="AW221" s="48" t="str">
        <f t="shared" si="37"/>
        <v>-</v>
      </c>
      <c r="AX221" s="48" t="str">
        <f t="shared" si="38"/>
        <v>No</v>
      </c>
      <c r="AY221" s="48" t="str">
        <f t="shared" si="39"/>
        <v>No</v>
      </c>
      <c r="AZ221" s="48">
        <f t="shared" si="40"/>
        <v>0</v>
      </c>
    </row>
    <row r="222" spans="1:52" x14ac:dyDescent="0.25">
      <c r="A222" s="39"/>
      <c r="B222" s="39" t="e">
        <f>IF(ROW(A222)=1,"",VLOOKUP(A222,'SERP Crawl'!A:C,3,FALSE))</f>
        <v>#N/A</v>
      </c>
      <c r="C222" t="e">
        <f>IF(ROW(A222)=1,"",VLOOKUP(A222,Crawl!A:C,3,FALSE))</f>
        <v>#N/A</v>
      </c>
      <c r="D222" s="46" t="e">
        <f>IF(ROW(A222)=1,"",IF(VLOOKUP(A222,Crawl!A:V,22,FALSE)="","No","Yes"))</f>
        <v>#N/A</v>
      </c>
      <c r="E222" s="46" t="e">
        <f>IF(ROW(A222)=1,"",IF(VLOOKUP(A222,Crawl!A:W,23,FALSE)=0,"",VLOOKUP(A222,Crawl!A:W,23,FALSE)))</f>
        <v>#N/A</v>
      </c>
      <c r="F222" s="46" t="str">
        <f t="shared" si="42"/>
        <v/>
      </c>
      <c r="G222" s="46" t="str">
        <f>IFERROR(MID(A222,FIND(".",A222,LEN(Questionnaire!$E$3)),LEN(A222)),"")</f>
        <v/>
      </c>
      <c r="H222" s="46" t="str">
        <f t="shared" si="43"/>
        <v/>
      </c>
      <c r="AJ222"/>
      <c r="AK222"/>
      <c r="AL222"/>
      <c r="AM222"/>
      <c r="AN222"/>
      <c r="AO222"/>
      <c r="AP222"/>
      <c r="AQ222" s="48" t="str">
        <f>IF(ROW()=1,"",IF(L222=200,IFERROR(IF(FIND(LOWER(Questionnaire!$E$2),LOWER(N222)),"Yes","No"),"No"),"-"))</f>
        <v>-</v>
      </c>
      <c r="AR222" s="48" t="str">
        <f t="shared" si="33"/>
        <v>-</v>
      </c>
      <c r="AS222" s="48" t="str">
        <f t="shared" si="34"/>
        <v>-</v>
      </c>
      <c r="AT222" s="48" t="str">
        <f t="shared" si="41"/>
        <v>-</v>
      </c>
      <c r="AU222" s="48" t="str">
        <f t="shared" si="35"/>
        <v>No</v>
      </c>
      <c r="AV222" s="48" t="str">
        <f t="shared" si="36"/>
        <v>No</v>
      </c>
      <c r="AW222" s="48" t="str">
        <f t="shared" si="37"/>
        <v>-</v>
      </c>
      <c r="AX222" s="48" t="str">
        <f t="shared" si="38"/>
        <v>No</v>
      </c>
      <c r="AY222" s="48" t="str">
        <f t="shared" si="39"/>
        <v>No</v>
      </c>
      <c r="AZ222" s="48">
        <f t="shared" si="40"/>
        <v>0</v>
      </c>
    </row>
    <row r="223" spans="1:52" x14ac:dyDescent="0.25">
      <c r="A223" s="39"/>
      <c r="B223" s="39" t="e">
        <f>IF(ROW(A223)=1,"",VLOOKUP(A223,'SERP Crawl'!A:C,3,FALSE))</f>
        <v>#N/A</v>
      </c>
      <c r="C223" t="e">
        <f>IF(ROW(A223)=1,"",VLOOKUP(A223,Crawl!A:C,3,FALSE))</f>
        <v>#N/A</v>
      </c>
      <c r="D223" s="46" t="e">
        <f>IF(ROW(A223)=1,"",IF(VLOOKUP(A223,Crawl!A:V,22,FALSE)="","No","Yes"))</f>
        <v>#N/A</v>
      </c>
      <c r="E223" s="46" t="e">
        <f>IF(ROW(A223)=1,"",IF(VLOOKUP(A223,Crawl!A:W,23,FALSE)=0,"",VLOOKUP(A223,Crawl!A:W,23,FALSE)))</f>
        <v>#N/A</v>
      </c>
      <c r="F223" s="46" t="str">
        <f t="shared" si="42"/>
        <v/>
      </c>
      <c r="G223" s="46" t="str">
        <f>IFERROR(MID(A223,FIND(".",A223,LEN(Questionnaire!$E$3)),LEN(A223)),"")</f>
        <v/>
      </c>
      <c r="H223" s="46" t="str">
        <f t="shared" si="43"/>
        <v/>
      </c>
      <c r="AJ223"/>
      <c r="AK223"/>
      <c r="AL223"/>
      <c r="AM223"/>
      <c r="AN223"/>
      <c r="AO223"/>
      <c r="AP223"/>
      <c r="AQ223" s="48" t="str">
        <f>IF(ROW()=1,"",IF(L223=200,IFERROR(IF(FIND(LOWER(Questionnaire!$E$2),LOWER(N223)),"Yes","No"),"No"),"-"))</f>
        <v>-</v>
      </c>
      <c r="AR223" s="48" t="str">
        <f t="shared" si="33"/>
        <v>-</v>
      </c>
      <c r="AS223" s="48" t="str">
        <f t="shared" si="34"/>
        <v>-</v>
      </c>
      <c r="AT223" s="48" t="str">
        <f t="shared" si="41"/>
        <v>-</v>
      </c>
      <c r="AU223" s="48" t="str">
        <f t="shared" si="35"/>
        <v>No</v>
      </c>
      <c r="AV223" s="48" t="str">
        <f t="shared" si="36"/>
        <v>No</v>
      </c>
      <c r="AW223" s="48" t="str">
        <f t="shared" si="37"/>
        <v>-</v>
      </c>
      <c r="AX223" s="48" t="str">
        <f t="shared" si="38"/>
        <v>No</v>
      </c>
      <c r="AY223" s="48" t="str">
        <f t="shared" si="39"/>
        <v>No</v>
      </c>
      <c r="AZ223" s="48">
        <f t="shared" si="40"/>
        <v>0</v>
      </c>
    </row>
    <row r="224" spans="1:52" x14ac:dyDescent="0.25">
      <c r="A224" s="39"/>
      <c r="B224" s="39" t="e">
        <f>IF(ROW(A224)=1,"",VLOOKUP(A224,'SERP Crawl'!A:C,3,FALSE))</f>
        <v>#N/A</v>
      </c>
      <c r="C224" t="e">
        <f>IF(ROW(A224)=1,"",VLOOKUP(A224,Crawl!A:C,3,FALSE))</f>
        <v>#N/A</v>
      </c>
      <c r="D224" s="46" t="e">
        <f>IF(ROW(A224)=1,"",IF(VLOOKUP(A224,Crawl!A:V,22,FALSE)="","No","Yes"))</f>
        <v>#N/A</v>
      </c>
      <c r="E224" s="46" t="e">
        <f>IF(ROW(A224)=1,"",IF(VLOOKUP(A224,Crawl!A:W,23,FALSE)=0,"",VLOOKUP(A224,Crawl!A:W,23,FALSE)))</f>
        <v>#N/A</v>
      </c>
      <c r="F224" s="46" t="str">
        <f t="shared" si="42"/>
        <v/>
      </c>
      <c r="G224" s="46" t="str">
        <f>IFERROR(MID(A224,FIND(".",A224,LEN(Questionnaire!$E$3)),LEN(A224)),"")</f>
        <v/>
      </c>
      <c r="H224" s="46" t="str">
        <f t="shared" si="43"/>
        <v/>
      </c>
      <c r="AJ224"/>
      <c r="AK224"/>
      <c r="AL224"/>
      <c r="AM224"/>
      <c r="AN224"/>
      <c r="AO224"/>
      <c r="AP224"/>
      <c r="AQ224" s="48" t="str">
        <f>IF(ROW()=1,"",IF(L224=200,IFERROR(IF(FIND(LOWER(Questionnaire!$E$2),LOWER(N224)),"Yes","No"),"No"),"-"))</f>
        <v>-</v>
      </c>
      <c r="AR224" s="48" t="str">
        <f t="shared" si="33"/>
        <v>-</v>
      </c>
      <c r="AS224" s="48" t="str">
        <f t="shared" si="34"/>
        <v>-</v>
      </c>
      <c r="AT224" s="48" t="str">
        <f t="shared" si="41"/>
        <v>-</v>
      </c>
      <c r="AU224" s="48" t="str">
        <f t="shared" si="35"/>
        <v>No</v>
      </c>
      <c r="AV224" s="48" t="str">
        <f t="shared" si="36"/>
        <v>No</v>
      </c>
      <c r="AW224" s="48" t="str">
        <f t="shared" si="37"/>
        <v>-</v>
      </c>
      <c r="AX224" s="48" t="str">
        <f t="shared" si="38"/>
        <v>No</v>
      </c>
      <c r="AY224" s="48" t="str">
        <f t="shared" si="39"/>
        <v>No</v>
      </c>
      <c r="AZ224" s="48">
        <f t="shared" si="40"/>
        <v>0</v>
      </c>
    </row>
    <row r="225" spans="1:52" x14ac:dyDescent="0.25">
      <c r="A225" s="39"/>
      <c r="B225" s="39" t="e">
        <f>IF(ROW(A225)=1,"",VLOOKUP(A225,'SERP Crawl'!A:C,3,FALSE))</f>
        <v>#N/A</v>
      </c>
      <c r="C225" t="e">
        <f>IF(ROW(A225)=1,"",VLOOKUP(A225,Crawl!A:C,3,FALSE))</f>
        <v>#N/A</v>
      </c>
      <c r="D225" s="46" t="e">
        <f>IF(ROW(A225)=1,"",IF(VLOOKUP(A225,Crawl!A:V,22,FALSE)="","No","Yes"))</f>
        <v>#N/A</v>
      </c>
      <c r="E225" s="46" t="e">
        <f>IF(ROW(A225)=1,"",IF(VLOOKUP(A225,Crawl!A:W,23,FALSE)=0,"",VLOOKUP(A225,Crawl!A:W,23,FALSE)))</f>
        <v>#N/A</v>
      </c>
      <c r="F225" s="46" t="str">
        <f t="shared" si="42"/>
        <v/>
      </c>
      <c r="G225" s="46" t="str">
        <f>IFERROR(MID(A225,FIND(".",A225,LEN(Questionnaire!$E$3)),LEN(A225)),"")</f>
        <v/>
      </c>
      <c r="H225" s="46" t="str">
        <f t="shared" si="43"/>
        <v/>
      </c>
      <c r="AJ225"/>
      <c r="AK225"/>
      <c r="AL225"/>
      <c r="AM225"/>
      <c r="AN225"/>
      <c r="AO225"/>
      <c r="AP225"/>
      <c r="AQ225" s="48" t="str">
        <f>IF(ROW()=1,"",IF(L225=200,IFERROR(IF(FIND(LOWER(Questionnaire!$E$2),LOWER(N225)),"Yes","No"),"No"),"-"))</f>
        <v>-</v>
      </c>
      <c r="AR225" s="48" t="str">
        <f t="shared" si="33"/>
        <v>-</v>
      </c>
      <c r="AS225" s="48" t="str">
        <f t="shared" si="34"/>
        <v>-</v>
      </c>
      <c r="AT225" s="48" t="str">
        <f t="shared" si="41"/>
        <v>-</v>
      </c>
      <c r="AU225" s="48" t="str">
        <f t="shared" si="35"/>
        <v>No</v>
      </c>
      <c r="AV225" s="48" t="str">
        <f t="shared" si="36"/>
        <v>No</v>
      </c>
      <c r="AW225" s="48" t="str">
        <f t="shared" si="37"/>
        <v>-</v>
      </c>
      <c r="AX225" s="48" t="str">
        <f t="shared" si="38"/>
        <v>No</v>
      </c>
      <c r="AY225" s="48" t="str">
        <f t="shared" si="39"/>
        <v>No</v>
      </c>
      <c r="AZ225" s="48">
        <f t="shared" si="40"/>
        <v>0</v>
      </c>
    </row>
    <row r="226" spans="1:52" x14ac:dyDescent="0.25">
      <c r="A226" s="39"/>
      <c r="B226" s="39" t="e">
        <f>IF(ROW(A226)=1,"",VLOOKUP(A226,'SERP Crawl'!A:C,3,FALSE))</f>
        <v>#N/A</v>
      </c>
      <c r="C226" t="e">
        <f>IF(ROW(A226)=1,"",VLOOKUP(A226,Crawl!A:C,3,FALSE))</f>
        <v>#N/A</v>
      </c>
      <c r="D226" s="46" t="e">
        <f>IF(ROW(A226)=1,"",IF(VLOOKUP(A226,Crawl!A:V,22,FALSE)="","No","Yes"))</f>
        <v>#N/A</v>
      </c>
      <c r="E226" s="46" t="e">
        <f>IF(ROW(A226)=1,"",IF(VLOOKUP(A226,Crawl!A:W,23,FALSE)=0,"",VLOOKUP(A226,Crawl!A:W,23,FALSE)))</f>
        <v>#N/A</v>
      </c>
      <c r="F226" s="46" t="str">
        <f t="shared" si="42"/>
        <v/>
      </c>
      <c r="G226" s="46" t="str">
        <f>IFERROR(MID(A226,FIND(".",A226,LEN(Questionnaire!$E$3)),LEN(A226)),"")</f>
        <v/>
      </c>
      <c r="H226" s="46" t="str">
        <f t="shared" si="43"/>
        <v/>
      </c>
      <c r="AJ226"/>
      <c r="AK226"/>
      <c r="AL226"/>
      <c r="AM226"/>
      <c r="AN226"/>
      <c r="AO226"/>
      <c r="AP226"/>
      <c r="AQ226" s="48" t="str">
        <f>IF(ROW()=1,"",IF(L226=200,IFERROR(IF(FIND(LOWER(Questionnaire!$E$2),LOWER(N226)),"Yes","No"),"No"),"-"))</f>
        <v>-</v>
      </c>
      <c r="AR226" s="48" t="str">
        <f t="shared" si="33"/>
        <v>-</v>
      </c>
      <c r="AS226" s="48" t="str">
        <f t="shared" si="34"/>
        <v>-</v>
      </c>
      <c r="AT226" s="48" t="str">
        <f t="shared" si="41"/>
        <v>-</v>
      </c>
      <c r="AU226" s="48" t="str">
        <f t="shared" si="35"/>
        <v>No</v>
      </c>
      <c r="AV226" s="48" t="str">
        <f t="shared" si="36"/>
        <v>No</v>
      </c>
      <c r="AW226" s="48" t="str">
        <f t="shared" si="37"/>
        <v>-</v>
      </c>
      <c r="AX226" s="48" t="str">
        <f t="shared" si="38"/>
        <v>No</v>
      </c>
      <c r="AY226" s="48" t="str">
        <f t="shared" si="39"/>
        <v>No</v>
      </c>
      <c r="AZ226" s="48">
        <f t="shared" si="40"/>
        <v>0</v>
      </c>
    </row>
    <row r="227" spans="1:52" x14ac:dyDescent="0.25">
      <c r="A227" s="39"/>
      <c r="B227" s="39" t="e">
        <f>IF(ROW(A227)=1,"",VLOOKUP(A227,'SERP Crawl'!A:C,3,FALSE))</f>
        <v>#N/A</v>
      </c>
      <c r="C227" t="e">
        <f>IF(ROW(A227)=1,"",VLOOKUP(A227,Crawl!A:C,3,FALSE))</f>
        <v>#N/A</v>
      </c>
      <c r="D227" s="46" t="e">
        <f>IF(ROW(A227)=1,"",IF(VLOOKUP(A227,Crawl!A:V,22,FALSE)="","No","Yes"))</f>
        <v>#N/A</v>
      </c>
      <c r="E227" s="46" t="e">
        <f>IF(ROW(A227)=1,"",IF(VLOOKUP(A227,Crawl!A:W,23,FALSE)=0,"",VLOOKUP(A227,Crawl!A:W,23,FALSE)))</f>
        <v>#N/A</v>
      </c>
      <c r="F227" s="46" t="str">
        <f t="shared" si="42"/>
        <v/>
      </c>
      <c r="G227" s="46" t="str">
        <f>IFERROR(MID(A227,FIND(".",A227,LEN(Questionnaire!$E$3)),LEN(A227)),"")</f>
        <v/>
      </c>
      <c r="H227" s="46" t="str">
        <f t="shared" si="43"/>
        <v/>
      </c>
      <c r="AJ227"/>
      <c r="AK227"/>
      <c r="AL227"/>
      <c r="AM227"/>
      <c r="AN227"/>
      <c r="AO227"/>
      <c r="AP227"/>
      <c r="AQ227" s="48" t="str">
        <f>IF(ROW()=1,"",IF(L227=200,IFERROR(IF(FIND(LOWER(Questionnaire!$E$2),LOWER(N227)),"Yes","No"),"No"),"-"))</f>
        <v>-</v>
      </c>
      <c r="AR227" s="48" t="str">
        <f t="shared" si="33"/>
        <v>-</v>
      </c>
      <c r="AS227" s="48" t="str">
        <f t="shared" si="34"/>
        <v>-</v>
      </c>
      <c r="AT227" s="48" t="str">
        <f t="shared" si="41"/>
        <v>-</v>
      </c>
      <c r="AU227" s="48" t="str">
        <f t="shared" si="35"/>
        <v>No</v>
      </c>
      <c r="AV227" s="48" t="str">
        <f t="shared" si="36"/>
        <v>No</v>
      </c>
      <c r="AW227" s="48" t="str">
        <f t="shared" si="37"/>
        <v>-</v>
      </c>
      <c r="AX227" s="48" t="str">
        <f t="shared" si="38"/>
        <v>No</v>
      </c>
      <c r="AY227" s="48" t="str">
        <f t="shared" si="39"/>
        <v>No</v>
      </c>
      <c r="AZ227" s="48">
        <f t="shared" si="40"/>
        <v>0</v>
      </c>
    </row>
    <row r="228" spans="1:52" x14ac:dyDescent="0.25">
      <c r="A228" s="39"/>
      <c r="B228" s="39" t="e">
        <f>IF(ROW(A228)=1,"",VLOOKUP(A228,'SERP Crawl'!A:C,3,FALSE))</f>
        <v>#N/A</v>
      </c>
      <c r="C228" t="e">
        <f>IF(ROW(A228)=1,"",VLOOKUP(A228,Crawl!A:C,3,FALSE))</f>
        <v>#N/A</v>
      </c>
      <c r="D228" s="46" t="e">
        <f>IF(ROW(A228)=1,"",IF(VLOOKUP(A228,Crawl!A:V,22,FALSE)="","No","Yes"))</f>
        <v>#N/A</v>
      </c>
      <c r="E228" s="46" t="e">
        <f>IF(ROW(A228)=1,"",IF(VLOOKUP(A228,Crawl!A:W,23,FALSE)=0,"",VLOOKUP(A228,Crawl!A:W,23,FALSE)))</f>
        <v>#N/A</v>
      </c>
      <c r="F228" s="46" t="str">
        <f t="shared" si="42"/>
        <v/>
      </c>
      <c r="G228" s="46" t="str">
        <f>IFERROR(MID(A228,FIND(".",A228,LEN(Questionnaire!$E$3)),LEN(A228)),"")</f>
        <v/>
      </c>
      <c r="H228" s="46" t="str">
        <f t="shared" si="43"/>
        <v/>
      </c>
      <c r="AJ228"/>
      <c r="AK228"/>
      <c r="AL228"/>
      <c r="AM228"/>
      <c r="AN228"/>
      <c r="AO228"/>
      <c r="AP228"/>
      <c r="AQ228" s="48" t="str">
        <f>IF(ROW()=1,"",IF(L228=200,IFERROR(IF(FIND(LOWER(Questionnaire!$E$2),LOWER(N228)),"Yes","No"),"No"),"-"))</f>
        <v>-</v>
      </c>
      <c r="AR228" s="48" t="str">
        <f t="shared" si="33"/>
        <v>-</v>
      </c>
      <c r="AS228" s="48" t="str">
        <f t="shared" si="34"/>
        <v>-</v>
      </c>
      <c r="AT228" s="48" t="str">
        <f t="shared" si="41"/>
        <v>-</v>
      </c>
      <c r="AU228" s="48" t="str">
        <f t="shared" si="35"/>
        <v>No</v>
      </c>
      <c r="AV228" s="48" t="str">
        <f t="shared" si="36"/>
        <v>No</v>
      </c>
      <c r="AW228" s="48" t="str">
        <f t="shared" si="37"/>
        <v>-</v>
      </c>
      <c r="AX228" s="48" t="str">
        <f t="shared" si="38"/>
        <v>No</v>
      </c>
      <c r="AY228" s="48" t="str">
        <f t="shared" si="39"/>
        <v>No</v>
      </c>
      <c r="AZ228" s="48">
        <f t="shared" si="40"/>
        <v>0</v>
      </c>
    </row>
    <row r="229" spans="1:52" x14ac:dyDescent="0.25">
      <c r="A229" s="39"/>
      <c r="B229" s="39" t="e">
        <f>IF(ROW(A229)=1,"",VLOOKUP(A229,'SERP Crawl'!A:C,3,FALSE))</f>
        <v>#N/A</v>
      </c>
      <c r="C229" t="e">
        <f>IF(ROW(A229)=1,"",VLOOKUP(A229,Crawl!A:C,3,FALSE))</f>
        <v>#N/A</v>
      </c>
      <c r="D229" s="46" t="e">
        <f>IF(ROW(A229)=1,"",IF(VLOOKUP(A229,Crawl!A:V,22,FALSE)="","No","Yes"))</f>
        <v>#N/A</v>
      </c>
      <c r="E229" s="46" t="e">
        <f>IF(ROW(A229)=1,"",IF(VLOOKUP(A229,Crawl!A:W,23,FALSE)=0,"",VLOOKUP(A229,Crawl!A:W,23,FALSE)))</f>
        <v>#N/A</v>
      </c>
      <c r="F229" s="46" t="str">
        <f t="shared" si="42"/>
        <v/>
      </c>
      <c r="G229" s="46" t="str">
        <f>IFERROR(MID(A229,FIND(".",A229,LEN(Questionnaire!$E$3)),LEN(A229)),"")</f>
        <v/>
      </c>
      <c r="H229" s="46" t="str">
        <f t="shared" si="43"/>
        <v/>
      </c>
      <c r="AJ229"/>
      <c r="AK229"/>
      <c r="AL229"/>
      <c r="AM229"/>
      <c r="AN229"/>
      <c r="AO229"/>
      <c r="AP229"/>
      <c r="AQ229" s="48" t="str">
        <f>IF(ROW()=1,"",IF(L229=200,IFERROR(IF(FIND(LOWER(Questionnaire!$E$2),LOWER(N229)),"Yes","No"),"No"),"-"))</f>
        <v>-</v>
      </c>
      <c r="AR229" s="48" t="str">
        <f t="shared" si="33"/>
        <v>-</v>
      </c>
      <c r="AS229" s="48" t="str">
        <f t="shared" si="34"/>
        <v>-</v>
      </c>
      <c r="AT229" s="48" t="str">
        <f t="shared" si="41"/>
        <v>-</v>
      </c>
      <c r="AU229" s="48" t="str">
        <f t="shared" si="35"/>
        <v>No</v>
      </c>
      <c r="AV229" s="48" t="str">
        <f t="shared" si="36"/>
        <v>No</v>
      </c>
      <c r="AW229" s="48" t="str">
        <f t="shared" si="37"/>
        <v>-</v>
      </c>
      <c r="AX229" s="48" t="str">
        <f t="shared" si="38"/>
        <v>No</v>
      </c>
      <c r="AY229" s="48" t="str">
        <f t="shared" si="39"/>
        <v>No</v>
      </c>
      <c r="AZ229" s="48">
        <f t="shared" si="40"/>
        <v>0</v>
      </c>
    </row>
    <row r="230" spans="1:52" x14ac:dyDescent="0.25">
      <c r="A230" s="39"/>
      <c r="B230" s="39" t="e">
        <f>IF(ROW(A230)=1,"",VLOOKUP(A230,'SERP Crawl'!A:C,3,FALSE))</f>
        <v>#N/A</v>
      </c>
      <c r="C230" t="e">
        <f>IF(ROW(A230)=1,"",VLOOKUP(A230,Crawl!A:C,3,FALSE))</f>
        <v>#N/A</v>
      </c>
      <c r="D230" s="46" t="e">
        <f>IF(ROW(A230)=1,"",IF(VLOOKUP(A230,Crawl!A:V,22,FALSE)="","No","Yes"))</f>
        <v>#N/A</v>
      </c>
      <c r="E230" s="46" t="e">
        <f>IF(ROW(A230)=1,"",IF(VLOOKUP(A230,Crawl!A:W,23,FALSE)=0,"",VLOOKUP(A230,Crawl!A:W,23,FALSE)))</f>
        <v>#N/A</v>
      </c>
      <c r="F230" s="46" t="str">
        <f t="shared" si="42"/>
        <v/>
      </c>
      <c r="G230" s="46" t="str">
        <f>IFERROR(MID(A230,FIND(".",A230,LEN(Questionnaire!$E$3)),LEN(A230)),"")</f>
        <v/>
      </c>
      <c r="H230" s="46" t="str">
        <f t="shared" si="43"/>
        <v/>
      </c>
      <c r="AJ230"/>
      <c r="AK230"/>
      <c r="AL230"/>
      <c r="AM230"/>
      <c r="AN230"/>
      <c r="AO230"/>
      <c r="AP230"/>
      <c r="AQ230" s="48" t="str">
        <f>IF(ROW()=1,"",IF(L230=200,IFERROR(IF(FIND(LOWER(Questionnaire!$E$2),LOWER(N230)),"Yes","No"),"No"),"-"))</f>
        <v>-</v>
      </c>
      <c r="AR230" s="48" t="str">
        <f t="shared" si="33"/>
        <v>-</v>
      </c>
      <c r="AS230" s="48" t="str">
        <f t="shared" si="34"/>
        <v>-</v>
      </c>
      <c r="AT230" s="48" t="str">
        <f t="shared" si="41"/>
        <v>-</v>
      </c>
      <c r="AU230" s="48" t="str">
        <f t="shared" si="35"/>
        <v>No</v>
      </c>
      <c r="AV230" s="48" t="str">
        <f t="shared" si="36"/>
        <v>No</v>
      </c>
      <c r="AW230" s="48" t="str">
        <f t="shared" si="37"/>
        <v>-</v>
      </c>
      <c r="AX230" s="48" t="str">
        <f t="shared" si="38"/>
        <v>No</v>
      </c>
      <c r="AY230" s="48" t="str">
        <f t="shared" si="39"/>
        <v>No</v>
      </c>
      <c r="AZ230" s="48">
        <f t="shared" si="40"/>
        <v>0</v>
      </c>
    </row>
    <row r="231" spans="1:52" x14ac:dyDescent="0.25">
      <c r="A231" s="39"/>
      <c r="B231" s="39" t="e">
        <f>IF(ROW(A231)=1,"",VLOOKUP(A231,'SERP Crawl'!A:C,3,FALSE))</f>
        <v>#N/A</v>
      </c>
      <c r="C231" t="e">
        <f>IF(ROW(A231)=1,"",VLOOKUP(A231,Crawl!A:C,3,FALSE))</f>
        <v>#N/A</v>
      </c>
      <c r="D231" s="46" t="e">
        <f>IF(ROW(A231)=1,"",IF(VLOOKUP(A231,Crawl!A:V,22,FALSE)="","No","Yes"))</f>
        <v>#N/A</v>
      </c>
      <c r="E231" s="46" t="e">
        <f>IF(ROW(A231)=1,"",IF(VLOOKUP(A231,Crawl!A:W,23,FALSE)=0,"",VLOOKUP(A231,Crawl!A:W,23,FALSE)))</f>
        <v>#N/A</v>
      </c>
      <c r="F231" s="46" t="str">
        <f t="shared" si="42"/>
        <v/>
      </c>
      <c r="G231" s="46" t="str">
        <f>IFERROR(MID(A231,FIND(".",A231,LEN(Questionnaire!$E$3)),LEN(A231)),"")</f>
        <v/>
      </c>
      <c r="H231" s="46" t="str">
        <f t="shared" si="43"/>
        <v/>
      </c>
      <c r="AJ231"/>
      <c r="AK231"/>
      <c r="AL231"/>
      <c r="AM231"/>
      <c r="AN231"/>
      <c r="AO231"/>
      <c r="AP231"/>
      <c r="AQ231" s="48" t="str">
        <f>IF(ROW()=1,"",IF(L231=200,IFERROR(IF(FIND(LOWER(Questionnaire!$E$2),LOWER(N231)),"Yes","No"),"No"),"-"))</f>
        <v>-</v>
      </c>
      <c r="AR231" s="48" t="str">
        <f t="shared" si="33"/>
        <v>-</v>
      </c>
      <c r="AS231" s="48" t="str">
        <f t="shared" si="34"/>
        <v>-</v>
      </c>
      <c r="AT231" s="48" t="str">
        <f t="shared" si="41"/>
        <v>-</v>
      </c>
      <c r="AU231" s="48" t="str">
        <f t="shared" si="35"/>
        <v>No</v>
      </c>
      <c r="AV231" s="48" t="str">
        <f t="shared" si="36"/>
        <v>No</v>
      </c>
      <c r="AW231" s="48" t="str">
        <f t="shared" si="37"/>
        <v>-</v>
      </c>
      <c r="AX231" s="48" t="str">
        <f t="shared" si="38"/>
        <v>No</v>
      </c>
      <c r="AY231" s="48" t="str">
        <f t="shared" si="39"/>
        <v>No</v>
      </c>
      <c r="AZ231" s="48">
        <f t="shared" si="40"/>
        <v>0</v>
      </c>
    </row>
    <row r="232" spans="1:52" x14ac:dyDescent="0.25">
      <c r="A232" s="39"/>
      <c r="B232" s="39" t="e">
        <f>IF(ROW(A232)=1,"",VLOOKUP(A232,'SERP Crawl'!A:C,3,FALSE))</f>
        <v>#N/A</v>
      </c>
      <c r="C232" t="e">
        <f>IF(ROW(A232)=1,"",VLOOKUP(A232,Crawl!A:C,3,FALSE))</f>
        <v>#N/A</v>
      </c>
      <c r="D232" s="46" t="e">
        <f>IF(ROW(A232)=1,"",IF(VLOOKUP(A232,Crawl!A:V,22,FALSE)="","No","Yes"))</f>
        <v>#N/A</v>
      </c>
      <c r="E232" s="46" t="e">
        <f>IF(ROW(A232)=1,"",IF(VLOOKUP(A232,Crawl!A:W,23,FALSE)=0,"",VLOOKUP(A232,Crawl!A:W,23,FALSE)))</f>
        <v>#N/A</v>
      </c>
      <c r="F232" s="46" t="str">
        <f t="shared" si="42"/>
        <v/>
      </c>
      <c r="G232" s="46" t="str">
        <f>IFERROR(MID(A232,FIND(".",A232,LEN(Questionnaire!$E$3)),LEN(A232)),"")</f>
        <v/>
      </c>
      <c r="H232" s="46" t="str">
        <f t="shared" si="43"/>
        <v/>
      </c>
      <c r="AJ232"/>
      <c r="AK232"/>
      <c r="AL232"/>
      <c r="AM232"/>
      <c r="AN232"/>
      <c r="AO232"/>
      <c r="AP232"/>
      <c r="AQ232" s="48" t="str">
        <f>IF(ROW()=1,"",IF(L232=200,IFERROR(IF(FIND(LOWER(Questionnaire!$E$2),LOWER(N232)),"Yes","No"),"No"),"-"))</f>
        <v>-</v>
      </c>
      <c r="AR232" s="48" t="str">
        <f t="shared" si="33"/>
        <v>-</v>
      </c>
      <c r="AS232" s="48" t="str">
        <f t="shared" si="34"/>
        <v>-</v>
      </c>
      <c r="AT232" s="48" t="str">
        <f t="shared" si="41"/>
        <v>-</v>
      </c>
      <c r="AU232" s="48" t="str">
        <f t="shared" si="35"/>
        <v>No</v>
      </c>
      <c r="AV232" s="48" t="str">
        <f t="shared" si="36"/>
        <v>No</v>
      </c>
      <c r="AW232" s="48" t="str">
        <f t="shared" si="37"/>
        <v>-</v>
      </c>
      <c r="AX232" s="48" t="str">
        <f t="shared" si="38"/>
        <v>No</v>
      </c>
      <c r="AY232" s="48" t="str">
        <f t="shared" si="39"/>
        <v>No</v>
      </c>
      <c r="AZ232" s="48">
        <f t="shared" si="40"/>
        <v>0</v>
      </c>
    </row>
    <row r="233" spans="1:52" x14ac:dyDescent="0.25">
      <c r="A233" s="39"/>
      <c r="B233" s="39" t="e">
        <f>IF(ROW(A233)=1,"",VLOOKUP(A233,'SERP Crawl'!A:C,3,FALSE))</f>
        <v>#N/A</v>
      </c>
      <c r="C233" t="e">
        <f>IF(ROW(A233)=1,"",VLOOKUP(A233,Crawl!A:C,3,FALSE))</f>
        <v>#N/A</v>
      </c>
      <c r="D233" s="46" t="e">
        <f>IF(ROW(A233)=1,"",IF(VLOOKUP(A233,Crawl!A:V,22,FALSE)="","No","Yes"))</f>
        <v>#N/A</v>
      </c>
      <c r="E233" s="46" t="e">
        <f>IF(ROW(A233)=1,"",IF(VLOOKUP(A233,Crawl!A:W,23,FALSE)=0,"",VLOOKUP(A233,Crawl!A:W,23,FALSE)))</f>
        <v>#N/A</v>
      </c>
      <c r="F233" s="46" t="str">
        <f t="shared" si="42"/>
        <v/>
      </c>
      <c r="G233" s="46" t="str">
        <f>IFERROR(MID(A233,FIND(".",A233,LEN(Questionnaire!$E$3)),LEN(A233)),"")</f>
        <v/>
      </c>
      <c r="H233" s="46" t="str">
        <f t="shared" si="43"/>
        <v/>
      </c>
      <c r="AJ233"/>
      <c r="AK233"/>
      <c r="AL233"/>
      <c r="AM233"/>
      <c r="AN233"/>
      <c r="AO233"/>
      <c r="AP233"/>
      <c r="AQ233" s="48" t="str">
        <f>IF(ROW()=1,"",IF(L233=200,IFERROR(IF(FIND(LOWER(Questionnaire!$E$2),LOWER(N233)),"Yes","No"),"No"),"-"))</f>
        <v>-</v>
      </c>
      <c r="AR233" s="48" t="str">
        <f t="shared" si="33"/>
        <v>-</v>
      </c>
      <c r="AS233" s="48" t="str">
        <f t="shared" si="34"/>
        <v>-</v>
      </c>
      <c r="AT233" s="48" t="str">
        <f t="shared" si="41"/>
        <v>-</v>
      </c>
      <c r="AU233" s="48" t="str">
        <f t="shared" si="35"/>
        <v>No</v>
      </c>
      <c r="AV233" s="48" t="str">
        <f t="shared" si="36"/>
        <v>No</v>
      </c>
      <c r="AW233" s="48" t="str">
        <f t="shared" si="37"/>
        <v>-</v>
      </c>
      <c r="AX233" s="48" t="str">
        <f t="shared" si="38"/>
        <v>No</v>
      </c>
      <c r="AY233" s="48" t="str">
        <f t="shared" si="39"/>
        <v>No</v>
      </c>
      <c r="AZ233" s="48">
        <f t="shared" si="40"/>
        <v>0</v>
      </c>
    </row>
    <row r="234" spans="1:52" x14ac:dyDescent="0.25">
      <c r="A234" s="39"/>
      <c r="B234" s="39" t="e">
        <f>IF(ROW(A234)=1,"",VLOOKUP(A234,'SERP Crawl'!A:C,3,FALSE))</f>
        <v>#N/A</v>
      </c>
      <c r="C234" t="e">
        <f>IF(ROW(A234)=1,"",VLOOKUP(A234,Crawl!A:C,3,FALSE))</f>
        <v>#N/A</v>
      </c>
      <c r="D234" s="46" t="e">
        <f>IF(ROW(A234)=1,"",IF(VLOOKUP(A234,Crawl!A:V,22,FALSE)="","No","Yes"))</f>
        <v>#N/A</v>
      </c>
      <c r="E234" s="46" t="e">
        <f>IF(ROW(A234)=1,"",IF(VLOOKUP(A234,Crawl!A:W,23,FALSE)=0,"",VLOOKUP(A234,Crawl!A:W,23,FALSE)))</f>
        <v>#N/A</v>
      </c>
      <c r="F234" s="46" t="str">
        <f t="shared" si="42"/>
        <v/>
      </c>
      <c r="G234" s="46" t="str">
        <f>IFERROR(MID(A234,FIND(".",A234,LEN(Questionnaire!$E$3)),LEN(A234)),"")</f>
        <v/>
      </c>
      <c r="H234" s="46" t="str">
        <f t="shared" si="43"/>
        <v/>
      </c>
      <c r="AJ234"/>
      <c r="AK234"/>
      <c r="AL234"/>
      <c r="AM234"/>
      <c r="AN234"/>
      <c r="AO234"/>
      <c r="AP234"/>
      <c r="AQ234" s="48" t="str">
        <f>IF(ROW()=1,"",IF(L234=200,IFERROR(IF(FIND(LOWER(Questionnaire!$E$2),LOWER(N234)),"Yes","No"),"No"),"-"))</f>
        <v>-</v>
      </c>
      <c r="AR234" s="48" t="str">
        <f t="shared" si="33"/>
        <v>-</v>
      </c>
      <c r="AS234" s="48" t="str">
        <f t="shared" si="34"/>
        <v>-</v>
      </c>
      <c r="AT234" s="48" t="str">
        <f t="shared" si="41"/>
        <v>-</v>
      </c>
      <c r="AU234" s="48" t="str">
        <f t="shared" si="35"/>
        <v>No</v>
      </c>
      <c r="AV234" s="48" t="str">
        <f t="shared" si="36"/>
        <v>No</v>
      </c>
      <c r="AW234" s="48" t="str">
        <f t="shared" si="37"/>
        <v>-</v>
      </c>
      <c r="AX234" s="48" t="str">
        <f t="shared" si="38"/>
        <v>No</v>
      </c>
      <c r="AY234" s="48" t="str">
        <f t="shared" si="39"/>
        <v>No</v>
      </c>
      <c r="AZ234" s="48">
        <f t="shared" si="40"/>
        <v>0</v>
      </c>
    </row>
    <row r="235" spans="1:52" x14ac:dyDescent="0.25">
      <c r="A235" s="39"/>
      <c r="B235" s="39" t="e">
        <f>IF(ROW(A235)=1,"",VLOOKUP(A235,'SERP Crawl'!A:C,3,FALSE))</f>
        <v>#N/A</v>
      </c>
      <c r="C235" t="e">
        <f>IF(ROW(A235)=1,"",VLOOKUP(A235,Crawl!A:C,3,FALSE))</f>
        <v>#N/A</v>
      </c>
      <c r="D235" s="46" t="e">
        <f>IF(ROW(A235)=1,"",IF(VLOOKUP(A235,Crawl!A:V,22,FALSE)="","No","Yes"))</f>
        <v>#N/A</v>
      </c>
      <c r="E235" s="46" t="e">
        <f>IF(ROW(A235)=1,"",IF(VLOOKUP(A235,Crawl!A:W,23,FALSE)=0,"",VLOOKUP(A235,Crawl!A:W,23,FALSE)))</f>
        <v>#N/A</v>
      </c>
      <c r="F235" s="46" t="str">
        <f t="shared" si="42"/>
        <v/>
      </c>
      <c r="G235" s="46" t="str">
        <f>IFERROR(MID(A235,FIND(".",A235,LEN(Questionnaire!$E$3)),LEN(A235)),"")</f>
        <v/>
      </c>
      <c r="H235" s="46" t="str">
        <f t="shared" si="43"/>
        <v/>
      </c>
      <c r="AJ235"/>
      <c r="AK235"/>
      <c r="AL235"/>
      <c r="AM235"/>
      <c r="AN235"/>
      <c r="AO235"/>
      <c r="AP235"/>
      <c r="AQ235" s="48" t="str">
        <f>IF(ROW()=1,"",IF(L235=200,IFERROR(IF(FIND(LOWER(Questionnaire!$E$2),LOWER(N235)),"Yes","No"),"No"),"-"))</f>
        <v>-</v>
      </c>
      <c r="AR235" s="48" t="str">
        <f t="shared" si="33"/>
        <v>-</v>
      </c>
      <c r="AS235" s="48" t="str">
        <f t="shared" si="34"/>
        <v>-</v>
      </c>
      <c r="AT235" s="48" t="str">
        <f t="shared" si="41"/>
        <v>-</v>
      </c>
      <c r="AU235" s="48" t="str">
        <f t="shared" si="35"/>
        <v>No</v>
      </c>
      <c r="AV235" s="48" t="str">
        <f t="shared" si="36"/>
        <v>No</v>
      </c>
      <c r="AW235" s="48" t="str">
        <f t="shared" si="37"/>
        <v>-</v>
      </c>
      <c r="AX235" s="48" t="str">
        <f t="shared" si="38"/>
        <v>No</v>
      </c>
      <c r="AY235" s="48" t="str">
        <f t="shared" si="39"/>
        <v>No</v>
      </c>
      <c r="AZ235" s="48">
        <f t="shared" si="40"/>
        <v>0</v>
      </c>
    </row>
    <row r="236" spans="1:52" x14ac:dyDescent="0.25">
      <c r="A236" s="39"/>
      <c r="B236" s="39" t="e">
        <f>IF(ROW(A236)=1,"",VLOOKUP(A236,'SERP Crawl'!A:C,3,FALSE))</f>
        <v>#N/A</v>
      </c>
      <c r="C236" t="e">
        <f>IF(ROW(A236)=1,"",VLOOKUP(A236,Crawl!A:C,3,FALSE))</f>
        <v>#N/A</v>
      </c>
      <c r="D236" s="46" t="e">
        <f>IF(ROW(A236)=1,"",IF(VLOOKUP(A236,Crawl!A:V,22,FALSE)="","No","Yes"))</f>
        <v>#N/A</v>
      </c>
      <c r="E236" s="46" t="e">
        <f>IF(ROW(A236)=1,"",IF(VLOOKUP(A236,Crawl!A:W,23,FALSE)=0,"",VLOOKUP(A236,Crawl!A:W,23,FALSE)))</f>
        <v>#N/A</v>
      </c>
      <c r="F236" s="46" t="str">
        <f t="shared" si="42"/>
        <v/>
      </c>
      <c r="G236" s="46" t="str">
        <f>IFERROR(MID(A236,FIND(".",A236,LEN(Questionnaire!$E$3)),LEN(A236)),"")</f>
        <v/>
      </c>
      <c r="H236" s="46" t="str">
        <f t="shared" si="43"/>
        <v/>
      </c>
      <c r="AJ236"/>
      <c r="AK236"/>
      <c r="AL236"/>
      <c r="AM236"/>
      <c r="AN236"/>
      <c r="AO236"/>
      <c r="AP236"/>
      <c r="AQ236" s="48" t="str">
        <f>IF(ROW()=1,"",IF(L236=200,IFERROR(IF(FIND(LOWER(Questionnaire!$E$2),LOWER(N236)),"Yes","No"),"No"),"-"))</f>
        <v>-</v>
      </c>
      <c r="AR236" s="48" t="str">
        <f t="shared" si="33"/>
        <v>-</v>
      </c>
      <c r="AS236" s="48" t="str">
        <f t="shared" si="34"/>
        <v>-</v>
      </c>
      <c r="AT236" s="48" t="str">
        <f t="shared" si="41"/>
        <v>-</v>
      </c>
      <c r="AU236" s="48" t="str">
        <f t="shared" si="35"/>
        <v>No</v>
      </c>
      <c r="AV236" s="48" t="str">
        <f t="shared" si="36"/>
        <v>No</v>
      </c>
      <c r="AW236" s="48" t="str">
        <f t="shared" si="37"/>
        <v>-</v>
      </c>
      <c r="AX236" s="48" t="str">
        <f t="shared" si="38"/>
        <v>No</v>
      </c>
      <c r="AY236" s="48" t="str">
        <f t="shared" si="39"/>
        <v>No</v>
      </c>
      <c r="AZ236" s="48">
        <f t="shared" si="40"/>
        <v>0</v>
      </c>
    </row>
    <row r="237" spans="1:52" x14ac:dyDescent="0.25">
      <c r="A237" s="39"/>
      <c r="B237" s="39" t="e">
        <f>IF(ROW(A237)=1,"",VLOOKUP(A237,'SERP Crawl'!A:C,3,FALSE))</f>
        <v>#N/A</v>
      </c>
      <c r="C237" t="e">
        <f>IF(ROW(A237)=1,"",VLOOKUP(A237,Crawl!A:C,3,FALSE))</f>
        <v>#N/A</v>
      </c>
      <c r="D237" s="46" t="e">
        <f>IF(ROW(A237)=1,"",IF(VLOOKUP(A237,Crawl!A:V,22,FALSE)="","No","Yes"))</f>
        <v>#N/A</v>
      </c>
      <c r="E237" s="46" t="e">
        <f>IF(ROW(A237)=1,"",IF(VLOOKUP(A237,Crawl!A:W,23,FALSE)=0,"",VLOOKUP(A237,Crawl!A:W,23,FALSE)))</f>
        <v>#N/A</v>
      </c>
      <c r="F237" s="46" t="str">
        <f t="shared" si="42"/>
        <v/>
      </c>
      <c r="G237" s="46" t="str">
        <f>IFERROR(MID(A237,FIND(".",A237,LEN(Questionnaire!$E$3)),LEN(A237)),"")</f>
        <v/>
      </c>
      <c r="H237" s="46" t="str">
        <f t="shared" si="43"/>
        <v/>
      </c>
      <c r="AJ237"/>
      <c r="AK237"/>
      <c r="AL237"/>
      <c r="AM237"/>
      <c r="AN237"/>
      <c r="AO237"/>
      <c r="AP237"/>
      <c r="AQ237" s="48" t="str">
        <f>IF(ROW()=1,"",IF(L237=200,IFERROR(IF(FIND(LOWER(Questionnaire!$E$2),LOWER(N237)),"Yes","No"),"No"),"-"))</f>
        <v>-</v>
      </c>
      <c r="AR237" s="48" t="str">
        <f t="shared" si="33"/>
        <v>-</v>
      </c>
      <c r="AS237" s="48" t="str">
        <f t="shared" si="34"/>
        <v>-</v>
      </c>
      <c r="AT237" s="48" t="str">
        <f t="shared" si="41"/>
        <v>-</v>
      </c>
      <c r="AU237" s="48" t="str">
        <f t="shared" si="35"/>
        <v>No</v>
      </c>
      <c r="AV237" s="48" t="str">
        <f t="shared" si="36"/>
        <v>No</v>
      </c>
      <c r="AW237" s="48" t="str">
        <f t="shared" si="37"/>
        <v>-</v>
      </c>
      <c r="AX237" s="48" t="str">
        <f t="shared" si="38"/>
        <v>No</v>
      </c>
      <c r="AY237" s="48" t="str">
        <f t="shared" si="39"/>
        <v>No</v>
      </c>
      <c r="AZ237" s="48">
        <f t="shared" si="40"/>
        <v>0</v>
      </c>
    </row>
    <row r="238" spans="1:52" x14ac:dyDescent="0.25">
      <c r="A238" s="39"/>
      <c r="B238" s="39" t="e">
        <f>IF(ROW(A238)=1,"",VLOOKUP(A238,'SERP Crawl'!A:C,3,FALSE))</f>
        <v>#N/A</v>
      </c>
      <c r="C238" t="e">
        <f>IF(ROW(A238)=1,"",VLOOKUP(A238,Crawl!A:C,3,FALSE))</f>
        <v>#N/A</v>
      </c>
      <c r="D238" s="46" t="e">
        <f>IF(ROW(A238)=1,"",IF(VLOOKUP(A238,Crawl!A:V,22,FALSE)="","No","Yes"))</f>
        <v>#N/A</v>
      </c>
      <c r="E238" s="46" t="e">
        <f>IF(ROW(A238)=1,"",IF(VLOOKUP(A238,Crawl!A:W,23,FALSE)=0,"",VLOOKUP(A238,Crawl!A:W,23,FALSE)))</f>
        <v>#N/A</v>
      </c>
      <c r="F238" s="46" t="str">
        <f t="shared" si="42"/>
        <v/>
      </c>
      <c r="G238" s="46" t="str">
        <f>IFERROR(MID(A238,FIND(".",A238,LEN(Questionnaire!$E$3)),LEN(A238)),"")</f>
        <v/>
      </c>
      <c r="H238" s="46" t="str">
        <f t="shared" si="43"/>
        <v/>
      </c>
      <c r="AJ238"/>
      <c r="AK238"/>
      <c r="AL238"/>
      <c r="AM238"/>
      <c r="AN238"/>
      <c r="AO238"/>
      <c r="AP238"/>
      <c r="AQ238" s="48" t="str">
        <f>IF(ROW()=1,"",IF(L238=200,IFERROR(IF(FIND(LOWER(Questionnaire!$E$2),LOWER(N238)),"Yes","No"),"No"),"-"))</f>
        <v>-</v>
      </c>
      <c r="AR238" s="48" t="str">
        <f t="shared" si="33"/>
        <v>-</v>
      </c>
      <c r="AS238" s="48" t="str">
        <f t="shared" si="34"/>
        <v>-</v>
      </c>
      <c r="AT238" s="48" t="str">
        <f t="shared" si="41"/>
        <v>-</v>
      </c>
      <c r="AU238" s="48" t="str">
        <f t="shared" si="35"/>
        <v>No</v>
      </c>
      <c r="AV238" s="48" t="str">
        <f t="shared" si="36"/>
        <v>No</v>
      </c>
      <c r="AW238" s="48" t="str">
        <f t="shared" si="37"/>
        <v>-</v>
      </c>
      <c r="AX238" s="48" t="str">
        <f t="shared" si="38"/>
        <v>No</v>
      </c>
      <c r="AY238" s="48" t="str">
        <f t="shared" si="39"/>
        <v>No</v>
      </c>
      <c r="AZ238" s="48">
        <f t="shared" si="40"/>
        <v>0</v>
      </c>
    </row>
    <row r="239" spans="1:52" x14ac:dyDescent="0.25">
      <c r="A239" s="39"/>
      <c r="B239" s="39" t="e">
        <f>IF(ROW(A239)=1,"",VLOOKUP(A239,'SERP Crawl'!A:C,3,FALSE))</f>
        <v>#N/A</v>
      </c>
      <c r="C239" t="e">
        <f>IF(ROW(A239)=1,"",VLOOKUP(A239,Crawl!A:C,3,FALSE))</f>
        <v>#N/A</v>
      </c>
      <c r="D239" s="46" t="e">
        <f>IF(ROW(A239)=1,"",IF(VLOOKUP(A239,Crawl!A:V,22,FALSE)="","No","Yes"))</f>
        <v>#N/A</v>
      </c>
      <c r="E239" s="46" t="e">
        <f>IF(ROW(A239)=1,"",IF(VLOOKUP(A239,Crawl!A:W,23,FALSE)=0,"",VLOOKUP(A239,Crawl!A:W,23,FALSE)))</f>
        <v>#N/A</v>
      </c>
      <c r="F239" s="46" t="str">
        <f t="shared" si="42"/>
        <v/>
      </c>
      <c r="G239" s="46" t="str">
        <f>IFERROR(MID(A239,FIND(".",A239,LEN(Questionnaire!$E$3)),LEN(A239)),"")</f>
        <v/>
      </c>
      <c r="H239" s="46" t="str">
        <f t="shared" si="43"/>
        <v/>
      </c>
      <c r="AJ239"/>
      <c r="AK239"/>
      <c r="AL239"/>
      <c r="AM239"/>
      <c r="AN239"/>
      <c r="AO239"/>
      <c r="AP239"/>
      <c r="AQ239" s="48" t="str">
        <f>IF(ROW()=1,"",IF(L239=200,IFERROR(IF(FIND(LOWER(Questionnaire!$E$2),LOWER(N239)),"Yes","No"),"No"),"-"))</f>
        <v>-</v>
      </c>
      <c r="AR239" s="48" t="str">
        <f t="shared" si="33"/>
        <v>-</v>
      </c>
      <c r="AS239" s="48" t="str">
        <f t="shared" si="34"/>
        <v>-</v>
      </c>
      <c r="AT239" s="48" t="str">
        <f t="shared" si="41"/>
        <v>-</v>
      </c>
      <c r="AU239" s="48" t="str">
        <f t="shared" si="35"/>
        <v>No</v>
      </c>
      <c r="AV239" s="48" t="str">
        <f t="shared" si="36"/>
        <v>No</v>
      </c>
      <c r="AW239" s="48" t="str">
        <f t="shared" si="37"/>
        <v>-</v>
      </c>
      <c r="AX239" s="48" t="str">
        <f t="shared" si="38"/>
        <v>No</v>
      </c>
      <c r="AY239" s="48" t="str">
        <f t="shared" si="39"/>
        <v>No</v>
      </c>
      <c r="AZ239" s="48">
        <f t="shared" si="40"/>
        <v>0</v>
      </c>
    </row>
    <row r="240" spans="1:52" x14ac:dyDescent="0.25">
      <c r="A240" s="39"/>
      <c r="B240" s="39" t="e">
        <f>IF(ROW(A240)=1,"",VLOOKUP(A240,'SERP Crawl'!A:C,3,FALSE))</f>
        <v>#N/A</v>
      </c>
      <c r="C240" t="e">
        <f>IF(ROW(A240)=1,"",VLOOKUP(A240,Crawl!A:C,3,FALSE))</f>
        <v>#N/A</v>
      </c>
      <c r="D240" s="46" t="e">
        <f>IF(ROW(A240)=1,"",IF(VLOOKUP(A240,Crawl!A:V,22,FALSE)="","No","Yes"))</f>
        <v>#N/A</v>
      </c>
      <c r="E240" s="46" t="e">
        <f>IF(ROW(A240)=1,"",IF(VLOOKUP(A240,Crawl!A:W,23,FALSE)=0,"",VLOOKUP(A240,Crawl!A:W,23,FALSE)))</f>
        <v>#N/A</v>
      </c>
      <c r="F240" s="46" t="str">
        <f t="shared" si="42"/>
        <v/>
      </c>
      <c r="G240" s="46" t="str">
        <f>IFERROR(MID(A240,FIND(".",A240,LEN(Questionnaire!$E$3)),LEN(A240)),"")</f>
        <v/>
      </c>
      <c r="H240" s="46" t="str">
        <f t="shared" si="43"/>
        <v/>
      </c>
      <c r="AJ240"/>
      <c r="AK240"/>
      <c r="AL240"/>
      <c r="AM240"/>
      <c r="AN240"/>
      <c r="AO240"/>
      <c r="AP240"/>
      <c r="AQ240" s="48" t="str">
        <f>IF(ROW()=1,"",IF(L240=200,IFERROR(IF(FIND(LOWER(Questionnaire!$E$2),LOWER(N240)),"Yes","No"),"No"),"-"))</f>
        <v>-</v>
      </c>
      <c r="AR240" s="48" t="str">
        <f t="shared" si="33"/>
        <v>-</v>
      </c>
      <c r="AS240" s="48" t="str">
        <f t="shared" si="34"/>
        <v>-</v>
      </c>
      <c r="AT240" s="48" t="str">
        <f t="shared" si="41"/>
        <v>-</v>
      </c>
      <c r="AU240" s="48" t="str">
        <f t="shared" si="35"/>
        <v>No</v>
      </c>
      <c r="AV240" s="48" t="str">
        <f t="shared" si="36"/>
        <v>No</v>
      </c>
      <c r="AW240" s="48" t="str">
        <f t="shared" si="37"/>
        <v>-</v>
      </c>
      <c r="AX240" s="48" t="str">
        <f t="shared" si="38"/>
        <v>No</v>
      </c>
      <c r="AY240" s="48" t="str">
        <f t="shared" si="39"/>
        <v>No</v>
      </c>
      <c r="AZ240" s="48">
        <f t="shared" si="40"/>
        <v>0</v>
      </c>
    </row>
    <row r="241" spans="1:52" x14ac:dyDescent="0.25">
      <c r="A241" s="39"/>
      <c r="B241" s="39" t="e">
        <f>IF(ROW(A241)=1,"",VLOOKUP(A241,'SERP Crawl'!A:C,3,FALSE))</f>
        <v>#N/A</v>
      </c>
      <c r="C241" t="e">
        <f>IF(ROW(A241)=1,"",VLOOKUP(A241,Crawl!A:C,3,FALSE))</f>
        <v>#N/A</v>
      </c>
      <c r="D241" s="46" t="e">
        <f>IF(ROW(A241)=1,"",IF(VLOOKUP(A241,Crawl!A:V,22,FALSE)="","No","Yes"))</f>
        <v>#N/A</v>
      </c>
      <c r="E241" s="46" t="e">
        <f>IF(ROW(A241)=1,"",IF(VLOOKUP(A241,Crawl!A:W,23,FALSE)=0,"",VLOOKUP(A241,Crawl!A:W,23,FALSE)))</f>
        <v>#N/A</v>
      </c>
      <c r="F241" s="46" t="str">
        <f t="shared" si="42"/>
        <v/>
      </c>
      <c r="G241" s="46" t="str">
        <f>IFERROR(MID(A241,FIND(".",A241,LEN(Questionnaire!$E$3)),LEN(A241)),"")</f>
        <v/>
      </c>
      <c r="H241" s="46" t="str">
        <f t="shared" si="43"/>
        <v/>
      </c>
      <c r="AJ241"/>
      <c r="AK241"/>
      <c r="AL241"/>
      <c r="AM241"/>
      <c r="AN241"/>
      <c r="AO241"/>
      <c r="AP241"/>
      <c r="AQ241" s="48" t="str">
        <f>IF(ROW()=1,"",IF(L241=200,IFERROR(IF(FIND(LOWER(Questionnaire!$E$2),LOWER(N241)),"Yes","No"),"No"),"-"))</f>
        <v>-</v>
      </c>
      <c r="AR241" s="48" t="str">
        <f t="shared" si="33"/>
        <v>-</v>
      </c>
      <c r="AS241" s="48" t="str">
        <f t="shared" si="34"/>
        <v>-</v>
      </c>
      <c r="AT241" s="48" t="str">
        <f t="shared" si="41"/>
        <v>-</v>
      </c>
      <c r="AU241" s="48" t="str">
        <f t="shared" si="35"/>
        <v>No</v>
      </c>
      <c r="AV241" s="48" t="str">
        <f t="shared" si="36"/>
        <v>No</v>
      </c>
      <c r="AW241" s="48" t="str">
        <f t="shared" si="37"/>
        <v>-</v>
      </c>
      <c r="AX241" s="48" t="str">
        <f t="shared" si="38"/>
        <v>No</v>
      </c>
      <c r="AY241" s="48" t="str">
        <f t="shared" si="39"/>
        <v>No</v>
      </c>
      <c r="AZ241" s="48">
        <f t="shared" si="40"/>
        <v>0</v>
      </c>
    </row>
    <row r="242" spans="1:52" x14ac:dyDescent="0.25">
      <c r="A242" s="39"/>
      <c r="B242" s="39" t="e">
        <f>IF(ROW(A242)=1,"",VLOOKUP(A242,'SERP Crawl'!A:C,3,FALSE))</f>
        <v>#N/A</v>
      </c>
      <c r="C242" t="e">
        <f>IF(ROW(A242)=1,"",VLOOKUP(A242,Crawl!A:C,3,FALSE))</f>
        <v>#N/A</v>
      </c>
      <c r="D242" s="46" t="e">
        <f>IF(ROW(A242)=1,"",IF(VLOOKUP(A242,Crawl!A:V,22,FALSE)="","No","Yes"))</f>
        <v>#N/A</v>
      </c>
      <c r="E242" s="46" t="e">
        <f>IF(ROW(A242)=1,"",IF(VLOOKUP(A242,Crawl!A:W,23,FALSE)=0,"",VLOOKUP(A242,Crawl!A:W,23,FALSE)))</f>
        <v>#N/A</v>
      </c>
      <c r="F242" s="46" t="str">
        <f t="shared" si="42"/>
        <v/>
      </c>
      <c r="G242" s="46" t="str">
        <f>IFERROR(MID(A242,FIND(".",A242,LEN(Questionnaire!$E$3)),LEN(A242)),"")</f>
        <v/>
      </c>
      <c r="H242" s="46" t="str">
        <f t="shared" si="43"/>
        <v/>
      </c>
      <c r="AJ242"/>
      <c r="AK242"/>
      <c r="AL242"/>
      <c r="AM242"/>
      <c r="AN242"/>
      <c r="AO242"/>
      <c r="AP242"/>
      <c r="AQ242" s="48" t="str">
        <f>IF(ROW()=1,"",IF(L242=200,IFERROR(IF(FIND(LOWER(Questionnaire!$E$2),LOWER(N242)),"Yes","No"),"No"),"-"))</f>
        <v>-</v>
      </c>
      <c r="AR242" s="48" t="str">
        <f t="shared" si="33"/>
        <v>-</v>
      </c>
      <c r="AS242" s="48" t="str">
        <f t="shared" si="34"/>
        <v>-</v>
      </c>
      <c r="AT242" s="48" t="str">
        <f t="shared" si="41"/>
        <v>-</v>
      </c>
      <c r="AU242" s="48" t="str">
        <f t="shared" si="35"/>
        <v>No</v>
      </c>
      <c r="AV242" s="48" t="str">
        <f t="shared" si="36"/>
        <v>No</v>
      </c>
      <c r="AW242" s="48" t="str">
        <f t="shared" si="37"/>
        <v>-</v>
      </c>
      <c r="AX242" s="48" t="str">
        <f t="shared" si="38"/>
        <v>No</v>
      </c>
      <c r="AY242" s="48" t="str">
        <f t="shared" si="39"/>
        <v>No</v>
      </c>
      <c r="AZ242" s="48">
        <f t="shared" si="40"/>
        <v>0</v>
      </c>
    </row>
    <row r="243" spans="1:52" x14ac:dyDescent="0.25">
      <c r="A243" s="39"/>
      <c r="B243" s="39" t="e">
        <f>IF(ROW(A243)=1,"",VLOOKUP(A243,'SERP Crawl'!A:C,3,FALSE))</f>
        <v>#N/A</v>
      </c>
      <c r="C243" t="e">
        <f>IF(ROW(A243)=1,"",VLOOKUP(A243,Crawl!A:C,3,FALSE))</f>
        <v>#N/A</v>
      </c>
      <c r="D243" s="46" t="e">
        <f>IF(ROW(A243)=1,"",IF(VLOOKUP(A243,Crawl!A:V,22,FALSE)="","No","Yes"))</f>
        <v>#N/A</v>
      </c>
      <c r="E243" s="46" t="e">
        <f>IF(ROW(A243)=1,"",IF(VLOOKUP(A243,Crawl!A:W,23,FALSE)=0,"",VLOOKUP(A243,Crawl!A:W,23,FALSE)))</f>
        <v>#N/A</v>
      </c>
      <c r="F243" s="46" t="str">
        <f t="shared" si="42"/>
        <v/>
      </c>
      <c r="G243" s="46" t="str">
        <f>IFERROR(MID(A243,FIND(".",A243,LEN(Questionnaire!$E$3)),LEN(A243)),"")</f>
        <v/>
      </c>
      <c r="H243" s="46" t="str">
        <f t="shared" si="43"/>
        <v/>
      </c>
      <c r="AJ243"/>
      <c r="AK243"/>
      <c r="AL243"/>
      <c r="AM243"/>
      <c r="AN243"/>
      <c r="AO243"/>
      <c r="AP243"/>
      <c r="AQ243" s="48" t="str">
        <f>IF(ROW()=1,"",IF(L243=200,IFERROR(IF(FIND(LOWER(Questionnaire!$E$2),LOWER(N243)),"Yes","No"),"No"),"-"))</f>
        <v>-</v>
      </c>
      <c r="AR243" s="48" t="str">
        <f t="shared" si="33"/>
        <v>-</v>
      </c>
      <c r="AS243" s="48" t="str">
        <f t="shared" si="34"/>
        <v>-</v>
      </c>
      <c r="AT243" s="48" t="str">
        <f t="shared" si="41"/>
        <v>-</v>
      </c>
      <c r="AU243" s="48" t="str">
        <f t="shared" si="35"/>
        <v>No</v>
      </c>
      <c r="AV243" s="48" t="str">
        <f t="shared" si="36"/>
        <v>No</v>
      </c>
      <c r="AW243" s="48" t="str">
        <f t="shared" si="37"/>
        <v>-</v>
      </c>
      <c r="AX243" s="48" t="str">
        <f t="shared" si="38"/>
        <v>No</v>
      </c>
      <c r="AY243" s="48" t="str">
        <f t="shared" si="39"/>
        <v>No</v>
      </c>
      <c r="AZ243" s="48">
        <f t="shared" si="40"/>
        <v>0</v>
      </c>
    </row>
    <row r="244" spans="1:52" x14ac:dyDescent="0.25">
      <c r="A244" s="39"/>
      <c r="B244" s="39" t="e">
        <f>IF(ROW(A244)=1,"",VLOOKUP(A244,'SERP Crawl'!A:C,3,FALSE))</f>
        <v>#N/A</v>
      </c>
      <c r="C244" t="e">
        <f>IF(ROW(A244)=1,"",VLOOKUP(A244,Crawl!A:C,3,FALSE))</f>
        <v>#N/A</v>
      </c>
      <c r="D244" s="46" t="e">
        <f>IF(ROW(A244)=1,"",IF(VLOOKUP(A244,Crawl!A:V,22,FALSE)="","No","Yes"))</f>
        <v>#N/A</v>
      </c>
      <c r="E244" s="46" t="e">
        <f>IF(ROW(A244)=1,"",IF(VLOOKUP(A244,Crawl!A:W,23,FALSE)=0,"",VLOOKUP(A244,Crawl!A:W,23,FALSE)))</f>
        <v>#N/A</v>
      </c>
      <c r="F244" s="46" t="str">
        <f t="shared" si="42"/>
        <v/>
      </c>
      <c r="G244" s="46" t="str">
        <f>IFERROR(MID(A244,FIND(".",A244,LEN(Questionnaire!$E$3)),LEN(A244)),"")</f>
        <v/>
      </c>
      <c r="H244" s="46" t="str">
        <f t="shared" si="43"/>
        <v/>
      </c>
      <c r="AJ244"/>
      <c r="AK244"/>
      <c r="AL244"/>
      <c r="AM244"/>
      <c r="AN244"/>
      <c r="AO244"/>
      <c r="AP244"/>
      <c r="AQ244" s="48" t="str">
        <f>IF(ROW()=1,"",IF(L244=200,IFERROR(IF(FIND(LOWER(Questionnaire!$E$2),LOWER(N244)),"Yes","No"),"No"),"-"))</f>
        <v>-</v>
      </c>
      <c r="AR244" s="48" t="str">
        <f t="shared" si="33"/>
        <v>-</v>
      </c>
      <c r="AS244" s="48" t="str">
        <f t="shared" si="34"/>
        <v>-</v>
      </c>
      <c r="AT244" s="48" t="str">
        <f t="shared" si="41"/>
        <v>-</v>
      </c>
      <c r="AU244" s="48" t="str">
        <f t="shared" si="35"/>
        <v>No</v>
      </c>
      <c r="AV244" s="48" t="str">
        <f t="shared" si="36"/>
        <v>No</v>
      </c>
      <c r="AW244" s="48" t="str">
        <f t="shared" si="37"/>
        <v>-</v>
      </c>
      <c r="AX244" s="48" t="str">
        <f t="shared" si="38"/>
        <v>No</v>
      </c>
      <c r="AY244" s="48" t="str">
        <f t="shared" si="39"/>
        <v>No</v>
      </c>
      <c r="AZ244" s="48">
        <f t="shared" si="40"/>
        <v>0</v>
      </c>
    </row>
    <row r="245" spans="1:52" x14ac:dyDescent="0.25">
      <c r="A245" s="39"/>
      <c r="B245" s="39" t="e">
        <f>IF(ROW(A245)=1,"",VLOOKUP(A245,'SERP Crawl'!A:C,3,FALSE))</f>
        <v>#N/A</v>
      </c>
      <c r="C245" t="e">
        <f>IF(ROW(A245)=1,"",VLOOKUP(A245,Crawl!A:C,3,FALSE))</f>
        <v>#N/A</v>
      </c>
      <c r="D245" s="46" t="e">
        <f>IF(ROW(A245)=1,"",IF(VLOOKUP(A245,Crawl!A:V,22,FALSE)="","No","Yes"))</f>
        <v>#N/A</v>
      </c>
      <c r="E245" s="46" t="e">
        <f>IF(ROW(A245)=1,"",IF(VLOOKUP(A245,Crawl!A:W,23,FALSE)=0,"",VLOOKUP(A245,Crawl!A:W,23,FALSE)))</f>
        <v>#N/A</v>
      </c>
      <c r="F245" s="46" t="str">
        <f t="shared" si="42"/>
        <v/>
      </c>
      <c r="G245" s="46" t="str">
        <f>IFERROR(MID(A245,FIND(".",A245,LEN(Questionnaire!$E$3)),LEN(A245)),"")</f>
        <v/>
      </c>
      <c r="H245" s="46" t="str">
        <f t="shared" si="43"/>
        <v/>
      </c>
      <c r="AJ245"/>
      <c r="AK245"/>
      <c r="AL245"/>
      <c r="AM245"/>
      <c r="AN245"/>
      <c r="AO245"/>
      <c r="AP245"/>
      <c r="AQ245" s="48" t="str">
        <f>IF(ROW()=1,"",IF(L245=200,IFERROR(IF(FIND(LOWER(Questionnaire!$E$2),LOWER(N245)),"Yes","No"),"No"),"-"))</f>
        <v>-</v>
      </c>
      <c r="AR245" s="48" t="str">
        <f t="shared" si="33"/>
        <v>-</v>
      </c>
      <c r="AS245" s="48" t="str">
        <f t="shared" si="34"/>
        <v>-</v>
      </c>
      <c r="AT245" s="48" t="str">
        <f t="shared" si="41"/>
        <v>-</v>
      </c>
      <c r="AU245" s="48" t="str">
        <f t="shared" si="35"/>
        <v>No</v>
      </c>
      <c r="AV245" s="48" t="str">
        <f t="shared" si="36"/>
        <v>No</v>
      </c>
      <c r="AW245" s="48" t="str">
        <f t="shared" si="37"/>
        <v>-</v>
      </c>
      <c r="AX245" s="48" t="str">
        <f t="shared" si="38"/>
        <v>No</v>
      </c>
      <c r="AY245" s="48" t="str">
        <f t="shared" si="39"/>
        <v>No</v>
      </c>
      <c r="AZ245" s="48">
        <f t="shared" si="40"/>
        <v>0</v>
      </c>
    </row>
    <row r="246" spans="1:52" x14ac:dyDescent="0.25">
      <c r="A246" s="39"/>
      <c r="B246" s="39" t="e">
        <f>IF(ROW(A246)=1,"",VLOOKUP(A246,'SERP Crawl'!A:C,3,FALSE))</f>
        <v>#N/A</v>
      </c>
      <c r="C246" t="e">
        <f>IF(ROW(A246)=1,"",VLOOKUP(A246,Crawl!A:C,3,FALSE))</f>
        <v>#N/A</v>
      </c>
      <c r="D246" s="46" t="e">
        <f>IF(ROW(A246)=1,"",IF(VLOOKUP(A246,Crawl!A:V,22,FALSE)="","No","Yes"))</f>
        <v>#N/A</v>
      </c>
      <c r="E246" s="46" t="e">
        <f>IF(ROW(A246)=1,"",IF(VLOOKUP(A246,Crawl!A:W,23,FALSE)=0,"",VLOOKUP(A246,Crawl!A:W,23,FALSE)))</f>
        <v>#N/A</v>
      </c>
      <c r="F246" s="46" t="str">
        <f t="shared" si="42"/>
        <v/>
      </c>
      <c r="G246" s="46" t="str">
        <f>IFERROR(MID(A246,FIND(".",A246,LEN(Questionnaire!$E$3)),LEN(A246)),"")</f>
        <v/>
      </c>
      <c r="H246" s="46" t="str">
        <f t="shared" si="43"/>
        <v/>
      </c>
      <c r="AJ246"/>
      <c r="AK246"/>
      <c r="AL246"/>
      <c r="AM246"/>
      <c r="AN246"/>
      <c r="AO246"/>
      <c r="AP246"/>
      <c r="AQ246" s="48" t="str">
        <f>IF(ROW()=1,"",IF(L246=200,IFERROR(IF(FIND(LOWER(Questionnaire!$E$2),LOWER(N246)),"Yes","No"),"No"),"-"))</f>
        <v>-</v>
      </c>
      <c r="AR246" s="48" t="str">
        <f t="shared" si="33"/>
        <v>-</v>
      </c>
      <c r="AS246" s="48" t="str">
        <f t="shared" si="34"/>
        <v>-</v>
      </c>
      <c r="AT246" s="48" t="str">
        <f t="shared" si="41"/>
        <v>-</v>
      </c>
      <c r="AU246" s="48" t="str">
        <f t="shared" si="35"/>
        <v>No</v>
      </c>
      <c r="AV246" s="48" t="str">
        <f t="shared" si="36"/>
        <v>No</v>
      </c>
      <c r="AW246" s="48" t="str">
        <f t="shared" si="37"/>
        <v>-</v>
      </c>
      <c r="AX246" s="48" t="str">
        <f t="shared" si="38"/>
        <v>No</v>
      </c>
      <c r="AY246" s="48" t="str">
        <f t="shared" si="39"/>
        <v>No</v>
      </c>
      <c r="AZ246" s="48">
        <f t="shared" si="40"/>
        <v>0</v>
      </c>
    </row>
    <row r="247" spans="1:52" x14ac:dyDescent="0.25">
      <c r="A247" s="39"/>
      <c r="B247" s="39" t="e">
        <f>IF(ROW(A247)=1,"",VLOOKUP(A247,'SERP Crawl'!A:C,3,FALSE))</f>
        <v>#N/A</v>
      </c>
      <c r="C247" t="e">
        <f>IF(ROW(A247)=1,"",VLOOKUP(A247,Crawl!A:C,3,FALSE))</f>
        <v>#N/A</v>
      </c>
      <c r="D247" s="46" t="e">
        <f>IF(ROW(A247)=1,"",IF(VLOOKUP(A247,Crawl!A:V,22,FALSE)="","No","Yes"))</f>
        <v>#N/A</v>
      </c>
      <c r="E247" s="46" t="e">
        <f>IF(ROW(A247)=1,"",IF(VLOOKUP(A247,Crawl!A:W,23,FALSE)=0,"",VLOOKUP(A247,Crawl!A:W,23,FALSE)))</f>
        <v>#N/A</v>
      </c>
      <c r="F247" s="46" t="str">
        <f t="shared" si="42"/>
        <v/>
      </c>
      <c r="G247" s="46" t="str">
        <f>IFERROR(MID(A247,FIND(".",A247,LEN(Questionnaire!$E$3)),LEN(A247)),"")</f>
        <v/>
      </c>
      <c r="H247" s="46" t="str">
        <f t="shared" si="43"/>
        <v/>
      </c>
      <c r="AJ247"/>
      <c r="AK247"/>
      <c r="AL247"/>
      <c r="AM247"/>
      <c r="AN247"/>
      <c r="AO247"/>
      <c r="AP247"/>
      <c r="AQ247" s="48" t="str">
        <f>IF(ROW()=1,"",IF(L247=200,IFERROR(IF(FIND(LOWER(Questionnaire!$E$2),LOWER(N247)),"Yes","No"),"No"),"-"))</f>
        <v>-</v>
      </c>
      <c r="AR247" s="48" t="str">
        <f t="shared" si="33"/>
        <v>-</v>
      </c>
      <c r="AS247" s="48" t="str">
        <f t="shared" si="34"/>
        <v>-</v>
      </c>
      <c r="AT247" s="48" t="str">
        <f t="shared" si="41"/>
        <v>-</v>
      </c>
      <c r="AU247" s="48" t="str">
        <f t="shared" si="35"/>
        <v>No</v>
      </c>
      <c r="AV247" s="48" t="str">
        <f t="shared" si="36"/>
        <v>No</v>
      </c>
      <c r="AW247" s="48" t="str">
        <f t="shared" si="37"/>
        <v>-</v>
      </c>
      <c r="AX247" s="48" t="str">
        <f t="shared" si="38"/>
        <v>No</v>
      </c>
      <c r="AY247" s="48" t="str">
        <f t="shared" si="39"/>
        <v>No</v>
      </c>
      <c r="AZ247" s="48">
        <f t="shared" si="40"/>
        <v>0</v>
      </c>
    </row>
    <row r="248" spans="1:52" x14ac:dyDescent="0.25">
      <c r="A248" s="39"/>
      <c r="B248" s="39" t="e">
        <f>IF(ROW(A248)=1,"",VLOOKUP(A248,'SERP Crawl'!A:C,3,FALSE))</f>
        <v>#N/A</v>
      </c>
      <c r="C248" t="e">
        <f>IF(ROW(A248)=1,"",VLOOKUP(A248,Crawl!A:C,3,FALSE))</f>
        <v>#N/A</v>
      </c>
      <c r="D248" s="46" t="e">
        <f>IF(ROW(A248)=1,"",IF(VLOOKUP(A248,Crawl!A:V,22,FALSE)="","No","Yes"))</f>
        <v>#N/A</v>
      </c>
      <c r="E248" s="46" t="e">
        <f>IF(ROW(A248)=1,"",IF(VLOOKUP(A248,Crawl!A:W,23,FALSE)=0,"",VLOOKUP(A248,Crawl!A:W,23,FALSE)))</f>
        <v>#N/A</v>
      </c>
      <c r="F248" s="46" t="str">
        <f t="shared" si="42"/>
        <v/>
      </c>
      <c r="G248" s="46" t="str">
        <f>IFERROR(MID(A248,FIND(".",A248,LEN(Questionnaire!$E$3)),LEN(A248)),"")</f>
        <v/>
      </c>
      <c r="H248" s="46" t="str">
        <f t="shared" si="43"/>
        <v/>
      </c>
      <c r="AJ248"/>
      <c r="AK248"/>
      <c r="AL248"/>
      <c r="AM248"/>
      <c r="AN248"/>
      <c r="AO248"/>
      <c r="AP248"/>
      <c r="AQ248" s="48" t="str">
        <f>IF(ROW()=1,"",IF(L248=200,IFERROR(IF(FIND(LOWER(Questionnaire!$E$2),LOWER(N248)),"Yes","No"),"No"),"-"))</f>
        <v>-</v>
      </c>
      <c r="AR248" s="48" t="str">
        <f t="shared" si="33"/>
        <v>-</v>
      </c>
      <c r="AS248" s="48" t="str">
        <f t="shared" si="34"/>
        <v>-</v>
      </c>
      <c r="AT248" s="48" t="str">
        <f t="shared" si="41"/>
        <v>-</v>
      </c>
      <c r="AU248" s="48" t="str">
        <f t="shared" si="35"/>
        <v>No</v>
      </c>
      <c r="AV248" s="48" t="str">
        <f t="shared" si="36"/>
        <v>No</v>
      </c>
      <c r="AW248" s="48" t="str">
        <f t="shared" si="37"/>
        <v>-</v>
      </c>
      <c r="AX248" s="48" t="str">
        <f t="shared" si="38"/>
        <v>No</v>
      </c>
      <c r="AY248" s="48" t="str">
        <f t="shared" si="39"/>
        <v>No</v>
      </c>
      <c r="AZ248" s="48">
        <f t="shared" si="40"/>
        <v>0</v>
      </c>
    </row>
    <row r="249" spans="1:52" x14ac:dyDescent="0.25">
      <c r="A249" s="39"/>
      <c r="B249" s="39" t="e">
        <f>IF(ROW(A249)=1,"",VLOOKUP(A249,'SERP Crawl'!A:C,3,FALSE))</f>
        <v>#N/A</v>
      </c>
      <c r="C249" t="e">
        <f>IF(ROW(A249)=1,"",VLOOKUP(A249,Crawl!A:C,3,FALSE))</f>
        <v>#N/A</v>
      </c>
      <c r="D249" s="46" t="e">
        <f>IF(ROW(A249)=1,"",IF(VLOOKUP(A249,Crawl!A:V,22,FALSE)="","No","Yes"))</f>
        <v>#N/A</v>
      </c>
      <c r="E249" s="46" t="e">
        <f>IF(ROW(A249)=1,"",IF(VLOOKUP(A249,Crawl!A:W,23,FALSE)=0,"",VLOOKUP(A249,Crawl!A:W,23,FALSE)))</f>
        <v>#N/A</v>
      </c>
      <c r="F249" s="46" t="str">
        <f t="shared" si="42"/>
        <v/>
      </c>
      <c r="G249" s="46" t="str">
        <f>IFERROR(MID(A249,FIND(".",A249,LEN(Questionnaire!$E$3)),LEN(A249)),"")</f>
        <v/>
      </c>
      <c r="H249" s="46" t="str">
        <f t="shared" si="43"/>
        <v/>
      </c>
      <c r="AJ249"/>
      <c r="AK249"/>
      <c r="AL249"/>
      <c r="AM249"/>
      <c r="AN249"/>
      <c r="AO249"/>
      <c r="AP249"/>
      <c r="AQ249" s="48" t="str">
        <f>IF(ROW()=1,"",IF(L249=200,IFERROR(IF(FIND(LOWER(Questionnaire!$E$2),LOWER(N249)),"Yes","No"),"No"),"-"))</f>
        <v>-</v>
      </c>
      <c r="AR249" s="48" t="str">
        <f t="shared" si="33"/>
        <v>-</v>
      </c>
      <c r="AS249" s="48" t="str">
        <f t="shared" si="34"/>
        <v>-</v>
      </c>
      <c r="AT249" s="48" t="str">
        <f t="shared" si="41"/>
        <v>-</v>
      </c>
      <c r="AU249" s="48" t="str">
        <f t="shared" si="35"/>
        <v>No</v>
      </c>
      <c r="AV249" s="48" t="str">
        <f t="shared" si="36"/>
        <v>No</v>
      </c>
      <c r="AW249" s="48" t="str">
        <f t="shared" si="37"/>
        <v>-</v>
      </c>
      <c r="AX249" s="48" t="str">
        <f t="shared" si="38"/>
        <v>No</v>
      </c>
      <c r="AY249" s="48" t="str">
        <f t="shared" si="39"/>
        <v>No</v>
      </c>
      <c r="AZ249" s="48">
        <f t="shared" si="40"/>
        <v>0</v>
      </c>
    </row>
    <row r="250" spans="1:52" x14ac:dyDescent="0.25">
      <c r="A250" s="39"/>
      <c r="B250" s="39" t="e">
        <f>IF(ROW(A250)=1,"",VLOOKUP(A250,'SERP Crawl'!A:C,3,FALSE))</f>
        <v>#N/A</v>
      </c>
      <c r="C250" t="e">
        <f>IF(ROW(A250)=1,"",VLOOKUP(A250,Crawl!A:C,3,FALSE))</f>
        <v>#N/A</v>
      </c>
      <c r="D250" s="46" t="e">
        <f>IF(ROW(A250)=1,"",IF(VLOOKUP(A250,Crawl!A:V,22,FALSE)="","No","Yes"))</f>
        <v>#N/A</v>
      </c>
      <c r="E250" s="46" t="e">
        <f>IF(ROW(A250)=1,"",IF(VLOOKUP(A250,Crawl!A:W,23,FALSE)=0,"",VLOOKUP(A250,Crawl!A:W,23,FALSE)))</f>
        <v>#N/A</v>
      </c>
      <c r="F250" s="46" t="str">
        <f t="shared" si="42"/>
        <v/>
      </c>
      <c r="G250" s="46" t="str">
        <f>IFERROR(MID(A250,FIND(".",A250,LEN(Questionnaire!$E$3)),LEN(A250)),"")</f>
        <v/>
      </c>
      <c r="H250" s="46" t="str">
        <f t="shared" si="43"/>
        <v/>
      </c>
      <c r="AJ250"/>
      <c r="AK250"/>
      <c r="AL250"/>
      <c r="AM250"/>
      <c r="AN250"/>
      <c r="AO250"/>
      <c r="AP250"/>
      <c r="AQ250" s="48" t="str">
        <f>IF(ROW()=1,"",IF(L250=200,IFERROR(IF(FIND(LOWER(Questionnaire!$E$2),LOWER(N250)),"Yes","No"),"No"),"-"))</f>
        <v>-</v>
      </c>
      <c r="AR250" s="48" t="str">
        <f t="shared" si="33"/>
        <v>-</v>
      </c>
      <c r="AS250" s="48" t="str">
        <f t="shared" si="34"/>
        <v>-</v>
      </c>
      <c r="AT250" s="48" t="str">
        <f t="shared" si="41"/>
        <v>-</v>
      </c>
      <c r="AU250" s="48" t="str">
        <f t="shared" si="35"/>
        <v>No</v>
      </c>
      <c r="AV250" s="48" t="str">
        <f t="shared" si="36"/>
        <v>No</v>
      </c>
      <c r="AW250" s="48" t="str">
        <f t="shared" si="37"/>
        <v>-</v>
      </c>
      <c r="AX250" s="48" t="str">
        <f t="shared" si="38"/>
        <v>No</v>
      </c>
      <c r="AY250" s="48" t="str">
        <f t="shared" si="39"/>
        <v>No</v>
      </c>
      <c r="AZ250" s="48">
        <f t="shared" si="40"/>
        <v>0</v>
      </c>
    </row>
    <row r="251" spans="1:52" x14ac:dyDescent="0.25">
      <c r="A251" s="39"/>
      <c r="B251" s="39" t="e">
        <f>IF(ROW(A251)=1,"",VLOOKUP(A251,'SERP Crawl'!A:C,3,FALSE))</f>
        <v>#N/A</v>
      </c>
      <c r="C251" t="e">
        <f>IF(ROW(A251)=1,"",VLOOKUP(A251,Crawl!A:C,3,FALSE))</f>
        <v>#N/A</v>
      </c>
      <c r="D251" s="46" t="e">
        <f>IF(ROW(A251)=1,"",IF(VLOOKUP(A251,Crawl!A:V,22,FALSE)="","No","Yes"))</f>
        <v>#N/A</v>
      </c>
      <c r="E251" s="46" t="e">
        <f>IF(ROW(A251)=1,"",IF(VLOOKUP(A251,Crawl!A:W,23,FALSE)=0,"",VLOOKUP(A251,Crawl!A:W,23,FALSE)))</f>
        <v>#N/A</v>
      </c>
      <c r="F251" s="46" t="str">
        <f t="shared" si="42"/>
        <v/>
      </c>
      <c r="G251" s="46" t="str">
        <f>IFERROR(MID(A251,FIND(".",A251,LEN(Questionnaire!$E$3)),LEN(A251)),"")</f>
        <v/>
      </c>
      <c r="H251" s="46" t="str">
        <f t="shared" si="43"/>
        <v/>
      </c>
      <c r="AJ251"/>
      <c r="AK251"/>
      <c r="AL251"/>
      <c r="AM251"/>
      <c r="AN251"/>
      <c r="AO251"/>
      <c r="AP251"/>
      <c r="AQ251" s="48" t="str">
        <f>IF(ROW()=1,"",IF(L251=200,IFERROR(IF(FIND(LOWER(Questionnaire!$E$2),LOWER(N251)),"Yes","No"),"No"),"-"))</f>
        <v>-</v>
      </c>
      <c r="AR251" s="48" t="str">
        <f t="shared" si="33"/>
        <v>-</v>
      </c>
      <c r="AS251" s="48" t="str">
        <f t="shared" si="34"/>
        <v>-</v>
      </c>
      <c r="AT251" s="48" t="str">
        <f t="shared" si="41"/>
        <v>-</v>
      </c>
      <c r="AU251" s="48" t="str">
        <f t="shared" si="35"/>
        <v>No</v>
      </c>
      <c r="AV251" s="48" t="str">
        <f t="shared" si="36"/>
        <v>No</v>
      </c>
      <c r="AW251" s="48" t="str">
        <f t="shared" si="37"/>
        <v>-</v>
      </c>
      <c r="AX251" s="48" t="str">
        <f t="shared" si="38"/>
        <v>No</v>
      </c>
      <c r="AY251" s="48" t="str">
        <f t="shared" si="39"/>
        <v>No</v>
      </c>
      <c r="AZ251" s="48">
        <f t="shared" si="40"/>
        <v>0</v>
      </c>
    </row>
    <row r="252" spans="1:52" x14ac:dyDescent="0.25">
      <c r="A252" s="39"/>
      <c r="B252" s="39" t="e">
        <f>IF(ROW(A252)=1,"",VLOOKUP(A252,'SERP Crawl'!A:C,3,FALSE))</f>
        <v>#N/A</v>
      </c>
      <c r="C252" t="e">
        <f>IF(ROW(A252)=1,"",VLOOKUP(A252,Crawl!A:C,3,FALSE))</f>
        <v>#N/A</v>
      </c>
      <c r="D252" s="46" t="e">
        <f>IF(ROW(A252)=1,"",IF(VLOOKUP(A252,Crawl!A:V,22,FALSE)="","No","Yes"))</f>
        <v>#N/A</v>
      </c>
      <c r="E252" s="46" t="e">
        <f>IF(ROW(A252)=1,"",IF(VLOOKUP(A252,Crawl!A:W,23,FALSE)=0,"",VLOOKUP(A252,Crawl!A:W,23,FALSE)))</f>
        <v>#N/A</v>
      </c>
      <c r="F252" s="46" t="str">
        <f t="shared" si="42"/>
        <v/>
      </c>
      <c r="G252" s="46" t="str">
        <f>IFERROR(MID(A252,FIND(".",A252,LEN(Questionnaire!$E$3)),LEN(A252)),"")</f>
        <v/>
      </c>
      <c r="H252" s="46" t="str">
        <f t="shared" si="43"/>
        <v/>
      </c>
      <c r="AJ252"/>
      <c r="AK252"/>
      <c r="AL252"/>
      <c r="AM252"/>
      <c r="AN252"/>
      <c r="AO252"/>
      <c r="AP252"/>
      <c r="AQ252" s="48" t="str">
        <f>IF(ROW()=1,"",IF(L252=200,IFERROR(IF(FIND(LOWER(Questionnaire!$E$2),LOWER(N252)),"Yes","No"),"No"),"-"))</f>
        <v>-</v>
      </c>
      <c r="AR252" s="48" t="str">
        <f t="shared" si="33"/>
        <v>-</v>
      </c>
      <c r="AS252" s="48" t="str">
        <f t="shared" si="34"/>
        <v>-</v>
      </c>
      <c r="AT252" s="48" t="str">
        <f t="shared" si="41"/>
        <v>-</v>
      </c>
      <c r="AU252" s="48" t="str">
        <f t="shared" si="35"/>
        <v>No</v>
      </c>
      <c r="AV252" s="48" t="str">
        <f t="shared" si="36"/>
        <v>No</v>
      </c>
      <c r="AW252" s="48" t="str">
        <f t="shared" si="37"/>
        <v>-</v>
      </c>
      <c r="AX252" s="48" t="str">
        <f t="shared" si="38"/>
        <v>No</v>
      </c>
      <c r="AY252" s="48" t="str">
        <f t="shared" si="39"/>
        <v>No</v>
      </c>
      <c r="AZ252" s="48">
        <f t="shared" si="40"/>
        <v>0</v>
      </c>
    </row>
    <row r="253" spans="1:52" x14ac:dyDescent="0.25">
      <c r="A253" s="39"/>
      <c r="B253" s="39" t="e">
        <f>IF(ROW(A253)=1,"",VLOOKUP(A253,'SERP Crawl'!A:C,3,FALSE))</f>
        <v>#N/A</v>
      </c>
      <c r="C253" t="e">
        <f>IF(ROW(A253)=1,"",VLOOKUP(A253,Crawl!A:C,3,FALSE))</f>
        <v>#N/A</v>
      </c>
      <c r="D253" s="46" t="e">
        <f>IF(ROW(A253)=1,"",IF(VLOOKUP(A253,Crawl!A:V,22,FALSE)="","No","Yes"))</f>
        <v>#N/A</v>
      </c>
      <c r="E253" s="46" t="e">
        <f>IF(ROW(A253)=1,"",IF(VLOOKUP(A253,Crawl!A:W,23,FALSE)=0,"",VLOOKUP(A253,Crawl!A:W,23,FALSE)))</f>
        <v>#N/A</v>
      </c>
      <c r="F253" s="46" t="str">
        <f t="shared" si="42"/>
        <v/>
      </c>
      <c r="G253" s="46" t="str">
        <f>IFERROR(MID(A253,FIND(".",A253,LEN(Questionnaire!$E$3)),LEN(A253)),"")</f>
        <v/>
      </c>
      <c r="H253" s="46" t="str">
        <f t="shared" si="43"/>
        <v/>
      </c>
      <c r="AJ253"/>
      <c r="AK253"/>
      <c r="AL253"/>
      <c r="AM253"/>
      <c r="AN253"/>
      <c r="AO253"/>
      <c r="AP253"/>
      <c r="AQ253" s="48" t="str">
        <f>IF(ROW()=1,"",IF(L253=200,IFERROR(IF(FIND(LOWER(Questionnaire!$E$2),LOWER(N253)),"Yes","No"),"No"),"-"))</f>
        <v>-</v>
      </c>
      <c r="AR253" s="48" t="str">
        <f t="shared" si="33"/>
        <v>-</v>
      </c>
      <c r="AS253" s="48" t="str">
        <f t="shared" si="34"/>
        <v>-</v>
      </c>
      <c r="AT253" s="48" t="str">
        <f t="shared" si="41"/>
        <v>-</v>
      </c>
      <c r="AU253" s="48" t="str">
        <f t="shared" si="35"/>
        <v>No</v>
      </c>
      <c r="AV253" s="48" t="str">
        <f t="shared" si="36"/>
        <v>No</v>
      </c>
      <c r="AW253" s="48" t="str">
        <f t="shared" si="37"/>
        <v>-</v>
      </c>
      <c r="AX253" s="48" t="str">
        <f t="shared" si="38"/>
        <v>No</v>
      </c>
      <c r="AY253" s="48" t="str">
        <f t="shared" si="39"/>
        <v>No</v>
      </c>
      <c r="AZ253" s="48">
        <f t="shared" si="40"/>
        <v>0</v>
      </c>
    </row>
    <row r="254" spans="1:52" x14ac:dyDescent="0.25">
      <c r="A254" s="39"/>
      <c r="B254" s="39" t="e">
        <f>IF(ROW(A254)=1,"",VLOOKUP(A254,'SERP Crawl'!A:C,3,FALSE))</f>
        <v>#N/A</v>
      </c>
      <c r="C254" t="e">
        <f>IF(ROW(A254)=1,"",VLOOKUP(A254,Crawl!A:C,3,FALSE))</f>
        <v>#N/A</v>
      </c>
      <c r="D254" s="46" t="e">
        <f>IF(ROW(A254)=1,"",IF(VLOOKUP(A254,Crawl!A:V,22,FALSE)="","No","Yes"))</f>
        <v>#N/A</v>
      </c>
      <c r="E254" s="46" t="e">
        <f>IF(ROW(A254)=1,"",IF(VLOOKUP(A254,Crawl!A:W,23,FALSE)=0,"",VLOOKUP(A254,Crawl!A:W,23,FALSE)))</f>
        <v>#N/A</v>
      </c>
      <c r="F254" s="46" t="str">
        <f t="shared" si="42"/>
        <v/>
      </c>
      <c r="G254" s="46" t="str">
        <f>IFERROR(MID(A254,FIND(".",A254,LEN(Questionnaire!$E$3)),LEN(A254)),"")</f>
        <v/>
      </c>
      <c r="H254" s="46" t="str">
        <f t="shared" si="43"/>
        <v/>
      </c>
      <c r="AJ254"/>
      <c r="AK254"/>
      <c r="AL254"/>
      <c r="AM254"/>
      <c r="AN254"/>
      <c r="AO254"/>
      <c r="AP254"/>
      <c r="AQ254" s="48" t="str">
        <f>IF(ROW()=1,"",IF(L254=200,IFERROR(IF(FIND(LOWER(Questionnaire!$E$2),LOWER(N254)),"Yes","No"),"No"),"-"))</f>
        <v>-</v>
      </c>
      <c r="AR254" s="48" t="str">
        <f t="shared" si="33"/>
        <v>-</v>
      </c>
      <c r="AS254" s="48" t="str">
        <f t="shared" si="34"/>
        <v>-</v>
      </c>
      <c r="AT254" s="48" t="str">
        <f t="shared" si="41"/>
        <v>-</v>
      </c>
      <c r="AU254" s="48" t="str">
        <f t="shared" si="35"/>
        <v>No</v>
      </c>
      <c r="AV254" s="48" t="str">
        <f t="shared" si="36"/>
        <v>No</v>
      </c>
      <c r="AW254" s="48" t="str">
        <f t="shared" si="37"/>
        <v>-</v>
      </c>
      <c r="AX254" s="48" t="str">
        <f t="shared" si="38"/>
        <v>No</v>
      </c>
      <c r="AY254" s="48" t="str">
        <f t="shared" si="39"/>
        <v>No</v>
      </c>
      <c r="AZ254" s="48">
        <f t="shared" si="40"/>
        <v>0</v>
      </c>
    </row>
    <row r="255" spans="1:52" x14ac:dyDescent="0.25">
      <c r="A255" s="39"/>
      <c r="B255" s="39" t="e">
        <f>IF(ROW(A255)=1,"",VLOOKUP(A255,'SERP Crawl'!A:C,3,FALSE))</f>
        <v>#N/A</v>
      </c>
      <c r="C255" t="e">
        <f>IF(ROW(A255)=1,"",VLOOKUP(A255,Crawl!A:C,3,FALSE))</f>
        <v>#N/A</v>
      </c>
      <c r="D255" s="46" t="e">
        <f>IF(ROW(A255)=1,"",IF(VLOOKUP(A255,Crawl!A:V,22,FALSE)="","No","Yes"))</f>
        <v>#N/A</v>
      </c>
      <c r="E255" s="46" t="e">
        <f>IF(ROW(A255)=1,"",IF(VLOOKUP(A255,Crawl!A:W,23,FALSE)=0,"",VLOOKUP(A255,Crawl!A:W,23,FALSE)))</f>
        <v>#N/A</v>
      </c>
      <c r="F255" s="46" t="str">
        <f t="shared" si="42"/>
        <v/>
      </c>
      <c r="G255" s="46" t="str">
        <f>IFERROR(MID(A255,FIND(".",A255,LEN(Questionnaire!$E$3)),LEN(A255)),"")</f>
        <v/>
      </c>
      <c r="H255" s="46" t="str">
        <f t="shared" si="43"/>
        <v/>
      </c>
      <c r="AJ255"/>
      <c r="AK255"/>
      <c r="AL255"/>
      <c r="AM255"/>
      <c r="AN255"/>
      <c r="AO255"/>
      <c r="AP255"/>
      <c r="AQ255" s="48" t="str">
        <f>IF(ROW()=1,"",IF(L255=200,IFERROR(IF(FIND(LOWER(Questionnaire!$E$2),LOWER(N255)),"Yes","No"),"No"),"-"))</f>
        <v>-</v>
      </c>
      <c r="AR255" s="48" t="str">
        <f t="shared" si="33"/>
        <v>-</v>
      </c>
      <c r="AS255" s="48" t="str">
        <f t="shared" si="34"/>
        <v>-</v>
      </c>
      <c r="AT255" s="48" t="str">
        <f t="shared" si="41"/>
        <v>-</v>
      </c>
      <c r="AU255" s="48" t="str">
        <f t="shared" si="35"/>
        <v>No</v>
      </c>
      <c r="AV255" s="48" t="str">
        <f t="shared" si="36"/>
        <v>No</v>
      </c>
      <c r="AW255" s="48" t="str">
        <f t="shared" si="37"/>
        <v>-</v>
      </c>
      <c r="AX255" s="48" t="str">
        <f t="shared" si="38"/>
        <v>No</v>
      </c>
      <c r="AY255" s="48" t="str">
        <f t="shared" si="39"/>
        <v>No</v>
      </c>
      <c r="AZ255" s="48">
        <f t="shared" si="40"/>
        <v>0</v>
      </c>
    </row>
    <row r="256" spans="1:52" x14ac:dyDescent="0.25">
      <c r="A256" s="39"/>
      <c r="B256" s="39" t="e">
        <f>IF(ROW(A256)=1,"",VLOOKUP(A256,'SERP Crawl'!A:C,3,FALSE))</f>
        <v>#N/A</v>
      </c>
      <c r="C256" t="e">
        <f>IF(ROW(A256)=1,"",VLOOKUP(A256,Crawl!A:C,3,FALSE))</f>
        <v>#N/A</v>
      </c>
      <c r="D256" s="46" t="e">
        <f>IF(ROW(A256)=1,"",IF(VLOOKUP(A256,Crawl!A:V,22,FALSE)="","No","Yes"))</f>
        <v>#N/A</v>
      </c>
      <c r="E256" s="46" t="e">
        <f>IF(ROW(A256)=1,"",IF(VLOOKUP(A256,Crawl!A:W,23,FALSE)=0,"",VLOOKUP(A256,Crawl!A:W,23,FALSE)))</f>
        <v>#N/A</v>
      </c>
      <c r="F256" s="46" t="str">
        <f t="shared" si="42"/>
        <v/>
      </c>
      <c r="G256" s="46" t="str">
        <f>IFERROR(MID(A256,FIND(".",A256,LEN(Questionnaire!$E$3)),LEN(A256)),"")</f>
        <v/>
      </c>
      <c r="H256" s="46" t="str">
        <f t="shared" si="43"/>
        <v/>
      </c>
      <c r="AJ256"/>
      <c r="AK256"/>
      <c r="AL256"/>
      <c r="AM256"/>
      <c r="AN256"/>
      <c r="AO256"/>
      <c r="AP256"/>
      <c r="AQ256" s="48" t="str">
        <f>IF(ROW()=1,"",IF(L256=200,IFERROR(IF(FIND(LOWER(Questionnaire!$E$2),LOWER(N256)),"Yes","No"),"No"),"-"))</f>
        <v>-</v>
      </c>
      <c r="AR256" s="48" t="str">
        <f t="shared" si="33"/>
        <v>-</v>
      </c>
      <c r="AS256" s="48" t="str">
        <f t="shared" si="34"/>
        <v>-</v>
      </c>
      <c r="AT256" s="48" t="str">
        <f t="shared" si="41"/>
        <v>-</v>
      </c>
      <c r="AU256" s="48" t="str">
        <f t="shared" si="35"/>
        <v>No</v>
      </c>
      <c r="AV256" s="48" t="str">
        <f t="shared" si="36"/>
        <v>No</v>
      </c>
      <c r="AW256" s="48" t="str">
        <f t="shared" si="37"/>
        <v>-</v>
      </c>
      <c r="AX256" s="48" t="str">
        <f t="shared" si="38"/>
        <v>No</v>
      </c>
      <c r="AY256" s="48" t="str">
        <f t="shared" si="39"/>
        <v>No</v>
      </c>
      <c r="AZ256" s="48">
        <f t="shared" si="40"/>
        <v>0</v>
      </c>
    </row>
    <row r="257" spans="1:52" x14ac:dyDescent="0.25">
      <c r="A257" s="39"/>
      <c r="B257" s="39" t="e">
        <f>IF(ROW(A257)=1,"",VLOOKUP(A257,'SERP Crawl'!A:C,3,FALSE))</f>
        <v>#N/A</v>
      </c>
      <c r="C257" t="e">
        <f>IF(ROW(A257)=1,"",VLOOKUP(A257,Crawl!A:C,3,FALSE))</f>
        <v>#N/A</v>
      </c>
      <c r="D257" s="46" t="e">
        <f>IF(ROW(A257)=1,"",IF(VLOOKUP(A257,Crawl!A:V,22,FALSE)="","No","Yes"))</f>
        <v>#N/A</v>
      </c>
      <c r="E257" s="46" t="e">
        <f>IF(ROW(A257)=1,"",IF(VLOOKUP(A257,Crawl!A:W,23,FALSE)=0,"",VLOOKUP(A257,Crawl!A:W,23,FALSE)))</f>
        <v>#N/A</v>
      </c>
      <c r="F257" s="46" t="str">
        <f t="shared" si="42"/>
        <v/>
      </c>
      <c r="G257" s="46" t="str">
        <f>IFERROR(MID(A257,FIND(".",A257,LEN(Questionnaire!$E$3)),LEN(A257)),"")</f>
        <v/>
      </c>
      <c r="H257" s="46" t="str">
        <f t="shared" si="43"/>
        <v/>
      </c>
      <c r="AJ257"/>
      <c r="AK257"/>
      <c r="AL257"/>
      <c r="AM257"/>
      <c r="AN257"/>
      <c r="AO257"/>
      <c r="AP257"/>
      <c r="AQ257" s="48" t="str">
        <f>IF(ROW()=1,"",IF(L257=200,IFERROR(IF(FIND(LOWER(Questionnaire!$E$2),LOWER(N257)),"Yes","No"),"No"),"-"))</f>
        <v>-</v>
      </c>
      <c r="AR257" s="48" t="str">
        <f t="shared" si="33"/>
        <v>-</v>
      </c>
      <c r="AS257" s="48" t="str">
        <f t="shared" si="34"/>
        <v>-</v>
      </c>
      <c r="AT257" s="48" t="str">
        <f t="shared" si="41"/>
        <v>-</v>
      </c>
      <c r="AU257" s="48" t="str">
        <f t="shared" si="35"/>
        <v>No</v>
      </c>
      <c r="AV257" s="48" t="str">
        <f t="shared" si="36"/>
        <v>No</v>
      </c>
      <c r="AW257" s="48" t="str">
        <f t="shared" si="37"/>
        <v>-</v>
      </c>
      <c r="AX257" s="48" t="str">
        <f t="shared" si="38"/>
        <v>No</v>
      </c>
      <c r="AY257" s="48" t="str">
        <f t="shared" si="39"/>
        <v>No</v>
      </c>
      <c r="AZ257" s="48">
        <f t="shared" si="40"/>
        <v>0</v>
      </c>
    </row>
    <row r="258" spans="1:52" x14ac:dyDescent="0.25">
      <c r="A258" s="39"/>
      <c r="B258" s="39" t="e">
        <f>IF(ROW(A258)=1,"",VLOOKUP(A258,'SERP Crawl'!A:C,3,FALSE))</f>
        <v>#N/A</v>
      </c>
      <c r="C258" t="e">
        <f>IF(ROW(A258)=1,"",VLOOKUP(A258,Crawl!A:C,3,FALSE))</f>
        <v>#N/A</v>
      </c>
      <c r="D258" s="46" t="e">
        <f>IF(ROW(A258)=1,"",IF(VLOOKUP(A258,Crawl!A:V,22,FALSE)="","No","Yes"))</f>
        <v>#N/A</v>
      </c>
      <c r="E258" s="46" t="e">
        <f>IF(ROW(A258)=1,"",IF(VLOOKUP(A258,Crawl!A:W,23,FALSE)=0,"",VLOOKUP(A258,Crawl!A:W,23,FALSE)))</f>
        <v>#N/A</v>
      </c>
      <c r="F258" s="46" t="str">
        <f t="shared" si="42"/>
        <v/>
      </c>
      <c r="G258" s="46" t="str">
        <f>IFERROR(MID(A258,FIND(".",A258,LEN(Questionnaire!$E$3)),LEN(A258)),"")</f>
        <v/>
      </c>
      <c r="H258" s="46" t="str">
        <f t="shared" si="43"/>
        <v/>
      </c>
      <c r="AJ258"/>
      <c r="AK258"/>
      <c r="AL258"/>
      <c r="AM258"/>
      <c r="AN258"/>
      <c r="AO258"/>
      <c r="AP258"/>
      <c r="AQ258" s="48" t="str">
        <f>IF(ROW()=1,"",IF(L258=200,IFERROR(IF(FIND(LOWER(Questionnaire!$E$2),LOWER(N258)),"Yes","No"),"No"),"-"))</f>
        <v>-</v>
      </c>
      <c r="AR258" s="48" t="str">
        <f t="shared" si="33"/>
        <v>-</v>
      </c>
      <c r="AS258" s="48" t="str">
        <f t="shared" si="34"/>
        <v>-</v>
      </c>
      <c r="AT258" s="48" t="str">
        <f t="shared" si="41"/>
        <v>-</v>
      </c>
      <c r="AU258" s="48" t="str">
        <f t="shared" si="35"/>
        <v>No</v>
      </c>
      <c r="AV258" s="48" t="str">
        <f t="shared" si="36"/>
        <v>No</v>
      </c>
      <c r="AW258" s="48" t="str">
        <f t="shared" si="37"/>
        <v>-</v>
      </c>
      <c r="AX258" s="48" t="str">
        <f t="shared" si="38"/>
        <v>No</v>
      </c>
      <c r="AY258" s="48" t="str">
        <f t="shared" si="39"/>
        <v>No</v>
      </c>
      <c r="AZ258" s="48">
        <f t="shared" si="40"/>
        <v>0</v>
      </c>
    </row>
    <row r="259" spans="1:52" x14ac:dyDescent="0.25">
      <c r="A259" s="39"/>
      <c r="B259" s="39" t="e">
        <f>IF(ROW(A259)=1,"",VLOOKUP(A259,'SERP Crawl'!A:C,3,FALSE))</f>
        <v>#N/A</v>
      </c>
      <c r="C259" t="e">
        <f>IF(ROW(A259)=1,"",VLOOKUP(A259,Crawl!A:C,3,FALSE))</f>
        <v>#N/A</v>
      </c>
      <c r="D259" s="46" t="e">
        <f>IF(ROW(A259)=1,"",IF(VLOOKUP(A259,Crawl!A:V,22,FALSE)="","No","Yes"))</f>
        <v>#N/A</v>
      </c>
      <c r="E259" s="46" t="e">
        <f>IF(ROW(A259)=1,"",IF(VLOOKUP(A259,Crawl!A:W,23,FALSE)=0,"",VLOOKUP(A259,Crawl!A:W,23,FALSE)))</f>
        <v>#N/A</v>
      </c>
      <c r="F259" s="46" t="str">
        <f t="shared" si="42"/>
        <v/>
      </c>
      <c r="G259" s="46" t="str">
        <f>IFERROR(MID(A259,FIND(".",A259,LEN(Questionnaire!$E$3)),LEN(A259)),"")</f>
        <v/>
      </c>
      <c r="H259" s="46" t="str">
        <f t="shared" si="43"/>
        <v/>
      </c>
      <c r="AJ259"/>
      <c r="AK259"/>
      <c r="AL259"/>
      <c r="AM259"/>
      <c r="AN259"/>
      <c r="AO259"/>
      <c r="AP259"/>
      <c r="AQ259" s="48" t="str">
        <f>IF(ROW()=1,"",IF(L259=200,IFERROR(IF(FIND(LOWER(Questionnaire!$E$2),LOWER(N259)),"Yes","No"),"No"),"-"))</f>
        <v>-</v>
      </c>
      <c r="AR259" s="48" t="str">
        <f t="shared" si="33"/>
        <v>-</v>
      </c>
      <c r="AS259" s="48" t="str">
        <f t="shared" si="34"/>
        <v>-</v>
      </c>
      <c r="AT259" s="48" t="str">
        <f t="shared" si="41"/>
        <v>-</v>
      </c>
      <c r="AU259" s="48" t="str">
        <f t="shared" si="35"/>
        <v>No</v>
      </c>
      <c r="AV259" s="48" t="str">
        <f t="shared" si="36"/>
        <v>No</v>
      </c>
      <c r="AW259" s="48" t="str">
        <f t="shared" si="37"/>
        <v>-</v>
      </c>
      <c r="AX259" s="48" t="str">
        <f t="shared" si="38"/>
        <v>No</v>
      </c>
      <c r="AY259" s="48" t="str">
        <f t="shared" si="39"/>
        <v>No</v>
      </c>
      <c r="AZ259" s="48">
        <f t="shared" si="40"/>
        <v>0</v>
      </c>
    </row>
    <row r="260" spans="1:52" x14ac:dyDescent="0.25">
      <c r="A260" s="39"/>
      <c r="B260" s="39" t="e">
        <f>IF(ROW(A260)=1,"",VLOOKUP(A260,'SERP Crawl'!A:C,3,FALSE))</f>
        <v>#N/A</v>
      </c>
      <c r="C260" t="e">
        <f>IF(ROW(A260)=1,"",VLOOKUP(A260,Crawl!A:C,3,FALSE))</f>
        <v>#N/A</v>
      </c>
      <c r="D260" s="46" t="e">
        <f>IF(ROW(A260)=1,"",IF(VLOOKUP(A260,Crawl!A:V,22,FALSE)="","No","Yes"))</f>
        <v>#N/A</v>
      </c>
      <c r="E260" s="46" t="e">
        <f>IF(ROW(A260)=1,"",IF(VLOOKUP(A260,Crawl!A:W,23,FALSE)=0,"",VLOOKUP(A260,Crawl!A:W,23,FALSE)))</f>
        <v>#N/A</v>
      </c>
      <c r="F260" s="46" t="str">
        <f t="shared" si="42"/>
        <v/>
      </c>
      <c r="G260" s="46" t="str">
        <f>IFERROR(MID(A260,FIND(".",A260,LEN(Questionnaire!$E$3)),LEN(A260)),"")</f>
        <v/>
      </c>
      <c r="H260" s="46" t="str">
        <f t="shared" si="43"/>
        <v/>
      </c>
      <c r="AJ260"/>
      <c r="AK260"/>
      <c r="AL260"/>
      <c r="AM260"/>
      <c r="AN260"/>
      <c r="AO260"/>
      <c r="AP260"/>
      <c r="AQ260" s="48" t="str">
        <f>IF(ROW()=1,"",IF(L260=200,IFERROR(IF(FIND(LOWER(Questionnaire!$E$2),LOWER(N260)),"Yes","No"),"No"),"-"))</f>
        <v>-</v>
      </c>
      <c r="AR260" s="48" t="str">
        <f t="shared" ref="AR260:AR323" si="44">IF(ROW()=1,"",IF(M260="OK",IF(N260="","No",IF(COUNTIF(N:N,N260)&gt;1,"Yes","No")),"-"))</f>
        <v>-</v>
      </c>
      <c r="AS260" s="48" t="str">
        <f t="shared" ref="AS260:AS323" si="45">IF(ROW()=1,"",IF(M260="OK",IF(Q260="","No",IF(COUNTIF(Q:Q,Q260)&gt;1,"Yes","No")),"-"))</f>
        <v>-</v>
      </c>
      <c r="AT260" s="48" t="str">
        <f t="shared" si="41"/>
        <v>-</v>
      </c>
      <c r="AU260" s="48" t="str">
        <f t="shared" ref="AU260:AU323" si="46">IF(ROW()=1,"",IF(AQ260="Yes",IF(AR260="Yes",IF(AS260="Yes",IF(AT260="Yes","No"),"No"),"No"),"No"))</f>
        <v>No</v>
      </c>
      <c r="AV260" s="48" t="str">
        <f t="shared" ref="AV260:AV323" si="47">IF(ROW()=1,"",IF(AE260="","No","Yes"))</f>
        <v>No</v>
      </c>
      <c r="AW260" s="48" t="str">
        <f t="shared" ref="AW260:AW323" si="48">IF(ROW()=1,"",IF(AF260="","-",IF(AF260=J260,"Yes","No")))</f>
        <v>-</v>
      </c>
      <c r="AX260" s="48" t="str">
        <f t="shared" ref="AX260:AX323" si="49">IF(ROW()=1,"",IFERROR(IF(FIND("noindex",LOWER(AG260)),"Yes","No"),"No"))</f>
        <v>No</v>
      </c>
      <c r="AY260" s="48" t="str">
        <f t="shared" ref="AY260:AY323" si="50">IFERROR(IF(FIND("noindex",LOWER(AG260)),"Yes","No"),"No")</f>
        <v>No</v>
      </c>
      <c r="AZ260" s="48">
        <f t="shared" ref="AZ260:AZ323" si="51">LEN(J260)</f>
        <v>0</v>
      </c>
    </row>
    <row r="261" spans="1:52" x14ac:dyDescent="0.25">
      <c r="A261" s="39"/>
      <c r="B261" s="39" t="e">
        <f>IF(ROW(A261)=1,"",VLOOKUP(A261,'SERP Crawl'!A:C,3,FALSE))</f>
        <v>#N/A</v>
      </c>
      <c r="C261" t="e">
        <f>IF(ROW(A261)=1,"",VLOOKUP(A261,Crawl!A:C,3,FALSE))</f>
        <v>#N/A</v>
      </c>
      <c r="D261" s="46" t="e">
        <f>IF(ROW(A261)=1,"",IF(VLOOKUP(A261,Crawl!A:V,22,FALSE)="","No","Yes"))</f>
        <v>#N/A</v>
      </c>
      <c r="E261" s="46" t="e">
        <f>IF(ROW(A261)=1,"",IF(VLOOKUP(A261,Crawl!A:W,23,FALSE)=0,"",VLOOKUP(A261,Crawl!A:W,23,FALSE)))</f>
        <v>#N/A</v>
      </c>
      <c r="F261" s="46" t="str">
        <f t="shared" si="42"/>
        <v/>
      </c>
      <c r="G261" s="46" t="str">
        <f>IFERROR(MID(A261,FIND(".",A261,LEN(Questionnaire!$E$3)),LEN(A261)),"")</f>
        <v/>
      </c>
      <c r="H261" s="46" t="str">
        <f t="shared" si="43"/>
        <v/>
      </c>
      <c r="AJ261"/>
      <c r="AK261"/>
      <c r="AL261"/>
      <c r="AM261"/>
      <c r="AN261"/>
      <c r="AO261"/>
      <c r="AP261"/>
      <c r="AQ261" s="48" t="str">
        <f>IF(ROW()=1,"",IF(L261=200,IFERROR(IF(FIND(LOWER(Questionnaire!$E$2),LOWER(N261)),"Yes","No"),"No"),"-"))</f>
        <v>-</v>
      </c>
      <c r="AR261" s="48" t="str">
        <f t="shared" si="44"/>
        <v>-</v>
      </c>
      <c r="AS261" s="48" t="str">
        <f t="shared" si="45"/>
        <v>-</v>
      </c>
      <c r="AT261" s="48" t="str">
        <f t="shared" ref="AT261:AT324" si="52">IFERROR(IF(ROW()=1,"",IF(M261="OK",IF(V261="","No",IF(COUNTIF(V:V,V261)&gt;1,"Yes","No")),"-")),"-")</f>
        <v>-</v>
      </c>
      <c r="AU261" s="48" t="str">
        <f t="shared" si="46"/>
        <v>No</v>
      </c>
      <c r="AV261" s="48" t="str">
        <f t="shared" si="47"/>
        <v>No</v>
      </c>
      <c r="AW261" s="48" t="str">
        <f t="shared" si="48"/>
        <v>-</v>
      </c>
      <c r="AX261" s="48" t="str">
        <f t="shared" si="49"/>
        <v>No</v>
      </c>
      <c r="AY261" s="48" t="str">
        <f t="shared" si="50"/>
        <v>No</v>
      </c>
      <c r="AZ261" s="48">
        <f t="shared" si="51"/>
        <v>0</v>
      </c>
    </row>
    <row r="262" spans="1:52" x14ac:dyDescent="0.25">
      <c r="A262" s="39"/>
      <c r="B262" s="39" t="e">
        <f>IF(ROW(A262)=1,"",VLOOKUP(A262,'SERP Crawl'!A:C,3,FALSE))</f>
        <v>#N/A</v>
      </c>
      <c r="C262" t="e">
        <f>IF(ROW(A262)=1,"",VLOOKUP(A262,Crawl!A:C,3,FALSE))</f>
        <v>#N/A</v>
      </c>
      <c r="D262" s="46" t="e">
        <f>IF(ROW(A262)=1,"",IF(VLOOKUP(A262,Crawl!A:V,22,FALSE)="","No","Yes"))</f>
        <v>#N/A</v>
      </c>
      <c r="E262" s="46" t="e">
        <f>IF(ROW(A262)=1,"",IF(VLOOKUP(A262,Crawl!A:W,23,FALSE)=0,"",VLOOKUP(A262,Crawl!A:W,23,FALSE)))</f>
        <v>#N/A</v>
      </c>
      <c r="F262" s="46" t="str">
        <f t="shared" ref="F262:F325" si="53">IFERROR(IF(E262="","-",IF(IF(ROW(A262)=1,"",IF(E262="","-",IF(D262="Yes","-",IF(E262=A262,"Yes","No")))),"")),"")</f>
        <v/>
      </c>
      <c r="G262" s="46" t="str">
        <f>IFERROR(MID(A262,FIND(".",A262,LEN(Questionnaire!$E$3)),LEN(A262)),"")</f>
        <v/>
      </c>
      <c r="H262" s="46" t="str">
        <f t="shared" ref="H262:H325" si="54">IFERROR(MID(A262,FIND("//",A262)+2,SUM(FIND(".",A262)-2-FIND("//",A262))),"")</f>
        <v/>
      </c>
      <c r="AJ262"/>
      <c r="AK262"/>
      <c r="AL262"/>
      <c r="AM262"/>
      <c r="AN262"/>
      <c r="AO262"/>
      <c r="AP262"/>
      <c r="AQ262" s="48" t="str">
        <f>IF(ROW()=1,"",IF(L262=200,IFERROR(IF(FIND(LOWER(Questionnaire!$E$2),LOWER(N262)),"Yes","No"),"No"),"-"))</f>
        <v>-</v>
      </c>
      <c r="AR262" s="48" t="str">
        <f t="shared" si="44"/>
        <v>-</v>
      </c>
      <c r="AS262" s="48" t="str">
        <f t="shared" si="45"/>
        <v>-</v>
      </c>
      <c r="AT262" s="48" t="str">
        <f t="shared" si="52"/>
        <v>-</v>
      </c>
      <c r="AU262" s="48" t="str">
        <f t="shared" si="46"/>
        <v>No</v>
      </c>
      <c r="AV262" s="48" t="str">
        <f t="shared" si="47"/>
        <v>No</v>
      </c>
      <c r="AW262" s="48" t="str">
        <f t="shared" si="48"/>
        <v>-</v>
      </c>
      <c r="AX262" s="48" t="str">
        <f t="shared" si="49"/>
        <v>No</v>
      </c>
      <c r="AY262" s="48" t="str">
        <f t="shared" si="50"/>
        <v>No</v>
      </c>
      <c r="AZ262" s="48">
        <f t="shared" si="51"/>
        <v>0</v>
      </c>
    </row>
    <row r="263" spans="1:52" x14ac:dyDescent="0.25">
      <c r="A263" s="39"/>
      <c r="B263" s="39" t="e">
        <f>IF(ROW(A263)=1,"",VLOOKUP(A263,'SERP Crawl'!A:C,3,FALSE))</f>
        <v>#N/A</v>
      </c>
      <c r="C263" t="e">
        <f>IF(ROW(A263)=1,"",VLOOKUP(A263,Crawl!A:C,3,FALSE))</f>
        <v>#N/A</v>
      </c>
      <c r="D263" s="46" t="e">
        <f>IF(ROW(A263)=1,"",IF(VLOOKUP(A263,Crawl!A:V,22,FALSE)="","No","Yes"))</f>
        <v>#N/A</v>
      </c>
      <c r="E263" s="46" t="e">
        <f>IF(ROW(A263)=1,"",IF(VLOOKUP(A263,Crawl!A:W,23,FALSE)=0,"",VLOOKUP(A263,Crawl!A:W,23,FALSE)))</f>
        <v>#N/A</v>
      </c>
      <c r="F263" s="46" t="str">
        <f t="shared" si="53"/>
        <v/>
      </c>
      <c r="G263" s="46" t="str">
        <f>IFERROR(MID(A263,FIND(".",A263,LEN(Questionnaire!$E$3)),LEN(A263)),"")</f>
        <v/>
      </c>
      <c r="H263" s="46" t="str">
        <f t="shared" si="54"/>
        <v/>
      </c>
      <c r="AJ263"/>
      <c r="AK263"/>
      <c r="AL263"/>
      <c r="AM263"/>
      <c r="AN263"/>
      <c r="AO263"/>
      <c r="AP263"/>
      <c r="AQ263" s="48" t="str">
        <f>IF(ROW()=1,"",IF(L263=200,IFERROR(IF(FIND(LOWER(Questionnaire!$E$2),LOWER(N263)),"Yes","No"),"No"),"-"))</f>
        <v>-</v>
      </c>
      <c r="AR263" s="48" t="str">
        <f t="shared" si="44"/>
        <v>-</v>
      </c>
      <c r="AS263" s="48" t="str">
        <f t="shared" si="45"/>
        <v>-</v>
      </c>
      <c r="AT263" s="48" t="str">
        <f t="shared" si="52"/>
        <v>-</v>
      </c>
      <c r="AU263" s="48" t="str">
        <f t="shared" si="46"/>
        <v>No</v>
      </c>
      <c r="AV263" s="48" t="str">
        <f t="shared" si="47"/>
        <v>No</v>
      </c>
      <c r="AW263" s="48" t="str">
        <f t="shared" si="48"/>
        <v>-</v>
      </c>
      <c r="AX263" s="48" t="str">
        <f t="shared" si="49"/>
        <v>No</v>
      </c>
      <c r="AY263" s="48" t="str">
        <f t="shared" si="50"/>
        <v>No</v>
      </c>
      <c r="AZ263" s="48">
        <f t="shared" si="51"/>
        <v>0</v>
      </c>
    </row>
    <row r="264" spans="1:52" x14ac:dyDescent="0.25">
      <c r="A264" s="39"/>
      <c r="B264" s="39" t="e">
        <f>IF(ROW(A264)=1,"",VLOOKUP(A264,'SERP Crawl'!A:C,3,FALSE))</f>
        <v>#N/A</v>
      </c>
      <c r="C264" t="e">
        <f>IF(ROW(A264)=1,"",VLOOKUP(A264,Crawl!A:C,3,FALSE))</f>
        <v>#N/A</v>
      </c>
      <c r="D264" s="46" t="e">
        <f>IF(ROW(A264)=1,"",IF(VLOOKUP(A264,Crawl!A:V,22,FALSE)="","No","Yes"))</f>
        <v>#N/A</v>
      </c>
      <c r="E264" s="46" t="e">
        <f>IF(ROW(A264)=1,"",IF(VLOOKUP(A264,Crawl!A:W,23,FALSE)=0,"",VLOOKUP(A264,Crawl!A:W,23,FALSE)))</f>
        <v>#N/A</v>
      </c>
      <c r="F264" s="46" t="str">
        <f t="shared" si="53"/>
        <v/>
      </c>
      <c r="G264" s="46" t="str">
        <f>IFERROR(MID(A264,FIND(".",A264,LEN(Questionnaire!$E$3)),LEN(A264)),"")</f>
        <v/>
      </c>
      <c r="H264" s="46" t="str">
        <f t="shared" si="54"/>
        <v/>
      </c>
      <c r="AJ264"/>
      <c r="AK264"/>
      <c r="AL264"/>
      <c r="AM264"/>
      <c r="AN264"/>
      <c r="AO264"/>
      <c r="AP264"/>
      <c r="AQ264" s="48" t="str">
        <f>IF(ROW()=1,"",IF(L264=200,IFERROR(IF(FIND(LOWER(Questionnaire!$E$2),LOWER(N264)),"Yes","No"),"No"),"-"))</f>
        <v>-</v>
      </c>
      <c r="AR264" s="48" t="str">
        <f t="shared" si="44"/>
        <v>-</v>
      </c>
      <c r="AS264" s="48" t="str">
        <f t="shared" si="45"/>
        <v>-</v>
      </c>
      <c r="AT264" s="48" t="str">
        <f t="shared" si="52"/>
        <v>-</v>
      </c>
      <c r="AU264" s="48" t="str">
        <f t="shared" si="46"/>
        <v>No</v>
      </c>
      <c r="AV264" s="48" t="str">
        <f t="shared" si="47"/>
        <v>No</v>
      </c>
      <c r="AW264" s="48" t="str">
        <f t="shared" si="48"/>
        <v>-</v>
      </c>
      <c r="AX264" s="48" t="str">
        <f t="shared" si="49"/>
        <v>No</v>
      </c>
      <c r="AY264" s="48" t="str">
        <f t="shared" si="50"/>
        <v>No</v>
      </c>
      <c r="AZ264" s="48">
        <f t="shared" si="51"/>
        <v>0</v>
      </c>
    </row>
    <row r="265" spans="1:52" x14ac:dyDescent="0.25">
      <c r="A265" s="39"/>
      <c r="B265" s="39" t="e">
        <f>IF(ROW(A265)=1,"",VLOOKUP(A265,'SERP Crawl'!A:C,3,FALSE))</f>
        <v>#N/A</v>
      </c>
      <c r="C265" t="e">
        <f>IF(ROW(A265)=1,"",VLOOKUP(A265,Crawl!A:C,3,FALSE))</f>
        <v>#N/A</v>
      </c>
      <c r="D265" s="46" t="e">
        <f>IF(ROW(A265)=1,"",IF(VLOOKUP(A265,Crawl!A:V,22,FALSE)="","No","Yes"))</f>
        <v>#N/A</v>
      </c>
      <c r="E265" s="46" t="e">
        <f>IF(ROW(A265)=1,"",IF(VLOOKUP(A265,Crawl!A:W,23,FALSE)=0,"",VLOOKUP(A265,Crawl!A:W,23,FALSE)))</f>
        <v>#N/A</v>
      </c>
      <c r="F265" s="46" t="str">
        <f t="shared" si="53"/>
        <v/>
      </c>
      <c r="G265" s="46" t="str">
        <f>IFERROR(MID(A265,FIND(".",A265,LEN(Questionnaire!$E$3)),LEN(A265)),"")</f>
        <v/>
      </c>
      <c r="H265" s="46" t="str">
        <f t="shared" si="54"/>
        <v/>
      </c>
      <c r="AJ265"/>
      <c r="AK265"/>
      <c r="AL265"/>
      <c r="AM265"/>
      <c r="AN265"/>
      <c r="AO265"/>
      <c r="AP265"/>
      <c r="AQ265" s="48" t="str">
        <f>IF(ROW()=1,"",IF(L265=200,IFERROR(IF(FIND(LOWER(Questionnaire!$E$2),LOWER(N265)),"Yes","No"),"No"),"-"))</f>
        <v>-</v>
      </c>
      <c r="AR265" s="48" t="str">
        <f t="shared" si="44"/>
        <v>-</v>
      </c>
      <c r="AS265" s="48" t="str">
        <f t="shared" si="45"/>
        <v>-</v>
      </c>
      <c r="AT265" s="48" t="str">
        <f t="shared" si="52"/>
        <v>-</v>
      </c>
      <c r="AU265" s="48" t="str">
        <f t="shared" si="46"/>
        <v>No</v>
      </c>
      <c r="AV265" s="48" t="str">
        <f t="shared" si="47"/>
        <v>No</v>
      </c>
      <c r="AW265" s="48" t="str">
        <f t="shared" si="48"/>
        <v>-</v>
      </c>
      <c r="AX265" s="48" t="str">
        <f t="shared" si="49"/>
        <v>No</v>
      </c>
      <c r="AY265" s="48" t="str">
        <f t="shared" si="50"/>
        <v>No</v>
      </c>
      <c r="AZ265" s="48">
        <f t="shared" si="51"/>
        <v>0</v>
      </c>
    </row>
    <row r="266" spans="1:52" x14ac:dyDescent="0.25">
      <c r="A266" s="39"/>
      <c r="B266" s="39" t="e">
        <f>IF(ROW(A266)=1,"",VLOOKUP(A266,'SERP Crawl'!A:C,3,FALSE))</f>
        <v>#N/A</v>
      </c>
      <c r="C266" t="e">
        <f>IF(ROW(A266)=1,"",VLOOKUP(A266,Crawl!A:C,3,FALSE))</f>
        <v>#N/A</v>
      </c>
      <c r="D266" s="46" t="e">
        <f>IF(ROW(A266)=1,"",IF(VLOOKUP(A266,Crawl!A:V,22,FALSE)="","No","Yes"))</f>
        <v>#N/A</v>
      </c>
      <c r="E266" s="46" t="e">
        <f>IF(ROW(A266)=1,"",IF(VLOOKUP(A266,Crawl!A:W,23,FALSE)=0,"",VLOOKUP(A266,Crawl!A:W,23,FALSE)))</f>
        <v>#N/A</v>
      </c>
      <c r="F266" s="46" t="str">
        <f t="shared" si="53"/>
        <v/>
      </c>
      <c r="G266" s="46" t="str">
        <f>IFERROR(MID(A266,FIND(".",A266,LEN(Questionnaire!$E$3)),LEN(A266)),"")</f>
        <v/>
      </c>
      <c r="H266" s="46" t="str">
        <f t="shared" si="54"/>
        <v/>
      </c>
      <c r="AJ266"/>
      <c r="AK266"/>
      <c r="AL266"/>
      <c r="AM266"/>
      <c r="AN266"/>
      <c r="AO266"/>
      <c r="AP266"/>
      <c r="AQ266" s="48" t="str">
        <f>IF(ROW()=1,"",IF(L266=200,IFERROR(IF(FIND(LOWER(Questionnaire!$E$2),LOWER(N266)),"Yes","No"),"No"),"-"))</f>
        <v>-</v>
      </c>
      <c r="AR266" s="48" t="str">
        <f t="shared" si="44"/>
        <v>-</v>
      </c>
      <c r="AS266" s="48" t="str">
        <f t="shared" si="45"/>
        <v>-</v>
      </c>
      <c r="AT266" s="48" t="str">
        <f t="shared" si="52"/>
        <v>-</v>
      </c>
      <c r="AU266" s="48" t="str">
        <f t="shared" si="46"/>
        <v>No</v>
      </c>
      <c r="AV266" s="48" t="str">
        <f t="shared" si="47"/>
        <v>No</v>
      </c>
      <c r="AW266" s="48" t="str">
        <f t="shared" si="48"/>
        <v>-</v>
      </c>
      <c r="AX266" s="48" t="str">
        <f t="shared" si="49"/>
        <v>No</v>
      </c>
      <c r="AY266" s="48" t="str">
        <f t="shared" si="50"/>
        <v>No</v>
      </c>
      <c r="AZ266" s="48">
        <f t="shared" si="51"/>
        <v>0</v>
      </c>
    </row>
    <row r="267" spans="1:52" x14ac:dyDescent="0.25">
      <c r="A267" s="39"/>
      <c r="B267" s="39" t="e">
        <f>IF(ROW(A267)=1,"",VLOOKUP(A267,'SERP Crawl'!A:C,3,FALSE))</f>
        <v>#N/A</v>
      </c>
      <c r="C267" t="e">
        <f>IF(ROW(A267)=1,"",VLOOKUP(A267,Crawl!A:C,3,FALSE))</f>
        <v>#N/A</v>
      </c>
      <c r="D267" s="46" t="e">
        <f>IF(ROW(A267)=1,"",IF(VLOOKUP(A267,Crawl!A:V,22,FALSE)="","No","Yes"))</f>
        <v>#N/A</v>
      </c>
      <c r="E267" s="46" t="e">
        <f>IF(ROW(A267)=1,"",IF(VLOOKUP(A267,Crawl!A:W,23,FALSE)=0,"",VLOOKUP(A267,Crawl!A:W,23,FALSE)))</f>
        <v>#N/A</v>
      </c>
      <c r="F267" s="46" t="str">
        <f t="shared" si="53"/>
        <v/>
      </c>
      <c r="G267" s="46" t="str">
        <f>IFERROR(MID(A267,FIND(".",A267,LEN(Questionnaire!$E$3)),LEN(A267)),"")</f>
        <v/>
      </c>
      <c r="H267" s="46" t="str">
        <f t="shared" si="54"/>
        <v/>
      </c>
      <c r="AJ267"/>
      <c r="AK267"/>
      <c r="AL267"/>
      <c r="AM267"/>
      <c r="AN267"/>
      <c r="AO267"/>
      <c r="AP267"/>
      <c r="AQ267" s="48" t="str">
        <f>IF(ROW()=1,"",IF(L267=200,IFERROR(IF(FIND(LOWER(Questionnaire!$E$2),LOWER(N267)),"Yes","No"),"No"),"-"))</f>
        <v>-</v>
      </c>
      <c r="AR267" s="48" t="str">
        <f t="shared" si="44"/>
        <v>-</v>
      </c>
      <c r="AS267" s="48" t="str">
        <f t="shared" si="45"/>
        <v>-</v>
      </c>
      <c r="AT267" s="48" t="str">
        <f t="shared" si="52"/>
        <v>-</v>
      </c>
      <c r="AU267" s="48" t="str">
        <f t="shared" si="46"/>
        <v>No</v>
      </c>
      <c r="AV267" s="48" t="str">
        <f t="shared" si="47"/>
        <v>No</v>
      </c>
      <c r="AW267" s="48" t="str">
        <f t="shared" si="48"/>
        <v>-</v>
      </c>
      <c r="AX267" s="48" t="str">
        <f t="shared" si="49"/>
        <v>No</v>
      </c>
      <c r="AY267" s="48" t="str">
        <f t="shared" si="50"/>
        <v>No</v>
      </c>
      <c r="AZ267" s="48">
        <f t="shared" si="51"/>
        <v>0</v>
      </c>
    </row>
    <row r="268" spans="1:52" x14ac:dyDescent="0.25">
      <c r="A268" s="39"/>
      <c r="B268" s="39" t="e">
        <f>IF(ROW(A268)=1,"",VLOOKUP(A268,'SERP Crawl'!A:C,3,FALSE))</f>
        <v>#N/A</v>
      </c>
      <c r="C268" t="e">
        <f>IF(ROW(A268)=1,"",VLOOKUP(A268,Crawl!A:C,3,FALSE))</f>
        <v>#N/A</v>
      </c>
      <c r="D268" s="46" t="e">
        <f>IF(ROW(A268)=1,"",IF(VLOOKUP(A268,Crawl!A:V,22,FALSE)="","No","Yes"))</f>
        <v>#N/A</v>
      </c>
      <c r="E268" s="46" t="e">
        <f>IF(ROW(A268)=1,"",IF(VLOOKUP(A268,Crawl!A:W,23,FALSE)=0,"",VLOOKUP(A268,Crawl!A:W,23,FALSE)))</f>
        <v>#N/A</v>
      </c>
      <c r="F268" s="46" t="str">
        <f t="shared" si="53"/>
        <v/>
      </c>
      <c r="G268" s="46" t="str">
        <f>IFERROR(MID(A268,FIND(".",A268,LEN(Questionnaire!$E$3)),LEN(A268)),"")</f>
        <v/>
      </c>
      <c r="H268" s="46" t="str">
        <f t="shared" si="54"/>
        <v/>
      </c>
      <c r="AJ268"/>
      <c r="AK268"/>
      <c r="AL268"/>
      <c r="AM268"/>
      <c r="AN268"/>
      <c r="AO268"/>
      <c r="AP268"/>
      <c r="AQ268" s="48" t="str">
        <f>IF(ROW()=1,"",IF(L268=200,IFERROR(IF(FIND(LOWER(Questionnaire!$E$2),LOWER(N268)),"Yes","No"),"No"),"-"))</f>
        <v>-</v>
      </c>
      <c r="AR268" s="48" t="str">
        <f t="shared" si="44"/>
        <v>-</v>
      </c>
      <c r="AS268" s="48" t="str">
        <f t="shared" si="45"/>
        <v>-</v>
      </c>
      <c r="AT268" s="48" t="str">
        <f t="shared" si="52"/>
        <v>-</v>
      </c>
      <c r="AU268" s="48" t="str">
        <f t="shared" si="46"/>
        <v>No</v>
      </c>
      <c r="AV268" s="48" t="str">
        <f t="shared" si="47"/>
        <v>No</v>
      </c>
      <c r="AW268" s="48" t="str">
        <f t="shared" si="48"/>
        <v>-</v>
      </c>
      <c r="AX268" s="48" t="str">
        <f t="shared" si="49"/>
        <v>No</v>
      </c>
      <c r="AY268" s="48" t="str">
        <f t="shared" si="50"/>
        <v>No</v>
      </c>
      <c r="AZ268" s="48">
        <f t="shared" si="51"/>
        <v>0</v>
      </c>
    </row>
    <row r="269" spans="1:52" x14ac:dyDescent="0.25">
      <c r="A269" s="39"/>
      <c r="B269" s="39" t="e">
        <f>IF(ROW(A269)=1,"",VLOOKUP(A269,'SERP Crawl'!A:C,3,FALSE))</f>
        <v>#N/A</v>
      </c>
      <c r="C269" t="e">
        <f>IF(ROW(A269)=1,"",VLOOKUP(A269,Crawl!A:C,3,FALSE))</f>
        <v>#N/A</v>
      </c>
      <c r="D269" s="46" t="e">
        <f>IF(ROW(A269)=1,"",IF(VLOOKUP(A269,Crawl!A:V,22,FALSE)="","No","Yes"))</f>
        <v>#N/A</v>
      </c>
      <c r="E269" s="46" t="e">
        <f>IF(ROW(A269)=1,"",IF(VLOOKUP(A269,Crawl!A:W,23,FALSE)=0,"",VLOOKUP(A269,Crawl!A:W,23,FALSE)))</f>
        <v>#N/A</v>
      </c>
      <c r="F269" s="46" t="str">
        <f t="shared" si="53"/>
        <v/>
      </c>
      <c r="G269" s="46" t="str">
        <f>IFERROR(MID(A269,FIND(".",A269,LEN(Questionnaire!$E$3)),LEN(A269)),"")</f>
        <v/>
      </c>
      <c r="H269" s="46" t="str">
        <f t="shared" si="54"/>
        <v/>
      </c>
      <c r="AJ269"/>
      <c r="AK269"/>
      <c r="AL269"/>
      <c r="AM269"/>
      <c r="AN269"/>
      <c r="AO269"/>
      <c r="AP269"/>
      <c r="AQ269" s="48" t="str">
        <f>IF(ROW()=1,"",IF(L269=200,IFERROR(IF(FIND(LOWER(Questionnaire!$E$2),LOWER(N269)),"Yes","No"),"No"),"-"))</f>
        <v>-</v>
      </c>
      <c r="AR269" s="48" t="str">
        <f t="shared" si="44"/>
        <v>-</v>
      </c>
      <c r="AS269" s="48" t="str">
        <f t="shared" si="45"/>
        <v>-</v>
      </c>
      <c r="AT269" s="48" t="str">
        <f t="shared" si="52"/>
        <v>-</v>
      </c>
      <c r="AU269" s="48" t="str">
        <f t="shared" si="46"/>
        <v>No</v>
      </c>
      <c r="AV269" s="48" t="str">
        <f t="shared" si="47"/>
        <v>No</v>
      </c>
      <c r="AW269" s="48" t="str">
        <f t="shared" si="48"/>
        <v>-</v>
      </c>
      <c r="AX269" s="48" t="str">
        <f t="shared" si="49"/>
        <v>No</v>
      </c>
      <c r="AY269" s="48" t="str">
        <f t="shared" si="50"/>
        <v>No</v>
      </c>
      <c r="AZ269" s="48">
        <f t="shared" si="51"/>
        <v>0</v>
      </c>
    </row>
    <row r="270" spans="1:52" x14ac:dyDescent="0.25">
      <c r="A270" s="39"/>
      <c r="B270" s="39" t="e">
        <f>IF(ROW(A270)=1,"",VLOOKUP(A270,'SERP Crawl'!A:C,3,FALSE))</f>
        <v>#N/A</v>
      </c>
      <c r="C270" t="e">
        <f>IF(ROW(A270)=1,"",VLOOKUP(A270,Crawl!A:C,3,FALSE))</f>
        <v>#N/A</v>
      </c>
      <c r="D270" s="46" t="e">
        <f>IF(ROW(A270)=1,"",IF(VLOOKUP(A270,Crawl!A:V,22,FALSE)="","No","Yes"))</f>
        <v>#N/A</v>
      </c>
      <c r="E270" s="46" t="e">
        <f>IF(ROW(A270)=1,"",IF(VLOOKUP(A270,Crawl!A:W,23,FALSE)=0,"",VLOOKUP(A270,Crawl!A:W,23,FALSE)))</f>
        <v>#N/A</v>
      </c>
      <c r="F270" s="46" t="str">
        <f t="shared" si="53"/>
        <v/>
      </c>
      <c r="G270" s="46" t="str">
        <f>IFERROR(MID(A270,FIND(".",A270,LEN(Questionnaire!$E$3)),LEN(A270)),"")</f>
        <v/>
      </c>
      <c r="H270" s="46" t="str">
        <f t="shared" si="54"/>
        <v/>
      </c>
      <c r="AJ270"/>
      <c r="AK270"/>
      <c r="AL270"/>
      <c r="AM270"/>
      <c r="AN270"/>
      <c r="AO270"/>
      <c r="AP270"/>
      <c r="AQ270" s="48" t="str">
        <f>IF(ROW()=1,"",IF(L270=200,IFERROR(IF(FIND(LOWER(Questionnaire!$E$2),LOWER(N270)),"Yes","No"),"No"),"-"))</f>
        <v>-</v>
      </c>
      <c r="AR270" s="48" t="str">
        <f t="shared" si="44"/>
        <v>-</v>
      </c>
      <c r="AS270" s="48" t="str">
        <f t="shared" si="45"/>
        <v>-</v>
      </c>
      <c r="AT270" s="48" t="str">
        <f t="shared" si="52"/>
        <v>-</v>
      </c>
      <c r="AU270" s="48" t="str">
        <f t="shared" si="46"/>
        <v>No</v>
      </c>
      <c r="AV270" s="48" t="str">
        <f t="shared" si="47"/>
        <v>No</v>
      </c>
      <c r="AW270" s="48" t="str">
        <f t="shared" si="48"/>
        <v>-</v>
      </c>
      <c r="AX270" s="48" t="str">
        <f t="shared" si="49"/>
        <v>No</v>
      </c>
      <c r="AY270" s="48" t="str">
        <f t="shared" si="50"/>
        <v>No</v>
      </c>
      <c r="AZ270" s="48">
        <f t="shared" si="51"/>
        <v>0</v>
      </c>
    </row>
    <row r="271" spans="1:52" x14ac:dyDescent="0.25">
      <c r="A271" s="39"/>
      <c r="B271" s="39" t="e">
        <f>IF(ROW(A271)=1,"",VLOOKUP(A271,'SERP Crawl'!A:C,3,FALSE))</f>
        <v>#N/A</v>
      </c>
      <c r="C271" t="e">
        <f>IF(ROW(A271)=1,"",VLOOKUP(A271,Crawl!A:C,3,FALSE))</f>
        <v>#N/A</v>
      </c>
      <c r="D271" s="46" t="e">
        <f>IF(ROW(A271)=1,"",IF(VLOOKUP(A271,Crawl!A:V,22,FALSE)="","No","Yes"))</f>
        <v>#N/A</v>
      </c>
      <c r="E271" s="46" t="e">
        <f>IF(ROW(A271)=1,"",IF(VLOOKUP(A271,Crawl!A:W,23,FALSE)=0,"",VLOOKUP(A271,Crawl!A:W,23,FALSE)))</f>
        <v>#N/A</v>
      </c>
      <c r="F271" s="46" t="str">
        <f t="shared" si="53"/>
        <v/>
      </c>
      <c r="G271" s="46" t="str">
        <f>IFERROR(MID(A271,FIND(".",A271,LEN(Questionnaire!$E$3)),LEN(A271)),"")</f>
        <v/>
      </c>
      <c r="H271" s="46" t="str">
        <f t="shared" si="54"/>
        <v/>
      </c>
      <c r="AJ271"/>
      <c r="AK271"/>
      <c r="AL271"/>
      <c r="AM271"/>
      <c r="AN271"/>
      <c r="AO271"/>
      <c r="AP271"/>
      <c r="AQ271" s="48" t="str">
        <f>IF(ROW()=1,"",IF(L271=200,IFERROR(IF(FIND(LOWER(Questionnaire!$E$2),LOWER(N271)),"Yes","No"),"No"),"-"))</f>
        <v>-</v>
      </c>
      <c r="AR271" s="48" t="str">
        <f t="shared" si="44"/>
        <v>-</v>
      </c>
      <c r="AS271" s="48" t="str">
        <f t="shared" si="45"/>
        <v>-</v>
      </c>
      <c r="AT271" s="48" t="str">
        <f t="shared" si="52"/>
        <v>-</v>
      </c>
      <c r="AU271" s="48" t="str">
        <f t="shared" si="46"/>
        <v>No</v>
      </c>
      <c r="AV271" s="48" t="str">
        <f t="shared" si="47"/>
        <v>No</v>
      </c>
      <c r="AW271" s="48" t="str">
        <f t="shared" si="48"/>
        <v>-</v>
      </c>
      <c r="AX271" s="48" t="str">
        <f t="shared" si="49"/>
        <v>No</v>
      </c>
      <c r="AY271" s="48" t="str">
        <f t="shared" si="50"/>
        <v>No</v>
      </c>
      <c r="AZ271" s="48">
        <f t="shared" si="51"/>
        <v>0</v>
      </c>
    </row>
    <row r="272" spans="1:52" x14ac:dyDescent="0.25">
      <c r="A272" s="39"/>
      <c r="B272" s="39" t="e">
        <f>IF(ROW(A272)=1,"",VLOOKUP(A272,'SERP Crawl'!A:C,3,FALSE))</f>
        <v>#N/A</v>
      </c>
      <c r="C272" t="e">
        <f>IF(ROW(A272)=1,"",VLOOKUP(A272,Crawl!A:C,3,FALSE))</f>
        <v>#N/A</v>
      </c>
      <c r="D272" s="46" t="e">
        <f>IF(ROW(A272)=1,"",IF(VLOOKUP(A272,Crawl!A:V,22,FALSE)="","No","Yes"))</f>
        <v>#N/A</v>
      </c>
      <c r="E272" s="46" t="e">
        <f>IF(ROW(A272)=1,"",IF(VLOOKUP(A272,Crawl!A:W,23,FALSE)=0,"",VLOOKUP(A272,Crawl!A:W,23,FALSE)))</f>
        <v>#N/A</v>
      </c>
      <c r="F272" s="46" t="str">
        <f t="shared" si="53"/>
        <v/>
      </c>
      <c r="G272" s="46" t="str">
        <f>IFERROR(MID(A272,FIND(".",A272,LEN(Questionnaire!$E$3)),LEN(A272)),"")</f>
        <v/>
      </c>
      <c r="H272" s="46" t="str">
        <f t="shared" si="54"/>
        <v/>
      </c>
      <c r="AJ272"/>
      <c r="AK272"/>
      <c r="AL272"/>
      <c r="AM272"/>
      <c r="AN272"/>
      <c r="AO272"/>
      <c r="AP272"/>
      <c r="AQ272" s="48" t="str">
        <f>IF(ROW()=1,"",IF(L272=200,IFERROR(IF(FIND(LOWER(Questionnaire!$E$2),LOWER(N272)),"Yes","No"),"No"),"-"))</f>
        <v>-</v>
      </c>
      <c r="AR272" s="48" t="str">
        <f t="shared" si="44"/>
        <v>-</v>
      </c>
      <c r="AS272" s="48" t="str">
        <f t="shared" si="45"/>
        <v>-</v>
      </c>
      <c r="AT272" s="48" t="str">
        <f t="shared" si="52"/>
        <v>-</v>
      </c>
      <c r="AU272" s="48" t="str">
        <f t="shared" si="46"/>
        <v>No</v>
      </c>
      <c r="AV272" s="48" t="str">
        <f t="shared" si="47"/>
        <v>No</v>
      </c>
      <c r="AW272" s="48" t="str">
        <f t="shared" si="48"/>
        <v>-</v>
      </c>
      <c r="AX272" s="48" t="str">
        <f t="shared" si="49"/>
        <v>No</v>
      </c>
      <c r="AY272" s="48" t="str">
        <f t="shared" si="50"/>
        <v>No</v>
      </c>
      <c r="AZ272" s="48">
        <f t="shared" si="51"/>
        <v>0</v>
      </c>
    </row>
    <row r="273" spans="1:52" x14ac:dyDescent="0.25">
      <c r="A273" s="39"/>
      <c r="B273" s="39" t="e">
        <f>IF(ROW(A273)=1,"",VLOOKUP(A273,'SERP Crawl'!A:C,3,FALSE))</f>
        <v>#N/A</v>
      </c>
      <c r="C273" t="e">
        <f>IF(ROW(A273)=1,"",VLOOKUP(A273,Crawl!A:C,3,FALSE))</f>
        <v>#N/A</v>
      </c>
      <c r="D273" s="46" t="e">
        <f>IF(ROW(A273)=1,"",IF(VLOOKUP(A273,Crawl!A:V,22,FALSE)="","No","Yes"))</f>
        <v>#N/A</v>
      </c>
      <c r="E273" s="46" t="e">
        <f>IF(ROW(A273)=1,"",IF(VLOOKUP(A273,Crawl!A:W,23,FALSE)=0,"",VLOOKUP(A273,Crawl!A:W,23,FALSE)))</f>
        <v>#N/A</v>
      </c>
      <c r="F273" s="46" t="str">
        <f t="shared" si="53"/>
        <v/>
      </c>
      <c r="G273" s="46" t="str">
        <f>IFERROR(MID(A273,FIND(".",A273,LEN(Questionnaire!$E$3)),LEN(A273)),"")</f>
        <v/>
      </c>
      <c r="H273" s="46" t="str">
        <f t="shared" si="54"/>
        <v/>
      </c>
      <c r="AJ273"/>
      <c r="AK273"/>
      <c r="AL273"/>
      <c r="AM273"/>
      <c r="AN273"/>
      <c r="AO273"/>
      <c r="AP273"/>
      <c r="AQ273" s="48" t="str">
        <f>IF(ROW()=1,"",IF(L273=200,IFERROR(IF(FIND(LOWER(Questionnaire!$E$2),LOWER(N273)),"Yes","No"),"No"),"-"))</f>
        <v>-</v>
      </c>
      <c r="AR273" s="48" t="str">
        <f t="shared" si="44"/>
        <v>-</v>
      </c>
      <c r="AS273" s="48" t="str">
        <f t="shared" si="45"/>
        <v>-</v>
      </c>
      <c r="AT273" s="48" t="str">
        <f t="shared" si="52"/>
        <v>-</v>
      </c>
      <c r="AU273" s="48" t="str">
        <f t="shared" si="46"/>
        <v>No</v>
      </c>
      <c r="AV273" s="48" t="str">
        <f t="shared" si="47"/>
        <v>No</v>
      </c>
      <c r="AW273" s="48" t="str">
        <f t="shared" si="48"/>
        <v>-</v>
      </c>
      <c r="AX273" s="48" t="str">
        <f t="shared" si="49"/>
        <v>No</v>
      </c>
      <c r="AY273" s="48" t="str">
        <f t="shared" si="50"/>
        <v>No</v>
      </c>
      <c r="AZ273" s="48">
        <f t="shared" si="51"/>
        <v>0</v>
      </c>
    </row>
    <row r="274" spans="1:52" x14ac:dyDescent="0.25">
      <c r="A274" s="39"/>
      <c r="B274" s="39" t="e">
        <f>IF(ROW(A274)=1,"",VLOOKUP(A274,'SERP Crawl'!A:C,3,FALSE))</f>
        <v>#N/A</v>
      </c>
      <c r="C274" t="e">
        <f>IF(ROW(A274)=1,"",VLOOKUP(A274,Crawl!A:C,3,FALSE))</f>
        <v>#N/A</v>
      </c>
      <c r="D274" s="46" t="e">
        <f>IF(ROW(A274)=1,"",IF(VLOOKUP(A274,Crawl!A:V,22,FALSE)="","No","Yes"))</f>
        <v>#N/A</v>
      </c>
      <c r="E274" s="46" t="e">
        <f>IF(ROW(A274)=1,"",IF(VLOOKUP(A274,Crawl!A:W,23,FALSE)=0,"",VLOOKUP(A274,Crawl!A:W,23,FALSE)))</f>
        <v>#N/A</v>
      </c>
      <c r="F274" s="46" t="str">
        <f t="shared" si="53"/>
        <v/>
      </c>
      <c r="G274" s="46" t="str">
        <f>IFERROR(MID(A274,FIND(".",A274,LEN(Questionnaire!$E$3)),LEN(A274)),"")</f>
        <v/>
      </c>
      <c r="H274" s="46" t="str">
        <f t="shared" si="54"/>
        <v/>
      </c>
      <c r="AJ274"/>
      <c r="AK274"/>
      <c r="AL274"/>
      <c r="AM274"/>
      <c r="AN274"/>
      <c r="AO274"/>
      <c r="AP274" s="58"/>
      <c r="AQ274" s="48" t="str">
        <f>IF(ROW()=1,"",IF(L274=200,IFERROR(IF(FIND(LOWER(Questionnaire!$E$2),LOWER(N274)),"Yes","No"),"No"),"-"))</f>
        <v>-</v>
      </c>
      <c r="AR274" s="48" t="str">
        <f t="shared" si="44"/>
        <v>-</v>
      </c>
      <c r="AS274" s="48" t="str">
        <f t="shared" si="45"/>
        <v>-</v>
      </c>
      <c r="AT274" s="48" t="str">
        <f t="shared" si="52"/>
        <v>-</v>
      </c>
      <c r="AU274" s="48" t="str">
        <f t="shared" si="46"/>
        <v>No</v>
      </c>
      <c r="AV274" s="48" t="str">
        <f t="shared" si="47"/>
        <v>No</v>
      </c>
      <c r="AW274" s="48" t="str">
        <f t="shared" si="48"/>
        <v>-</v>
      </c>
      <c r="AX274" s="48" t="str">
        <f t="shared" si="49"/>
        <v>No</v>
      </c>
      <c r="AY274" s="48" t="str">
        <f t="shared" si="50"/>
        <v>No</v>
      </c>
      <c r="AZ274" s="48">
        <f t="shared" si="51"/>
        <v>0</v>
      </c>
    </row>
    <row r="275" spans="1:52" x14ac:dyDescent="0.25">
      <c r="A275" s="39"/>
      <c r="B275" s="39" t="e">
        <f>IF(ROW(A275)=1,"",VLOOKUP(A275,'SERP Crawl'!A:C,3,FALSE))</f>
        <v>#N/A</v>
      </c>
      <c r="C275" t="e">
        <f>IF(ROW(A275)=1,"",VLOOKUP(A275,Crawl!A:C,3,FALSE))</f>
        <v>#N/A</v>
      </c>
      <c r="D275" s="46" t="e">
        <f>IF(ROW(A275)=1,"",IF(VLOOKUP(A275,Crawl!A:V,22,FALSE)="","No","Yes"))</f>
        <v>#N/A</v>
      </c>
      <c r="E275" s="46" t="e">
        <f>IF(ROW(A275)=1,"",IF(VLOOKUP(A275,Crawl!A:W,23,FALSE)=0,"",VLOOKUP(A275,Crawl!A:W,23,FALSE)))</f>
        <v>#N/A</v>
      </c>
      <c r="F275" s="46" t="str">
        <f t="shared" si="53"/>
        <v/>
      </c>
      <c r="G275" s="46" t="str">
        <f>IFERROR(MID(A275,FIND(".",A275,LEN(Questionnaire!$E$3)),LEN(A275)),"")</f>
        <v/>
      </c>
      <c r="H275" s="46" t="str">
        <f t="shared" si="54"/>
        <v/>
      </c>
      <c r="AJ275"/>
      <c r="AK275"/>
      <c r="AL275"/>
      <c r="AM275"/>
      <c r="AN275"/>
      <c r="AO275"/>
      <c r="AP275"/>
      <c r="AQ275" s="48" t="str">
        <f>IF(ROW()=1,"",IF(L275=200,IFERROR(IF(FIND(LOWER(Questionnaire!$E$2),LOWER(N275)),"Yes","No"),"No"),"-"))</f>
        <v>-</v>
      </c>
      <c r="AR275" s="48" t="str">
        <f t="shared" si="44"/>
        <v>-</v>
      </c>
      <c r="AS275" s="48" t="str">
        <f t="shared" si="45"/>
        <v>-</v>
      </c>
      <c r="AT275" s="48" t="str">
        <f t="shared" si="52"/>
        <v>-</v>
      </c>
      <c r="AU275" s="48" t="str">
        <f t="shared" si="46"/>
        <v>No</v>
      </c>
      <c r="AV275" s="48" t="str">
        <f t="shared" si="47"/>
        <v>No</v>
      </c>
      <c r="AW275" s="48" t="str">
        <f t="shared" si="48"/>
        <v>-</v>
      </c>
      <c r="AX275" s="48" t="str">
        <f t="shared" si="49"/>
        <v>No</v>
      </c>
      <c r="AY275" s="48" t="str">
        <f t="shared" si="50"/>
        <v>No</v>
      </c>
      <c r="AZ275" s="48">
        <f t="shared" si="51"/>
        <v>0</v>
      </c>
    </row>
    <row r="276" spans="1:52" x14ac:dyDescent="0.25">
      <c r="A276" s="39"/>
      <c r="B276" s="39" t="e">
        <f>IF(ROW(A276)=1,"",VLOOKUP(A276,'SERP Crawl'!A:C,3,FALSE))</f>
        <v>#N/A</v>
      </c>
      <c r="C276" t="e">
        <f>IF(ROW(A276)=1,"",VLOOKUP(A276,Crawl!A:C,3,FALSE))</f>
        <v>#N/A</v>
      </c>
      <c r="D276" s="46" t="e">
        <f>IF(ROW(A276)=1,"",IF(VLOOKUP(A276,Crawl!A:V,22,FALSE)="","No","Yes"))</f>
        <v>#N/A</v>
      </c>
      <c r="E276" s="46" t="e">
        <f>IF(ROW(A276)=1,"",IF(VLOOKUP(A276,Crawl!A:W,23,FALSE)=0,"",VLOOKUP(A276,Crawl!A:W,23,FALSE)))</f>
        <v>#N/A</v>
      </c>
      <c r="F276" s="46" t="str">
        <f t="shared" si="53"/>
        <v/>
      </c>
      <c r="G276" s="46" t="str">
        <f>IFERROR(MID(A276,FIND(".",A276,LEN(Questionnaire!$E$3)),LEN(A276)),"")</f>
        <v/>
      </c>
      <c r="H276" s="46" t="str">
        <f t="shared" si="54"/>
        <v/>
      </c>
      <c r="AJ276"/>
      <c r="AK276"/>
      <c r="AL276"/>
      <c r="AM276"/>
      <c r="AN276"/>
      <c r="AO276"/>
      <c r="AP276"/>
      <c r="AQ276" s="48" t="str">
        <f>IF(ROW()=1,"",IF(L276=200,IFERROR(IF(FIND(LOWER(Questionnaire!$E$2),LOWER(N276)),"Yes","No"),"No"),"-"))</f>
        <v>-</v>
      </c>
      <c r="AR276" s="48" t="str">
        <f t="shared" si="44"/>
        <v>-</v>
      </c>
      <c r="AS276" s="48" t="str">
        <f t="shared" si="45"/>
        <v>-</v>
      </c>
      <c r="AT276" s="48" t="str">
        <f t="shared" si="52"/>
        <v>-</v>
      </c>
      <c r="AU276" s="48" t="str">
        <f t="shared" si="46"/>
        <v>No</v>
      </c>
      <c r="AV276" s="48" t="str">
        <f t="shared" si="47"/>
        <v>No</v>
      </c>
      <c r="AW276" s="48" t="str">
        <f t="shared" si="48"/>
        <v>-</v>
      </c>
      <c r="AX276" s="48" t="str">
        <f t="shared" si="49"/>
        <v>No</v>
      </c>
      <c r="AY276" s="48" t="str">
        <f t="shared" si="50"/>
        <v>No</v>
      </c>
      <c r="AZ276" s="48">
        <f t="shared" si="51"/>
        <v>0</v>
      </c>
    </row>
    <row r="277" spans="1:52" x14ac:dyDescent="0.25">
      <c r="A277" s="39"/>
      <c r="B277" s="39" t="e">
        <f>IF(ROW(A277)=1,"",VLOOKUP(A277,'SERP Crawl'!A:C,3,FALSE))</f>
        <v>#N/A</v>
      </c>
      <c r="C277" t="e">
        <f>IF(ROW(A277)=1,"",VLOOKUP(A277,Crawl!A:C,3,FALSE))</f>
        <v>#N/A</v>
      </c>
      <c r="D277" s="46" t="e">
        <f>IF(ROW(A277)=1,"",IF(VLOOKUP(A277,Crawl!A:V,22,FALSE)="","No","Yes"))</f>
        <v>#N/A</v>
      </c>
      <c r="E277" s="46" t="e">
        <f>IF(ROW(A277)=1,"",IF(VLOOKUP(A277,Crawl!A:W,23,FALSE)=0,"",VLOOKUP(A277,Crawl!A:W,23,FALSE)))</f>
        <v>#N/A</v>
      </c>
      <c r="F277" s="46" t="str">
        <f t="shared" si="53"/>
        <v/>
      </c>
      <c r="G277" s="46" t="str">
        <f>IFERROR(MID(A277,FIND(".",A277,LEN(Questionnaire!$E$3)),LEN(A277)),"")</f>
        <v/>
      </c>
      <c r="H277" s="46" t="str">
        <f t="shared" si="54"/>
        <v/>
      </c>
      <c r="AJ277"/>
      <c r="AK277"/>
      <c r="AL277"/>
      <c r="AM277"/>
      <c r="AN277"/>
      <c r="AO277"/>
      <c r="AP277"/>
      <c r="AQ277" s="48" t="str">
        <f>IF(ROW()=1,"",IF(L277=200,IFERROR(IF(FIND(LOWER(Questionnaire!$E$2),LOWER(N277)),"Yes","No"),"No"),"-"))</f>
        <v>-</v>
      </c>
      <c r="AR277" s="48" t="str">
        <f t="shared" si="44"/>
        <v>-</v>
      </c>
      <c r="AS277" s="48" t="str">
        <f t="shared" si="45"/>
        <v>-</v>
      </c>
      <c r="AT277" s="48" t="str">
        <f t="shared" si="52"/>
        <v>-</v>
      </c>
      <c r="AU277" s="48" t="str">
        <f t="shared" si="46"/>
        <v>No</v>
      </c>
      <c r="AV277" s="48" t="str">
        <f t="shared" si="47"/>
        <v>No</v>
      </c>
      <c r="AW277" s="48" t="str">
        <f t="shared" si="48"/>
        <v>-</v>
      </c>
      <c r="AX277" s="48" t="str">
        <f t="shared" si="49"/>
        <v>No</v>
      </c>
      <c r="AY277" s="48" t="str">
        <f t="shared" si="50"/>
        <v>No</v>
      </c>
      <c r="AZ277" s="48">
        <f t="shared" si="51"/>
        <v>0</v>
      </c>
    </row>
    <row r="278" spans="1:52" x14ac:dyDescent="0.25">
      <c r="A278" s="39"/>
      <c r="B278" s="39" t="e">
        <f>IF(ROW(A278)=1,"",VLOOKUP(A278,'SERP Crawl'!A:C,3,FALSE))</f>
        <v>#N/A</v>
      </c>
      <c r="C278" t="e">
        <f>IF(ROW(A278)=1,"",VLOOKUP(A278,Crawl!A:C,3,FALSE))</f>
        <v>#N/A</v>
      </c>
      <c r="D278" s="46" t="e">
        <f>IF(ROW(A278)=1,"",IF(VLOOKUP(A278,Crawl!A:V,22,FALSE)="","No","Yes"))</f>
        <v>#N/A</v>
      </c>
      <c r="E278" s="46" t="e">
        <f>IF(ROW(A278)=1,"",IF(VLOOKUP(A278,Crawl!A:W,23,FALSE)=0,"",VLOOKUP(A278,Crawl!A:W,23,FALSE)))</f>
        <v>#N/A</v>
      </c>
      <c r="F278" s="46" t="str">
        <f t="shared" si="53"/>
        <v/>
      </c>
      <c r="G278" s="46" t="str">
        <f>IFERROR(MID(A278,FIND(".",A278,LEN(Questionnaire!$E$3)),LEN(A278)),"")</f>
        <v/>
      </c>
      <c r="H278" s="46" t="str">
        <f t="shared" si="54"/>
        <v/>
      </c>
      <c r="AJ278"/>
      <c r="AK278"/>
      <c r="AL278"/>
      <c r="AM278"/>
      <c r="AN278"/>
      <c r="AO278"/>
      <c r="AP278" s="58"/>
      <c r="AQ278" s="48" t="str">
        <f>IF(ROW()=1,"",IF(L278=200,IFERROR(IF(FIND(LOWER(Questionnaire!$E$2),LOWER(N278)),"Yes","No"),"No"),"-"))</f>
        <v>-</v>
      </c>
      <c r="AR278" s="48" t="str">
        <f t="shared" si="44"/>
        <v>-</v>
      </c>
      <c r="AS278" s="48" t="str">
        <f t="shared" si="45"/>
        <v>-</v>
      </c>
      <c r="AT278" s="48" t="str">
        <f t="shared" si="52"/>
        <v>-</v>
      </c>
      <c r="AU278" s="48" t="str">
        <f t="shared" si="46"/>
        <v>No</v>
      </c>
      <c r="AV278" s="48" t="str">
        <f t="shared" si="47"/>
        <v>No</v>
      </c>
      <c r="AW278" s="48" t="str">
        <f t="shared" si="48"/>
        <v>-</v>
      </c>
      <c r="AX278" s="48" t="str">
        <f t="shared" si="49"/>
        <v>No</v>
      </c>
      <c r="AY278" s="48" t="str">
        <f t="shared" si="50"/>
        <v>No</v>
      </c>
      <c r="AZ278" s="48">
        <f t="shared" si="51"/>
        <v>0</v>
      </c>
    </row>
    <row r="279" spans="1:52" x14ac:dyDescent="0.25">
      <c r="A279" s="39"/>
      <c r="B279" s="39" t="e">
        <f>IF(ROW(A279)=1,"",VLOOKUP(A279,'SERP Crawl'!A:C,3,FALSE))</f>
        <v>#N/A</v>
      </c>
      <c r="C279" t="e">
        <f>IF(ROW(A279)=1,"",VLOOKUP(A279,Crawl!A:C,3,FALSE))</f>
        <v>#N/A</v>
      </c>
      <c r="D279" s="46" t="e">
        <f>IF(ROW(A279)=1,"",IF(VLOOKUP(A279,Crawl!A:V,22,FALSE)="","No","Yes"))</f>
        <v>#N/A</v>
      </c>
      <c r="E279" s="46" t="e">
        <f>IF(ROW(A279)=1,"",IF(VLOOKUP(A279,Crawl!A:W,23,FALSE)=0,"",VLOOKUP(A279,Crawl!A:W,23,FALSE)))</f>
        <v>#N/A</v>
      </c>
      <c r="F279" s="46" t="str">
        <f t="shared" si="53"/>
        <v/>
      </c>
      <c r="G279" s="46" t="str">
        <f>IFERROR(MID(A279,FIND(".",A279,LEN(Questionnaire!$E$3)),LEN(A279)),"")</f>
        <v/>
      </c>
      <c r="H279" s="46" t="str">
        <f t="shared" si="54"/>
        <v/>
      </c>
      <c r="AJ279"/>
      <c r="AK279"/>
      <c r="AL279"/>
      <c r="AM279"/>
      <c r="AN279"/>
      <c r="AO279"/>
      <c r="AP279"/>
      <c r="AQ279" s="48" t="str">
        <f>IF(ROW()=1,"",IF(L279=200,IFERROR(IF(FIND(LOWER(Questionnaire!$E$2),LOWER(N279)),"Yes","No"),"No"),"-"))</f>
        <v>-</v>
      </c>
      <c r="AR279" s="48" t="str">
        <f t="shared" si="44"/>
        <v>-</v>
      </c>
      <c r="AS279" s="48" t="str">
        <f t="shared" si="45"/>
        <v>-</v>
      </c>
      <c r="AT279" s="48" t="str">
        <f t="shared" si="52"/>
        <v>-</v>
      </c>
      <c r="AU279" s="48" t="str">
        <f t="shared" si="46"/>
        <v>No</v>
      </c>
      <c r="AV279" s="48" t="str">
        <f t="shared" si="47"/>
        <v>No</v>
      </c>
      <c r="AW279" s="48" t="str">
        <f t="shared" si="48"/>
        <v>-</v>
      </c>
      <c r="AX279" s="48" t="str">
        <f t="shared" si="49"/>
        <v>No</v>
      </c>
      <c r="AY279" s="48" t="str">
        <f t="shared" si="50"/>
        <v>No</v>
      </c>
      <c r="AZ279" s="48">
        <f t="shared" si="51"/>
        <v>0</v>
      </c>
    </row>
    <row r="280" spans="1:52" x14ac:dyDescent="0.25">
      <c r="A280" s="39"/>
      <c r="B280" s="39" t="e">
        <f>IF(ROW(A280)=1,"",VLOOKUP(A280,'SERP Crawl'!A:C,3,FALSE))</f>
        <v>#N/A</v>
      </c>
      <c r="C280" t="e">
        <f>IF(ROW(A280)=1,"",VLOOKUP(A280,Crawl!A:C,3,FALSE))</f>
        <v>#N/A</v>
      </c>
      <c r="D280" s="46" t="e">
        <f>IF(ROW(A280)=1,"",IF(VLOOKUP(A280,Crawl!A:V,22,FALSE)="","No","Yes"))</f>
        <v>#N/A</v>
      </c>
      <c r="E280" s="46" t="e">
        <f>IF(ROW(A280)=1,"",IF(VLOOKUP(A280,Crawl!A:W,23,FALSE)=0,"",VLOOKUP(A280,Crawl!A:W,23,FALSE)))</f>
        <v>#N/A</v>
      </c>
      <c r="F280" s="46" t="str">
        <f t="shared" si="53"/>
        <v/>
      </c>
      <c r="G280" s="46" t="str">
        <f>IFERROR(MID(A280,FIND(".",A280,LEN(Questionnaire!$E$3)),LEN(A280)),"")</f>
        <v/>
      </c>
      <c r="H280" s="46" t="str">
        <f t="shared" si="54"/>
        <v/>
      </c>
      <c r="AJ280"/>
      <c r="AK280"/>
      <c r="AL280"/>
      <c r="AM280"/>
      <c r="AN280"/>
      <c r="AO280"/>
      <c r="AP280"/>
      <c r="AQ280" s="48" t="str">
        <f>IF(ROW()=1,"",IF(L280=200,IFERROR(IF(FIND(LOWER(Questionnaire!$E$2),LOWER(N280)),"Yes","No"),"No"),"-"))</f>
        <v>-</v>
      </c>
      <c r="AR280" s="48" t="str">
        <f t="shared" si="44"/>
        <v>-</v>
      </c>
      <c r="AS280" s="48" t="str">
        <f t="shared" si="45"/>
        <v>-</v>
      </c>
      <c r="AT280" s="48" t="str">
        <f t="shared" si="52"/>
        <v>-</v>
      </c>
      <c r="AU280" s="48" t="str">
        <f t="shared" si="46"/>
        <v>No</v>
      </c>
      <c r="AV280" s="48" t="str">
        <f t="shared" si="47"/>
        <v>No</v>
      </c>
      <c r="AW280" s="48" t="str">
        <f t="shared" si="48"/>
        <v>-</v>
      </c>
      <c r="AX280" s="48" t="str">
        <f t="shared" si="49"/>
        <v>No</v>
      </c>
      <c r="AY280" s="48" t="str">
        <f t="shared" si="50"/>
        <v>No</v>
      </c>
      <c r="AZ280" s="48">
        <f t="shared" si="51"/>
        <v>0</v>
      </c>
    </row>
    <row r="281" spans="1:52" x14ac:dyDescent="0.25">
      <c r="A281" s="39"/>
      <c r="B281" s="39" t="e">
        <f>IF(ROW(A281)=1,"",VLOOKUP(A281,'SERP Crawl'!A:C,3,FALSE))</f>
        <v>#N/A</v>
      </c>
      <c r="C281" t="e">
        <f>IF(ROW(A281)=1,"",VLOOKUP(A281,Crawl!A:C,3,FALSE))</f>
        <v>#N/A</v>
      </c>
      <c r="D281" s="46" t="e">
        <f>IF(ROW(A281)=1,"",IF(VLOOKUP(A281,Crawl!A:V,22,FALSE)="","No","Yes"))</f>
        <v>#N/A</v>
      </c>
      <c r="E281" s="46" t="e">
        <f>IF(ROW(A281)=1,"",IF(VLOOKUP(A281,Crawl!A:W,23,FALSE)=0,"",VLOOKUP(A281,Crawl!A:W,23,FALSE)))</f>
        <v>#N/A</v>
      </c>
      <c r="F281" s="46" t="str">
        <f t="shared" si="53"/>
        <v/>
      </c>
      <c r="G281" s="46" t="str">
        <f>IFERROR(MID(A281,FIND(".",A281,LEN(Questionnaire!$E$3)),LEN(A281)),"")</f>
        <v/>
      </c>
      <c r="H281" s="46" t="str">
        <f t="shared" si="54"/>
        <v/>
      </c>
      <c r="AJ281"/>
      <c r="AK281"/>
      <c r="AL281"/>
      <c r="AM281"/>
      <c r="AN281"/>
      <c r="AO281"/>
      <c r="AP281"/>
      <c r="AQ281" s="48" t="str">
        <f>IF(ROW()=1,"",IF(L281=200,IFERROR(IF(FIND(LOWER(Questionnaire!$E$2),LOWER(N281)),"Yes","No"),"No"),"-"))</f>
        <v>-</v>
      </c>
      <c r="AR281" s="48" t="str">
        <f t="shared" si="44"/>
        <v>-</v>
      </c>
      <c r="AS281" s="48" t="str">
        <f t="shared" si="45"/>
        <v>-</v>
      </c>
      <c r="AT281" s="48" t="str">
        <f t="shared" si="52"/>
        <v>-</v>
      </c>
      <c r="AU281" s="48" t="str">
        <f t="shared" si="46"/>
        <v>No</v>
      </c>
      <c r="AV281" s="48" t="str">
        <f t="shared" si="47"/>
        <v>No</v>
      </c>
      <c r="AW281" s="48" t="str">
        <f t="shared" si="48"/>
        <v>-</v>
      </c>
      <c r="AX281" s="48" t="str">
        <f t="shared" si="49"/>
        <v>No</v>
      </c>
      <c r="AY281" s="48" t="str">
        <f t="shared" si="50"/>
        <v>No</v>
      </c>
      <c r="AZ281" s="48">
        <f t="shared" si="51"/>
        <v>0</v>
      </c>
    </row>
    <row r="282" spans="1:52" x14ac:dyDescent="0.25">
      <c r="A282" s="39"/>
      <c r="B282" s="39" t="e">
        <f>IF(ROW(A282)=1,"",VLOOKUP(A282,'SERP Crawl'!A:C,3,FALSE))</f>
        <v>#N/A</v>
      </c>
      <c r="C282" t="e">
        <f>IF(ROW(A282)=1,"",VLOOKUP(A282,Crawl!A:C,3,FALSE))</f>
        <v>#N/A</v>
      </c>
      <c r="D282" s="46" t="e">
        <f>IF(ROW(A282)=1,"",IF(VLOOKUP(A282,Crawl!A:V,22,FALSE)="","No","Yes"))</f>
        <v>#N/A</v>
      </c>
      <c r="E282" s="46" t="e">
        <f>IF(ROW(A282)=1,"",IF(VLOOKUP(A282,Crawl!A:W,23,FALSE)=0,"",VLOOKUP(A282,Crawl!A:W,23,FALSE)))</f>
        <v>#N/A</v>
      </c>
      <c r="F282" s="46" t="str">
        <f t="shared" si="53"/>
        <v/>
      </c>
      <c r="G282" s="46" t="str">
        <f>IFERROR(MID(A282,FIND(".",A282,LEN(Questionnaire!$E$3)),LEN(A282)),"")</f>
        <v/>
      </c>
      <c r="H282" s="46" t="str">
        <f t="shared" si="54"/>
        <v/>
      </c>
      <c r="AJ282"/>
      <c r="AK282"/>
      <c r="AL282"/>
      <c r="AM282"/>
      <c r="AN282"/>
      <c r="AO282"/>
      <c r="AP282"/>
      <c r="AQ282" s="48" t="str">
        <f>IF(ROW()=1,"",IF(L282=200,IFERROR(IF(FIND(LOWER(Questionnaire!$E$2),LOWER(N282)),"Yes","No"),"No"),"-"))</f>
        <v>-</v>
      </c>
      <c r="AR282" s="48" t="str">
        <f t="shared" si="44"/>
        <v>-</v>
      </c>
      <c r="AS282" s="48" t="str">
        <f t="shared" si="45"/>
        <v>-</v>
      </c>
      <c r="AT282" s="48" t="str">
        <f t="shared" si="52"/>
        <v>-</v>
      </c>
      <c r="AU282" s="48" t="str">
        <f t="shared" si="46"/>
        <v>No</v>
      </c>
      <c r="AV282" s="48" t="str">
        <f t="shared" si="47"/>
        <v>No</v>
      </c>
      <c r="AW282" s="48" t="str">
        <f t="shared" si="48"/>
        <v>-</v>
      </c>
      <c r="AX282" s="48" t="str">
        <f t="shared" si="49"/>
        <v>No</v>
      </c>
      <c r="AY282" s="48" t="str">
        <f t="shared" si="50"/>
        <v>No</v>
      </c>
      <c r="AZ282" s="48">
        <f t="shared" si="51"/>
        <v>0</v>
      </c>
    </row>
    <row r="283" spans="1:52" x14ac:dyDescent="0.25">
      <c r="A283" s="39"/>
      <c r="B283" s="39" t="e">
        <f>IF(ROW(A283)=1,"",VLOOKUP(A283,'SERP Crawl'!A:C,3,FALSE))</f>
        <v>#N/A</v>
      </c>
      <c r="C283" t="e">
        <f>IF(ROW(A283)=1,"",VLOOKUP(A283,Crawl!A:C,3,FALSE))</f>
        <v>#N/A</v>
      </c>
      <c r="D283" s="46" t="e">
        <f>IF(ROW(A283)=1,"",IF(VLOOKUP(A283,Crawl!A:V,22,FALSE)="","No","Yes"))</f>
        <v>#N/A</v>
      </c>
      <c r="E283" s="46" t="e">
        <f>IF(ROW(A283)=1,"",IF(VLOOKUP(A283,Crawl!A:W,23,FALSE)=0,"",VLOOKUP(A283,Crawl!A:W,23,FALSE)))</f>
        <v>#N/A</v>
      </c>
      <c r="F283" s="46" t="str">
        <f t="shared" si="53"/>
        <v/>
      </c>
      <c r="G283" s="46" t="str">
        <f>IFERROR(MID(A283,FIND(".",A283,LEN(Questionnaire!$E$3)),LEN(A283)),"")</f>
        <v/>
      </c>
      <c r="H283" s="46" t="str">
        <f t="shared" si="54"/>
        <v/>
      </c>
      <c r="AJ283"/>
      <c r="AK283"/>
      <c r="AL283"/>
      <c r="AM283"/>
      <c r="AN283"/>
      <c r="AO283"/>
      <c r="AP283"/>
      <c r="AQ283" s="48" t="str">
        <f>IF(ROW()=1,"",IF(L283=200,IFERROR(IF(FIND(LOWER(Questionnaire!$E$2),LOWER(N283)),"Yes","No"),"No"),"-"))</f>
        <v>-</v>
      </c>
      <c r="AR283" s="48" t="str">
        <f t="shared" si="44"/>
        <v>-</v>
      </c>
      <c r="AS283" s="48" t="str">
        <f t="shared" si="45"/>
        <v>-</v>
      </c>
      <c r="AT283" s="48" t="str">
        <f t="shared" si="52"/>
        <v>-</v>
      </c>
      <c r="AU283" s="48" t="str">
        <f t="shared" si="46"/>
        <v>No</v>
      </c>
      <c r="AV283" s="48" t="str">
        <f t="shared" si="47"/>
        <v>No</v>
      </c>
      <c r="AW283" s="48" t="str">
        <f t="shared" si="48"/>
        <v>-</v>
      </c>
      <c r="AX283" s="48" t="str">
        <f t="shared" si="49"/>
        <v>No</v>
      </c>
      <c r="AY283" s="48" t="str">
        <f t="shared" si="50"/>
        <v>No</v>
      </c>
      <c r="AZ283" s="48">
        <f t="shared" si="51"/>
        <v>0</v>
      </c>
    </row>
    <row r="284" spans="1:52" x14ac:dyDescent="0.25">
      <c r="A284" s="39"/>
      <c r="B284" s="39" t="e">
        <f>IF(ROW(A284)=1,"",VLOOKUP(A284,'SERP Crawl'!A:C,3,FALSE))</f>
        <v>#N/A</v>
      </c>
      <c r="C284" t="e">
        <f>IF(ROW(A284)=1,"",VLOOKUP(A284,Crawl!A:C,3,FALSE))</f>
        <v>#N/A</v>
      </c>
      <c r="D284" s="46" t="e">
        <f>IF(ROW(A284)=1,"",IF(VLOOKUP(A284,Crawl!A:V,22,FALSE)="","No","Yes"))</f>
        <v>#N/A</v>
      </c>
      <c r="E284" s="46" t="e">
        <f>IF(ROW(A284)=1,"",IF(VLOOKUP(A284,Crawl!A:W,23,FALSE)=0,"",VLOOKUP(A284,Crawl!A:W,23,FALSE)))</f>
        <v>#N/A</v>
      </c>
      <c r="F284" s="46" t="str">
        <f t="shared" si="53"/>
        <v/>
      </c>
      <c r="G284" s="46" t="str">
        <f>IFERROR(MID(A284,FIND(".",A284,LEN(Questionnaire!$E$3)),LEN(A284)),"")</f>
        <v/>
      </c>
      <c r="H284" s="46" t="str">
        <f t="shared" si="54"/>
        <v/>
      </c>
      <c r="AJ284"/>
      <c r="AK284"/>
      <c r="AL284"/>
      <c r="AM284"/>
      <c r="AN284"/>
      <c r="AO284"/>
      <c r="AP284"/>
      <c r="AQ284" s="48" t="str">
        <f>IF(ROW()=1,"",IF(L284=200,IFERROR(IF(FIND(LOWER(Questionnaire!$E$2),LOWER(N284)),"Yes","No"),"No"),"-"))</f>
        <v>-</v>
      </c>
      <c r="AR284" s="48" t="str">
        <f t="shared" si="44"/>
        <v>-</v>
      </c>
      <c r="AS284" s="48" t="str">
        <f t="shared" si="45"/>
        <v>-</v>
      </c>
      <c r="AT284" s="48" t="str">
        <f t="shared" si="52"/>
        <v>-</v>
      </c>
      <c r="AU284" s="48" t="str">
        <f t="shared" si="46"/>
        <v>No</v>
      </c>
      <c r="AV284" s="48" t="str">
        <f t="shared" si="47"/>
        <v>No</v>
      </c>
      <c r="AW284" s="48" t="str">
        <f t="shared" si="48"/>
        <v>-</v>
      </c>
      <c r="AX284" s="48" t="str">
        <f t="shared" si="49"/>
        <v>No</v>
      </c>
      <c r="AY284" s="48" t="str">
        <f t="shared" si="50"/>
        <v>No</v>
      </c>
      <c r="AZ284" s="48">
        <f t="shared" si="51"/>
        <v>0</v>
      </c>
    </row>
    <row r="285" spans="1:52" x14ac:dyDescent="0.25">
      <c r="A285" s="39"/>
      <c r="B285" s="39" t="e">
        <f>IF(ROW(A285)=1,"",VLOOKUP(A285,'SERP Crawl'!A:C,3,FALSE))</f>
        <v>#N/A</v>
      </c>
      <c r="C285" t="e">
        <f>IF(ROW(A285)=1,"",VLOOKUP(A285,Crawl!A:C,3,FALSE))</f>
        <v>#N/A</v>
      </c>
      <c r="D285" s="46" t="e">
        <f>IF(ROW(A285)=1,"",IF(VLOOKUP(A285,Crawl!A:V,22,FALSE)="","No","Yes"))</f>
        <v>#N/A</v>
      </c>
      <c r="E285" s="46" t="e">
        <f>IF(ROW(A285)=1,"",IF(VLOOKUP(A285,Crawl!A:W,23,FALSE)=0,"",VLOOKUP(A285,Crawl!A:W,23,FALSE)))</f>
        <v>#N/A</v>
      </c>
      <c r="F285" s="46" t="str">
        <f t="shared" si="53"/>
        <v/>
      </c>
      <c r="G285" s="46" t="str">
        <f>IFERROR(MID(A285,FIND(".",A285,LEN(Questionnaire!$E$3)),LEN(A285)),"")</f>
        <v/>
      </c>
      <c r="H285" s="46" t="str">
        <f t="shared" si="54"/>
        <v/>
      </c>
      <c r="AJ285"/>
      <c r="AK285"/>
      <c r="AL285"/>
      <c r="AM285"/>
      <c r="AN285"/>
      <c r="AO285"/>
      <c r="AP285"/>
      <c r="AQ285" s="48" t="str">
        <f>IF(ROW()=1,"",IF(L285=200,IFERROR(IF(FIND(LOWER(Questionnaire!$E$2),LOWER(N285)),"Yes","No"),"No"),"-"))</f>
        <v>-</v>
      </c>
      <c r="AR285" s="48" t="str">
        <f t="shared" si="44"/>
        <v>-</v>
      </c>
      <c r="AS285" s="48" t="str">
        <f t="shared" si="45"/>
        <v>-</v>
      </c>
      <c r="AT285" s="48" t="str">
        <f t="shared" si="52"/>
        <v>-</v>
      </c>
      <c r="AU285" s="48" t="str">
        <f t="shared" si="46"/>
        <v>No</v>
      </c>
      <c r="AV285" s="48" t="str">
        <f t="shared" si="47"/>
        <v>No</v>
      </c>
      <c r="AW285" s="48" t="str">
        <f t="shared" si="48"/>
        <v>-</v>
      </c>
      <c r="AX285" s="48" t="str">
        <f t="shared" si="49"/>
        <v>No</v>
      </c>
      <c r="AY285" s="48" t="str">
        <f t="shared" si="50"/>
        <v>No</v>
      </c>
      <c r="AZ285" s="48">
        <f t="shared" si="51"/>
        <v>0</v>
      </c>
    </row>
    <row r="286" spans="1:52" x14ac:dyDescent="0.25">
      <c r="A286" s="39"/>
      <c r="B286" s="39" t="e">
        <f>IF(ROW(A286)=1,"",VLOOKUP(A286,'SERP Crawl'!A:C,3,FALSE))</f>
        <v>#N/A</v>
      </c>
      <c r="C286" t="e">
        <f>IF(ROW(A286)=1,"",VLOOKUP(A286,Crawl!A:C,3,FALSE))</f>
        <v>#N/A</v>
      </c>
      <c r="D286" s="46" t="e">
        <f>IF(ROW(A286)=1,"",IF(VLOOKUP(A286,Crawl!A:V,22,FALSE)="","No","Yes"))</f>
        <v>#N/A</v>
      </c>
      <c r="E286" s="46" t="e">
        <f>IF(ROW(A286)=1,"",IF(VLOOKUP(A286,Crawl!A:W,23,FALSE)=0,"",VLOOKUP(A286,Crawl!A:W,23,FALSE)))</f>
        <v>#N/A</v>
      </c>
      <c r="F286" s="46" t="str">
        <f t="shared" si="53"/>
        <v/>
      </c>
      <c r="G286" s="46" t="str">
        <f>IFERROR(MID(A286,FIND(".",A286,LEN(Questionnaire!$E$3)),LEN(A286)),"")</f>
        <v/>
      </c>
      <c r="H286" s="46" t="str">
        <f t="shared" si="54"/>
        <v/>
      </c>
      <c r="AJ286"/>
      <c r="AK286"/>
      <c r="AL286"/>
      <c r="AM286"/>
      <c r="AN286"/>
      <c r="AO286"/>
      <c r="AP286"/>
      <c r="AQ286" s="48" t="str">
        <f>IF(ROW()=1,"",IF(L286=200,IFERROR(IF(FIND(LOWER(Questionnaire!$E$2),LOWER(N286)),"Yes","No"),"No"),"-"))</f>
        <v>-</v>
      </c>
      <c r="AR286" s="48" t="str">
        <f t="shared" si="44"/>
        <v>-</v>
      </c>
      <c r="AS286" s="48" t="str">
        <f t="shared" si="45"/>
        <v>-</v>
      </c>
      <c r="AT286" s="48" t="str">
        <f t="shared" si="52"/>
        <v>-</v>
      </c>
      <c r="AU286" s="48" t="str">
        <f t="shared" si="46"/>
        <v>No</v>
      </c>
      <c r="AV286" s="48" t="str">
        <f t="shared" si="47"/>
        <v>No</v>
      </c>
      <c r="AW286" s="48" t="str">
        <f t="shared" si="48"/>
        <v>-</v>
      </c>
      <c r="AX286" s="48" t="str">
        <f t="shared" si="49"/>
        <v>No</v>
      </c>
      <c r="AY286" s="48" t="str">
        <f t="shared" si="50"/>
        <v>No</v>
      </c>
      <c r="AZ286" s="48">
        <f t="shared" si="51"/>
        <v>0</v>
      </c>
    </row>
    <row r="287" spans="1:52" x14ac:dyDescent="0.25">
      <c r="A287" s="39"/>
      <c r="B287" s="39" t="e">
        <f>IF(ROW(A287)=1,"",VLOOKUP(A287,'SERP Crawl'!A:C,3,FALSE))</f>
        <v>#N/A</v>
      </c>
      <c r="C287" t="e">
        <f>IF(ROW(A287)=1,"",VLOOKUP(A287,Crawl!A:C,3,FALSE))</f>
        <v>#N/A</v>
      </c>
      <c r="D287" s="46" t="e">
        <f>IF(ROW(A287)=1,"",IF(VLOOKUP(A287,Crawl!A:V,22,FALSE)="","No","Yes"))</f>
        <v>#N/A</v>
      </c>
      <c r="E287" s="46" t="e">
        <f>IF(ROW(A287)=1,"",IF(VLOOKUP(A287,Crawl!A:W,23,FALSE)=0,"",VLOOKUP(A287,Crawl!A:W,23,FALSE)))</f>
        <v>#N/A</v>
      </c>
      <c r="F287" s="46" t="str">
        <f t="shared" si="53"/>
        <v/>
      </c>
      <c r="G287" s="46" t="str">
        <f>IFERROR(MID(A287,FIND(".",A287,LEN(Questionnaire!$E$3)),LEN(A287)),"")</f>
        <v/>
      </c>
      <c r="H287" s="46" t="str">
        <f t="shared" si="54"/>
        <v/>
      </c>
      <c r="AJ287"/>
      <c r="AK287"/>
      <c r="AL287"/>
      <c r="AM287"/>
      <c r="AN287"/>
      <c r="AO287"/>
      <c r="AP287"/>
      <c r="AQ287" s="48" t="str">
        <f>IF(ROW()=1,"",IF(L287=200,IFERROR(IF(FIND(LOWER(Questionnaire!$E$2),LOWER(N287)),"Yes","No"),"No"),"-"))</f>
        <v>-</v>
      </c>
      <c r="AR287" s="48" t="str">
        <f t="shared" si="44"/>
        <v>-</v>
      </c>
      <c r="AS287" s="48" t="str">
        <f t="shared" si="45"/>
        <v>-</v>
      </c>
      <c r="AT287" s="48" t="str">
        <f t="shared" si="52"/>
        <v>-</v>
      </c>
      <c r="AU287" s="48" t="str">
        <f t="shared" si="46"/>
        <v>No</v>
      </c>
      <c r="AV287" s="48" t="str">
        <f t="shared" si="47"/>
        <v>No</v>
      </c>
      <c r="AW287" s="48" t="str">
        <f t="shared" si="48"/>
        <v>-</v>
      </c>
      <c r="AX287" s="48" t="str">
        <f t="shared" si="49"/>
        <v>No</v>
      </c>
      <c r="AY287" s="48" t="str">
        <f t="shared" si="50"/>
        <v>No</v>
      </c>
      <c r="AZ287" s="48">
        <f t="shared" si="51"/>
        <v>0</v>
      </c>
    </row>
    <row r="288" spans="1:52" x14ac:dyDescent="0.25">
      <c r="A288" s="39"/>
      <c r="B288" s="39" t="e">
        <f>IF(ROW(A288)=1,"",VLOOKUP(A288,'SERP Crawl'!A:C,3,FALSE))</f>
        <v>#N/A</v>
      </c>
      <c r="C288" t="e">
        <f>IF(ROW(A288)=1,"",VLOOKUP(A288,Crawl!A:C,3,FALSE))</f>
        <v>#N/A</v>
      </c>
      <c r="D288" s="46" t="e">
        <f>IF(ROW(A288)=1,"",IF(VLOOKUP(A288,Crawl!A:V,22,FALSE)="","No","Yes"))</f>
        <v>#N/A</v>
      </c>
      <c r="E288" s="46" t="e">
        <f>IF(ROW(A288)=1,"",IF(VLOOKUP(A288,Crawl!A:W,23,FALSE)=0,"",VLOOKUP(A288,Crawl!A:W,23,FALSE)))</f>
        <v>#N/A</v>
      </c>
      <c r="F288" s="46" t="str">
        <f t="shared" si="53"/>
        <v/>
      </c>
      <c r="G288" s="46" t="str">
        <f>IFERROR(MID(A288,FIND(".",A288,LEN(Questionnaire!$E$3)),LEN(A288)),"")</f>
        <v/>
      </c>
      <c r="H288" s="46" t="str">
        <f t="shared" si="54"/>
        <v/>
      </c>
      <c r="AJ288"/>
      <c r="AK288"/>
      <c r="AL288"/>
      <c r="AM288"/>
      <c r="AN288"/>
      <c r="AO288"/>
      <c r="AP288"/>
      <c r="AQ288" s="48" t="str">
        <f>IF(ROW()=1,"",IF(L288=200,IFERROR(IF(FIND(LOWER(Questionnaire!$E$2),LOWER(N288)),"Yes","No"),"No"),"-"))</f>
        <v>-</v>
      </c>
      <c r="AR288" s="48" t="str">
        <f t="shared" si="44"/>
        <v>-</v>
      </c>
      <c r="AS288" s="48" t="str">
        <f t="shared" si="45"/>
        <v>-</v>
      </c>
      <c r="AT288" s="48" t="str">
        <f t="shared" si="52"/>
        <v>-</v>
      </c>
      <c r="AU288" s="48" t="str">
        <f t="shared" si="46"/>
        <v>No</v>
      </c>
      <c r="AV288" s="48" t="str">
        <f t="shared" si="47"/>
        <v>No</v>
      </c>
      <c r="AW288" s="48" t="str">
        <f t="shared" si="48"/>
        <v>-</v>
      </c>
      <c r="AX288" s="48" t="str">
        <f t="shared" si="49"/>
        <v>No</v>
      </c>
      <c r="AY288" s="48" t="str">
        <f t="shared" si="50"/>
        <v>No</v>
      </c>
      <c r="AZ288" s="48">
        <f t="shared" si="51"/>
        <v>0</v>
      </c>
    </row>
    <row r="289" spans="1:52" x14ac:dyDescent="0.25">
      <c r="A289" s="39"/>
      <c r="B289" s="39" t="e">
        <f>IF(ROW(A289)=1,"",VLOOKUP(A289,'SERP Crawl'!A:C,3,FALSE))</f>
        <v>#N/A</v>
      </c>
      <c r="C289" t="e">
        <f>IF(ROW(A289)=1,"",VLOOKUP(A289,Crawl!A:C,3,FALSE))</f>
        <v>#N/A</v>
      </c>
      <c r="D289" s="46" t="e">
        <f>IF(ROW(A289)=1,"",IF(VLOOKUP(A289,Crawl!A:V,22,FALSE)="","No","Yes"))</f>
        <v>#N/A</v>
      </c>
      <c r="E289" s="46" t="e">
        <f>IF(ROW(A289)=1,"",IF(VLOOKUP(A289,Crawl!A:W,23,FALSE)=0,"",VLOOKUP(A289,Crawl!A:W,23,FALSE)))</f>
        <v>#N/A</v>
      </c>
      <c r="F289" s="46" t="str">
        <f t="shared" si="53"/>
        <v/>
      </c>
      <c r="G289" s="46" t="str">
        <f>IFERROR(MID(A289,FIND(".",A289,LEN(Questionnaire!$E$3)),LEN(A289)),"")</f>
        <v/>
      </c>
      <c r="H289" s="46" t="str">
        <f t="shared" si="54"/>
        <v/>
      </c>
      <c r="AJ289"/>
      <c r="AK289"/>
      <c r="AL289"/>
      <c r="AM289"/>
      <c r="AN289"/>
      <c r="AO289"/>
      <c r="AP289"/>
      <c r="AQ289" s="48" t="str">
        <f>IF(ROW()=1,"",IF(L289=200,IFERROR(IF(FIND(LOWER(Questionnaire!$E$2),LOWER(N289)),"Yes","No"),"No"),"-"))</f>
        <v>-</v>
      </c>
      <c r="AR289" s="48" t="str">
        <f t="shared" si="44"/>
        <v>-</v>
      </c>
      <c r="AS289" s="48" t="str">
        <f t="shared" si="45"/>
        <v>-</v>
      </c>
      <c r="AT289" s="48" t="str">
        <f t="shared" si="52"/>
        <v>-</v>
      </c>
      <c r="AU289" s="48" t="str">
        <f t="shared" si="46"/>
        <v>No</v>
      </c>
      <c r="AV289" s="48" t="str">
        <f t="shared" si="47"/>
        <v>No</v>
      </c>
      <c r="AW289" s="48" t="str">
        <f t="shared" si="48"/>
        <v>-</v>
      </c>
      <c r="AX289" s="48" t="str">
        <f t="shared" si="49"/>
        <v>No</v>
      </c>
      <c r="AY289" s="48" t="str">
        <f t="shared" si="50"/>
        <v>No</v>
      </c>
      <c r="AZ289" s="48">
        <f t="shared" si="51"/>
        <v>0</v>
      </c>
    </row>
    <row r="290" spans="1:52" x14ac:dyDescent="0.25">
      <c r="A290" s="39"/>
      <c r="B290" s="39" t="e">
        <f>IF(ROW(A290)=1,"",VLOOKUP(A290,'SERP Crawl'!A:C,3,FALSE))</f>
        <v>#N/A</v>
      </c>
      <c r="C290" t="e">
        <f>IF(ROW(A290)=1,"",VLOOKUP(A290,Crawl!A:C,3,FALSE))</f>
        <v>#N/A</v>
      </c>
      <c r="D290" s="46" t="e">
        <f>IF(ROW(A290)=1,"",IF(VLOOKUP(A290,Crawl!A:V,22,FALSE)="","No","Yes"))</f>
        <v>#N/A</v>
      </c>
      <c r="E290" s="46" t="e">
        <f>IF(ROW(A290)=1,"",IF(VLOOKUP(A290,Crawl!A:W,23,FALSE)=0,"",VLOOKUP(A290,Crawl!A:W,23,FALSE)))</f>
        <v>#N/A</v>
      </c>
      <c r="F290" s="46" t="str">
        <f t="shared" si="53"/>
        <v/>
      </c>
      <c r="G290" s="46" t="str">
        <f>IFERROR(MID(A290,FIND(".",A290,LEN(Questionnaire!$E$3)),LEN(A290)),"")</f>
        <v/>
      </c>
      <c r="H290" s="46" t="str">
        <f t="shared" si="54"/>
        <v/>
      </c>
      <c r="AJ290"/>
      <c r="AK290"/>
      <c r="AL290"/>
      <c r="AM290"/>
      <c r="AN290"/>
      <c r="AO290"/>
      <c r="AP290"/>
      <c r="AQ290" s="48" t="str">
        <f>IF(ROW()=1,"",IF(L290=200,IFERROR(IF(FIND(LOWER(Questionnaire!$E$2),LOWER(N290)),"Yes","No"),"No"),"-"))</f>
        <v>-</v>
      </c>
      <c r="AR290" s="48" t="str">
        <f t="shared" si="44"/>
        <v>-</v>
      </c>
      <c r="AS290" s="48" t="str">
        <f t="shared" si="45"/>
        <v>-</v>
      </c>
      <c r="AT290" s="48" t="str">
        <f t="shared" si="52"/>
        <v>-</v>
      </c>
      <c r="AU290" s="48" t="str">
        <f t="shared" si="46"/>
        <v>No</v>
      </c>
      <c r="AV290" s="48" t="str">
        <f t="shared" si="47"/>
        <v>No</v>
      </c>
      <c r="AW290" s="48" t="str">
        <f t="shared" si="48"/>
        <v>-</v>
      </c>
      <c r="AX290" s="48" t="str">
        <f t="shared" si="49"/>
        <v>No</v>
      </c>
      <c r="AY290" s="48" t="str">
        <f t="shared" si="50"/>
        <v>No</v>
      </c>
      <c r="AZ290" s="48">
        <f t="shared" si="51"/>
        <v>0</v>
      </c>
    </row>
    <row r="291" spans="1:52" x14ac:dyDescent="0.25">
      <c r="A291" s="39"/>
      <c r="B291" s="39" t="e">
        <f>IF(ROW(A291)=1,"",VLOOKUP(A291,'SERP Crawl'!A:C,3,FALSE))</f>
        <v>#N/A</v>
      </c>
      <c r="C291" t="e">
        <f>IF(ROW(A291)=1,"",VLOOKUP(A291,Crawl!A:C,3,FALSE))</f>
        <v>#N/A</v>
      </c>
      <c r="D291" s="46" t="e">
        <f>IF(ROW(A291)=1,"",IF(VLOOKUP(A291,Crawl!A:V,22,FALSE)="","No","Yes"))</f>
        <v>#N/A</v>
      </c>
      <c r="E291" s="46" t="e">
        <f>IF(ROW(A291)=1,"",IF(VLOOKUP(A291,Crawl!A:W,23,FALSE)=0,"",VLOOKUP(A291,Crawl!A:W,23,FALSE)))</f>
        <v>#N/A</v>
      </c>
      <c r="F291" s="46" t="str">
        <f t="shared" si="53"/>
        <v/>
      </c>
      <c r="G291" s="46" t="str">
        <f>IFERROR(MID(A291,FIND(".",A291,LEN(Questionnaire!$E$3)),LEN(A291)),"")</f>
        <v/>
      </c>
      <c r="H291" s="46" t="str">
        <f t="shared" si="54"/>
        <v/>
      </c>
      <c r="AJ291"/>
      <c r="AK291"/>
      <c r="AL291"/>
      <c r="AM291"/>
      <c r="AN291"/>
      <c r="AO291"/>
      <c r="AP291"/>
      <c r="AQ291" s="48" t="str">
        <f>IF(ROW()=1,"",IF(L291=200,IFERROR(IF(FIND(LOWER(Questionnaire!$E$2),LOWER(N291)),"Yes","No"),"No"),"-"))</f>
        <v>-</v>
      </c>
      <c r="AR291" s="48" t="str">
        <f t="shared" si="44"/>
        <v>-</v>
      </c>
      <c r="AS291" s="48" t="str">
        <f t="shared" si="45"/>
        <v>-</v>
      </c>
      <c r="AT291" s="48" t="str">
        <f t="shared" si="52"/>
        <v>-</v>
      </c>
      <c r="AU291" s="48" t="str">
        <f t="shared" si="46"/>
        <v>No</v>
      </c>
      <c r="AV291" s="48" t="str">
        <f t="shared" si="47"/>
        <v>No</v>
      </c>
      <c r="AW291" s="48" t="str">
        <f t="shared" si="48"/>
        <v>-</v>
      </c>
      <c r="AX291" s="48" t="str">
        <f t="shared" si="49"/>
        <v>No</v>
      </c>
      <c r="AY291" s="48" t="str">
        <f t="shared" si="50"/>
        <v>No</v>
      </c>
      <c r="AZ291" s="48">
        <f t="shared" si="51"/>
        <v>0</v>
      </c>
    </row>
    <row r="292" spans="1:52" x14ac:dyDescent="0.25">
      <c r="A292" s="39"/>
      <c r="B292" s="39" t="e">
        <f>IF(ROW(A292)=1,"",VLOOKUP(A292,'SERP Crawl'!A:C,3,FALSE))</f>
        <v>#N/A</v>
      </c>
      <c r="C292" t="e">
        <f>IF(ROW(A292)=1,"",VLOOKUP(A292,Crawl!A:C,3,FALSE))</f>
        <v>#N/A</v>
      </c>
      <c r="D292" s="46" t="e">
        <f>IF(ROW(A292)=1,"",IF(VLOOKUP(A292,Crawl!A:V,22,FALSE)="","No","Yes"))</f>
        <v>#N/A</v>
      </c>
      <c r="E292" s="46" t="e">
        <f>IF(ROW(A292)=1,"",IF(VLOOKUP(A292,Crawl!A:W,23,FALSE)=0,"",VLOOKUP(A292,Crawl!A:W,23,FALSE)))</f>
        <v>#N/A</v>
      </c>
      <c r="F292" s="46" t="str">
        <f t="shared" si="53"/>
        <v/>
      </c>
      <c r="G292" s="46" t="str">
        <f>IFERROR(MID(A292,FIND(".",A292,LEN(Questionnaire!$E$3)),LEN(A292)),"")</f>
        <v/>
      </c>
      <c r="H292" s="46" t="str">
        <f t="shared" si="54"/>
        <v/>
      </c>
      <c r="AJ292"/>
      <c r="AK292"/>
      <c r="AL292"/>
      <c r="AM292"/>
      <c r="AN292"/>
      <c r="AO292"/>
      <c r="AP292"/>
      <c r="AQ292" s="48" t="str">
        <f>IF(ROW()=1,"",IF(L292=200,IFERROR(IF(FIND(LOWER(Questionnaire!$E$2),LOWER(N292)),"Yes","No"),"No"),"-"))</f>
        <v>-</v>
      </c>
      <c r="AR292" s="48" t="str">
        <f t="shared" si="44"/>
        <v>-</v>
      </c>
      <c r="AS292" s="48" t="str">
        <f t="shared" si="45"/>
        <v>-</v>
      </c>
      <c r="AT292" s="48" t="str">
        <f t="shared" si="52"/>
        <v>-</v>
      </c>
      <c r="AU292" s="48" t="str">
        <f t="shared" si="46"/>
        <v>No</v>
      </c>
      <c r="AV292" s="48" t="str">
        <f t="shared" si="47"/>
        <v>No</v>
      </c>
      <c r="AW292" s="48" t="str">
        <f t="shared" si="48"/>
        <v>-</v>
      </c>
      <c r="AX292" s="48" t="str">
        <f t="shared" si="49"/>
        <v>No</v>
      </c>
      <c r="AY292" s="48" t="str">
        <f t="shared" si="50"/>
        <v>No</v>
      </c>
      <c r="AZ292" s="48">
        <f t="shared" si="51"/>
        <v>0</v>
      </c>
    </row>
    <row r="293" spans="1:52" x14ac:dyDescent="0.25">
      <c r="A293" s="39"/>
      <c r="B293" s="39" t="e">
        <f>IF(ROW(A293)=1,"",VLOOKUP(A293,'SERP Crawl'!A:C,3,FALSE))</f>
        <v>#N/A</v>
      </c>
      <c r="C293" t="e">
        <f>IF(ROW(A293)=1,"",VLOOKUP(A293,Crawl!A:C,3,FALSE))</f>
        <v>#N/A</v>
      </c>
      <c r="D293" s="46" t="e">
        <f>IF(ROW(A293)=1,"",IF(VLOOKUP(A293,Crawl!A:V,22,FALSE)="","No","Yes"))</f>
        <v>#N/A</v>
      </c>
      <c r="E293" s="46" t="e">
        <f>IF(ROW(A293)=1,"",IF(VLOOKUP(A293,Crawl!A:W,23,FALSE)=0,"",VLOOKUP(A293,Crawl!A:W,23,FALSE)))</f>
        <v>#N/A</v>
      </c>
      <c r="F293" s="46" t="str">
        <f t="shared" si="53"/>
        <v/>
      </c>
      <c r="G293" s="46" t="str">
        <f>IFERROR(MID(A293,FIND(".",A293,LEN(Questionnaire!$E$3)),LEN(A293)),"")</f>
        <v/>
      </c>
      <c r="H293" s="46" t="str">
        <f t="shared" si="54"/>
        <v/>
      </c>
      <c r="AJ293"/>
      <c r="AK293"/>
      <c r="AL293"/>
      <c r="AM293"/>
      <c r="AN293"/>
      <c r="AO293"/>
      <c r="AP293"/>
      <c r="AQ293" s="48" t="str">
        <f>IF(ROW()=1,"",IF(L293=200,IFERROR(IF(FIND(LOWER(Questionnaire!$E$2),LOWER(N293)),"Yes","No"),"No"),"-"))</f>
        <v>-</v>
      </c>
      <c r="AR293" s="48" t="str">
        <f t="shared" si="44"/>
        <v>-</v>
      </c>
      <c r="AS293" s="48" t="str">
        <f t="shared" si="45"/>
        <v>-</v>
      </c>
      <c r="AT293" s="48" t="str">
        <f t="shared" si="52"/>
        <v>-</v>
      </c>
      <c r="AU293" s="48" t="str">
        <f t="shared" si="46"/>
        <v>No</v>
      </c>
      <c r="AV293" s="48" t="str">
        <f t="shared" si="47"/>
        <v>No</v>
      </c>
      <c r="AW293" s="48" t="str">
        <f t="shared" si="48"/>
        <v>-</v>
      </c>
      <c r="AX293" s="48" t="str">
        <f t="shared" si="49"/>
        <v>No</v>
      </c>
      <c r="AY293" s="48" t="str">
        <f t="shared" si="50"/>
        <v>No</v>
      </c>
      <c r="AZ293" s="48">
        <f t="shared" si="51"/>
        <v>0</v>
      </c>
    </row>
    <row r="294" spans="1:52" x14ac:dyDescent="0.25">
      <c r="A294" s="39"/>
      <c r="B294" s="39" t="e">
        <f>IF(ROW(A294)=1,"",VLOOKUP(A294,'SERP Crawl'!A:C,3,FALSE))</f>
        <v>#N/A</v>
      </c>
      <c r="C294" t="e">
        <f>IF(ROW(A294)=1,"",VLOOKUP(A294,Crawl!A:C,3,FALSE))</f>
        <v>#N/A</v>
      </c>
      <c r="D294" s="46" t="e">
        <f>IF(ROW(A294)=1,"",IF(VLOOKUP(A294,Crawl!A:V,22,FALSE)="","No","Yes"))</f>
        <v>#N/A</v>
      </c>
      <c r="E294" s="46" t="e">
        <f>IF(ROW(A294)=1,"",IF(VLOOKUP(A294,Crawl!A:W,23,FALSE)=0,"",VLOOKUP(A294,Crawl!A:W,23,FALSE)))</f>
        <v>#N/A</v>
      </c>
      <c r="F294" s="46" t="str">
        <f t="shared" si="53"/>
        <v/>
      </c>
      <c r="G294" s="46" t="str">
        <f>IFERROR(MID(A294,FIND(".",A294,LEN(Questionnaire!$E$3)),LEN(A294)),"")</f>
        <v/>
      </c>
      <c r="H294" s="46" t="str">
        <f t="shared" si="54"/>
        <v/>
      </c>
      <c r="AJ294"/>
      <c r="AK294"/>
      <c r="AL294"/>
      <c r="AM294"/>
      <c r="AN294"/>
      <c r="AO294"/>
      <c r="AP294"/>
      <c r="AQ294" s="48" t="str">
        <f>IF(ROW()=1,"",IF(L294=200,IFERROR(IF(FIND(LOWER(Questionnaire!$E$2),LOWER(N294)),"Yes","No"),"No"),"-"))</f>
        <v>-</v>
      </c>
      <c r="AR294" s="48" t="str">
        <f t="shared" si="44"/>
        <v>-</v>
      </c>
      <c r="AS294" s="48" t="str">
        <f t="shared" si="45"/>
        <v>-</v>
      </c>
      <c r="AT294" s="48" t="str">
        <f t="shared" si="52"/>
        <v>-</v>
      </c>
      <c r="AU294" s="48" t="str">
        <f t="shared" si="46"/>
        <v>No</v>
      </c>
      <c r="AV294" s="48" t="str">
        <f t="shared" si="47"/>
        <v>No</v>
      </c>
      <c r="AW294" s="48" t="str">
        <f t="shared" si="48"/>
        <v>-</v>
      </c>
      <c r="AX294" s="48" t="str">
        <f t="shared" si="49"/>
        <v>No</v>
      </c>
      <c r="AY294" s="48" t="str">
        <f t="shared" si="50"/>
        <v>No</v>
      </c>
      <c r="AZ294" s="48">
        <f t="shared" si="51"/>
        <v>0</v>
      </c>
    </row>
    <row r="295" spans="1:52" x14ac:dyDescent="0.25">
      <c r="A295" s="39"/>
      <c r="B295" s="39" t="e">
        <f>IF(ROW(A295)=1,"",VLOOKUP(A295,'SERP Crawl'!A:C,3,FALSE))</f>
        <v>#N/A</v>
      </c>
      <c r="C295" t="e">
        <f>IF(ROW(A295)=1,"",VLOOKUP(A295,Crawl!A:C,3,FALSE))</f>
        <v>#N/A</v>
      </c>
      <c r="D295" s="46" t="e">
        <f>IF(ROW(A295)=1,"",IF(VLOOKUP(A295,Crawl!A:V,22,FALSE)="","No","Yes"))</f>
        <v>#N/A</v>
      </c>
      <c r="E295" s="46" t="e">
        <f>IF(ROW(A295)=1,"",IF(VLOOKUP(A295,Crawl!A:W,23,FALSE)=0,"",VLOOKUP(A295,Crawl!A:W,23,FALSE)))</f>
        <v>#N/A</v>
      </c>
      <c r="F295" s="46" t="str">
        <f t="shared" si="53"/>
        <v/>
      </c>
      <c r="G295" s="46" t="str">
        <f>IFERROR(MID(A295,FIND(".",A295,LEN(Questionnaire!$E$3)),LEN(A295)),"")</f>
        <v/>
      </c>
      <c r="H295" s="46" t="str">
        <f t="shared" si="54"/>
        <v/>
      </c>
      <c r="AJ295"/>
      <c r="AK295"/>
      <c r="AL295"/>
      <c r="AM295"/>
      <c r="AN295"/>
      <c r="AO295"/>
      <c r="AP295"/>
      <c r="AQ295" s="48" t="str">
        <f>IF(ROW()=1,"",IF(L295=200,IFERROR(IF(FIND(LOWER(Questionnaire!$E$2),LOWER(N295)),"Yes","No"),"No"),"-"))</f>
        <v>-</v>
      </c>
      <c r="AR295" s="48" t="str">
        <f t="shared" si="44"/>
        <v>-</v>
      </c>
      <c r="AS295" s="48" t="str">
        <f t="shared" si="45"/>
        <v>-</v>
      </c>
      <c r="AT295" s="48" t="str">
        <f t="shared" si="52"/>
        <v>-</v>
      </c>
      <c r="AU295" s="48" t="str">
        <f t="shared" si="46"/>
        <v>No</v>
      </c>
      <c r="AV295" s="48" t="str">
        <f t="shared" si="47"/>
        <v>No</v>
      </c>
      <c r="AW295" s="48" t="str">
        <f t="shared" si="48"/>
        <v>-</v>
      </c>
      <c r="AX295" s="48" t="str">
        <f t="shared" si="49"/>
        <v>No</v>
      </c>
      <c r="AY295" s="48" t="str">
        <f t="shared" si="50"/>
        <v>No</v>
      </c>
      <c r="AZ295" s="48">
        <f t="shared" si="51"/>
        <v>0</v>
      </c>
    </row>
    <row r="296" spans="1:52" x14ac:dyDescent="0.25">
      <c r="A296" s="39"/>
      <c r="B296" s="39" t="e">
        <f>IF(ROW(A296)=1,"",VLOOKUP(A296,'SERP Crawl'!A:C,3,FALSE))</f>
        <v>#N/A</v>
      </c>
      <c r="C296" t="e">
        <f>IF(ROW(A296)=1,"",VLOOKUP(A296,Crawl!A:C,3,FALSE))</f>
        <v>#N/A</v>
      </c>
      <c r="D296" s="46" t="e">
        <f>IF(ROW(A296)=1,"",IF(VLOOKUP(A296,Crawl!A:V,22,FALSE)="","No","Yes"))</f>
        <v>#N/A</v>
      </c>
      <c r="E296" s="46" t="e">
        <f>IF(ROW(A296)=1,"",IF(VLOOKUP(A296,Crawl!A:W,23,FALSE)=0,"",VLOOKUP(A296,Crawl!A:W,23,FALSE)))</f>
        <v>#N/A</v>
      </c>
      <c r="F296" s="46" t="str">
        <f t="shared" si="53"/>
        <v/>
      </c>
      <c r="G296" s="46" t="str">
        <f>IFERROR(MID(A296,FIND(".",A296,LEN(Questionnaire!$E$3)),LEN(A296)),"")</f>
        <v/>
      </c>
      <c r="H296" s="46" t="str">
        <f t="shared" si="54"/>
        <v/>
      </c>
      <c r="AJ296"/>
      <c r="AK296"/>
      <c r="AL296"/>
      <c r="AM296"/>
      <c r="AN296"/>
      <c r="AO296"/>
      <c r="AP296"/>
      <c r="AQ296" s="48" t="str">
        <f>IF(ROW()=1,"",IF(L296=200,IFERROR(IF(FIND(LOWER(Questionnaire!$E$2),LOWER(N296)),"Yes","No"),"No"),"-"))</f>
        <v>-</v>
      </c>
      <c r="AR296" s="48" t="str">
        <f t="shared" si="44"/>
        <v>-</v>
      </c>
      <c r="AS296" s="48" t="str">
        <f t="shared" si="45"/>
        <v>-</v>
      </c>
      <c r="AT296" s="48" t="str">
        <f t="shared" si="52"/>
        <v>-</v>
      </c>
      <c r="AU296" s="48" t="str">
        <f t="shared" si="46"/>
        <v>No</v>
      </c>
      <c r="AV296" s="48" t="str">
        <f t="shared" si="47"/>
        <v>No</v>
      </c>
      <c r="AW296" s="48" t="str">
        <f t="shared" si="48"/>
        <v>-</v>
      </c>
      <c r="AX296" s="48" t="str">
        <f t="shared" si="49"/>
        <v>No</v>
      </c>
      <c r="AY296" s="48" t="str">
        <f t="shared" si="50"/>
        <v>No</v>
      </c>
      <c r="AZ296" s="48">
        <f t="shared" si="51"/>
        <v>0</v>
      </c>
    </row>
    <row r="297" spans="1:52" x14ac:dyDescent="0.25">
      <c r="A297" s="39"/>
      <c r="B297" s="39" t="e">
        <f>IF(ROW(A297)=1,"",VLOOKUP(A297,'SERP Crawl'!A:C,3,FALSE))</f>
        <v>#N/A</v>
      </c>
      <c r="C297" t="e">
        <f>IF(ROW(A297)=1,"",VLOOKUP(A297,Crawl!A:C,3,FALSE))</f>
        <v>#N/A</v>
      </c>
      <c r="D297" s="46" t="e">
        <f>IF(ROW(A297)=1,"",IF(VLOOKUP(A297,Crawl!A:V,22,FALSE)="","No","Yes"))</f>
        <v>#N/A</v>
      </c>
      <c r="E297" s="46" t="e">
        <f>IF(ROW(A297)=1,"",IF(VLOOKUP(A297,Crawl!A:W,23,FALSE)=0,"",VLOOKUP(A297,Crawl!A:W,23,FALSE)))</f>
        <v>#N/A</v>
      </c>
      <c r="F297" s="46" t="str">
        <f t="shared" si="53"/>
        <v/>
      </c>
      <c r="G297" s="46" t="str">
        <f>IFERROR(MID(A297,FIND(".",A297,LEN(Questionnaire!$E$3)),LEN(A297)),"")</f>
        <v/>
      </c>
      <c r="H297" s="46" t="str">
        <f t="shared" si="54"/>
        <v/>
      </c>
      <c r="AJ297"/>
      <c r="AK297"/>
      <c r="AL297"/>
      <c r="AM297"/>
      <c r="AN297"/>
      <c r="AO297"/>
      <c r="AP297"/>
      <c r="AQ297" s="48" t="str">
        <f>IF(ROW()=1,"",IF(L297=200,IFERROR(IF(FIND(LOWER(Questionnaire!$E$2),LOWER(N297)),"Yes","No"),"No"),"-"))</f>
        <v>-</v>
      </c>
      <c r="AR297" s="48" t="str">
        <f t="shared" si="44"/>
        <v>-</v>
      </c>
      <c r="AS297" s="48" t="str">
        <f t="shared" si="45"/>
        <v>-</v>
      </c>
      <c r="AT297" s="48" t="str">
        <f t="shared" si="52"/>
        <v>-</v>
      </c>
      <c r="AU297" s="48" t="str">
        <f t="shared" si="46"/>
        <v>No</v>
      </c>
      <c r="AV297" s="48" t="str">
        <f t="shared" si="47"/>
        <v>No</v>
      </c>
      <c r="AW297" s="48" t="str">
        <f t="shared" si="48"/>
        <v>-</v>
      </c>
      <c r="AX297" s="48" t="str">
        <f t="shared" si="49"/>
        <v>No</v>
      </c>
      <c r="AY297" s="48" t="str">
        <f t="shared" si="50"/>
        <v>No</v>
      </c>
      <c r="AZ297" s="48">
        <f t="shared" si="51"/>
        <v>0</v>
      </c>
    </row>
    <row r="298" spans="1:52" x14ac:dyDescent="0.25">
      <c r="A298" s="39"/>
      <c r="B298" s="39" t="e">
        <f>IF(ROW(A298)=1,"",VLOOKUP(A298,'SERP Crawl'!A:C,3,FALSE))</f>
        <v>#N/A</v>
      </c>
      <c r="C298" t="e">
        <f>IF(ROW(A298)=1,"",VLOOKUP(A298,Crawl!A:C,3,FALSE))</f>
        <v>#N/A</v>
      </c>
      <c r="D298" s="46" t="e">
        <f>IF(ROW(A298)=1,"",IF(VLOOKUP(A298,Crawl!A:V,22,FALSE)="","No","Yes"))</f>
        <v>#N/A</v>
      </c>
      <c r="E298" s="46" t="e">
        <f>IF(ROW(A298)=1,"",IF(VLOOKUP(A298,Crawl!A:W,23,FALSE)=0,"",VLOOKUP(A298,Crawl!A:W,23,FALSE)))</f>
        <v>#N/A</v>
      </c>
      <c r="F298" s="46" t="str">
        <f t="shared" si="53"/>
        <v/>
      </c>
      <c r="G298" s="46" t="str">
        <f>IFERROR(MID(A298,FIND(".",A298,LEN(Questionnaire!$E$3)),LEN(A298)),"")</f>
        <v/>
      </c>
      <c r="H298" s="46" t="str">
        <f t="shared" si="54"/>
        <v/>
      </c>
      <c r="AJ298"/>
      <c r="AK298"/>
      <c r="AL298"/>
      <c r="AM298"/>
      <c r="AN298"/>
      <c r="AO298"/>
      <c r="AP298"/>
      <c r="AQ298" s="48" t="str">
        <f>IF(ROW()=1,"",IF(L298=200,IFERROR(IF(FIND(LOWER(Questionnaire!$E$2),LOWER(N298)),"Yes","No"),"No"),"-"))</f>
        <v>-</v>
      </c>
      <c r="AR298" s="48" t="str">
        <f t="shared" si="44"/>
        <v>-</v>
      </c>
      <c r="AS298" s="48" t="str">
        <f t="shared" si="45"/>
        <v>-</v>
      </c>
      <c r="AT298" s="48" t="str">
        <f t="shared" si="52"/>
        <v>-</v>
      </c>
      <c r="AU298" s="48" t="str">
        <f t="shared" si="46"/>
        <v>No</v>
      </c>
      <c r="AV298" s="48" t="str">
        <f t="shared" si="47"/>
        <v>No</v>
      </c>
      <c r="AW298" s="48" t="str">
        <f t="shared" si="48"/>
        <v>-</v>
      </c>
      <c r="AX298" s="48" t="str">
        <f t="shared" si="49"/>
        <v>No</v>
      </c>
      <c r="AY298" s="48" t="str">
        <f t="shared" si="50"/>
        <v>No</v>
      </c>
      <c r="AZ298" s="48">
        <f t="shared" si="51"/>
        <v>0</v>
      </c>
    </row>
    <row r="299" spans="1:52" x14ac:dyDescent="0.25">
      <c r="A299" s="39"/>
      <c r="B299" s="39" t="e">
        <f>IF(ROW(A299)=1,"",VLOOKUP(A299,'SERP Crawl'!A:C,3,FALSE))</f>
        <v>#N/A</v>
      </c>
      <c r="C299" t="e">
        <f>IF(ROW(A299)=1,"",VLOOKUP(A299,Crawl!A:C,3,FALSE))</f>
        <v>#N/A</v>
      </c>
      <c r="D299" s="46" t="e">
        <f>IF(ROW(A299)=1,"",IF(VLOOKUP(A299,Crawl!A:V,22,FALSE)="","No","Yes"))</f>
        <v>#N/A</v>
      </c>
      <c r="E299" s="46" t="e">
        <f>IF(ROW(A299)=1,"",IF(VLOOKUP(A299,Crawl!A:W,23,FALSE)=0,"",VLOOKUP(A299,Crawl!A:W,23,FALSE)))</f>
        <v>#N/A</v>
      </c>
      <c r="F299" s="46" t="str">
        <f t="shared" si="53"/>
        <v/>
      </c>
      <c r="G299" s="46" t="str">
        <f>IFERROR(MID(A299,FIND(".",A299,LEN(Questionnaire!$E$3)),LEN(A299)),"")</f>
        <v/>
      </c>
      <c r="H299" s="46" t="str">
        <f t="shared" si="54"/>
        <v/>
      </c>
      <c r="AJ299"/>
      <c r="AK299"/>
      <c r="AL299"/>
      <c r="AM299"/>
      <c r="AN299"/>
      <c r="AO299"/>
      <c r="AP299"/>
      <c r="AQ299" s="48" t="str">
        <f>IF(ROW()=1,"",IF(L299=200,IFERROR(IF(FIND(LOWER(Questionnaire!$E$2),LOWER(N299)),"Yes","No"),"No"),"-"))</f>
        <v>-</v>
      </c>
      <c r="AR299" s="48" t="str">
        <f t="shared" si="44"/>
        <v>-</v>
      </c>
      <c r="AS299" s="48" t="str">
        <f t="shared" si="45"/>
        <v>-</v>
      </c>
      <c r="AT299" s="48" t="str">
        <f t="shared" si="52"/>
        <v>-</v>
      </c>
      <c r="AU299" s="48" t="str">
        <f t="shared" si="46"/>
        <v>No</v>
      </c>
      <c r="AV299" s="48" t="str">
        <f t="shared" si="47"/>
        <v>No</v>
      </c>
      <c r="AW299" s="48" t="str">
        <f t="shared" si="48"/>
        <v>-</v>
      </c>
      <c r="AX299" s="48" t="str">
        <f t="shared" si="49"/>
        <v>No</v>
      </c>
      <c r="AY299" s="48" t="str">
        <f t="shared" si="50"/>
        <v>No</v>
      </c>
      <c r="AZ299" s="48">
        <f t="shared" si="51"/>
        <v>0</v>
      </c>
    </row>
    <row r="300" spans="1:52" x14ac:dyDescent="0.25">
      <c r="A300" s="39"/>
      <c r="B300" s="39" t="e">
        <f>IF(ROW(A300)=1,"",VLOOKUP(A300,'SERP Crawl'!A:C,3,FALSE))</f>
        <v>#N/A</v>
      </c>
      <c r="C300" t="e">
        <f>IF(ROW(A300)=1,"",VLOOKUP(A300,Crawl!A:C,3,FALSE))</f>
        <v>#N/A</v>
      </c>
      <c r="D300" s="46" t="e">
        <f>IF(ROW(A300)=1,"",IF(VLOOKUP(A300,Crawl!A:V,22,FALSE)="","No","Yes"))</f>
        <v>#N/A</v>
      </c>
      <c r="E300" s="46" t="e">
        <f>IF(ROW(A300)=1,"",IF(VLOOKUP(A300,Crawl!A:W,23,FALSE)=0,"",VLOOKUP(A300,Crawl!A:W,23,FALSE)))</f>
        <v>#N/A</v>
      </c>
      <c r="F300" s="46" t="str">
        <f t="shared" si="53"/>
        <v/>
      </c>
      <c r="G300" s="46" t="str">
        <f>IFERROR(MID(A300,FIND(".",A300,LEN(Questionnaire!$E$3)),LEN(A300)),"")</f>
        <v/>
      </c>
      <c r="H300" s="46" t="str">
        <f t="shared" si="54"/>
        <v/>
      </c>
      <c r="AJ300"/>
      <c r="AK300"/>
      <c r="AL300"/>
      <c r="AM300"/>
      <c r="AN300"/>
      <c r="AO300"/>
      <c r="AP300"/>
      <c r="AQ300" s="48" t="str">
        <f>IF(ROW()=1,"",IF(L300=200,IFERROR(IF(FIND(LOWER(Questionnaire!$E$2),LOWER(N300)),"Yes","No"),"No"),"-"))</f>
        <v>-</v>
      </c>
      <c r="AR300" s="48" t="str">
        <f t="shared" si="44"/>
        <v>-</v>
      </c>
      <c r="AS300" s="48" t="str">
        <f t="shared" si="45"/>
        <v>-</v>
      </c>
      <c r="AT300" s="48" t="str">
        <f t="shared" si="52"/>
        <v>-</v>
      </c>
      <c r="AU300" s="48" t="str">
        <f t="shared" si="46"/>
        <v>No</v>
      </c>
      <c r="AV300" s="48" t="str">
        <f t="shared" si="47"/>
        <v>No</v>
      </c>
      <c r="AW300" s="48" t="str">
        <f t="shared" si="48"/>
        <v>-</v>
      </c>
      <c r="AX300" s="48" t="str">
        <f t="shared" si="49"/>
        <v>No</v>
      </c>
      <c r="AY300" s="48" t="str">
        <f t="shared" si="50"/>
        <v>No</v>
      </c>
      <c r="AZ300" s="48">
        <f t="shared" si="51"/>
        <v>0</v>
      </c>
    </row>
    <row r="301" spans="1:52" x14ac:dyDescent="0.25">
      <c r="A301" s="39"/>
      <c r="B301" s="39" t="e">
        <f>IF(ROW(A301)=1,"",VLOOKUP(A301,'SERP Crawl'!A:C,3,FALSE))</f>
        <v>#N/A</v>
      </c>
      <c r="C301" t="e">
        <f>IF(ROW(A301)=1,"",VLOOKUP(A301,Crawl!A:C,3,FALSE))</f>
        <v>#N/A</v>
      </c>
      <c r="D301" s="46" t="e">
        <f>IF(ROW(A301)=1,"",IF(VLOOKUP(A301,Crawl!A:V,22,FALSE)="","No","Yes"))</f>
        <v>#N/A</v>
      </c>
      <c r="E301" s="46" t="e">
        <f>IF(ROW(A301)=1,"",IF(VLOOKUP(A301,Crawl!A:W,23,FALSE)=0,"",VLOOKUP(A301,Crawl!A:W,23,FALSE)))</f>
        <v>#N/A</v>
      </c>
      <c r="F301" s="46" t="str">
        <f t="shared" si="53"/>
        <v/>
      </c>
      <c r="G301" s="46" t="str">
        <f>IFERROR(MID(A301,FIND(".",A301,LEN(Questionnaire!$E$3)),LEN(A301)),"")</f>
        <v/>
      </c>
      <c r="H301" s="46" t="str">
        <f t="shared" si="54"/>
        <v/>
      </c>
      <c r="AJ301"/>
      <c r="AK301"/>
      <c r="AL301"/>
      <c r="AM301"/>
      <c r="AN301"/>
      <c r="AO301"/>
      <c r="AP301"/>
      <c r="AQ301" s="48" t="str">
        <f>IF(ROW()=1,"",IF(L301=200,IFERROR(IF(FIND(LOWER(Questionnaire!$E$2),LOWER(N301)),"Yes","No"),"No"),"-"))</f>
        <v>-</v>
      </c>
      <c r="AR301" s="48" t="str">
        <f t="shared" si="44"/>
        <v>-</v>
      </c>
      <c r="AS301" s="48" t="str">
        <f t="shared" si="45"/>
        <v>-</v>
      </c>
      <c r="AT301" s="48" t="str">
        <f t="shared" si="52"/>
        <v>-</v>
      </c>
      <c r="AU301" s="48" t="str">
        <f t="shared" si="46"/>
        <v>No</v>
      </c>
      <c r="AV301" s="48" t="str">
        <f t="shared" si="47"/>
        <v>No</v>
      </c>
      <c r="AW301" s="48" t="str">
        <f t="shared" si="48"/>
        <v>-</v>
      </c>
      <c r="AX301" s="48" t="str">
        <f t="shared" si="49"/>
        <v>No</v>
      </c>
      <c r="AY301" s="48" t="str">
        <f t="shared" si="50"/>
        <v>No</v>
      </c>
      <c r="AZ301" s="48">
        <f t="shared" si="51"/>
        <v>0</v>
      </c>
    </row>
    <row r="302" spans="1:52" x14ac:dyDescent="0.25">
      <c r="A302" s="39"/>
      <c r="B302" s="39" t="e">
        <f>IF(ROW(A302)=1,"",VLOOKUP(A302,'SERP Crawl'!A:C,3,FALSE))</f>
        <v>#N/A</v>
      </c>
      <c r="C302" t="e">
        <f>IF(ROW(A302)=1,"",VLOOKUP(A302,Crawl!A:C,3,FALSE))</f>
        <v>#N/A</v>
      </c>
      <c r="D302" s="46" t="e">
        <f>IF(ROW(A302)=1,"",IF(VLOOKUP(A302,Crawl!A:V,22,FALSE)="","No","Yes"))</f>
        <v>#N/A</v>
      </c>
      <c r="E302" s="46" t="e">
        <f>IF(ROW(A302)=1,"",IF(VLOOKUP(A302,Crawl!A:W,23,FALSE)=0,"",VLOOKUP(A302,Crawl!A:W,23,FALSE)))</f>
        <v>#N/A</v>
      </c>
      <c r="F302" s="46" t="str">
        <f t="shared" si="53"/>
        <v/>
      </c>
      <c r="G302" s="46" t="str">
        <f>IFERROR(MID(A302,FIND(".",A302,LEN(Questionnaire!$E$3)),LEN(A302)),"")</f>
        <v/>
      </c>
      <c r="H302" s="46" t="str">
        <f t="shared" si="54"/>
        <v/>
      </c>
      <c r="AJ302"/>
      <c r="AK302"/>
      <c r="AL302"/>
      <c r="AM302"/>
      <c r="AN302"/>
      <c r="AO302"/>
      <c r="AP302"/>
      <c r="AQ302" s="48" t="str">
        <f>IF(ROW()=1,"",IF(L302=200,IFERROR(IF(FIND(LOWER(Questionnaire!$E$2),LOWER(N302)),"Yes","No"),"No"),"-"))</f>
        <v>-</v>
      </c>
      <c r="AR302" s="48" t="str">
        <f t="shared" si="44"/>
        <v>-</v>
      </c>
      <c r="AS302" s="48" t="str">
        <f t="shared" si="45"/>
        <v>-</v>
      </c>
      <c r="AT302" s="48" t="str">
        <f t="shared" si="52"/>
        <v>-</v>
      </c>
      <c r="AU302" s="48" t="str">
        <f t="shared" si="46"/>
        <v>No</v>
      </c>
      <c r="AV302" s="48" t="str">
        <f t="shared" si="47"/>
        <v>No</v>
      </c>
      <c r="AW302" s="48" t="str">
        <f t="shared" si="48"/>
        <v>-</v>
      </c>
      <c r="AX302" s="48" t="str">
        <f t="shared" si="49"/>
        <v>No</v>
      </c>
      <c r="AY302" s="48" t="str">
        <f t="shared" si="50"/>
        <v>No</v>
      </c>
      <c r="AZ302" s="48">
        <f t="shared" si="51"/>
        <v>0</v>
      </c>
    </row>
    <row r="303" spans="1:52" x14ac:dyDescent="0.25">
      <c r="A303" s="39"/>
      <c r="B303" s="39" t="e">
        <f>IF(ROW(A303)=1,"",VLOOKUP(A303,'SERP Crawl'!A:C,3,FALSE))</f>
        <v>#N/A</v>
      </c>
      <c r="C303" t="e">
        <f>IF(ROW(A303)=1,"",VLOOKUP(A303,Crawl!A:C,3,FALSE))</f>
        <v>#N/A</v>
      </c>
      <c r="D303" s="46" t="e">
        <f>IF(ROW(A303)=1,"",IF(VLOOKUP(A303,Crawl!A:V,22,FALSE)="","No","Yes"))</f>
        <v>#N/A</v>
      </c>
      <c r="E303" s="46" t="e">
        <f>IF(ROW(A303)=1,"",IF(VLOOKUP(A303,Crawl!A:W,23,FALSE)=0,"",VLOOKUP(A303,Crawl!A:W,23,FALSE)))</f>
        <v>#N/A</v>
      </c>
      <c r="F303" s="46" t="str">
        <f t="shared" si="53"/>
        <v/>
      </c>
      <c r="G303" s="46" t="str">
        <f>IFERROR(MID(A303,FIND(".",A303,LEN(Questionnaire!$E$3)),LEN(A303)),"")</f>
        <v/>
      </c>
      <c r="H303" s="46" t="str">
        <f t="shared" si="54"/>
        <v/>
      </c>
      <c r="AJ303"/>
      <c r="AK303"/>
      <c r="AL303"/>
      <c r="AM303"/>
      <c r="AN303"/>
      <c r="AO303"/>
      <c r="AP303"/>
      <c r="AQ303" s="48" t="str">
        <f>IF(ROW()=1,"",IF(L303=200,IFERROR(IF(FIND(LOWER(Questionnaire!$E$2),LOWER(N303)),"Yes","No"),"No"),"-"))</f>
        <v>-</v>
      </c>
      <c r="AR303" s="48" t="str">
        <f t="shared" si="44"/>
        <v>-</v>
      </c>
      <c r="AS303" s="48" t="str">
        <f t="shared" si="45"/>
        <v>-</v>
      </c>
      <c r="AT303" s="48" t="str">
        <f t="shared" si="52"/>
        <v>-</v>
      </c>
      <c r="AU303" s="48" t="str">
        <f t="shared" si="46"/>
        <v>No</v>
      </c>
      <c r="AV303" s="48" t="str">
        <f t="shared" si="47"/>
        <v>No</v>
      </c>
      <c r="AW303" s="48" t="str">
        <f t="shared" si="48"/>
        <v>-</v>
      </c>
      <c r="AX303" s="48" t="str">
        <f t="shared" si="49"/>
        <v>No</v>
      </c>
      <c r="AY303" s="48" t="str">
        <f t="shared" si="50"/>
        <v>No</v>
      </c>
      <c r="AZ303" s="48">
        <f t="shared" si="51"/>
        <v>0</v>
      </c>
    </row>
    <row r="304" spans="1:52" x14ac:dyDescent="0.25">
      <c r="A304" s="39"/>
      <c r="B304" s="39" t="e">
        <f>IF(ROW(A304)=1,"",VLOOKUP(A304,'SERP Crawl'!A:C,3,FALSE))</f>
        <v>#N/A</v>
      </c>
      <c r="C304" t="e">
        <f>IF(ROW(A304)=1,"",VLOOKUP(A304,Crawl!A:C,3,FALSE))</f>
        <v>#N/A</v>
      </c>
      <c r="D304" s="46" t="e">
        <f>IF(ROW(A304)=1,"",IF(VLOOKUP(A304,Crawl!A:V,22,FALSE)="","No","Yes"))</f>
        <v>#N/A</v>
      </c>
      <c r="E304" s="46" t="e">
        <f>IF(ROW(A304)=1,"",IF(VLOOKUP(A304,Crawl!A:W,23,FALSE)=0,"",VLOOKUP(A304,Crawl!A:W,23,FALSE)))</f>
        <v>#N/A</v>
      </c>
      <c r="F304" s="46" t="str">
        <f t="shared" si="53"/>
        <v/>
      </c>
      <c r="G304" s="46" t="str">
        <f>IFERROR(MID(A304,FIND(".",A304,LEN(Questionnaire!$E$3)),LEN(A304)),"")</f>
        <v/>
      </c>
      <c r="H304" s="46" t="str">
        <f t="shared" si="54"/>
        <v/>
      </c>
      <c r="AJ304"/>
      <c r="AK304"/>
      <c r="AL304"/>
      <c r="AM304"/>
      <c r="AN304"/>
      <c r="AO304"/>
      <c r="AP304"/>
      <c r="AQ304" s="48" t="str">
        <f>IF(ROW()=1,"",IF(L304=200,IFERROR(IF(FIND(LOWER(Questionnaire!$E$2),LOWER(N304)),"Yes","No"),"No"),"-"))</f>
        <v>-</v>
      </c>
      <c r="AR304" s="48" t="str">
        <f t="shared" si="44"/>
        <v>-</v>
      </c>
      <c r="AS304" s="48" t="str">
        <f t="shared" si="45"/>
        <v>-</v>
      </c>
      <c r="AT304" s="48" t="str">
        <f t="shared" si="52"/>
        <v>-</v>
      </c>
      <c r="AU304" s="48" t="str">
        <f t="shared" si="46"/>
        <v>No</v>
      </c>
      <c r="AV304" s="48" t="str">
        <f t="shared" si="47"/>
        <v>No</v>
      </c>
      <c r="AW304" s="48" t="str">
        <f t="shared" si="48"/>
        <v>-</v>
      </c>
      <c r="AX304" s="48" t="str">
        <f t="shared" si="49"/>
        <v>No</v>
      </c>
      <c r="AY304" s="48" t="str">
        <f t="shared" si="50"/>
        <v>No</v>
      </c>
      <c r="AZ304" s="48">
        <f t="shared" si="51"/>
        <v>0</v>
      </c>
    </row>
    <row r="305" spans="1:52" x14ac:dyDescent="0.25">
      <c r="A305" s="39"/>
      <c r="B305" s="39" t="e">
        <f>IF(ROW(A305)=1,"",VLOOKUP(A305,'SERP Crawl'!A:C,3,FALSE))</f>
        <v>#N/A</v>
      </c>
      <c r="C305" t="e">
        <f>IF(ROW(A305)=1,"",VLOOKUP(A305,Crawl!A:C,3,FALSE))</f>
        <v>#N/A</v>
      </c>
      <c r="D305" s="46" t="e">
        <f>IF(ROW(A305)=1,"",IF(VLOOKUP(A305,Crawl!A:V,22,FALSE)="","No","Yes"))</f>
        <v>#N/A</v>
      </c>
      <c r="E305" s="46" t="e">
        <f>IF(ROW(A305)=1,"",IF(VLOOKUP(A305,Crawl!A:W,23,FALSE)=0,"",VLOOKUP(A305,Crawl!A:W,23,FALSE)))</f>
        <v>#N/A</v>
      </c>
      <c r="F305" s="46" t="str">
        <f t="shared" si="53"/>
        <v/>
      </c>
      <c r="G305" s="46" t="str">
        <f>IFERROR(MID(A305,FIND(".",A305,LEN(Questionnaire!$E$3)),LEN(A305)),"")</f>
        <v/>
      </c>
      <c r="H305" s="46" t="str">
        <f t="shared" si="54"/>
        <v/>
      </c>
      <c r="AJ305"/>
      <c r="AK305"/>
      <c r="AL305"/>
      <c r="AM305"/>
      <c r="AN305"/>
      <c r="AO305"/>
      <c r="AP305"/>
      <c r="AQ305" s="48" t="str">
        <f>IF(ROW()=1,"",IF(L305=200,IFERROR(IF(FIND(LOWER(Questionnaire!$E$2),LOWER(N305)),"Yes","No"),"No"),"-"))</f>
        <v>-</v>
      </c>
      <c r="AR305" s="48" t="str">
        <f t="shared" si="44"/>
        <v>-</v>
      </c>
      <c r="AS305" s="48" t="str">
        <f t="shared" si="45"/>
        <v>-</v>
      </c>
      <c r="AT305" s="48" t="str">
        <f t="shared" si="52"/>
        <v>-</v>
      </c>
      <c r="AU305" s="48" t="str">
        <f t="shared" si="46"/>
        <v>No</v>
      </c>
      <c r="AV305" s="48" t="str">
        <f t="shared" si="47"/>
        <v>No</v>
      </c>
      <c r="AW305" s="48" t="str">
        <f t="shared" si="48"/>
        <v>-</v>
      </c>
      <c r="AX305" s="48" t="str">
        <f t="shared" si="49"/>
        <v>No</v>
      </c>
      <c r="AY305" s="48" t="str">
        <f t="shared" si="50"/>
        <v>No</v>
      </c>
      <c r="AZ305" s="48">
        <f t="shared" si="51"/>
        <v>0</v>
      </c>
    </row>
    <row r="306" spans="1:52" x14ac:dyDescent="0.25">
      <c r="A306" s="39"/>
      <c r="B306" s="39" t="e">
        <f>IF(ROW(A306)=1,"",VLOOKUP(A306,'SERP Crawl'!A:C,3,FALSE))</f>
        <v>#N/A</v>
      </c>
      <c r="C306" t="e">
        <f>IF(ROW(A306)=1,"",VLOOKUP(A306,Crawl!A:C,3,FALSE))</f>
        <v>#N/A</v>
      </c>
      <c r="D306" s="46" t="e">
        <f>IF(ROW(A306)=1,"",IF(VLOOKUP(A306,Crawl!A:V,22,FALSE)="","No","Yes"))</f>
        <v>#N/A</v>
      </c>
      <c r="E306" s="46" t="e">
        <f>IF(ROW(A306)=1,"",IF(VLOOKUP(A306,Crawl!A:W,23,FALSE)=0,"",VLOOKUP(A306,Crawl!A:W,23,FALSE)))</f>
        <v>#N/A</v>
      </c>
      <c r="F306" s="46" t="str">
        <f t="shared" si="53"/>
        <v/>
      </c>
      <c r="G306" s="46" t="str">
        <f>IFERROR(MID(A306,FIND(".",A306,LEN(Questionnaire!$E$3)),LEN(A306)),"")</f>
        <v/>
      </c>
      <c r="H306" s="46" t="str">
        <f t="shared" si="54"/>
        <v/>
      </c>
      <c r="AJ306"/>
      <c r="AK306"/>
      <c r="AL306"/>
      <c r="AM306"/>
      <c r="AN306"/>
      <c r="AO306"/>
      <c r="AP306"/>
      <c r="AQ306" s="48" t="str">
        <f>IF(ROW()=1,"",IF(L306=200,IFERROR(IF(FIND(LOWER(Questionnaire!$E$2),LOWER(N306)),"Yes","No"),"No"),"-"))</f>
        <v>-</v>
      </c>
      <c r="AR306" s="48" t="str">
        <f t="shared" si="44"/>
        <v>-</v>
      </c>
      <c r="AS306" s="48" t="str">
        <f t="shared" si="45"/>
        <v>-</v>
      </c>
      <c r="AT306" s="48" t="str">
        <f t="shared" si="52"/>
        <v>-</v>
      </c>
      <c r="AU306" s="48" t="str">
        <f t="shared" si="46"/>
        <v>No</v>
      </c>
      <c r="AV306" s="48" t="str">
        <f t="shared" si="47"/>
        <v>No</v>
      </c>
      <c r="AW306" s="48" t="str">
        <f t="shared" si="48"/>
        <v>-</v>
      </c>
      <c r="AX306" s="48" t="str">
        <f t="shared" si="49"/>
        <v>No</v>
      </c>
      <c r="AY306" s="48" t="str">
        <f t="shared" si="50"/>
        <v>No</v>
      </c>
      <c r="AZ306" s="48">
        <f t="shared" si="51"/>
        <v>0</v>
      </c>
    </row>
    <row r="307" spans="1:52" x14ac:dyDescent="0.25">
      <c r="A307" s="39"/>
      <c r="B307" s="39" t="e">
        <f>IF(ROW(A307)=1,"",VLOOKUP(A307,'SERP Crawl'!A:C,3,FALSE))</f>
        <v>#N/A</v>
      </c>
      <c r="C307" t="e">
        <f>IF(ROW(A307)=1,"",VLOOKUP(A307,Crawl!A:C,3,FALSE))</f>
        <v>#N/A</v>
      </c>
      <c r="D307" s="46" t="e">
        <f>IF(ROW(A307)=1,"",IF(VLOOKUP(A307,Crawl!A:V,22,FALSE)="","No","Yes"))</f>
        <v>#N/A</v>
      </c>
      <c r="E307" s="46" t="e">
        <f>IF(ROW(A307)=1,"",IF(VLOOKUP(A307,Crawl!A:W,23,FALSE)=0,"",VLOOKUP(A307,Crawl!A:W,23,FALSE)))</f>
        <v>#N/A</v>
      </c>
      <c r="F307" s="46" t="str">
        <f t="shared" si="53"/>
        <v/>
      </c>
      <c r="G307" s="46" t="str">
        <f>IFERROR(MID(A307,FIND(".",A307,LEN(Questionnaire!$E$3)),LEN(A307)),"")</f>
        <v/>
      </c>
      <c r="H307" s="46" t="str">
        <f t="shared" si="54"/>
        <v/>
      </c>
      <c r="AJ307"/>
      <c r="AK307"/>
      <c r="AL307"/>
      <c r="AM307"/>
      <c r="AN307"/>
      <c r="AO307"/>
      <c r="AP307"/>
      <c r="AQ307" s="48" t="str">
        <f>IF(ROW()=1,"",IF(L307=200,IFERROR(IF(FIND(LOWER(Questionnaire!$E$2),LOWER(N307)),"Yes","No"),"No"),"-"))</f>
        <v>-</v>
      </c>
      <c r="AR307" s="48" t="str">
        <f t="shared" si="44"/>
        <v>-</v>
      </c>
      <c r="AS307" s="48" t="str">
        <f t="shared" si="45"/>
        <v>-</v>
      </c>
      <c r="AT307" s="48" t="str">
        <f t="shared" si="52"/>
        <v>-</v>
      </c>
      <c r="AU307" s="48" t="str">
        <f t="shared" si="46"/>
        <v>No</v>
      </c>
      <c r="AV307" s="48" t="str">
        <f t="shared" si="47"/>
        <v>No</v>
      </c>
      <c r="AW307" s="48" t="str">
        <f t="shared" si="48"/>
        <v>-</v>
      </c>
      <c r="AX307" s="48" t="str">
        <f t="shared" si="49"/>
        <v>No</v>
      </c>
      <c r="AY307" s="48" t="str">
        <f t="shared" si="50"/>
        <v>No</v>
      </c>
      <c r="AZ307" s="48">
        <f t="shared" si="51"/>
        <v>0</v>
      </c>
    </row>
    <row r="308" spans="1:52" x14ac:dyDescent="0.25">
      <c r="A308" s="39"/>
      <c r="B308" s="39" t="e">
        <f>IF(ROW(A308)=1,"",VLOOKUP(A308,'SERP Crawl'!A:C,3,FALSE))</f>
        <v>#N/A</v>
      </c>
      <c r="C308" t="e">
        <f>IF(ROW(A308)=1,"",VLOOKUP(A308,Crawl!A:C,3,FALSE))</f>
        <v>#N/A</v>
      </c>
      <c r="D308" s="46" t="e">
        <f>IF(ROW(A308)=1,"",IF(VLOOKUP(A308,Crawl!A:V,22,FALSE)="","No","Yes"))</f>
        <v>#N/A</v>
      </c>
      <c r="E308" s="46" t="e">
        <f>IF(ROW(A308)=1,"",IF(VLOOKUP(A308,Crawl!A:W,23,FALSE)=0,"",VLOOKUP(A308,Crawl!A:W,23,FALSE)))</f>
        <v>#N/A</v>
      </c>
      <c r="F308" s="46" t="str">
        <f t="shared" si="53"/>
        <v/>
      </c>
      <c r="G308" s="46" t="str">
        <f>IFERROR(MID(A308,FIND(".",A308,LEN(Questionnaire!$E$3)),LEN(A308)),"")</f>
        <v/>
      </c>
      <c r="H308" s="46" t="str">
        <f t="shared" si="54"/>
        <v/>
      </c>
      <c r="AJ308"/>
      <c r="AK308"/>
      <c r="AL308"/>
      <c r="AM308"/>
      <c r="AN308"/>
      <c r="AO308"/>
      <c r="AP308"/>
      <c r="AQ308" s="48" t="str">
        <f>IF(ROW()=1,"",IF(L308=200,IFERROR(IF(FIND(LOWER(Questionnaire!$E$2),LOWER(N308)),"Yes","No"),"No"),"-"))</f>
        <v>-</v>
      </c>
      <c r="AR308" s="48" t="str">
        <f t="shared" si="44"/>
        <v>-</v>
      </c>
      <c r="AS308" s="48" t="str">
        <f t="shared" si="45"/>
        <v>-</v>
      </c>
      <c r="AT308" s="48" t="str">
        <f t="shared" si="52"/>
        <v>-</v>
      </c>
      <c r="AU308" s="48" t="str">
        <f t="shared" si="46"/>
        <v>No</v>
      </c>
      <c r="AV308" s="48" t="str">
        <f t="shared" si="47"/>
        <v>No</v>
      </c>
      <c r="AW308" s="48" t="str">
        <f t="shared" si="48"/>
        <v>-</v>
      </c>
      <c r="AX308" s="48" t="str">
        <f t="shared" si="49"/>
        <v>No</v>
      </c>
      <c r="AY308" s="48" t="str">
        <f t="shared" si="50"/>
        <v>No</v>
      </c>
      <c r="AZ308" s="48">
        <f t="shared" si="51"/>
        <v>0</v>
      </c>
    </row>
    <row r="309" spans="1:52" x14ac:dyDescent="0.25">
      <c r="A309" s="39"/>
      <c r="B309" s="39" t="e">
        <f>IF(ROW(A309)=1,"",VLOOKUP(A309,'SERP Crawl'!A:C,3,FALSE))</f>
        <v>#N/A</v>
      </c>
      <c r="C309" t="e">
        <f>IF(ROW(A309)=1,"",VLOOKUP(A309,Crawl!A:C,3,FALSE))</f>
        <v>#N/A</v>
      </c>
      <c r="D309" s="46" t="e">
        <f>IF(ROW(A309)=1,"",IF(VLOOKUP(A309,Crawl!A:V,22,FALSE)="","No","Yes"))</f>
        <v>#N/A</v>
      </c>
      <c r="E309" s="46" t="e">
        <f>IF(ROW(A309)=1,"",IF(VLOOKUP(A309,Crawl!A:W,23,FALSE)=0,"",VLOOKUP(A309,Crawl!A:W,23,FALSE)))</f>
        <v>#N/A</v>
      </c>
      <c r="F309" s="46" t="str">
        <f t="shared" si="53"/>
        <v/>
      </c>
      <c r="G309" s="46" t="str">
        <f>IFERROR(MID(A309,FIND(".",A309,LEN(Questionnaire!$E$3)),LEN(A309)),"")</f>
        <v/>
      </c>
      <c r="H309" s="46" t="str">
        <f t="shared" si="54"/>
        <v/>
      </c>
      <c r="AJ309"/>
      <c r="AK309"/>
      <c r="AL309"/>
      <c r="AM309"/>
      <c r="AN309"/>
      <c r="AO309"/>
      <c r="AP309"/>
      <c r="AQ309" s="48" t="str">
        <f>IF(ROW()=1,"",IF(L309=200,IFERROR(IF(FIND(LOWER(Questionnaire!$E$2),LOWER(N309)),"Yes","No"),"No"),"-"))</f>
        <v>-</v>
      </c>
      <c r="AR309" s="48" t="str">
        <f t="shared" si="44"/>
        <v>-</v>
      </c>
      <c r="AS309" s="48" t="str">
        <f t="shared" si="45"/>
        <v>-</v>
      </c>
      <c r="AT309" s="48" t="str">
        <f t="shared" si="52"/>
        <v>-</v>
      </c>
      <c r="AU309" s="48" t="str">
        <f t="shared" si="46"/>
        <v>No</v>
      </c>
      <c r="AV309" s="48" t="str">
        <f t="shared" si="47"/>
        <v>No</v>
      </c>
      <c r="AW309" s="48" t="str">
        <f t="shared" si="48"/>
        <v>-</v>
      </c>
      <c r="AX309" s="48" t="str">
        <f t="shared" si="49"/>
        <v>No</v>
      </c>
      <c r="AY309" s="48" t="str">
        <f t="shared" si="50"/>
        <v>No</v>
      </c>
      <c r="AZ309" s="48">
        <f t="shared" si="51"/>
        <v>0</v>
      </c>
    </row>
    <row r="310" spans="1:52" x14ac:dyDescent="0.25">
      <c r="A310" s="39"/>
      <c r="B310" s="39" t="e">
        <f>IF(ROW(A310)=1,"",VLOOKUP(A310,'SERP Crawl'!A:C,3,FALSE))</f>
        <v>#N/A</v>
      </c>
      <c r="C310" t="e">
        <f>IF(ROW(A310)=1,"",VLOOKUP(A310,Crawl!A:C,3,FALSE))</f>
        <v>#N/A</v>
      </c>
      <c r="D310" s="46" t="e">
        <f>IF(ROW(A310)=1,"",IF(VLOOKUP(A310,Crawl!A:V,22,FALSE)="","No","Yes"))</f>
        <v>#N/A</v>
      </c>
      <c r="E310" s="46" t="e">
        <f>IF(ROW(A310)=1,"",IF(VLOOKUP(A310,Crawl!A:W,23,FALSE)=0,"",VLOOKUP(A310,Crawl!A:W,23,FALSE)))</f>
        <v>#N/A</v>
      </c>
      <c r="F310" s="46" t="str">
        <f t="shared" si="53"/>
        <v/>
      </c>
      <c r="G310" s="46" t="str">
        <f>IFERROR(MID(A310,FIND(".",A310,LEN(Questionnaire!$E$3)),LEN(A310)),"")</f>
        <v/>
      </c>
      <c r="H310" s="46" t="str">
        <f t="shared" si="54"/>
        <v/>
      </c>
      <c r="AJ310"/>
      <c r="AK310"/>
      <c r="AL310"/>
      <c r="AM310"/>
      <c r="AN310"/>
      <c r="AO310"/>
      <c r="AP310"/>
      <c r="AQ310" s="48" t="str">
        <f>IF(ROW()=1,"",IF(L310=200,IFERROR(IF(FIND(LOWER(Questionnaire!$E$2),LOWER(N310)),"Yes","No"),"No"),"-"))</f>
        <v>-</v>
      </c>
      <c r="AR310" s="48" t="str">
        <f t="shared" si="44"/>
        <v>-</v>
      </c>
      <c r="AS310" s="48" t="str">
        <f t="shared" si="45"/>
        <v>-</v>
      </c>
      <c r="AT310" s="48" t="str">
        <f t="shared" si="52"/>
        <v>-</v>
      </c>
      <c r="AU310" s="48" t="str">
        <f t="shared" si="46"/>
        <v>No</v>
      </c>
      <c r="AV310" s="48" t="str">
        <f t="shared" si="47"/>
        <v>No</v>
      </c>
      <c r="AW310" s="48" t="str">
        <f t="shared" si="48"/>
        <v>-</v>
      </c>
      <c r="AX310" s="48" t="str">
        <f t="shared" si="49"/>
        <v>No</v>
      </c>
      <c r="AY310" s="48" t="str">
        <f t="shared" si="50"/>
        <v>No</v>
      </c>
      <c r="AZ310" s="48">
        <f t="shared" si="51"/>
        <v>0</v>
      </c>
    </row>
    <row r="311" spans="1:52" x14ac:dyDescent="0.25">
      <c r="A311" s="39"/>
      <c r="B311" s="39" t="e">
        <f>IF(ROW(A311)=1,"",VLOOKUP(A311,'SERP Crawl'!A:C,3,FALSE))</f>
        <v>#N/A</v>
      </c>
      <c r="C311" t="e">
        <f>IF(ROW(A311)=1,"",VLOOKUP(A311,Crawl!A:C,3,FALSE))</f>
        <v>#N/A</v>
      </c>
      <c r="D311" s="46" t="e">
        <f>IF(ROW(A311)=1,"",IF(VLOOKUP(A311,Crawl!A:V,22,FALSE)="","No","Yes"))</f>
        <v>#N/A</v>
      </c>
      <c r="E311" s="46" t="e">
        <f>IF(ROW(A311)=1,"",IF(VLOOKUP(A311,Crawl!A:W,23,FALSE)=0,"",VLOOKUP(A311,Crawl!A:W,23,FALSE)))</f>
        <v>#N/A</v>
      </c>
      <c r="F311" s="46" t="str">
        <f t="shared" si="53"/>
        <v/>
      </c>
      <c r="G311" s="46" t="str">
        <f>IFERROR(MID(A311,FIND(".",A311,LEN(Questionnaire!$E$3)),LEN(A311)),"")</f>
        <v/>
      </c>
      <c r="H311" s="46" t="str">
        <f t="shared" si="54"/>
        <v/>
      </c>
      <c r="AJ311"/>
      <c r="AK311"/>
      <c r="AL311"/>
      <c r="AM311"/>
      <c r="AN311"/>
      <c r="AO311"/>
      <c r="AP311"/>
      <c r="AQ311" s="48" t="str">
        <f>IF(ROW()=1,"",IF(L311=200,IFERROR(IF(FIND(LOWER(Questionnaire!$E$2),LOWER(N311)),"Yes","No"),"No"),"-"))</f>
        <v>-</v>
      </c>
      <c r="AR311" s="48" t="str">
        <f t="shared" si="44"/>
        <v>-</v>
      </c>
      <c r="AS311" s="48" t="str">
        <f t="shared" si="45"/>
        <v>-</v>
      </c>
      <c r="AT311" s="48" t="str">
        <f t="shared" si="52"/>
        <v>-</v>
      </c>
      <c r="AU311" s="48" t="str">
        <f t="shared" si="46"/>
        <v>No</v>
      </c>
      <c r="AV311" s="48" t="str">
        <f t="shared" si="47"/>
        <v>No</v>
      </c>
      <c r="AW311" s="48" t="str">
        <f t="shared" si="48"/>
        <v>-</v>
      </c>
      <c r="AX311" s="48" t="str">
        <f t="shared" si="49"/>
        <v>No</v>
      </c>
      <c r="AY311" s="48" t="str">
        <f t="shared" si="50"/>
        <v>No</v>
      </c>
      <c r="AZ311" s="48">
        <f t="shared" si="51"/>
        <v>0</v>
      </c>
    </row>
    <row r="312" spans="1:52" x14ac:dyDescent="0.25">
      <c r="A312" s="39"/>
      <c r="B312" s="39" t="e">
        <f>IF(ROW(A312)=1,"",VLOOKUP(A312,'SERP Crawl'!A:C,3,FALSE))</f>
        <v>#N/A</v>
      </c>
      <c r="C312" t="e">
        <f>IF(ROW(A312)=1,"",VLOOKUP(A312,Crawl!A:C,3,FALSE))</f>
        <v>#N/A</v>
      </c>
      <c r="D312" s="46" t="e">
        <f>IF(ROW(A312)=1,"",IF(VLOOKUP(A312,Crawl!A:V,22,FALSE)="","No","Yes"))</f>
        <v>#N/A</v>
      </c>
      <c r="E312" s="46" t="e">
        <f>IF(ROW(A312)=1,"",IF(VLOOKUP(A312,Crawl!A:W,23,FALSE)=0,"",VLOOKUP(A312,Crawl!A:W,23,FALSE)))</f>
        <v>#N/A</v>
      </c>
      <c r="F312" s="46" t="str">
        <f t="shared" si="53"/>
        <v/>
      </c>
      <c r="G312" s="46" t="str">
        <f>IFERROR(MID(A312,FIND(".",A312,LEN(Questionnaire!$E$3)),LEN(A312)),"")</f>
        <v/>
      </c>
      <c r="H312" s="46" t="str">
        <f t="shared" si="54"/>
        <v/>
      </c>
      <c r="AJ312"/>
      <c r="AK312"/>
      <c r="AL312"/>
      <c r="AM312"/>
      <c r="AN312"/>
      <c r="AO312"/>
      <c r="AP312"/>
      <c r="AQ312" s="48" t="str">
        <f>IF(ROW()=1,"",IF(L312=200,IFERROR(IF(FIND(LOWER(Questionnaire!$E$2),LOWER(N312)),"Yes","No"),"No"),"-"))</f>
        <v>-</v>
      </c>
      <c r="AR312" s="48" t="str">
        <f t="shared" si="44"/>
        <v>-</v>
      </c>
      <c r="AS312" s="48" t="str">
        <f t="shared" si="45"/>
        <v>-</v>
      </c>
      <c r="AT312" s="48" t="str">
        <f t="shared" si="52"/>
        <v>-</v>
      </c>
      <c r="AU312" s="48" t="str">
        <f t="shared" si="46"/>
        <v>No</v>
      </c>
      <c r="AV312" s="48" t="str">
        <f t="shared" si="47"/>
        <v>No</v>
      </c>
      <c r="AW312" s="48" t="str">
        <f t="shared" si="48"/>
        <v>-</v>
      </c>
      <c r="AX312" s="48" t="str">
        <f t="shared" si="49"/>
        <v>No</v>
      </c>
      <c r="AY312" s="48" t="str">
        <f t="shared" si="50"/>
        <v>No</v>
      </c>
      <c r="AZ312" s="48">
        <f t="shared" si="51"/>
        <v>0</v>
      </c>
    </row>
    <row r="313" spans="1:52" x14ac:dyDescent="0.25">
      <c r="A313" s="39"/>
      <c r="B313" s="39" t="e">
        <f>IF(ROW(A313)=1,"",VLOOKUP(A313,'SERP Crawl'!A:C,3,FALSE))</f>
        <v>#N/A</v>
      </c>
      <c r="C313" t="e">
        <f>IF(ROW(A313)=1,"",VLOOKUP(A313,Crawl!A:C,3,FALSE))</f>
        <v>#N/A</v>
      </c>
      <c r="D313" s="46" t="e">
        <f>IF(ROW(A313)=1,"",IF(VLOOKUP(A313,Crawl!A:V,22,FALSE)="","No","Yes"))</f>
        <v>#N/A</v>
      </c>
      <c r="E313" s="46" t="e">
        <f>IF(ROW(A313)=1,"",IF(VLOOKUP(A313,Crawl!A:W,23,FALSE)=0,"",VLOOKUP(A313,Crawl!A:W,23,FALSE)))</f>
        <v>#N/A</v>
      </c>
      <c r="F313" s="46" t="str">
        <f t="shared" si="53"/>
        <v/>
      </c>
      <c r="G313" s="46" t="str">
        <f>IFERROR(MID(A313,FIND(".",A313,LEN(Questionnaire!$E$3)),LEN(A313)),"")</f>
        <v/>
      </c>
      <c r="H313" s="46" t="str">
        <f t="shared" si="54"/>
        <v/>
      </c>
      <c r="AJ313"/>
      <c r="AK313"/>
      <c r="AL313"/>
      <c r="AM313"/>
      <c r="AN313"/>
      <c r="AO313"/>
      <c r="AP313" s="58"/>
      <c r="AQ313" s="48" t="str">
        <f>IF(ROW()=1,"",IF(L313=200,IFERROR(IF(FIND(LOWER(Questionnaire!$E$2),LOWER(N313)),"Yes","No"),"No"),"-"))</f>
        <v>-</v>
      </c>
      <c r="AR313" s="48" t="str">
        <f t="shared" si="44"/>
        <v>-</v>
      </c>
      <c r="AS313" s="48" t="str">
        <f t="shared" si="45"/>
        <v>-</v>
      </c>
      <c r="AT313" s="48" t="str">
        <f t="shared" si="52"/>
        <v>-</v>
      </c>
      <c r="AU313" s="48" t="str">
        <f t="shared" si="46"/>
        <v>No</v>
      </c>
      <c r="AV313" s="48" t="str">
        <f t="shared" si="47"/>
        <v>No</v>
      </c>
      <c r="AW313" s="48" t="str">
        <f t="shared" si="48"/>
        <v>-</v>
      </c>
      <c r="AX313" s="48" t="str">
        <f t="shared" si="49"/>
        <v>No</v>
      </c>
      <c r="AY313" s="48" t="str">
        <f t="shared" si="50"/>
        <v>No</v>
      </c>
      <c r="AZ313" s="48">
        <f t="shared" si="51"/>
        <v>0</v>
      </c>
    </row>
    <row r="314" spans="1:52" x14ac:dyDescent="0.25">
      <c r="A314" s="39"/>
      <c r="B314" s="39" t="e">
        <f>IF(ROW(A314)=1,"",VLOOKUP(A314,'SERP Crawl'!A:C,3,FALSE))</f>
        <v>#N/A</v>
      </c>
      <c r="C314" t="e">
        <f>IF(ROW(A314)=1,"",VLOOKUP(A314,Crawl!A:C,3,FALSE))</f>
        <v>#N/A</v>
      </c>
      <c r="D314" s="46" t="e">
        <f>IF(ROW(A314)=1,"",IF(VLOOKUP(A314,Crawl!A:V,22,FALSE)="","No","Yes"))</f>
        <v>#N/A</v>
      </c>
      <c r="E314" s="46" t="e">
        <f>IF(ROW(A314)=1,"",IF(VLOOKUP(A314,Crawl!A:W,23,FALSE)=0,"",VLOOKUP(A314,Crawl!A:W,23,FALSE)))</f>
        <v>#N/A</v>
      </c>
      <c r="F314" s="46" t="str">
        <f t="shared" si="53"/>
        <v/>
      </c>
      <c r="G314" s="46" t="str">
        <f>IFERROR(MID(A314,FIND(".",A314,LEN(Questionnaire!$E$3)),LEN(A314)),"")</f>
        <v/>
      </c>
      <c r="H314" s="46" t="str">
        <f t="shared" si="54"/>
        <v/>
      </c>
      <c r="AJ314"/>
      <c r="AK314"/>
      <c r="AL314"/>
      <c r="AM314"/>
      <c r="AN314"/>
      <c r="AO314"/>
      <c r="AP314"/>
      <c r="AQ314" s="48" t="str">
        <f>IF(ROW()=1,"",IF(L314=200,IFERROR(IF(FIND(LOWER(Questionnaire!$E$2),LOWER(N314)),"Yes","No"),"No"),"-"))</f>
        <v>-</v>
      </c>
      <c r="AR314" s="48" t="str">
        <f t="shared" si="44"/>
        <v>-</v>
      </c>
      <c r="AS314" s="48" t="str">
        <f t="shared" si="45"/>
        <v>-</v>
      </c>
      <c r="AT314" s="48" t="str">
        <f t="shared" si="52"/>
        <v>-</v>
      </c>
      <c r="AU314" s="48" t="str">
        <f t="shared" si="46"/>
        <v>No</v>
      </c>
      <c r="AV314" s="48" t="str">
        <f t="shared" si="47"/>
        <v>No</v>
      </c>
      <c r="AW314" s="48" t="str">
        <f t="shared" si="48"/>
        <v>-</v>
      </c>
      <c r="AX314" s="48" t="str">
        <f t="shared" si="49"/>
        <v>No</v>
      </c>
      <c r="AY314" s="48" t="str">
        <f t="shared" si="50"/>
        <v>No</v>
      </c>
      <c r="AZ314" s="48">
        <f t="shared" si="51"/>
        <v>0</v>
      </c>
    </row>
    <row r="315" spans="1:52" x14ac:dyDescent="0.25">
      <c r="A315" s="39"/>
      <c r="B315" s="39" t="e">
        <f>IF(ROW(A315)=1,"",VLOOKUP(A315,'SERP Crawl'!A:C,3,FALSE))</f>
        <v>#N/A</v>
      </c>
      <c r="C315" t="e">
        <f>IF(ROW(A315)=1,"",VLOOKUP(A315,Crawl!A:C,3,FALSE))</f>
        <v>#N/A</v>
      </c>
      <c r="D315" s="46" t="e">
        <f>IF(ROW(A315)=1,"",IF(VLOOKUP(A315,Crawl!A:V,22,FALSE)="","No","Yes"))</f>
        <v>#N/A</v>
      </c>
      <c r="E315" s="46" t="e">
        <f>IF(ROW(A315)=1,"",IF(VLOOKUP(A315,Crawl!A:W,23,FALSE)=0,"",VLOOKUP(A315,Crawl!A:W,23,FALSE)))</f>
        <v>#N/A</v>
      </c>
      <c r="F315" s="46" t="str">
        <f t="shared" si="53"/>
        <v/>
      </c>
      <c r="G315" s="46" t="str">
        <f>IFERROR(MID(A315,FIND(".",A315,LEN(Questionnaire!$E$3)),LEN(A315)),"")</f>
        <v/>
      </c>
      <c r="H315" s="46" t="str">
        <f t="shared" si="54"/>
        <v/>
      </c>
      <c r="AJ315"/>
      <c r="AK315"/>
      <c r="AL315"/>
      <c r="AM315"/>
      <c r="AN315"/>
      <c r="AO315"/>
      <c r="AP315"/>
      <c r="AQ315" s="48" t="str">
        <f>IF(ROW()=1,"",IF(L315=200,IFERROR(IF(FIND(LOWER(Questionnaire!$E$2),LOWER(N315)),"Yes","No"),"No"),"-"))</f>
        <v>-</v>
      </c>
      <c r="AR315" s="48" t="str">
        <f t="shared" si="44"/>
        <v>-</v>
      </c>
      <c r="AS315" s="48" t="str">
        <f t="shared" si="45"/>
        <v>-</v>
      </c>
      <c r="AT315" s="48" t="str">
        <f t="shared" si="52"/>
        <v>-</v>
      </c>
      <c r="AU315" s="48" t="str">
        <f t="shared" si="46"/>
        <v>No</v>
      </c>
      <c r="AV315" s="48" t="str">
        <f t="shared" si="47"/>
        <v>No</v>
      </c>
      <c r="AW315" s="48" t="str">
        <f t="shared" si="48"/>
        <v>-</v>
      </c>
      <c r="AX315" s="48" t="str">
        <f t="shared" si="49"/>
        <v>No</v>
      </c>
      <c r="AY315" s="48" t="str">
        <f t="shared" si="50"/>
        <v>No</v>
      </c>
      <c r="AZ315" s="48">
        <f t="shared" si="51"/>
        <v>0</v>
      </c>
    </row>
    <row r="316" spans="1:52" x14ac:dyDescent="0.25">
      <c r="A316" s="39"/>
      <c r="B316" s="39" t="e">
        <f>IF(ROW(A316)=1,"",VLOOKUP(A316,'SERP Crawl'!A:C,3,FALSE))</f>
        <v>#N/A</v>
      </c>
      <c r="C316" t="e">
        <f>IF(ROW(A316)=1,"",VLOOKUP(A316,Crawl!A:C,3,FALSE))</f>
        <v>#N/A</v>
      </c>
      <c r="D316" s="46" t="e">
        <f>IF(ROW(A316)=1,"",IF(VLOOKUP(A316,Crawl!A:V,22,FALSE)="","No","Yes"))</f>
        <v>#N/A</v>
      </c>
      <c r="E316" s="46" t="e">
        <f>IF(ROW(A316)=1,"",IF(VLOOKUP(A316,Crawl!A:W,23,FALSE)=0,"",VLOOKUP(A316,Crawl!A:W,23,FALSE)))</f>
        <v>#N/A</v>
      </c>
      <c r="F316" s="46" t="str">
        <f t="shared" si="53"/>
        <v/>
      </c>
      <c r="G316" s="46" t="str">
        <f>IFERROR(MID(A316,FIND(".",A316,LEN(Questionnaire!$E$3)),LEN(A316)),"")</f>
        <v/>
      </c>
      <c r="H316" s="46" t="str">
        <f t="shared" si="54"/>
        <v/>
      </c>
      <c r="AJ316"/>
      <c r="AK316"/>
      <c r="AL316"/>
      <c r="AM316"/>
      <c r="AN316"/>
      <c r="AO316"/>
      <c r="AP316"/>
      <c r="AQ316" s="48" t="str">
        <f>IF(ROW()=1,"",IF(L316=200,IFERROR(IF(FIND(LOWER(Questionnaire!$E$2),LOWER(N316)),"Yes","No"),"No"),"-"))</f>
        <v>-</v>
      </c>
      <c r="AR316" s="48" t="str">
        <f t="shared" si="44"/>
        <v>-</v>
      </c>
      <c r="AS316" s="48" t="str">
        <f t="shared" si="45"/>
        <v>-</v>
      </c>
      <c r="AT316" s="48" t="str">
        <f t="shared" si="52"/>
        <v>-</v>
      </c>
      <c r="AU316" s="48" t="str">
        <f t="shared" si="46"/>
        <v>No</v>
      </c>
      <c r="AV316" s="48" t="str">
        <f t="shared" si="47"/>
        <v>No</v>
      </c>
      <c r="AW316" s="48" t="str">
        <f t="shared" si="48"/>
        <v>-</v>
      </c>
      <c r="AX316" s="48" t="str">
        <f t="shared" si="49"/>
        <v>No</v>
      </c>
      <c r="AY316" s="48" t="str">
        <f t="shared" si="50"/>
        <v>No</v>
      </c>
      <c r="AZ316" s="48">
        <f t="shared" si="51"/>
        <v>0</v>
      </c>
    </row>
    <row r="317" spans="1:52" x14ac:dyDescent="0.25">
      <c r="A317" s="39"/>
      <c r="B317" s="39" t="e">
        <f>IF(ROW(A317)=1,"",VLOOKUP(A317,'SERP Crawl'!A:C,3,FALSE))</f>
        <v>#N/A</v>
      </c>
      <c r="C317" t="e">
        <f>IF(ROW(A317)=1,"",VLOOKUP(A317,Crawl!A:C,3,FALSE))</f>
        <v>#N/A</v>
      </c>
      <c r="D317" s="46" t="e">
        <f>IF(ROW(A317)=1,"",IF(VLOOKUP(A317,Crawl!A:V,22,FALSE)="","No","Yes"))</f>
        <v>#N/A</v>
      </c>
      <c r="E317" s="46" t="e">
        <f>IF(ROW(A317)=1,"",IF(VLOOKUP(A317,Crawl!A:W,23,FALSE)=0,"",VLOOKUP(A317,Crawl!A:W,23,FALSE)))</f>
        <v>#N/A</v>
      </c>
      <c r="F317" s="46" t="str">
        <f t="shared" si="53"/>
        <v/>
      </c>
      <c r="G317" s="46" t="str">
        <f>IFERROR(MID(A317,FIND(".",A317,LEN(Questionnaire!$E$3)),LEN(A317)),"")</f>
        <v/>
      </c>
      <c r="H317" s="46" t="str">
        <f t="shared" si="54"/>
        <v/>
      </c>
      <c r="AJ317"/>
      <c r="AK317"/>
      <c r="AL317"/>
      <c r="AM317"/>
      <c r="AN317"/>
      <c r="AO317"/>
      <c r="AP317"/>
      <c r="AQ317" s="48" t="str">
        <f>IF(ROW()=1,"",IF(L317=200,IFERROR(IF(FIND(LOWER(Questionnaire!$E$2),LOWER(N317)),"Yes","No"),"No"),"-"))</f>
        <v>-</v>
      </c>
      <c r="AR317" s="48" t="str">
        <f t="shared" si="44"/>
        <v>-</v>
      </c>
      <c r="AS317" s="48" t="str">
        <f t="shared" si="45"/>
        <v>-</v>
      </c>
      <c r="AT317" s="48" t="str">
        <f t="shared" si="52"/>
        <v>-</v>
      </c>
      <c r="AU317" s="48" t="str">
        <f t="shared" si="46"/>
        <v>No</v>
      </c>
      <c r="AV317" s="48" t="str">
        <f t="shared" si="47"/>
        <v>No</v>
      </c>
      <c r="AW317" s="48" t="str">
        <f t="shared" si="48"/>
        <v>-</v>
      </c>
      <c r="AX317" s="48" t="str">
        <f t="shared" si="49"/>
        <v>No</v>
      </c>
      <c r="AY317" s="48" t="str">
        <f t="shared" si="50"/>
        <v>No</v>
      </c>
      <c r="AZ317" s="48">
        <f t="shared" si="51"/>
        <v>0</v>
      </c>
    </row>
    <row r="318" spans="1:52" x14ac:dyDescent="0.25">
      <c r="A318" s="39"/>
      <c r="B318" s="39" t="e">
        <f>IF(ROW(A318)=1,"",VLOOKUP(A318,'SERP Crawl'!A:C,3,FALSE))</f>
        <v>#N/A</v>
      </c>
      <c r="C318" t="e">
        <f>IF(ROW(A318)=1,"",VLOOKUP(A318,Crawl!A:C,3,FALSE))</f>
        <v>#N/A</v>
      </c>
      <c r="D318" s="46" t="e">
        <f>IF(ROW(A318)=1,"",IF(VLOOKUP(A318,Crawl!A:V,22,FALSE)="","No","Yes"))</f>
        <v>#N/A</v>
      </c>
      <c r="E318" s="46" t="e">
        <f>IF(ROW(A318)=1,"",IF(VLOOKUP(A318,Crawl!A:W,23,FALSE)=0,"",VLOOKUP(A318,Crawl!A:W,23,FALSE)))</f>
        <v>#N/A</v>
      </c>
      <c r="F318" s="46" t="str">
        <f t="shared" si="53"/>
        <v/>
      </c>
      <c r="G318" s="46" t="str">
        <f>IFERROR(MID(A318,FIND(".",A318,LEN(Questionnaire!$E$3)),LEN(A318)),"")</f>
        <v/>
      </c>
      <c r="H318" s="46" t="str">
        <f t="shared" si="54"/>
        <v/>
      </c>
      <c r="AJ318"/>
      <c r="AK318"/>
      <c r="AL318"/>
      <c r="AM318"/>
      <c r="AN318"/>
      <c r="AO318"/>
      <c r="AP318"/>
      <c r="AQ318" s="48" t="str">
        <f>IF(ROW()=1,"",IF(L318=200,IFERROR(IF(FIND(LOWER(Questionnaire!$E$2),LOWER(N318)),"Yes","No"),"No"),"-"))</f>
        <v>-</v>
      </c>
      <c r="AR318" s="48" t="str">
        <f t="shared" si="44"/>
        <v>-</v>
      </c>
      <c r="AS318" s="48" t="str">
        <f t="shared" si="45"/>
        <v>-</v>
      </c>
      <c r="AT318" s="48" t="str">
        <f t="shared" si="52"/>
        <v>-</v>
      </c>
      <c r="AU318" s="48" t="str">
        <f t="shared" si="46"/>
        <v>No</v>
      </c>
      <c r="AV318" s="48" t="str">
        <f t="shared" si="47"/>
        <v>No</v>
      </c>
      <c r="AW318" s="48" t="str">
        <f t="shared" si="48"/>
        <v>-</v>
      </c>
      <c r="AX318" s="48" t="str">
        <f t="shared" si="49"/>
        <v>No</v>
      </c>
      <c r="AY318" s="48" t="str">
        <f t="shared" si="50"/>
        <v>No</v>
      </c>
      <c r="AZ318" s="48">
        <f t="shared" si="51"/>
        <v>0</v>
      </c>
    </row>
    <row r="319" spans="1:52" x14ac:dyDescent="0.25">
      <c r="A319" s="39"/>
      <c r="B319" s="39" t="e">
        <f>IF(ROW(A319)=1,"",VLOOKUP(A319,'SERP Crawl'!A:C,3,FALSE))</f>
        <v>#N/A</v>
      </c>
      <c r="C319" t="e">
        <f>IF(ROW(A319)=1,"",VLOOKUP(A319,Crawl!A:C,3,FALSE))</f>
        <v>#N/A</v>
      </c>
      <c r="D319" s="46" t="e">
        <f>IF(ROW(A319)=1,"",IF(VLOOKUP(A319,Crawl!A:V,22,FALSE)="","No","Yes"))</f>
        <v>#N/A</v>
      </c>
      <c r="E319" s="46" t="e">
        <f>IF(ROW(A319)=1,"",IF(VLOOKUP(A319,Crawl!A:W,23,FALSE)=0,"",VLOOKUP(A319,Crawl!A:W,23,FALSE)))</f>
        <v>#N/A</v>
      </c>
      <c r="F319" s="46" t="str">
        <f t="shared" si="53"/>
        <v/>
      </c>
      <c r="G319" s="46" t="str">
        <f>IFERROR(MID(A319,FIND(".",A319,LEN(Questionnaire!$E$3)),LEN(A319)),"")</f>
        <v/>
      </c>
      <c r="H319" s="46" t="str">
        <f t="shared" si="54"/>
        <v/>
      </c>
      <c r="AJ319"/>
      <c r="AK319"/>
      <c r="AL319"/>
      <c r="AM319"/>
      <c r="AN319"/>
      <c r="AO319"/>
      <c r="AP319"/>
      <c r="AQ319" s="48" t="str">
        <f>IF(ROW()=1,"",IF(L319=200,IFERROR(IF(FIND(LOWER(Questionnaire!$E$2),LOWER(N319)),"Yes","No"),"No"),"-"))</f>
        <v>-</v>
      </c>
      <c r="AR319" s="48" t="str">
        <f t="shared" si="44"/>
        <v>-</v>
      </c>
      <c r="AS319" s="48" t="str">
        <f t="shared" si="45"/>
        <v>-</v>
      </c>
      <c r="AT319" s="48" t="str">
        <f t="shared" si="52"/>
        <v>-</v>
      </c>
      <c r="AU319" s="48" t="str">
        <f t="shared" si="46"/>
        <v>No</v>
      </c>
      <c r="AV319" s="48" t="str">
        <f t="shared" si="47"/>
        <v>No</v>
      </c>
      <c r="AW319" s="48" t="str">
        <f t="shared" si="48"/>
        <v>-</v>
      </c>
      <c r="AX319" s="48" t="str">
        <f t="shared" si="49"/>
        <v>No</v>
      </c>
      <c r="AY319" s="48" t="str">
        <f t="shared" si="50"/>
        <v>No</v>
      </c>
      <c r="AZ319" s="48">
        <f t="shared" si="51"/>
        <v>0</v>
      </c>
    </row>
    <row r="320" spans="1:52" x14ac:dyDescent="0.25">
      <c r="A320" s="39"/>
      <c r="B320" s="39" t="e">
        <f>IF(ROW(A320)=1,"",VLOOKUP(A320,'SERP Crawl'!A:C,3,FALSE))</f>
        <v>#N/A</v>
      </c>
      <c r="C320" t="e">
        <f>IF(ROW(A320)=1,"",VLOOKUP(A320,Crawl!A:C,3,FALSE))</f>
        <v>#N/A</v>
      </c>
      <c r="D320" s="46" t="e">
        <f>IF(ROW(A320)=1,"",IF(VLOOKUP(A320,Crawl!A:V,22,FALSE)="","No","Yes"))</f>
        <v>#N/A</v>
      </c>
      <c r="E320" s="46" t="e">
        <f>IF(ROW(A320)=1,"",IF(VLOOKUP(A320,Crawl!A:W,23,FALSE)=0,"",VLOOKUP(A320,Crawl!A:W,23,FALSE)))</f>
        <v>#N/A</v>
      </c>
      <c r="F320" s="46" t="str">
        <f t="shared" si="53"/>
        <v/>
      </c>
      <c r="G320" s="46" t="str">
        <f>IFERROR(MID(A320,FIND(".",A320,LEN(Questionnaire!$E$3)),LEN(A320)),"")</f>
        <v/>
      </c>
      <c r="H320" s="46" t="str">
        <f t="shared" si="54"/>
        <v/>
      </c>
      <c r="AJ320"/>
      <c r="AK320"/>
      <c r="AL320"/>
      <c r="AM320"/>
      <c r="AN320"/>
      <c r="AO320"/>
      <c r="AP320"/>
      <c r="AQ320" s="48" t="str">
        <f>IF(ROW()=1,"",IF(L320=200,IFERROR(IF(FIND(LOWER(Questionnaire!$E$2),LOWER(N320)),"Yes","No"),"No"),"-"))</f>
        <v>-</v>
      </c>
      <c r="AR320" s="48" t="str">
        <f t="shared" si="44"/>
        <v>-</v>
      </c>
      <c r="AS320" s="48" t="str">
        <f t="shared" si="45"/>
        <v>-</v>
      </c>
      <c r="AT320" s="48" t="str">
        <f t="shared" si="52"/>
        <v>-</v>
      </c>
      <c r="AU320" s="48" t="str">
        <f t="shared" si="46"/>
        <v>No</v>
      </c>
      <c r="AV320" s="48" t="str">
        <f t="shared" si="47"/>
        <v>No</v>
      </c>
      <c r="AW320" s="48" t="str">
        <f t="shared" si="48"/>
        <v>-</v>
      </c>
      <c r="AX320" s="48" t="str">
        <f t="shared" si="49"/>
        <v>No</v>
      </c>
      <c r="AY320" s="48" t="str">
        <f t="shared" si="50"/>
        <v>No</v>
      </c>
      <c r="AZ320" s="48">
        <f t="shared" si="51"/>
        <v>0</v>
      </c>
    </row>
    <row r="321" spans="1:52" x14ac:dyDescent="0.25">
      <c r="A321" s="39"/>
      <c r="B321" s="39" t="e">
        <f>IF(ROW(A321)=1,"",VLOOKUP(A321,'SERP Crawl'!A:C,3,FALSE))</f>
        <v>#N/A</v>
      </c>
      <c r="C321" t="e">
        <f>IF(ROW(A321)=1,"",VLOOKUP(A321,Crawl!A:C,3,FALSE))</f>
        <v>#N/A</v>
      </c>
      <c r="D321" s="46" t="e">
        <f>IF(ROW(A321)=1,"",IF(VLOOKUP(A321,Crawl!A:V,22,FALSE)="","No","Yes"))</f>
        <v>#N/A</v>
      </c>
      <c r="E321" s="46" t="e">
        <f>IF(ROW(A321)=1,"",IF(VLOOKUP(A321,Crawl!A:W,23,FALSE)=0,"",VLOOKUP(A321,Crawl!A:W,23,FALSE)))</f>
        <v>#N/A</v>
      </c>
      <c r="F321" s="46" t="str">
        <f t="shared" si="53"/>
        <v/>
      </c>
      <c r="G321" s="46" t="str">
        <f>IFERROR(MID(A321,FIND(".",A321,LEN(Questionnaire!$E$3)),LEN(A321)),"")</f>
        <v/>
      </c>
      <c r="H321" s="46" t="str">
        <f t="shared" si="54"/>
        <v/>
      </c>
      <c r="AJ321"/>
      <c r="AK321"/>
      <c r="AL321"/>
      <c r="AM321"/>
      <c r="AN321"/>
      <c r="AO321"/>
      <c r="AP321"/>
      <c r="AQ321" s="48" t="str">
        <f>IF(ROW()=1,"",IF(L321=200,IFERROR(IF(FIND(LOWER(Questionnaire!$E$2),LOWER(N321)),"Yes","No"),"No"),"-"))</f>
        <v>-</v>
      </c>
      <c r="AR321" s="48" t="str">
        <f t="shared" si="44"/>
        <v>-</v>
      </c>
      <c r="AS321" s="48" t="str">
        <f t="shared" si="45"/>
        <v>-</v>
      </c>
      <c r="AT321" s="48" t="str">
        <f t="shared" si="52"/>
        <v>-</v>
      </c>
      <c r="AU321" s="48" t="str">
        <f t="shared" si="46"/>
        <v>No</v>
      </c>
      <c r="AV321" s="48" t="str">
        <f t="shared" si="47"/>
        <v>No</v>
      </c>
      <c r="AW321" s="48" t="str">
        <f t="shared" si="48"/>
        <v>-</v>
      </c>
      <c r="AX321" s="48" t="str">
        <f t="shared" si="49"/>
        <v>No</v>
      </c>
      <c r="AY321" s="48" t="str">
        <f t="shared" si="50"/>
        <v>No</v>
      </c>
      <c r="AZ321" s="48">
        <f t="shared" si="51"/>
        <v>0</v>
      </c>
    </row>
    <row r="322" spans="1:52" x14ac:dyDescent="0.25">
      <c r="A322" s="39"/>
      <c r="B322" s="39" t="e">
        <f>IF(ROW(A322)=1,"",VLOOKUP(A322,'SERP Crawl'!A:C,3,FALSE))</f>
        <v>#N/A</v>
      </c>
      <c r="C322" t="e">
        <f>IF(ROW(A322)=1,"",VLOOKUP(A322,Crawl!A:C,3,FALSE))</f>
        <v>#N/A</v>
      </c>
      <c r="D322" s="46" t="e">
        <f>IF(ROW(A322)=1,"",IF(VLOOKUP(A322,Crawl!A:V,22,FALSE)="","No","Yes"))</f>
        <v>#N/A</v>
      </c>
      <c r="E322" s="46" t="e">
        <f>IF(ROW(A322)=1,"",IF(VLOOKUP(A322,Crawl!A:W,23,FALSE)=0,"",VLOOKUP(A322,Crawl!A:W,23,FALSE)))</f>
        <v>#N/A</v>
      </c>
      <c r="F322" s="46" t="str">
        <f t="shared" si="53"/>
        <v/>
      </c>
      <c r="G322" s="46" t="str">
        <f>IFERROR(MID(A322,FIND(".",A322,LEN(Questionnaire!$E$3)),LEN(A322)),"")</f>
        <v/>
      </c>
      <c r="H322" s="46" t="str">
        <f t="shared" si="54"/>
        <v/>
      </c>
      <c r="AJ322"/>
      <c r="AK322"/>
      <c r="AL322"/>
      <c r="AM322"/>
      <c r="AN322"/>
      <c r="AO322"/>
      <c r="AP322"/>
      <c r="AQ322" s="48" t="str">
        <f>IF(ROW()=1,"",IF(L322=200,IFERROR(IF(FIND(LOWER(Questionnaire!$E$2),LOWER(N322)),"Yes","No"),"No"),"-"))</f>
        <v>-</v>
      </c>
      <c r="AR322" s="48" t="str">
        <f t="shared" si="44"/>
        <v>-</v>
      </c>
      <c r="AS322" s="48" t="str">
        <f t="shared" si="45"/>
        <v>-</v>
      </c>
      <c r="AT322" s="48" t="str">
        <f t="shared" si="52"/>
        <v>-</v>
      </c>
      <c r="AU322" s="48" t="str">
        <f t="shared" si="46"/>
        <v>No</v>
      </c>
      <c r="AV322" s="48" t="str">
        <f t="shared" si="47"/>
        <v>No</v>
      </c>
      <c r="AW322" s="48" t="str">
        <f t="shared" si="48"/>
        <v>-</v>
      </c>
      <c r="AX322" s="48" t="str">
        <f t="shared" si="49"/>
        <v>No</v>
      </c>
      <c r="AY322" s="48" t="str">
        <f t="shared" si="50"/>
        <v>No</v>
      </c>
      <c r="AZ322" s="48">
        <f t="shared" si="51"/>
        <v>0</v>
      </c>
    </row>
    <row r="323" spans="1:52" x14ac:dyDescent="0.25">
      <c r="A323" s="39"/>
      <c r="B323" s="39" t="e">
        <f>IF(ROW(A323)=1,"",VLOOKUP(A323,'SERP Crawl'!A:C,3,FALSE))</f>
        <v>#N/A</v>
      </c>
      <c r="C323" t="e">
        <f>IF(ROW(A323)=1,"",VLOOKUP(A323,Crawl!A:C,3,FALSE))</f>
        <v>#N/A</v>
      </c>
      <c r="D323" s="46" t="e">
        <f>IF(ROW(A323)=1,"",IF(VLOOKUP(A323,Crawl!A:V,22,FALSE)="","No","Yes"))</f>
        <v>#N/A</v>
      </c>
      <c r="E323" s="46" t="e">
        <f>IF(ROW(A323)=1,"",IF(VLOOKUP(A323,Crawl!A:W,23,FALSE)=0,"",VLOOKUP(A323,Crawl!A:W,23,FALSE)))</f>
        <v>#N/A</v>
      </c>
      <c r="F323" s="46" t="str">
        <f t="shared" si="53"/>
        <v/>
      </c>
      <c r="G323" s="46" t="str">
        <f>IFERROR(MID(A323,FIND(".",A323,LEN(Questionnaire!$E$3)),LEN(A323)),"")</f>
        <v/>
      </c>
      <c r="H323" s="46" t="str">
        <f t="shared" si="54"/>
        <v/>
      </c>
      <c r="AJ323"/>
      <c r="AK323"/>
      <c r="AL323"/>
      <c r="AM323"/>
      <c r="AN323"/>
      <c r="AO323"/>
      <c r="AP323"/>
      <c r="AQ323" s="48" t="str">
        <f>IF(ROW()=1,"",IF(L323=200,IFERROR(IF(FIND(LOWER(Questionnaire!$E$2),LOWER(N323)),"Yes","No"),"No"),"-"))</f>
        <v>-</v>
      </c>
      <c r="AR323" s="48" t="str">
        <f t="shared" si="44"/>
        <v>-</v>
      </c>
      <c r="AS323" s="48" t="str">
        <f t="shared" si="45"/>
        <v>-</v>
      </c>
      <c r="AT323" s="48" t="str">
        <f t="shared" si="52"/>
        <v>-</v>
      </c>
      <c r="AU323" s="48" t="str">
        <f t="shared" si="46"/>
        <v>No</v>
      </c>
      <c r="AV323" s="48" t="str">
        <f t="shared" si="47"/>
        <v>No</v>
      </c>
      <c r="AW323" s="48" t="str">
        <f t="shared" si="48"/>
        <v>-</v>
      </c>
      <c r="AX323" s="48" t="str">
        <f t="shared" si="49"/>
        <v>No</v>
      </c>
      <c r="AY323" s="48" t="str">
        <f t="shared" si="50"/>
        <v>No</v>
      </c>
      <c r="AZ323" s="48">
        <f t="shared" si="51"/>
        <v>0</v>
      </c>
    </row>
    <row r="324" spans="1:52" x14ac:dyDescent="0.25">
      <c r="A324" s="39"/>
      <c r="B324" s="39" t="e">
        <f>IF(ROW(A324)=1,"",VLOOKUP(A324,'SERP Crawl'!A:C,3,FALSE))</f>
        <v>#N/A</v>
      </c>
      <c r="C324" t="e">
        <f>IF(ROW(A324)=1,"",VLOOKUP(A324,Crawl!A:C,3,FALSE))</f>
        <v>#N/A</v>
      </c>
      <c r="D324" s="46" t="e">
        <f>IF(ROW(A324)=1,"",IF(VLOOKUP(A324,Crawl!A:V,22,FALSE)="","No","Yes"))</f>
        <v>#N/A</v>
      </c>
      <c r="E324" s="46" t="e">
        <f>IF(ROW(A324)=1,"",IF(VLOOKUP(A324,Crawl!A:W,23,FALSE)=0,"",VLOOKUP(A324,Crawl!A:W,23,FALSE)))</f>
        <v>#N/A</v>
      </c>
      <c r="F324" s="46" t="str">
        <f t="shared" si="53"/>
        <v/>
      </c>
      <c r="G324" s="46" t="str">
        <f>IFERROR(MID(A324,FIND(".",A324,LEN(Questionnaire!$E$3)),LEN(A324)),"")</f>
        <v/>
      </c>
      <c r="H324" s="46" t="str">
        <f t="shared" si="54"/>
        <v/>
      </c>
      <c r="AJ324"/>
      <c r="AK324"/>
      <c r="AL324"/>
      <c r="AM324"/>
      <c r="AN324"/>
      <c r="AO324"/>
      <c r="AP324"/>
      <c r="AQ324" s="48" t="str">
        <f>IF(ROW()=1,"",IF(L324=200,IFERROR(IF(FIND(LOWER(Questionnaire!$E$2),LOWER(N324)),"Yes","No"),"No"),"-"))</f>
        <v>-</v>
      </c>
      <c r="AR324" s="48" t="str">
        <f t="shared" ref="AR324:AR387" si="55">IF(ROW()=1,"",IF(M324="OK",IF(N324="","No",IF(COUNTIF(N:N,N324)&gt;1,"Yes","No")),"-"))</f>
        <v>-</v>
      </c>
      <c r="AS324" s="48" t="str">
        <f t="shared" ref="AS324:AS387" si="56">IF(ROW()=1,"",IF(M324="OK",IF(Q324="","No",IF(COUNTIF(Q:Q,Q324)&gt;1,"Yes","No")),"-"))</f>
        <v>-</v>
      </c>
      <c r="AT324" s="48" t="str">
        <f t="shared" si="52"/>
        <v>-</v>
      </c>
      <c r="AU324" s="48" t="str">
        <f t="shared" ref="AU324:AU387" si="57">IF(ROW()=1,"",IF(AQ324="Yes",IF(AR324="Yes",IF(AS324="Yes",IF(AT324="Yes","No"),"No"),"No"),"No"))</f>
        <v>No</v>
      </c>
      <c r="AV324" s="48" t="str">
        <f t="shared" ref="AV324:AV387" si="58">IF(ROW()=1,"",IF(AE324="","No","Yes"))</f>
        <v>No</v>
      </c>
      <c r="AW324" s="48" t="str">
        <f t="shared" ref="AW324:AW387" si="59">IF(ROW()=1,"",IF(AF324="","-",IF(AF324=J324,"Yes","No")))</f>
        <v>-</v>
      </c>
      <c r="AX324" s="48" t="str">
        <f t="shared" ref="AX324:AX387" si="60">IF(ROW()=1,"",IFERROR(IF(FIND("noindex",LOWER(AG324)),"Yes","No"),"No"))</f>
        <v>No</v>
      </c>
      <c r="AY324" s="48" t="str">
        <f t="shared" ref="AY324:AY387" si="61">IFERROR(IF(FIND("noindex",LOWER(AG324)),"Yes","No"),"No")</f>
        <v>No</v>
      </c>
      <c r="AZ324" s="48">
        <f t="shared" ref="AZ324:AZ387" si="62">LEN(J324)</f>
        <v>0</v>
      </c>
    </row>
    <row r="325" spans="1:52" x14ac:dyDescent="0.25">
      <c r="A325" s="39"/>
      <c r="B325" s="39" t="e">
        <f>IF(ROW(A325)=1,"",VLOOKUP(A325,'SERP Crawl'!A:C,3,FALSE))</f>
        <v>#N/A</v>
      </c>
      <c r="C325" t="e">
        <f>IF(ROW(A325)=1,"",VLOOKUP(A325,Crawl!A:C,3,FALSE))</f>
        <v>#N/A</v>
      </c>
      <c r="D325" s="46" t="e">
        <f>IF(ROW(A325)=1,"",IF(VLOOKUP(A325,Crawl!A:V,22,FALSE)="","No","Yes"))</f>
        <v>#N/A</v>
      </c>
      <c r="E325" s="46" t="e">
        <f>IF(ROW(A325)=1,"",IF(VLOOKUP(A325,Crawl!A:W,23,FALSE)=0,"",VLOOKUP(A325,Crawl!A:W,23,FALSE)))</f>
        <v>#N/A</v>
      </c>
      <c r="F325" s="46" t="str">
        <f t="shared" si="53"/>
        <v/>
      </c>
      <c r="G325" s="46" t="str">
        <f>IFERROR(MID(A325,FIND(".",A325,LEN(Questionnaire!$E$3)),LEN(A325)),"")</f>
        <v/>
      </c>
      <c r="H325" s="46" t="str">
        <f t="shared" si="54"/>
        <v/>
      </c>
      <c r="AJ325"/>
      <c r="AK325"/>
      <c r="AL325"/>
      <c r="AM325"/>
      <c r="AN325"/>
      <c r="AO325"/>
      <c r="AP325"/>
      <c r="AQ325" s="48" t="str">
        <f>IF(ROW()=1,"",IF(L325=200,IFERROR(IF(FIND(LOWER(Questionnaire!$E$2),LOWER(N325)),"Yes","No"),"No"),"-"))</f>
        <v>-</v>
      </c>
      <c r="AR325" s="48" t="str">
        <f t="shared" si="55"/>
        <v>-</v>
      </c>
      <c r="AS325" s="48" t="str">
        <f t="shared" si="56"/>
        <v>-</v>
      </c>
      <c r="AT325" s="48" t="str">
        <f t="shared" ref="AT325:AT388" si="63">IFERROR(IF(ROW()=1,"",IF(M325="OK",IF(V325="","No",IF(COUNTIF(V:V,V325)&gt;1,"Yes","No")),"-")),"-")</f>
        <v>-</v>
      </c>
      <c r="AU325" s="48" t="str">
        <f t="shared" si="57"/>
        <v>No</v>
      </c>
      <c r="AV325" s="48" t="str">
        <f t="shared" si="58"/>
        <v>No</v>
      </c>
      <c r="AW325" s="48" t="str">
        <f t="shared" si="59"/>
        <v>-</v>
      </c>
      <c r="AX325" s="48" t="str">
        <f t="shared" si="60"/>
        <v>No</v>
      </c>
      <c r="AY325" s="48" t="str">
        <f t="shared" si="61"/>
        <v>No</v>
      </c>
      <c r="AZ325" s="48">
        <f t="shared" si="62"/>
        <v>0</v>
      </c>
    </row>
    <row r="326" spans="1:52" x14ac:dyDescent="0.25">
      <c r="A326" s="39"/>
      <c r="B326" s="39" t="e">
        <f>IF(ROW(A326)=1,"",VLOOKUP(A326,'SERP Crawl'!A:C,3,FALSE))</f>
        <v>#N/A</v>
      </c>
      <c r="C326" t="e">
        <f>IF(ROW(A326)=1,"",VLOOKUP(A326,Crawl!A:C,3,FALSE))</f>
        <v>#N/A</v>
      </c>
      <c r="D326" s="46" t="e">
        <f>IF(ROW(A326)=1,"",IF(VLOOKUP(A326,Crawl!A:V,22,FALSE)="","No","Yes"))</f>
        <v>#N/A</v>
      </c>
      <c r="E326" s="46" t="e">
        <f>IF(ROW(A326)=1,"",IF(VLOOKUP(A326,Crawl!A:W,23,FALSE)=0,"",VLOOKUP(A326,Crawl!A:W,23,FALSE)))</f>
        <v>#N/A</v>
      </c>
      <c r="F326" s="46" t="str">
        <f t="shared" ref="F326:F389" si="64">IFERROR(IF(E326="","-",IF(IF(ROW(A326)=1,"",IF(E326="","-",IF(D326="Yes","-",IF(E326=A326,"Yes","No")))),"")),"")</f>
        <v/>
      </c>
      <c r="G326" s="46" t="str">
        <f>IFERROR(MID(A326,FIND(".",A326,LEN(Questionnaire!$E$3)),LEN(A326)),"")</f>
        <v/>
      </c>
      <c r="H326" s="46" t="str">
        <f t="shared" ref="H326:H389" si="65">IFERROR(MID(A326,FIND("//",A326)+2,SUM(FIND(".",A326)-2-FIND("//",A326))),"")</f>
        <v/>
      </c>
      <c r="AJ326"/>
      <c r="AK326"/>
      <c r="AL326"/>
      <c r="AM326"/>
      <c r="AN326"/>
      <c r="AO326"/>
      <c r="AP326"/>
      <c r="AQ326" s="48" t="str">
        <f>IF(ROW()=1,"",IF(L326=200,IFERROR(IF(FIND(LOWER(Questionnaire!$E$2),LOWER(N326)),"Yes","No"),"No"),"-"))</f>
        <v>-</v>
      </c>
      <c r="AR326" s="48" t="str">
        <f t="shared" si="55"/>
        <v>-</v>
      </c>
      <c r="AS326" s="48" t="str">
        <f t="shared" si="56"/>
        <v>-</v>
      </c>
      <c r="AT326" s="48" t="str">
        <f t="shared" si="63"/>
        <v>-</v>
      </c>
      <c r="AU326" s="48" t="str">
        <f t="shared" si="57"/>
        <v>No</v>
      </c>
      <c r="AV326" s="48" t="str">
        <f t="shared" si="58"/>
        <v>No</v>
      </c>
      <c r="AW326" s="48" t="str">
        <f t="shared" si="59"/>
        <v>-</v>
      </c>
      <c r="AX326" s="48" t="str">
        <f t="shared" si="60"/>
        <v>No</v>
      </c>
      <c r="AY326" s="48" t="str">
        <f t="shared" si="61"/>
        <v>No</v>
      </c>
      <c r="AZ326" s="48">
        <f t="shared" si="62"/>
        <v>0</v>
      </c>
    </row>
    <row r="327" spans="1:52" x14ac:dyDescent="0.25">
      <c r="A327" s="39"/>
      <c r="B327" s="39" t="e">
        <f>IF(ROW(A327)=1,"",VLOOKUP(A327,'SERP Crawl'!A:C,3,FALSE))</f>
        <v>#N/A</v>
      </c>
      <c r="C327" t="e">
        <f>IF(ROW(A327)=1,"",VLOOKUP(A327,Crawl!A:C,3,FALSE))</f>
        <v>#N/A</v>
      </c>
      <c r="D327" s="46" t="e">
        <f>IF(ROW(A327)=1,"",IF(VLOOKUP(A327,Crawl!A:V,22,FALSE)="","No","Yes"))</f>
        <v>#N/A</v>
      </c>
      <c r="E327" s="46" t="e">
        <f>IF(ROW(A327)=1,"",IF(VLOOKUP(A327,Crawl!A:W,23,FALSE)=0,"",VLOOKUP(A327,Crawl!A:W,23,FALSE)))</f>
        <v>#N/A</v>
      </c>
      <c r="F327" s="46" t="str">
        <f t="shared" si="64"/>
        <v/>
      </c>
      <c r="G327" s="46" t="str">
        <f>IFERROR(MID(A327,FIND(".",A327,LEN(Questionnaire!$E$3)),LEN(A327)),"")</f>
        <v/>
      </c>
      <c r="H327" s="46" t="str">
        <f t="shared" si="65"/>
        <v/>
      </c>
      <c r="AJ327"/>
      <c r="AK327"/>
      <c r="AL327"/>
      <c r="AM327"/>
      <c r="AN327"/>
      <c r="AO327"/>
      <c r="AP327"/>
      <c r="AQ327" s="48" t="str">
        <f>IF(ROW()=1,"",IF(L327=200,IFERROR(IF(FIND(LOWER(Questionnaire!$E$2),LOWER(N327)),"Yes","No"),"No"),"-"))</f>
        <v>-</v>
      </c>
      <c r="AR327" s="48" t="str">
        <f t="shared" si="55"/>
        <v>-</v>
      </c>
      <c r="AS327" s="48" t="str">
        <f t="shared" si="56"/>
        <v>-</v>
      </c>
      <c r="AT327" s="48" t="str">
        <f t="shared" si="63"/>
        <v>-</v>
      </c>
      <c r="AU327" s="48" t="str">
        <f t="shared" si="57"/>
        <v>No</v>
      </c>
      <c r="AV327" s="48" t="str">
        <f t="shared" si="58"/>
        <v>No</v>
      </c>
      <c r="AW327" s="48" t="str">
        <f t="shared" si="59"/>
        <v>-</v>
      </c>
      <c r="AX327" s="48" t="str">
        <f t="shared" si="60"/>
        <v>No</v>
      </c>
      <c r="AY327" s="48" t="str">
        <f t="shared" si="61"/>
        <v>No</v>
      </c>
      <c r="AZ327" s="48">
        <f t="shared" si="62"/>
        <v>0</v>
      </c>
    </row>
    <row r="328" spans="1:52" x14ac:dyDescent="0.25">
      <c r="A328" s="39"/>
      <c r="B328" s="39" t="e">
        <f>IF(ROW(A328)=1,"",VLOOKUP(A328,'SERP Crawl'!A:C,3,FALSE))</f>
        <v>#N/A</v>
      </c>
      <c r="C328" t="e">
        <f>IF(ROW(A328)=1,"",VLOOKUP(A328,Crawl!A:C,3,FALSE))</f>
        <v>#N/A</v>
      </c>
      <c r="D328" s="46" t="e">
        <f>IF(ROW(A328)=1,"",IF(VLOOKUP(A328,Crawl!A:V,22,FALSE)="","No","Yes"))</f>
        <v>#N/A</v>
      </c>
      <c r="E328" s="46" t="e">
        <f>IF(ROW(A328)=1,"",IF(VLOOKUP(A328,Crawl!A:W,23,FALSE)=0,"",VLOOKUP(A328,Crawl!A:W,23,FALSE)))</f>
        <v>#N/A</v>
      </c>
      <c r="F328" s="46" t="str">
        <f t="shared" si="64"/>
        <v/>
      </c>
      <c r="G328" s="46" t="str">
        <f>IFERROR(MID(A328,FIND(".",A328,LEN(Questionnaire!$E$3)),LEN(A328)),"")</f>
        <v/>
      </c>
      <c r="H328" s="46" t="str">
        <f t="shared" si="65"/>
        <v/>
      </c>
      <c r="AJ328"/>
      <c r="AK328"/>
      <c r="AL328"/>
      <c r="AM328"/>
      <c r="AN328"/>
      <c r="AO328"/>
      <c r="AP328"/>
      <c r="AQ328" s="48" t="str">
        <f>IF(ROW()=1,"",IF(L328=200,IFERROR(IF(FIND(LOWER(Questionnaire!$E$2),LOWER(N328)),"Yes","No"),"No"),"-"))</f>
        <v>-</v>
      </c>
      <c r="AR328" s="48" t="str">
        <f t="shared" si="55"/>
        <v>-</v>
      </c>
      <c r="AS328" s="48" t="str">
        <f t="shared" si="56"/>
        <v>-</v>
      </c>
      <c r="AT328" s="48" t="str">
        <f t="shared" si="63"/>
        <v>-</v>
      </c>
      <c r="AU328" s="48" t="str">
        <f t="shared" si="57"/>
        <v>No</v>
      </c>
      <c r="AV328" s="48" t="str">
        <f t="shared" si="58"/>
        <v>No</v>
      </c>
      <c r="AW328" s="48" t="str">
        <f t="shared" si="59"/>
        <v>-</v>
      </c>
      <c r="AX328" s="48" t="str">
        <f t="shared" si="60"/>
        <v>No</v>
      </c>
      <c r="AY328" s="48" t="str">
        <f t="shared" si="61"/>
        <v>No</v>
      </c>
      <c r="AZ328" s="48">
        <f t="shared" si="62"/>
        <v>0</v>
      </c>
    </row>
    <row r="329" spans="1:52" x14ac:dyDescent="0.25">
      <c r="A329" s="39"/>
      <c r="B329" s="39" t="e">
        <f>IF(ROW(A329)=1,"",VLOOKUP(A329,'SERP Crawl'!A:C,3,FALSE))</f>
        <v>#N/A</v>
      </c>
      <c r="C329" t="e">
        <f>IF(ROW(A329)=1,"",VLOOKUP(A329,Crawl!A:C,3,FALSE))</f>
        <v>#N/A</v>
      </c>
      <c r="D329" s="46" t="e">
        <f>IF(ROW(A329)=1,"",IF(VLOOKUP(A329,Crawl!A:V,22,FALSE)="","No","Yes"))</f>
        <v>#N/A</v>
      </c>
      <c r="E329" s="46" t="e">
        <f>IF(ROW(A329)=1,"",IF(VLOOKUP(A329,Crawl!A:W,23,FALSE)=0,"",VLOOKUP(A329,Crawl!A:W,23,FALSE)))</f>
        <v>#N/A</v>
      </c>
      <c r="F329" s="46" t="str">
        <f t="shared" si="64"/>
        <v/>
      </c>
      <c r="G329" s="46" t="str">
        <f>IFERROR(MID(A329,FIND(".",A329,LEN(Questionnaire!$E$3)),LEN(A329)),"")</f>
        <v/>
      </c>
      <c r="H329" s="46" t="str">
        <f t="shared" si="65"/>
        <v/>
      </c>
      <c r="AJ329"/>
      <c r="AK329"/>
      <c r="AL329"/>
      <c r="AM329"/>
      <c r="AN329"/>
      <c r="AO329"/>
      <c r="AP329"/>
      <c r="AQ329" s="48" t="str">
        <f>IF(ROW()=1,"",IF(L329=200,IFERROR(IF(FIND(LOWER(Questionnaire!$E$2),LOWER(N329)),"Yes","No"),"No"),"-"))</f>
        <v>-</v>
      </c>
      <c r="AR329" s="48" t="str">
        <f t="shared" si="55"/>
        <v>-</v>
      </c>
      <c r="AS329" s="48" t="str">
        <f t="shared" si="56"/>
        <v>-</v>
      </c>
      <c r="AT329" s="48" t="str">
        <f t="shared" si="63"/>
        <v>-</v>
      </c>
      <c r="AU329" s="48" t="str">
        <f t="shared" si="57"/>
        <v>No</v>
      </c>
      <c r="AV329" s="48" t="str">
        <f t="shared" si="58"/>
        <v>No</v>
      </c>
      <c r="AW329" s="48" t="str">
        <f t="shared" si="59"/>
        <v>-</v>
      </c>
      <c r="AX329" s="48" t="str">
        <f t="shared" si="60"/>
        <v>No</v>
      </c>
      <c r="AY329" s="48" t="str">
        <f t="shared" si="61"/>
        <v>No</v>
      </c>
      <c r="AZ329" s="48">
        <f t="shared" si="62"/>
        <v>0</v>
      </c>
    </row>
    <row r="330" spans="1:52" x14ac:dyDescent="0.25">
      <c r="A330" s="39"/>
      <c r="B330" s="39" t="e">
        <f>IF(ROW(A330)=1,"",VLOOKUP(A330,'SERP Crawl'!A:C,3,FALSE))</f>
        <v>#N/A</v>
      </c>
      <c r="C330" t="e">
        <f>IF(ROW(A330)=1,"",VLOOKUP(A330,Crawl!A:C,3,FALSE))</f>
        <v>#N/A</v>
      </c>
      <c r="D330" s="46" t="e">
        <f>IF(ROW(A330)=1,"",IF(VLOOKUP(A330,Crawl!A:V,22,FALSE)="","No","Yes"))</f>
        <v>#N/A</v>
      </c>
      <c r="E330" s="46" t="e">
        <f>IF(ROW(A330)=1,"",IF(VLOOKUP(A330,Crawl!A:W,23,FALSE)=0,"",VLOOKUP(A330,Crawl!A:W,23,FALSE)))</f>
        <v>#N/A</v>
      </c>
      <c r="F330" s="46" t="str">
        <f t="shared" si="64"/>
        <v/>
      </c>
      <c r="G330" s="46" t="str">
        <f>IFERROR(MID(A330,FIND(".",A330,LEN(Questionnaire!$E$3)),LEN(A330)),"")</f>
        <v/>
      </c>
      <c r="H330" s="46" t="str">
        <f t="shared" si="65"/>
        <v/>
      </c>
      <c r="AJ330"/>
      <c r="AK330"/>
      <c r="AL330"/>
      <c r="AM330"/>
      <c r="AN330"/>
      <c r="AO330"/>
      <c r="AP330"/>
      <c r="AQ330" s="48" t="str">
        <f>IF(ROW()=1,"",IF(L330=200,IFERROR(IF(FIND(LOWER(Questionnaire!$E$2),LOWER(N330)),"Yes","No"),"No"),"-"))</f>
        <v>-</v>
      </c>
      <c r="AR330" s="48" t="str">
        <f t="shared" si="55"/>
        <v>-</v>
      </c>
      <c r="AS330" s="48" t="str">
        <f t="shared" si="56"/>
        <v>-</v>
      </c>
      <c r="AT330" s="48" t="str">
        <f t="shared" si="63"/>
        <v>-</v>
      </c>
      <c r="AU330" s="48" t="str">
        <f t="shared" si="57"/>
        <v>No</v>
      </c>
      <c r="AV330" s="48" t="str">
        <f t="shared" si="58"/>
        <v>No</v>
      </c>
      <c r="AW330" s="48" t="str">
        <f t="shared" si="59"/>
        <v>-</v>
      </c>
      <c r="AX330" s="48" t="str">
        <f t="shared" si="60"/>
        <v>No</v>
      </c>
      <c r="AY330" s="48" t="str">
        <f t="shared" si="61"/>
        <v>No</v>
      </c>
      <c r="AZ330" s="48">
        <f t="shared" si="62"/>
        <v>0</v>
      </c>
    </row>
    <row r="331" spans="1:52" x14ac:dyDescent="0.25">
      <c r="A331" s="39"/>
      <c r="B331" s="39" t="e">
        <f>IF(ROW(A331)=1,"",VLOOKUP(A331,'SERP Crawl'!A:C,3,FALSE))</f>
        <v>#N/A</v>
      </c>
      <c r="C331" t="e">
        <f>IF(ROW(A331)=1,"",VLOOKUP(A331,Crawl!A:C,3,FALSE))</f>
        <v>#N/A</v>
      </c>
      <c r="D331" s="46" t="e">
        <f>IF(ROW(A331)=1,"",IF(VLOOKUP(A331,Crawl!A:V,22,FALSE)="","No","Yes"))</f>
        <v>#N/A</v>
      </c>
      <c r="E331" s="46" t="e">
        <f>IF(ROW(A331)=1,"",IF(VLOOKUP(A331,Crawl!A:W,23,FALSE)=0,"",VLOOKUP(A331,Crawl!A:W,23,FALSE)))</f>
        <v>#N/A</v>
      </c>
      <c r="F331" s="46" t="str">
        <f t="shared" si="64"/>
        <v/>
      </c>
      <c r="G331" s="46" t="str">
        <f>IFERROR(MID(A331,FIND(".",A331,LEN(Questionnaire!$E$3)),LEN(A331)),"")</f>
        <v/>
      </c>
      <c r="H331" s="46" t="str">
        <f t="shared" si="65"/>
        <v/>
      </c>
      <c r="AJ331"/>
      <c r="AK331"/>
      <c r="AL331"/>
      <c r="AM331"/>
      <c r="AN331"/>
      <c r="AO331"/>
      <c r="AP331"/>
      <c r="AQ331" s="48" t="str">
        <f>IF(ROW()=1,"",IF(L331=200,IFERROR(IF(FIND(LOWER(Questionnaire!$E$2),LOWER(N331)),"Yes","No"),"No"),"-"))</f>
        <v>-</v>
      </c>
      <c r="AR331" s="48" t="str">
        <f t="shared" si="55"/>
        <v>-</v>
      </c>
      <c r="AS331" s="48" t="str">
        <f t="shared" si="56"/>
        <v>-</v>
      </c>
      <c r="AT331" s="48" t="str">
        <f t="shared" si="63"/>
        <v>-</v>
      </c>
      <c r="AU331" s="48" t="str">
        <f t="shared" si="57"/>
        <v>No</v>
      </c>
      <c r="AV331" s="48" t="str">
        <f t="shared" si="58"/>
        <v>No</v>
      </c>
      <c r="AW331" s="48" t="str">
        <f t="shared" si="59"/>
        <v>-</v>
      </c>
      <c r="AX331" s="48" t="str">
        <f t="shared" si="60"/>
        <v>No</v>
      </c>
      <c r="AY331" s="48" t="str">
        <f t="shared" si="61"/>
        <v>No</v>
      </c>
      <c r="AZ331" s="48">
        <f t="shared" si="62"/>
        <v>0</v>
      </c>
    </row>
    <row r="332" spans="1:52" x14ac:dyDescent="0.25">
      <c r="A332" s="39"/>
      <c r="B332" s="39" t="e">
        <f>IF(ROW(A332)=1,"",VLOOKUP(A332,'SERP Crawl'!A:C,3,FALSE))</f>
        <v>#N/A</v>
      </c>
      <c r="C332" t="e">
        <f>IF(ROW(A332)=1,"",VLOOKUP(A332,Crawl!A:C,3,FALSE))</f>
        <v>#N/A</v>
      </c>
      <c r="D332" s="46" t="e">
        <f>IF(ROW(A332)=1,"",IF(VLOOKUP(A332,Crawl!A:V,22,FALSE)="","No","Yes"))</f>
        <v>#N/A</v>
      </c>
      <c r="E332" s="46" t="e">
        <f>IF(ROW(A332)=1,"",IF(VLOOKUP(A332,Crawl!A:W,23,FALSE)=0,"",VLOOKUP(A332,Crawl!A:W,23,FALSE)))</f>
        <v>#N/A</v>
      </c>
      <c r="F332" s="46" t="str">
        <f t="shared" si="64"/>
        <v/>
      </c>
      <c r="G332" s="46" t="str">
        <f>IFERROR(MID(A332,FIND(".",A332,LEN(Questionnaire!$E$3)),LEN(A332)),"")</f>
        <v/>
      </c>
      <c r="H332" s="46" t="str">
        <f t="shared" si="65"/>
        <v/>
      </c>
      <c r="AJ332"/>
      <c r="AK332"/>
      <c r="AL332"/>
      <c r="AM332"/>
      <c r="AN332"/>
      <c r="AO332"/>
      <c r="AP332"/>
      <c r="AQ332" s="48" t="str">
        <f>IF(ROW()=1,"",IF(L332=200,IFERROR(IF(FIND(LOWER(Questionnaire!$E$2),LOWER(N332)),"Yes","No"),"No"),"-"))</f>
        <v>-</v>
      </c>
      <c r="AR332" s="48" t="str">
        <f t="shared" si="55"/>
        <v>-</v>
      </c>
      <c r="AS332" s="48" t="str">
        <f t="shared" si="56"/>
        <v>-</v>
      </c>
      <c r="AT332" s="48" t="str">
        <f t="shared" si="63"/>
        <v>-</v>
      </c>
      <c r="AU332" s="48" t="str">
        <f t="shared" si="57"/>
        <v>No</v>
      </c>
      <c r="AV332" s="48" t="str">
        <f t="shared" si="58"/>
        <v>No</v>
      </c>
      <c r="AW332" s="48" t="str">
        <f t="shared" si="59"/>
        <v>-</v>
      </c>
      <c r="AX332" s="48" t="str">
        <f t="shared" si="60"/>
        <v>No</v>
      </c>
      <c r="AY332" s="48" t="str">
        <f t="shared" si="61"/>
        <v>No</v>
      </c>
      <c r="AZ332" s="48">
        <f t="shared" si="62"/>
        <v>0</v>
      </c>
    </row>
    <row r="333" spans="1:52" x14ac:dyDescent="0.25">
      <c r="A333" s="39"/>
      <c r="B333" s="39" t="e">
        <f>IF(ROW(A333)=1,"",VLOOKUP(A333,'SERP Crawl'!A:C,3,FALSE))</f>
        <v>#N/A</v>
      </c>
      <c r="C333" t="e">
        <f>IF(ROW(A333)=1,"",VLOOKUP(A333,Crawl!A:C,3,FALSE))</f>
        <v>#N/A</v>
      </c>
      <c r="D333" s="46" t="e">
        <f>IF(ROW(A333)=1,"",IF(VLOOKUP(A333,Crawl!A:V,22,FALSE)="","No","Yes"))</f>
        <v>#N/A</v>
      </c>
      <c r="E333" s="46" t="e">
        <f>IF(ROW(A333)=1,"",IF(VLOOKUP(A333,Crawl!A:W,23,FALSE)=0,"",VLOOKUP(A333,Crawl!A:W,23,FALSE)))</f>
        <v>#N/A</v>
      </c>
      <c r="F333" s="46" t="str">
        <f t="shared" si="64"/>
        <v/>
      </c>
      <c r="G333" s="46" t="str">
        <f>IFERROR(MID(A333,FIND(".",A333,LEN(Questionnaire!$E$3)),LEN(A333)),"")</f>
        <v/>
      </c>
      <c r="H333" s="46" t="str">
        <f t="shared" si="65"/>
        <v/>
      </c>
      <c r="AJ333"/>
      <c r="AK333"/>
      <c r="AL333"/>
      <c r="AM333"/>
      <c r="AN333"/>
      <c r="AO333"/>
      <c r="AP333"/>
      <c r="AQ333" s="48" t="str">
        <f>IF(ROW()=1,"",IF(L333=200,IFERROR(IF(FIND(LOWER(Questionnaire!$E$2),LOWER(N333)),"Yes","No"),"No"),"-"))</f>
        <v>-</v>
      </c>
      <c r="AR333" s="48" t="str">
        <f t="shared" si="55"/>
        <v>-</v>
      </c>
      <c r="AS333" s="48" t="str">
        <f t="shared" si="56"/>
        <v>-</v>
      </c>
      <c r="AT333" s="48" t="str">
        <f t="shared" si="63"/>
        <v>-</v>
      </c>
      <c r="AU333" s="48" t="str">
        <f t="shared" si="57"/>
        <v>No</v>
      </c>
      <c r="AV333" s="48" t="str">
        <f t="shared" si="58"/>
        <v>No</v>
      </c>
      <c r="AW333" s="48" t="str">
        <f t="shared" si="59"/>
        <v>-</v>
      </c>
      <c r="AX333" s="48" t="str">
        <f t="shared" si="60"/>
        <v>No</v>
      </c>
      <c r="AY333" s="48" t="str">
        <f t="shared" si="61"/>
        <v>No</v>
      </c>
      <c r="AZ333" s="48">
        <f t="shared" si="62"/>
        <v>0</v>
      </c>
    </row>
    <row r="334" spans="1:52" x14ac:dyDescent="0.25">
      <c r="A334" s="39"/>
      <c r="B334" s="39" t="e">
        <f>IF(ROW(A334)=1,"",VLOOKUP(A334,'SERP Crawl'!A:C,3,FALSE))</f>
        <v>#N/A</v>
      </c>
      <c r="C334" t="e">
        <f>IF(ROW(A334)=1,"",VLOOKUP(A334,Crawl!A:C,3,FALSE))</f>
        <v>#N/A</v>
      </c>
      <c r="D334" s="46" t="e">
        <f>IF(ROW(A334)=1,"",IF(VLOOKUP(A334,Crawl!A:V,22,FALSE)="","No","Yes"))</f>
        <v>#N/A</v>
      </c>
      <c r="E334" s="46" t="e">
        <f>IF(ROW(A334)=1,"",IF(VLOOKUP(A334,Crawl!A:W,23,FALSE)=0,"",VLOOKUP(A334,Crawl!A:W,23,FALSE)))</f>
        <v>#N/A</v>
      </c>
      <c r="F334" s="46" t="str">
        <f t="shared" si="64"/>
        <v/>
      </c>
      <c r="G334" s="46" t="str">
        <f>IFERROR(MID(A334,FIND(".",A334,LEN(Questionnaire!$E$3)),LEN(A334)),"")</f>
        <v/>
      </c>
      <c r="H334" s="46" t="str">
        <f t="shared" si="65"/>
        <v/>
      </c>
      <c r="AJ334"/>
      <c r="AK334"/>
      <c r="AL334"/>
      <c r="AM334"/>
      <c r="AN334"/>
      <c r="AO334"/>
      <c r="AP334"/>
      <c r="AQ334" s="48" t="str">
        <f>IF(ROW()=1,"",IF(L334=200,IFERROR(IF(FIND(LOWER(Questionnaire!$E$2),LOWER(N334)),"Yes","No"),"No"),"-"))</f>
        <v>-</v>
      </c>
      <c r="AR334" s="48" t="str">
        <f t="shared" si="55"/>
        <v>-</v>
      </c>
      <c r="AS334" s="48" t="str">
        <f t="shared" si="56"/>
        <v>-</v>
      </c>
      <c r="AT334" s="48" t="str">
        <f t="shared" si="63"/>
        <v>-</v>
      </c>
      <c r="AU334" s="48" t="str">
        <f t="shared" si="57"/>
        <v>No</v>
      </c>
      <c r="AV334" s="48" t="str">
        <f t="shared" si="58"/>
        <v>No</v>
      </c>
      <c r="AW334" s="48" t="str">
        <f t="shared" si="59"/>
        <v>-</v>
      </c>
      <c r="AX334" s="48" t="str">
        <f t="shared" si="60"/>
        <v>No</v>
      </c>
      <c r="AY334" s="48" t="str">
        <f t="shared" si="61"/>
        <v>No</v>
      </c>
      <c r="AZ334" s="48">
        <f t="shared" si="62"/>
        <v>0</v>
      </c>
    </row>
    <row r="335" spans="1:52" x14ac:dyDescent="0.25">
      <c r="A335" s="39"/>
      <c r="B335" s="39" t="e">
        <f>IF(ROW(A335)=1,"",VLOOKUP(A335,'SERP Crawl'!A:C,3,FALSE))</f>
        <v>#N/A</v>
      </c>
      <c r="C335" t="e">
        <f>IF(ROW(A335)=1,"",VLOOKUP(A335,Crawl!A:C,3,FALSE))</f>
        <v>#N/A</v>
      </c>
      <c r="D335" s="46" t="e">
        <f>IF(ROW(A335)=1,"",IF(VLOOKUP(A335,Crawl!A:V,22,FALSE)="","No","Yes"))</f>
        <v>#N/A</v>
      </c>
      <c r="E335" s="46" t="e">
        <f>IF(ROW(A335)=1,"",IF(VLOOKUP(A335,Crawl!A:W,23,FALSE)=0,"",VLOOKUP(A335,Crawl!A:W,23,FALSE)))</f>
        <v>#N/A</v>
      </c>
      <c r="F335" s="46" t="str">
        <f t="shared" si="64"/>
        <v/>
      </c>
      <c r="G335" s="46" t="str">
        <f>IFERROR(MID(A335,FIND(".",A335,LEN(Questionnaire!$E$3)),LEN(A335)),"")</f>
        <v/>
      </c>
      <c r="H335" s="46" t="str">
        <f t="shared" si="65"/>
        <v/>
      </c>
      <c r="AJ335"/>
      <c r="AK335"/>
      <c r="AL335"/>
      <c r="AM335"/>
      <c r="AN335"/>
      <c r="AO335"/>
      <c r="AP335"/>
      <c r="AQ335" s="48" t="str">
        <f>IF(ROW()=1,"",IF(L335=200,IFERROR(IF(FIND(LOWER(Questionnaire!$E$2),LOWER(N335)),"Yes","No"),"No"),"-"))</f>
        <v>-</v>
      </c>
      <c r="AR335" s="48" t="str">
        <f t="shared" si="55"/>
        <v>-</v>
      </c>
      <c r="AS335" s="48" t="str">
        <f t="shared" si="56"/>
        <v>-</v>
      </c>
      <c r="AT335" s="48" t="str">
        <f t="shared" si="63"/>
        <v>-</v>
      </c>
      <c r="AU335" s="48" t="str">
        <f t="shared" si="57"/>
        <v>No</v>
      </c>
      <c r="AV335" s="48" t="str">
        <f t="shared" si="58"/>
        <v>No</v>
      </c>
      <c r="AW335" s="48" t="str">
        <f t="shared" si="59"/>
        <v>-</v>
      </c>
      <c r="AX335" s="48" t="str">
        <f t="shared" si="60"/>
        <v>No</v>
      </c>
      <c r="AY335" s="48" t="str">
        <f t="shared" si="61"/>
        <v>No</v>
      </c>
      <c r="AZ335" s="48">
        <f t="shared" si="62"/>
        <v>0</v>
      </c>
    </row>
    <row r="336" spans="1:52" x14ac:dyDescent="0.25">
      <c r="A336" s="39"/>
      <c r="B336" s="39" t="e">
        <f>IF(ROW(A336)=1,"",VLOOKUP(A336,'SERP Crawl'!A:C,3,FALSE))</f>
        <v>#N/A</v>
      </c>
      <c r="C336" t="e">
        <f>IF(ROW(A336)=1,"",VLOOKUP(A336,Crawl!A:C,3,FALSE))</f>
        <v>#N/A</v>
      </c>
      <c r="D336" s="46" t="e">
        <f>IF(ROW(A336)=1,"",IF(VLOOKUP(A336,Crawl!A:V,22,FALSE)="","No","Yes"))</f>
        <v>#N/A</v>
      </c>
      <c r="E336" s="46" t="e">
        <f>IF(ROW(A336)=1,"",IF(VLOOKUP(A336,Crawl!A:W,23,FALSE)=0,"",VLOOKUP(A336,Crawl!A:W,23,FALSE)))</f>
        <v>#N/A</v>
      </c>
      <c r="F336" s="46" t="str">
        <f t="shared" si="64"/>
        <v/>
      </c>
      <c r="G336" s="46" t="str">
        <f>IFERROR(MID(A336,FIND(".",A336,LEN(Questionnaire!$E$3)),LEN(A336)),"")</f>
        <v/>
      </c>
      <c r="H336" s="46" t="str">
        <f t="shared" si="65"/>
        <v/>
      </c>
      <c r="AJ336"/>
      <c r="AK336"/>
      <c r="AL336"/>
      <c r="AM336"/>
      <c r="AN336"/>
      <c r="AO336"/>
      <c r="AP336" s="58"/>
      <c r="AQ336" s="48" t="str">
        <f>IF(ROW()=1,"",IF(L336=200,IFERROR(IF(FIND(LOWER(Questionnaire!$E$2),LOWER(N336)),"Yes","No"),"No"),"-"))</f>
        <v>-</v>
      </c>
      <c r="AR336" s="48" t="str">
        <f t="shared" si="55"/>
        <v>-</v>
      </c>
      <c r="AS336" s="48" t="str">
        <f t="shared" si="56"/>
        <v>-</v>
      </c>
      <c r="AT336" s="48" t="str">
        <f t="shared" si="63"/>
        <v>-</v>
      </c>
      <c r="AU336" s="48" t="str">
        <f t="shared" si="57"/>
        <v>No</v>
      </c>
      <c r="AV336" s="48" t="str">
        <f t="shared" si="58"/>
        <v>No</v>
      </c>
      <c r="AW336" s="48" t="str">
        <f t="shared" si="59"/>
        <v>-</v>
      </c>
      <c r="AX336" s="48" t="str">
        <f t="shared" si="60"/>
        <v>No</v>
      </c>
      <c r="AY336" s="48" t="str">
        <f t="shared" si="61"/>
        <v>No</v>
      </c>
      <c r="AZ336" s="48">
        <f t="shared" si="62"/>
        <v>0</v>
      </c>
    </row>
    <row r="337" spans="1:52" x14ac:dyDescent="0.25">
      <c r="A337" s="39"/>
      <c r="B337" s="39" t="e">
        <f>IF(ROW(A337)=1,"",VLOOKUP(A337,'SERP Crawl'!A:C,3,FALSE))</f>
        <v>#N/A</v>
      </c>
      <c r="C337" t="e">
        <f>IF(ROW(A337)=1,"",VLOOKUP(A337,Crawl!A:C,3,FALSE))</f>
        <v>#N/A</v>
      </c>
      <c r="D337" s="46" t="e">
        <f>IF(ROW(A337)=1,"",IF(VLOOKUP(A337,Crawl!A:V,22,FALSE)="","No","Yes"))</f>
        <v>#N/A</v>
      </c>
      <c r="E337" s="46" t="e">
        <f>IF(ROW(A337)=1,"",IF(VLOOKUP(A337,Crawl!A:W,23,FALSE)=0,"",VLOOKUP(A337,Crawl!A:W,23,FALSE)))</f>
        <v>#N/A</v>
      </c>
      <c r="F337" s="46" t="str">
        <f t="shared" si="64"/>
        <v/>
      </c>
      <c r="G337" s="46" t="str">
        <f>IFERROR(MID(A337,FIND(".",A337,LEN(Questionnaire!$E$3)),LEN(A337)),"")</f>
        <v/>
      </c>
      <c r="H337" s="46" t="str">
        <f t="shared" si="65"/>
        <v/>
      </c>
      <c r="AJ337"/>
      <c r="AK337"/>
      <c r="AL337"/>
      <c r="AM337"/>
      <c r="AN337"/>
      <c r="AO337"/>
      <c r="AP337"/>
      <c r="AQ337" s="48" t="str">
        <f>IF(ROW()=1,"",IF(L337=200,IFERROR(IF(FIND(LOWER(Questionnaire!$E$2),LOWER(N337)),"Yes","No"),"No"),"-"))</f>
        <v>-</v>
      </c>
      <c r="AR337" s="48" t="str">
        <f t="shared" si="55"/>
        <v>-</v>
      </c>
      <c r="AS337" s="48" t="str">
        <f t="shared" si="56"/>
        <v>-</v>
      </c>
      <c r="AT337" s="48" t="str">
        <f t="shared" si="63"/>
        <v>-</v>
      </c>
      <c r="AU337" s="48" t="str">
        <f t="shared" si="57"/>
        <v>No</v>
      </c>
      <c r="AV337" s="48" t="str">
        <f t="shared" si="58"/>
        <v>No</v>
      </c>
      <c r="AW337" s="48" t="str">
        <f t="shared" si="59"/>
        <v>-</v>
      </c>
      <c r="AX337" s="48" t="str">
        <f t="shared" si="60"/>
        <v>No</v>
      </c>
      <c r="AY337" s="48" t="str">
        <f t="shared" si="61"/>
        <v>No</v>
      </c>
      <c r="AZ337" s="48">
        <f t="shared" si="62"/>
        <v>0</v>
      </c>
    </row>
    <row r="338" spans="1:52" x14ac:dyDescent="0.25">
      <c r="A338" s="39"/>
      <c r="B338" s="39" t="e">
        <f>IF(ROW(A338)=1,"",VLOOKUP(A338,'SERP Crawl'!A:C,3,FALSE))</f>
        <v>#N/A</v>
      </c>
      <c r="C338" t="e">
        <f>IF(ROW(A338)=1,"",VLOOKUP(A338,Crawl!A:C,3,FALSE))</f>
        <v>#N/A</v>
      </c>
      <c r="D338" s="46" t="e">
        <f>IF(ROW(A338)=1,"",IF(VLOOKUP(A338,Crawl!A:V,22,FALSE)="","No","Yes"))</f>
        <v>#N/A</v>
      </c>
      <c r="E338" s="46" t="e">
        <f>IF(ROW(A338)=1,"",IF(VLOOKUP(A338,Crawl!A:W,23,FALSE)=0,"",VLOOKUP(A338,Crawl!A:W,23,FALSE)))</f>
        <v>#N/A</v>
      </c>
      <c r="F338" s="46" t="str">
        <f t="shared" si="64"/>
        <v/>
      </c>
      <c r="G338" s="46" t="str">
        <f>IFERROR(MID(A338,FIND(".",A338,LEN(Questionnaire!$E$3)),LEN(A338)),"")</f>
        <v/>
      </c>
      <c r="H338" s="46" t="str">
        <f t="shared" si="65"/>
        <v/>
      </c>
      <c r="AJ338"/>
      <c r="AK338"/>
      <c r="AL338"/>
      <c r="AM338"/>
      <c r="AN338"/>
      <c r="AO338"/>
      <c r="AP338"/>
      <c r="AQ338" s="48" t="str">
        <f>IF(ROW()=1,"",IF(L338=200,IFERROR(IF(FIND(LOWER(Questionnaire!$E$2),LOWER(N338)),"Yes","No"),"No"),"-"))</f>
        <v>-</v>
      </c>
      <c r="AR338" s="48" t="str">
        <f t="shared" si="55"/>
        <v>-</v>
      </c>
      <c r="AS338" s="48" t="str">
        <f t="shared" si="56"/>
        <v>-</v>
      </c>
      <c r="AT338" s="48" t="str">
        <f t="shared" si="63"/>
        <v>-</v>
      </c>
      <c r="AU338" s="48" t="str">
        <f t="shared" si="57"/>
        <v>No</v>
      </c>
      <c r="AV338" s="48" t="str">
        <f t="shared" si="58"/>
        <v>No</v>
      </c>
      <c r="AW338" s="48" t="str">
        <f t="shared" si="59"/>
        <v>-</v>
      </c>
      <c r="AX338" s="48" t="str">
        <f t="shared" si="60"/>
        <v>No</v>
      </c>
      <c r="AY338" s="48" t="str">
        <f t="shared" si="61"/>
        <v>No</v>
      </c>
      <c r="AZ338" s="48">
        <f t="shared" si="62"/>
        <v>0</v>
      </c>
    </row>
    <row r="339" spans="1:52" x14ac:dyDescent="0.25">
      <c r="A339" s="39"/>
      <c r="B339" s="39" t="e">
        <f>IF(ROW(A339)=1,"",VLOOKUP(A339,'SERP Crawl'!A:C,3,FALSE))</f>
        <v>#N/A</v>
      </c>
      <c r="C339" t="e">
        <f>IF(ROW(A339)=1,"",VLOOKUP(A339,Crawl!A:C,3,FALSE))</f>
        <v>#N/A</v>
      </c>
      <c r="D339" s="46" t="e">
        <f>IF(ROW(A339)=1,"",IF(VLOOKUP(A339,Crawl!A:V,22,FALSE)="","No","Yes"))</f>
        <v>#N/A</v>
      </c>
      <c r="E339" s="46" t="e">
        <f>IF(ROW(A339)=1,"",IF(VLOOKUP(A339,Crawl!A:W,23,FALSE)=0,"",VLOOKUP(A339,Crawl!A:W,23,FALSE)))</f>
        <v>#N/A</v>
      </c>
      <c r="F339" s="46" t="str">
        <f t="shared" si="64"/>
        <v/>
      </c>
      <c r="G339" s="46" t="str">
        <f>IFERROR(MID(A339,FIND(".",A339,LEN(Questionnaire!$E$3)),LEN(A339)),"")</f>
        <v/>
      </c>
      <c r="H339" s="46" t="str">
        <f t="shared" si="65"/>
        <v/>
      </c>
      <c r="AJ339"/>
      <c r="AK339"/>
      <c r="AL339"/>
      <c r="AM339"/>
      <c r="AN339"/>
      <c r="AO339"/>
      <c r="AP339"/>
      <c r="AQ339" s="48" t="str">
        <f>IF(ROW()=1,"",IF(L339=200,IFERROR(IF(FIND(LOWER(Questionnaire!$E$2),LOWER(N339)),"Yes","No"),"No"),"-"))</f>
        <v>-</v>
      </c>
      <c r="AR339" s="48" t="str">
        <f t="shared" si="55"/>
        <v>-</v>
      </c>
      <c r="AS339" s="48" t="str">
        <f t="shared" si="56"/>
        <v>-</v>
      </c>
      <c r="AT339" s="48" t="str">
        <f t="shared" si="63"/>
        <v>-</v>
      </c>
      <c r="AU339" s="48" t="str">
        <f t="shared" si="57"/>
        <v>No</v>
      </c>
      <c r="AV339" s="48" t="str">
        <f t="shared" si="58"/>
        <v>No</v>
      </c>
      <c r="AW339" s="48" t="str">
        <f t="shared" si="59"/>
        <v>-</v>
      </c>
      <c r="AX339" s="48" t="str">
        <f t="shared" si="60"/>
        <v>No</v>
      </c>
      <c r="AY339" s="48" t="str">
        <f t="shared" si="61"/>
        <v>No</v>
      </c>
      <c r="AZ339" s="48">
        <f t="shared" si="62"/>
        <v>0</v>
      </c>
    </row>
    <row r="340" spans="1:52" x14ac:dyDescent="0.25">
      <c r="A340" s="39"/>
      <c r="B340" s="39" t="e">
        <f>IF(ROW(A340)=1,"",VLOOKUP(A340,'SERP Crawl'!A:C,3,FALSE))</f>
        <v>#N/A</v>
      </c>
      <c r="C340" t="e">
        <f>IF(ROW(A340)=1,"",VLOOKUP(A340,Crawl!A:C,3,FALSE))</f>
        <v>#N/A</v>
      </c>
      <c r="D340" s="46" t="e">
        <f>IF(ROW(A340)=1,"",IF(VLOOKUP(A340,Crawl!A:V,22,FALSE)="","No","Yes"))</f>
        <v>#N/A</v>
      </c>
      <c r="E340" s="46" t="e">
        <f>IF(ROW(A340)=1,"",IF(VLOOKUP(A340,Crawl!A:W,23,FALSE)=0,"",VLOOKUP(A340,Crawl!A:W,23,FALSE)))</f>
        <v>#N/A</v>
      </c>
      <c r="F340" s="46" t="str">
        <f t="shared" si="64"/>
        <v/>
      </c>
      <c r="G340" s="46" t="str">
        <f>IFERROR(MID(A340,FIND(".",A340,LEN(Questionnaire!$E$3)),LEN(A340)),"")</f>
        <v/>
      </c>
      <c r="H340" s="46" t="str">
        <f t="shared" si="65"/>
        <v/>
      </c>
      <c r="AJ340"/>
      <c r="AK340"/>
      <c r="AL340"/>
      <c r="AM340"/>
      <c r="AN340"/>
      <c r="AO340"/>
      <c r="AP340"/>
      <c r="AQ340" s="48" t="str">
        <f>IF(ROW()=1,"",IF(L340=200,IFERROR(IF(FIND(LOWER(Questionnaire!$E$2),LOWER(N340)),"Yes","No"),"No"),"-"))</f>
        <v>-</v>
      </c>
      <c r="AR340" s="48" t="str">
        <f t="shared" si="55"/>
        <v>-</v>
      </c>
      <c r="AS340" s="48" t="str">
        <f t="shared" si="56"/>
        <v>-</v>
      </c>
      <c r="AT340" s="48" t="str">
        <f t="shared" si="63"/>
        <v>-</v>
      </c>
      <c r="AU340" s="48" t="str">
        <f t="shared" si="57"/>
        <v>No</v>
      </c>
      <c r="AV340" s="48" t="str">
        <f t="shared" si="58"/>
        <v>No</v>
      </c>
      <c r="AW340" s="48" t="str">
        <f t="shared" si="59"/>
        <v>-</v>
      </c>
      <c r="AX340" s="48" t="str">
        <f t="shared" si="60"/>
        <v>No</v>
      </c>
      <c r="AY340" s="48" t="str">
        <f t="shared" si="61"/>
        <v>No</v>
      </c>
      <c r="AZ340" s="48">
        <f t="shared" si="62"/>
        <v>0</v>
      </c>
    </row>
    <row r="341" spans="1:52" x14ac:dyDescent="0.25">
      <c r="A341" s="39"/>
      <c r="B341" s="39" t="e">
        <f>IF(ROW(A341)=1,"",VLOOKUP(A341,'SERP Crawl'!A:C,3,FALSE))</f>
        <v>#N/A</v>
      </c>
      <c r="C341" t="e">
        <f>IF(ROW(A341)=1,"",VLOOKUP(A341,Crawl!A:C,3,FALSE))</f>
        <v>#N/A</v>
      </c>
      <c r="D341" s="46" t="e">
        <f>IF(ROW(A341)=1,"",IF(VLOOKUP(A341,Crawl!A:V,22,FALSE)="","No","Yes"))</f>
        <v>#N/A</v>
      </c>
      <c r="E341" s="46" t="e">
        <f>IF(ROW(A341)=1,"",IF(VLOOKUP(A341,Crawl!A:W,23,FALSE)=0,"",VLOOKUP(A341,Crawl!A:W,23,FALSE)))</f>
        <v>#N/A</v>
      </c>
      <c r="F341" s="46" t="str">
        <f t="shared" si="64"/>
        <v/>
      </c>
      <c r="G341" s="46" t="str">
        <f>IFERROR(MID(A341,FIND(".",A341,LEN(Questionnaire!$E$3)),LEN(A341)),"")</f>
        <v/>
      </c>
      <c r="H341" s="46" t="str">
        <f t="shared" si="65"/>
        <v/>
      </c>
      <c r="AJ341"/>
      <c r="AK341"/>
      <c r="AL341"/>
      <c r="AM341"/>
      <c r="AN341"/>
      <c r="AO341"/>
      <c r="AP341"/>
      <c r="AQ341" s="48" t="str">
        <f>IF(ROW()=1,"",IF(L341=200,IFERROR(IF(FIND(LOWER(Questionnaire!$E$2),LOWER(N341)),"Yes","No"),"No"),"-"))</f>
        <v>-</v>
      </c>
      <c r="AR341" s="48" t="str">
        <f t="shared" si="55"/>
        <v>-</v>
      </c>
      <c r="AS341" s="48" t="str">
        <f t="shared" si="56"/>
        <v>-</v>
      </c>
      <c r="AT341" s="48" t="str">
        <f t="shared" si="63"/>
        <v>-</v>
      </c>
      <c r="AU341" s="48" t="str">
        <f t="shared" si="57"/>
        <v>No</v>
      </c>
      <c r="AV341" s="48" t="str">
        <f t="shared" si="58"/>
        <v>No</v>
      </c>
      <c r="AW341" s="48" t="str">
        <f t="shared" si="59"/>
        <v>-</v>
      </c>
      <c r="AX341" s="48" t="str">
        <f t="shared" si="60"/>
        <v>No</v>
      </c>
      <c r="AY341" s="48" t="str">
        <f t="shared" si="61"/>
        <v>No</v>
      </c>
      <c r="AZ341" s="48">
        <f t="shared" si="62"/>
        <v>0</v>
      </c>
    </row>
    <row r="342" spans="1:52" x14ac:dyDescent="0.25">
      <c r="A342" s="39"/>
      <c r="B342" s="39" t="e">
        <f>IF(ROW(A342)=1,"",VLOOKUP(A342,'SERP Crawl'!A:C,3,FALSE))</f>
        <v>#N/A</v>
      </c>
      <c r="C342" t="e">
        <f>IF(ROW(A342)=1,"",VLOOKUP(A342,Crawl!A:C,3,FALSE))</f>
        <v>#N/A</v>
      </c>
      <c r="D342" s="46" t="e">
        <f>IF(ROW(A342)=1,"",IF(VLOOKUP(A342,Crawl!A:V,22,FALSE)="","No","Yes"))</f>
        <v>#N/A</v>
      </c>
      <c r="E342" s="46" t="e">
        <f>IF(ROW(A342)=1,"",IF(VLOOKUP(A342,Crawl!A:W,23,FALSE)=0,"",VLOOKUP(A342,Crawl!A:W,23,FALSE)))</f>
        <v>#N/A</v>
      </c>
      <c r="F342" s="46" t="str">
        <f t="shared" si="64"/>
        <v/>
      </c>
      <c r="G342" s="46" t="str">
        <f>IFERROR(MID(A342,FIND(".",A342,LEN(Questionnaire!$E$3)),LEN(A342)),"")</f>
        <v/>
      </c>
      <c r="H342" s="46" t="str">
        <f t="shared" si="65"/>
        <v/>
      </c>
      <c r="AJ342"/>
      <c r="AK342"/>
      <c r="AL342"/>
      <c r="AM342"/>
      <c r="AN342"/>
      <c r="AO342"/>
      <c r="AP342"/>
      <c r="AQ342" s="48" t="str">
        <f>IF(ROW()=1,"",IF(L342=200,IFERROR(IF(FIND(LOWER(Questionnaire!$E$2),LOWER(N342)),"Yes","No"),"No"),"-"))</f>
        <v>-</v>
      </c>
      <c r="AR342" s="48" t="str">
        <f t="shared" si="55"/>
        <v>-</v>
      </c>
      <c r="AS342" s="48" t="str">
        <f t="shared" si="56"/>
        <v>-</v>
      </c>
      <c r="AT342" s="48" t="str">
        <f t="shared" si="63"/>
        <v>-</v>
      </c>
      <c r="AU342" s="48" t="str">
        <f t="shared" si="57"/>
        <v>No</v>
      </c>
      <c r="AV342" s="48" t="str">
        <f t="shared" si="58"/>
        <v>No</v>
      </c>
      <c r="AW342" s="48" t="str">
        <f t="shared" si="59"/>
        <v>-</v>
      </c>
      <c r="AX342" s="48" t="str">
        <f t="shared" si="60"/>
        <v>No</v>
      </c>
      <c r="AY342" s="48" t="str">
        <f t="shared" si="61"/>
        <v>No</v>
      </c>
      <c r="AZ342" s="48">
        <f t="shared" si="62"/>
        <v>0</v>
      </c>
    </row>
    <row r="343" spans="1:52" x14ac:dyDescent="0.25">
      <c r="A343" s="39"/>
      <c r="B343" s="39" t="e">
        <f>IF(ROW(A343)=1,"",VLOOKUP(A343,'SERP Crawl'!A:C,3,FALSE))</f>
        <v>#N/A</v>
      </c>
      <c r="C343" t="e">
        <f>IF(ROW(A343)=1,"",VLOOKUP(A343,Crawl!A:C,3,FALSE))</f>
        <v>#N/A</v>
      </c>
      <c r="D343" s="46" t="e">
        <f>IF(ROW(A343)=1,"",IF(VLOOKUP(A343,Crawl!A:V,22,FALSE)="","No","Yes"))</f>
        <v>#N/A</v>
      </c>
      <c r="E343" s="46" t="e">
        <f>IF(ROW(A343)=1,"",IF(VLOOKUP(A343,Crawl!A:W,23,FALSE)=0,"",VLOOKUP(A343,Crawl!A:W,23,FALSE)))</f>
        <v>#N/A</v>
      </c>
      <c r="F343" s="46" t="str">
        <f t="shared" si="64"/>
        <v/>
      </c>
      <c r="G343" s="46" t="str">
        <f>IFERROR(MID(A343,FIND(".",A343,LEN(Questionnaire!$E$3)),LEN(A343)),"")</f>
        <v/>
      </c>
      <c r="H343" s="46" t="str">
        <f t="shared" si="65"/>
        <v/>
      </c>
      <c r="AJ343"/>
      <c r="AK343"/>
      <c r="AL343"/>
      <c r="AM343"/>
      <c r="AN343"/>
      <c r="AO343"/>
      <c r="AP343"/>
      <c r="AQ343" s="48" t="str">
        <f>IF(ROW()=1,"",IF(L343=200,IFERROR(IF(FIND(LOWER(Questionnaire!$E$2),LOWER(N343)),"Yes","No"),"No"),"-"))</f>
        <v>-</v>
      </c>
      <c r="AR343" s="48" t="str">
        <f t="shared" si="55"/>
        <v>-</v>
      </c>
      <c r="AS343" s="48" t="str">
        <f t="shared" si="56"/>
        <v>-</v>
      </c>
      <c r="AT343" s="48" t="str">
        <f t="shared" si="63"/>
        <v>-</v>
      </c>
      <c r="AU343" s="48" t="str">
        <f t="shared" si="57"/>
        <v>No</v>
      </c>
      <c r="AV343" s="48" t="str">
        <f t="shared" si="58"/>
        <v>No</v>
      </c>
      <c r="AW343" s="48" t="str">
        <f t="shared" si="59"/>
        <v>-</v>
      </c>
      <c r="AX343" s="48" t="str">
        <f t="shared" si="60"/>
        <v>No</v>
      </c>
      <c r="AY343" s="48" t="str">
        <f t="shared" si="61"/>
        <v>No</v>
      </c>
      <c r="AZ343" s="48">
        <f t="shared" si="62"/>
        <v>0</v>
      </c>
    </row>
    <row r="344" spans="1:52" x14ac:dyDescent="0.25">
      <c r="A344" s="39"/>
      <c r="B344" s="39" t="e">
        <f>IF(ROW(A344)=1,"",VLOOKUP(A344,'SERP Crawl'!A:C,3,FALSE))</f>
        <v>#N/A</v>
      </c>
      <c r="C344" t="e">
        <f>IF(ROW(A344)=1,"",VLOOKUP(A344,Crawl!A:C,3,FALSE))</f>
        <v>#N/A</v>
      </c>
      <c r="D344" s="46" t="e">
        <f>IF(ROW(A344)=1,"",IF(VLOOKUP(A344,Crawl!A:V,22,FALSE)="","No","Yes"))</f>
        <v>#N/A</v>
      </c>
      <c r="E344" s="46" t="e">
        <f>IF(ROW(A344)=1,"",IF(VLOOKUP(A344,Crawl!A:W,23,FALSE)=0,"",VLOOKUP(A344,Crawl!A:W,23,FALSE)))</f>
        <v>#N/A</v>
      </c>
      <c r="F344" s="46" t="str">
        <f t="shared" si="64"/>
        <v/>
      </c>
      <c r="G344" s="46" t="str">
        <f>IFERROR(MID(A344,FIND(".",A344,LEN(Questionnaire!$E$3)),LEN(A344)),"")</f>
        <v/>
      </c>
      <c r="H344" s="46" t="str">
        <f t="shared" si="65"/>
        <v/>
      </c>
      <c r="AJ344"/>
      <c r="AK344"/>
      <c r="AL344"/>
      <c r="AM344"/>
      <c r="AN344"/>
      <c r="AO344"/>
      <c r="AP344"/>
      <c r="AQ344" s="48" t="str">
        <f>IF(ROW()=1,"",IF(L344=200,IFERROR(IF(FIND(LOWER(Questionnaire!$E$2),LOWER(N344)),"Yes","No"),"No"),"-"))</f>
        <v>-</v>
      </c>
      <c r="AR344" s="48" t="str">
        <f t="shared" si="55"/>
        <v>-</v>
      </c>
      <c r="AS344" s="48" t="str">
        <f t="shared" si="56"/>
        <v>-</v>
      </c>
      <c r="AT344" s="48" t="str">
        <f t="shared" si="63"/>
        <v>-</v>
      </c>
      <c r="AU344" s="48" t="str">
        <f t="shared" si="57"/>
        <v>No</v>
      </c>
      <c r="AV344" s="48" t="str">
        <f t="shared" si="58"/>
        <v>No</v>
      </c>
      <c r="AW344" s="48" t="str">
        <f t="shared" si="59"/>
        <v>-</v>
      </c>
      <c r="AX344" s="48" t="str">
        <f t="shared" si="60"/>
        <v>No</v>
      </c>
      <c r="AY344" s="48" t="str">
        <f t="shared" si="61"/>
        <v>No</v>
      </c>
      <c r="AZ344" s="48">
        <f t="shared" si="62"/>
        <v>0</v>
      </c>
    </row>
    <row r="345" spans="1:52" x14ac:dyDescent="0.25">
      <c r="A345" s="39"/>
      <c r="B345" s="39" t="e">
        <f>IF(ROW(A345)=1,"",VLOOKUP(A345,'SERP Crawl'!A:C,3,FALSE))</f>
        <v>#N/A</v>
      </c>
      <c r="C345" t="e">
        <f>IF(ROW(A345)=1,"",VLOOKUP(A345,Crawl!A:C,3,FALSE))</f>
        <v>#N/A</v>
      </c>
      <c r="D345" s="46" t="e">
        <f>IF(ROW(A345)=1,"",IF(VLOOKUP(A345,Crawl!A:V,22,FALSE)="","No","Yes"))</f>
        <v>#N/A</v>
      </c>
      <c r="E345" s="46" t="e">
        <f>IF(ROW(A345)=1,"",IF(VLOOKUP(A345,Crawl!A:W,23,FALSE)=0,"",VLOOKUP(A345,Crawl!A:W,23,FALSE)))</f>
        <v>#N/A</v>
      </c>
      <c r="F345" s="46" t="str">
        <f t="shared" si="64"/>
        <v/>
      </c>
      <c r="G345" s="46" t="str">
        <f>IFERROR(MID(A345,FIND(".",A345,LEN(Questionnaire!$E$3)),LEN(A345)),"")</f>
        <v/>
      </c>
      <c r="H345" s="46" t="str">
        <f t="shared" si="65"/>
        <v/>
      </c>
      <c r="AJ345"/>
      <c r="AK345"/>
      <c r="AL345"/>
      <c r="AM345"/>
      <c r="AN345"/>
      <c r="AO345"/>
      <c r="AP345"/>
      <c r="AQ345" s="48" t="str">
        <f>IF(ROW()=1,"",IF(L345=200,IFERROR(IF(FIND(LOWER(Questionnaire!$E$2),LOWER(N345)),"Yes","No"),"No"),"-"))</f>
        <v>-</v>
      </c>
      <c r="AR345" s="48" t="str">
        <f t="shared" si="55"/>
        <v>-</v>
      </c>
      <c r="AS345" s="48" t="str">
        <f t="shared" si="56"/>
        <v>-</v>
      </c>
      <c r="AT345" s="48" t="str">
        <f t="shared" si="63"/>
        <v>-</v>
      </c>
      <c r="AU345" s="48" t="str">
        <f t="shared" si="57"/>
        <v>No</v>
      </c>
      <c r="AV345" s="48" t="str">
        <f t="shared" si="58"/>
        <v>No</v>
      </c>
      <c r="AW345" s="48" t="str">
        <f t="shared" si="59"/>
        <v>-</v>
      </c>
      <c r="AX345" s="48" t="str">
        <f t="shared" si="60"/>
        <v>No</v>
      </c>
      <c r="AY345" s="48" t="str">
        <f t="shared" si="61"/>
        <v>No</v>
      </c>
      <c r="AZ345" s="48">
        <f t="shared" si="62"/>
        <v>0</v>
      </c>
    </row>
    <row r="346" spans="1:52" x14ac:dyDescent="0.25">
      <c r="A346" s="39"/>
      <c r="B346" s="39" t="e">
        <f>IF(ROW(A346)=1,"",VLOOKUP(A346,'SERP Crawl'!A:C,3,FALSE))</f>
        <v>#N/A</v>
      </c>
      <c r="C346" t="e">
        <f>IF(ROW(A346)=1,"",VLOOKUP(A346,Crawl!A:C,3,FALSE))</f>
        <v>#N/A</v>
      </c>
      <c r="D346" s="46" t="e">
        <f>IF(ROW(A346)=1,"",IF(VLOOKUP(A346,Crawl!A:V,22,FALSE)="","No","Yes"))</f>
        <v>#N/A</v>
      </c>
      <c r="E346" s="46" t="e">
        <f>IF(ROW(A346)=1,"",IF(VLOOKUP(A346,Crawl!A:W,23,FALSE)=0,"",VLOOKUP(A346,Crawl!A:W,23,FALSE)))</f>
        <v>#N/A</v>
      </c>
      <c r="F346" s="46" t="str">
        <f t="shared" si="64"/>
        <v/>
      </c>
      <c r="G346" s="46" t="str">
        <f>IFERROR(MID(A346,FIND(".",A346,LEN(Questionnaire!$E$3)),LEN(A346)),"")</f>
        <v/>
      </c>
      <c r="H346" s="46" t="str">
        <f t="shared" si="65"/>
        <v/>
      </c>
      <c r="AJ346"/>
      <c r="AK346"/>
      <c r="AL346"/>
      <c r="AM346"/>
      <c r="AN346"/>
      <c r="AO346"/>
      <c r="AP346"/>
      <c r="AQ346" s="48" t="str">
        <f>IF(ROW()=1,"",IF(L346=200,IFERROR(IF(FIND(LOWER(Questionnaire!$E$2),LOWER(N346)),"Yes","No"),"No"),"-"))</f>
        <v>-</v>
      </c>
      <c r="AR346" s="48" t="str">
        <f t="shared" si="55"/>
        <v>-</v>
      </c>
      <c r="AS346" s="48" t="str">
        <f t="shared" si="56"/>
        <v>-</v>
      </c>
      <c r="AT346" s="48" t="str">
        <f t="shared" si="63"/>
        <v>-</v>
      </c>
      <c r="AU346" s="48" t="str">
        <f t="shared" si="57"/>
        <v>No</v>
      </c>
      <c r="AV346" s="48" t="str">
        <f t="shared" si="58"/>
        <v>No</v>
      </c>
      <c r="AW346" s="48" t="str">
        <f t="shared" si="59"/>
        <v>-</v>
      </c>
      <c r="AX346" s="48" t="str">
        <f t="shared" si="60"/>
        <v>No</v>
      </c>
      <c r="AY346" s="48" t="str">
        <f t="shared" si="61"/>
        <v>No</v>
      </c>
      <c r="AZ346" s="48">
        <f t="shared" si="62"/>
        <v>0</v>
      </c>
    </row>
    <row r="347" spans="1:52" x14ac:dyDescent="0.25">
      <c r="A347" s="39"/>
      <c r="B347" s="39" t="e">
        <f>IF(ROW(A347)=1,"",VLOOKUP(A347,'SERP Crawl'!A:C,3,FALSE))</f>
        <v>#N/A</v>
      </c>
      <c r="C347" t="e">
        <f>IF(ROW(A347)=1,"",VLOOKUP(A347,Crawl!A:C,3,FALSE))</f>
        <v>#N/A</v>
      </c>
      <c r="D347" s="46" t="e">
        <f>IF(ROW(A347)=1,"",IF(VLOOKUP(A347,Crawl!A:V,22,FALSE)="","No","Yes"))</f>
        <v>#N/A</v>
      </c>
      <c r="E347" s="46" t="e">
        <f>IF(ROW(A347)=1,"",IF(VLOOKUP(A347,Crawl!A:W,23,FALSE)=0,"",VLOOKUP(A347,Crawl!A:W,23,FALSE)))</f>
        <v>#N/A</v>
      </c>
      <c r="F347" s="46" t="str">
        <f t="shared" si="64"/>
        <v/>
      </c>
      <c r="G347" s="46" t="str">
        <f>IFERROR(MID(A347,FIND(".",A347,LEN(Questionnaire!$E$3)),LEN(A347)),"")</f>
        <v/>
      </c>
      <c r="H347" s="46" t="str">
        <f t="shared" si="65"/>
        <v/>
      </c>
      <c r="AJ347"/>
      <c r="AK347"/>
      <c r="AL347"/>
      <c r="AM347"/>
      <c r="AN347"/>
      <c r="AO347"/>
      <c r="AP347"/>
      <c r="AQ347" s="48" t="str">
        <f>IF(ROW()=1,"",IF(L347=200,IFERROR(IF(FIND(LOWER(Questionnaire!$E$2),LOWER(N347)),"Yes","No"),"No"),"-"))</f>
        <v>-</v>
      </c>
      <c r="AR347" s="48" t="str">
        <f t="shared" si="55"/>
        <v>-</v>
      </c>
      <c r="AS347" s="48" t="str">
        <f t="shared" si="56"/>
        <v>-</v>
      </c>
      <c r="AT347" s="48" t="str">
        <f t="shared" si="63"/>
        <v>-</v>
      </c>
      <c r="AU347" s="48" t="str">
        <f t="shared" si="57"/>
        <v>No</v>
      </c>
      <c r="AV347" s="48" t="str">
        <f t="shared" si="58"/>
        <v>No</v>
      </c>
      <c r="AW347" s="48" t="str">
        <f t="shared" si="59"/>
        <v>-</v>
      </c>
      <c r="AX347" s="48" t="str">
        <f t="shared" si="60"/>
        <v>No</v>
      </c>
      <c r="AY347" s="48" t="str">
        <f t="shared" si="61"/>
        <v>No</v>
      </c>
      <c r="AZ347" s="48">
        <f t="shared" si="62"/>
        <v>0</v>
      </c>
    </row>
    <row r="348" spans="1:52" x14ac:dyDescent="0.25">
      <c r="A348" s="39"/>
      <c r="B348" s="39" t="e">
        <f>IF(ROW(A348)=1,"",VLOOKUP(A348,'SERP Crawl'!A:C,3,FALSE))</f>
        <v>#N/A</v>
      </c>
      <c r="C348" t="e">
        <f>IF(ROW(A348)=1,"",VLOOKUP(A348,Crawl!A:C,3,FALSE))</f>
        <v>#N/A</v>
      </c>
      <c r="D348" s="46" t="e">
        <f>IF(ROW(A348)=1,"",IF(VLOOKUP(A348,Crawl!A:V,22,FALSE)="","No","Yes"))</f>
        <v>#N/A</v>
      </c>
      <c r="E348" s="46" t="e">
        <f>IF(ROW(A348)=1,"",IF(VLOOKUP(A348,Crawl!A:W,23,FALSE)=0,"",VLOOKUP(A348,Crawl!A:W,23,FALSE)))</f>
        <v>#N/A</v>
      </c>
      <c r="F348" s="46" t="str">
        <f t="shared" si="64"/>
        <v/>
      </c>
      <c r="G348" s="46" t="str">
        <f>IFERROR(MID(A348,FIND(".",A348,LEN(Questionnaire!$E$3)),LEN(A348)),"")</f>
        <v/>
      </c>
      <c r="H348" s="46" t="str">
        <f t="shared" si="65"/>
        <v/>
      </c>
      <c r="AJ348"/>
      <c r="AK348"/>
      <c r="AL348"/>
      <c r="AM348"/>
      <c r="AN348"/>
      <c r="AO348"/>
      <c r="AP348"/>
      <c r="AQ348" s="48" t="str">
        <f>IF(ROW()=1,"",IF(L348=200,IFERROR(IF(FIND(LOWER(Questionnaire!$E$2),LOWER(N348)),"Yes","No"),"No"),"-"))</f>
        <v>-</v>
      </c>
      <c r="AR348" s="48" t="str">
        <f t="shared" si="55"/>
        <v>-</v>
      </c>
      <c r="AS348" s="48" t="str">
        <f t="shared" si="56"/>
        <v>-</v>
      </c>
      <c r="AT348" s="48" t="str">
        <f t="shared" si="63"/>
        <v>-</v>
      </c>
      <c r="AU348" s="48" t="str">
        <f t="shared" si="57"/>
        <v>No</v>
      </c>
      <c r="AV348" s="48" t="str">
        <f t="shared" si="58"/>
        <v>No</v>
      </c>
      <c r="AW348" s="48" t="str">
        <f t="shared" si="59"/>
        <v>-</v>
      </c>
      <c r="AX348" s="48" t="str">
        <f t="shared" si="60"/>
        <v>No</v>
      </c>
      <c r="AY348" s="48" t="str">
        <f t="shared" si="61"/>
        <v>No</v>
      </c>
      <c r="AZ348" s="48">
        <f t="shared" si="62"/>
        <v>0</v>
      </c>
    </row>
    <row r="349" spans="1:52" x14ac:dyDescent="0.25">
      <c r="A349" s="39"/>
      <c r="B349" s="39" t="e">
        <f>IF(ROW(A349)=1,"",VLOOKUP(A349,'SERP Crawl'!A:C,3,FALSE))</f>
        <v>#N/A</v>
      </c>
      <c r="C349" t="e">
        <f>IF(ROW(A349)=1,"",VLOOKUP(A349,Crawl!A:C,3,FALSE))</f>
        <v>#N/A</v>
      </c>
      <c r="D349" s="46" t="e">
        <f>IF(ROW(A349)=1,"",IF(VLOOKUP(A349,Crawl!A:V,22,FALSE)="","No","Yes"))</f>
        <v>#N/A</v>
      </c>
      <c r="E349" s="46" t="e">
        <f>IF(ROW(A349)=1,"",IF(VLOOKUP(A349,Crawl!A:W,23,FALSE)=0,"",VLOOKUP(A349,Crawl!A:W,23,FALSE)))</f>
        <v>#N/A</v>
      </c>
      <c r="F349" s="46" t="str">
        <f t="shared" si="64"/>
        <v/>
      </c>
      <c r="G349" s="46" t="str">
        <f>IFERROR(MID(A349,FIND(".",A349,LEN(Questionnaire!$E$3)),LEN(A349)),"")</f>
        <v/>
      </c>
      <c r="H349" s="46" t="str">
        <f t="shared" si="65"/>
        <v/>
      </c>
      <c r="AJ349"/>
      <c r="AK349"/>
      <c r="AL349"/>
      <c r="AM349"/>
      <c r="AN349"/>
      <c r="AO349"/>
      <c r="AP349"/>
      <c r="AQ349" s="48" t="str">
        <f>IF(ROW()=1,"",IF(L349=200,IFERROR(IF(FIND(LOWER(Questionnaire!$E$2),LOWER(N349)),"Yes","No"),"No"),"-"))</f>
        <v>-</v>
      </c>
      <c r="AR349" s="48" t="str">
        <f t="shared" si="55"/>
        <v>-</v>
      </c>
      <c r="AS349" s="48" t="str">
        <f t="shared" si="56"/>
        <v>-</v>
      </c>
      <c r="AT349" s="48" t="str">
        <f t="shared" si="63"/>
        <v>-</v>
      </c>
      <c r="AU349" s="48" t="str">
        <f t="shared" si="57"/>
        <v>No</v>
      </c>
      <c r="AV349" s="48" t="str">
        <f t="shared" si="58"/>
        <v>No</v>
      </c>
      <c r="AW349" s="48" t="str">
        <f t="shared" si="59"/>
        <v>-</v>
      </c>
      <c r="AX349" s="48" t="str">
        <f t="shared" si="60"/>
        <v>No</v>
      </c>
      <c r="AY349" s="48" t="str">
        <f t="shared" si="61"/>
        <v>No</v>
      </c>
      <c r="AZ349" s="48">
        <f t="shared" si="62"/>
        <v>0</v>
      </c>
    </row>
    <row r="350" spans="1:52" x14ac:dyDescent="0.25">
      <c r="A350" s="39"/>
      <c r="B350" s="39" t="e">
        <f>IF(ROW(A350)=1,"",VLOOKUP(A350,'SERP Crawl'!A:C,3,FALSE))</f>
        <v>#N/A</v>
      </c>
      <c r="C350" t="e">
        <f>IF(ROW(A350)=1,"",VLOOKUP(A350,Crawl!A:C,3,FALSE))</f>
        <v>#N/A</v>
      </c>
      <c r="D350" s="46" t="e">
        <f>IF(ROW(A350)=1,"",IF(VLOOKUP(A350,Crawl!A:V,22,FALSE)="","No","Yes"))</f>
        <v>#N/A</v>
      </c>
      <c r="E350" s="46" t="e">
        <f>IF(ROW(A350)=1,"",IF(VLOOKUP(A350,Crawl!A:W,23,FALSE)=0,"",VLOOKUP(A350,Crawl!A:W,23,FALSE)))</f>
        <v>#N/A</v>
      </c>
      <c r="F350" s="46" t="str">
        <f t="shared" si="64"/>
        <v/>
      </c>
      <c r="G350" s="46" t="str">
        <f>IFERROR(MID(A350,FIND(".",A350,LEN(Questionnaire!$E$3)),LEN(A350)),"")</f>
        <v/>
      </c>
      <c r="H350" s="46" t="str">
        <f t="shared" si="65"/>
        <v/>
      </c>
      <c r="AJ350"/>
      <c r="AK350"/>
      <c r="AL350"/>
      <c r="AM350"/>
      <c r="AN350"/>
      <c r="AO350"/>
      <c r="AP350"/>
      <c r="AQ350" s="48" t="str">
        <f>IF(ROW()=1,"",IF(L350=200,IFERROR(IF(FIND(LOWER(Questionnaire!$E$2),LOWER(N350)),"Yes","No"),"No"),"-"))</f>
        <v>-</v>
      </c>
      <c r="AR350" s="48" t="str">
        <f t="shared" si="55"/>
        <v>-</v>
      </c>
      <c r="AS350" s="48" t="str">
        <f t="shared" si="56"/>
        <v>-</v>
      </c>
      <c r="AT350" s="48" t="str">
        <f t="shared" si="63"/>
        <v>-</v>
      </c>
      <c r="AU350" s="48" t="str">
        <f t="shared" si="57"/>
        <v>No</v>
      </c>
      <c r="AV350" s="48" t="str">
        <f t="shared" si="58"/>
        <v>No</v>
      </c>
      <c r="AW350" s="48" t="str">
        <f t="shared" si="59"/>
        <v>-</v>
      </c>
      <c r="AX350" s="48" t="str">
        <f t="shared" si="60"/>
        <v>No</v>
      </c>
      <c r="AY350" s="48" t="str">
        <f t="shared" si="61"/>
        <v>No</v>
      </c>
      <c r="AZ350" s="48">
        <f t="shared" si="62"/>
        <v>0</v>
      </c>
    </row>
    <row r="351" spans="1:52" x14ac:dyDescent="0.25">
      <c r="A351" s="39"/>
      <c r="B351" s="39" t="e">
        <f>IF(ROW(A351)=1,"",VLOOKUP(A351,'SERP Crawl'!A:C,3,FALSE))</f>
        <v>#N/A</v>
      </c>
      <c r="C351" t="e">
        <f>IF(ROW(A351)=1,"",VLOOKUP(A351,Crawl!A:C,3,FALSE))</f>
        <v>#N/A</v>
      </c>
      <c r="D351" s="46" t="e">
        <f>IF(ROW(A351)=1,"",IF(VLOOKUP(A351,Crawl!A:V,22,FALSE)="","No","Yes"))</f>
        <v>#N/A</v>
      </c>
      <c r="E351" s="46" t="e">
        <f>IF(ROW(A351)=1,"",IF(VLOOKUP(A351,Crawl!A:W,23,FALSE)=0,"",VLOOKUP(A351,Crawl!A:W,23,FALSE)))</f>
        <v>#N/A</v>
      </c>
      <c r="F351" s="46" t="str">
        <f t="shared" si="64"/>
        <v/>
      </c>
      <c r="G351" s="46" t="str">
        <f>IFERROR(MID(A351,FIND(".",A351,LEN(Questionnaire!$E$3)),LEN(A351)),"")</f>
        <v/>
      </c>
      <c r="H351" s="46" t="str">
        <f t="shared" si="65"/>
        <v/>
      </c>
      <c r="AJ351"/>
      <c r="AK351"/>
      <c r="AL351"/>
      <c r="AM351"/>
      <c r="AN351"/>
      <c r="AO351"/>
      <c r="AP351"/>
      <c r="AQ351" s="48" t="str">
        <f>IF(ROW()=1,"",IF(L351=200,IFERROR(IF(FIND(LOWER(Questionnaire!$E$2),LOWER(N351)),"Yes","No"),"No"),"-"))</f>
        <v>-</v>
      </c>
      <c r="AR351" s="48" t="str">
        <f t="shared" si="55"/>
        <v>-</v>
      </c>
      <c r="AS351" s="48" t="str">
        <f t="shared" si="56"/>
        <v>-</v>
      </c>
      <c r="AT351" s="48" t="str">
        <f t="shared" si="63"/>
        <v>-</v>
      </c>
      <c r="AU351" s="48" t="str">
        <f t="shared" si="57"/>
        <v>No</v>
      </c>
      <c r="AV351" s="48" t="str">
        <f t="shared" si="58"/>
        <v>No</v>
      </c>
      <c r="AW351" s="48" t="str">
        <f t="shared" si="59"/>
        <v>-</v>
      </c>
      <c r="AX351" s="48" t="str">
        <f t="shared" si="60"/>
        <v>No</v>
      </c>
      <c r="AY351" s="48" t="str">
        <f t="shared" si="61"/>
        <v>No</v>
      </c>
      <c r="AZ351" s="48">
        <f t="shared" si="62"/>
        <v>0</v>
      </c>
    </row>
    <row r="352" spans="1:52" x14ac:dyDescent="0.25">
      <c r="A352" s="39"/>
      <c r="B352" s="39" t="e">
        <f>IF(ROW(A352)=1,"",VLOOKUP(A352,'SERP Crawl'!A:C,3,FALSE))</f>
        <v>#N/A</v>
      </c>
      <c r="C352" t="e">
        <f>IF(ROW(A352)=1,"",VLOOKUP(A352,Crawl!A:C,3,FALSE))</f>
        <v>#N/A</v>
      </c>
      <c r="D352" s="46" t="e">
        <f>IF(ROW(A352)=1,"",IF(VLOOKUP(A352,Crawl!A:V,22,FALSE)="","No","Yes"))</f>
        <v>#N/A</v>
      </c>
      <c r="E352" s="46" t="e">
        <f>IF(ROW(A352)=1,"",IF(VLOOKUP(A352,Crawl!A:W,23,FALSE)=0,"",VLOOKUP(A352,Crawl!A:W,23,FALSE)))</f>
        <v>#N/A</v>
      </c>
      <c r="F352" s="46" t="str">
        <f t="shared" si="64"/>
        <v/>
      </c>
      <c r="G352" s="46" t="str">
        <f>IFERROR(MID(A352,FIND(".",A352,LEN(Questionnaire!$E$3)),LEN(A352)),"")</f>
        <v/>
      </c>
      <c r="H352" s="46" t="str">
        <f t="shared" si="65"/>
        <v/>
      </c>
      <c r="AJ352"/>
      <c r="AK352"/>
      <c r="AL352"/>
      <c r="AM352"/>
      <c r="AN352"/>
      <c r="AO352"/>
      <c r="AP352"/>
      <c r="AQ352" s="48" t="str">
        <f>IF(ROW()=1,"",IF(L352=200,IFERROR(IF(FIND(LOWER(Questionnaire!$E$2),LOWER(N352)),"Yes","No"),"No"),"-"))</f>
        <v>-</v>
      </c>
      <c r="AR352" s="48" t="str">
        <f t="shared" si="55"/>
        <v>-</v>
      </c>
      <c r="AS352" s="48" t="str">
        <f t="shared" si="56"/>
        <v>-</v>
      </c>
      <c r="AT352" s="48" t="str">
        <f t="shared" si="63"/>
        <v>-</v>
      </c>
      <c r="AU352" s="48" t="str">
        <f t="shared" si="57"/>
        <v>No</v>
      </c>
      <c r="AV352" s="48" t="str">
        <f t="shared" si="58"/>
        <v>No</v>
      </c>
      <c r="AW352" s="48" t="str">
        <f t="shared" si="59"/>
        <v>-</v>
      </c>
      <c r="AX352" s="48" t="str">
        <f t="shared" si="60"/>
        <v>No</v>
      </c>
      <c r="AY352" s="48" t="str">
        <f t="shared" si="61"/>
        <v>No</v>
      </c>
      <c r="AZ352" s="48">
        <f t="shared" si="62"/>
        <v>0</v>
      </c>
    </row>
    <row r="353" spans="1:52" x14ac:dyDescent="0.25">
      <c r="A353" s="39"/>
      <c r="B353" s="39" t="e">
        <f>IF(ROW(A353)=1,"",VLOOKUP(A353,'SERP Crawl'!A:C,3,FALSE))</f>
        <v>#N/A</v>
      </c>
      <c r="C353" t="e">
        <f>IF(ROW(A353)=1,"",VLOOKUP(A353,Crawl!A:C,3,FALSE))</f>
        <v>#N/A</v>
      </c>
      <c r="D353" s="46" t="e">
        <f>IF(ROW(A353)=1,"",IF(VLOOKUP(A353,Crawl!A:V,22,FALSE)="","No","Yes"))</f>
        <v>#N/A</v>
      </c>
      <c r="E353" s="46" t="e">
        <f>IF(ROW(A353)=1,"",IF(VLOOKUP(A353,Crawl!A:W,23,FALSE)=0,"",VLOOKUP(A353,Crawl!A:W,23,FALSE)))</f>
        <v>#N/A</v>
      </c>
      <c r="F353" s="46" t="str">
        <f t="shared" si="64"/>
        <v/>
      </c>
      <c r="G353" s="46" t="str">
        <f>IFERROR(MID(A353,FIND(".",A353,LEN(Questionnaire!$E$3)),LEN(A353)),"")</f>
        <v/>
      </c>
      <c r="H353" s="46" t="str">
        <f t="shared" si="65"/>
        <v/>
      </c>
      <c r="AJ353"/>
      <c r="AK353"/>
      <c r="AL353"/>
      <c r="AM353"/>
      <c r="AN353"/>
      <c r="AO353"/>
      <c r="AP353"/>
      <c r="AQ353" s="48" t="str">
        <f>IF(ROW()=1,"",IF(L353=200,IFERROR(IF(FIND(LOWER(Questionnaire!$E$2),LOWER(N353)),"Yes","No"),"No"),"-"))</f>
        <v>-</v>
      </c>
      <c r="AR353" s="48" t="str">
        <f t="shared" si="55"/>
        <v>-</v>
      </c>
      <c r="AS353" s="48" t="str">
        <f t="shared" si="56"/>
        <v>-</v>
      </c>
      <c r="AT353" s="48" t="str">
        <f t="shared" si="63"/>
        <v>-</v>
      </c>
      <c r="AU353" s="48" t="str">
        <f t="shared" si="57"/>
        <v>No</v>
      </c>
      <c r="AV353" s="48" t="str">
        <f t="shared" si="58"/>
        <v>No</v>
      </c>
      <c r="AW353" s="48" t="str">
        <f t="shared" si="59"/>
        <v>-</v>
      </c>
      <c r="AX353" s="48" t="str">
        <f t="shared" si="60"/>
        <v>No</v>
      </c>
      <c r="AY353" s="48" t="str">
        <f t="shared" si="61"/>
        <v>No</v>
      </c>
      <c r="AZ353" s="48">
        <f t="shared" si="62"/>
        <v>0</v>
      </c>
    </row>
    <row r="354" spans="1:52" x14ac:dyDescent="0.25">
      <c r="A354" s="39"/>
      <c r="B354" s="39" t="e">
        <f>IF(ROW(A354)=1,"",VLOOKUP(A354,'SERP Crawl'!A:C,3,FALSE))</f>
        <v>#N/A</v>
      </c>
      <c r="C354" t="e">
        <f>IF(ROW(A354)=1,"",VLOOKUP(A354,Crawl!A:C,3,FALSE))</f>
        <v>#N/A</v>
      </c>
      <c r="D354" s="46" t="e">
        <f>IF(ROW(A354)=1,"",IF(VLOOKUP(A354,Crawl!A:V,22,FALSE)="","No","Yes"))</f>
        <v>#N/A</v>
      </c>
      <c r="E354" s="46" t="e">
        <f>IF(ROW(A354)=1,"",IF(VLOOKUP(A354,Crawl!A:W,23,FALSE)=0,"",VLOOKUP(A354,Crawl!A:W,23,FALSE)))</f>
        <v>#N/A</v>
      </c>
      <c r="F354" s="46" t="str">
        <f t="shared" si="64"/>
        <v/>
      </c>
      <c r="G354" s="46" t="str">
        <f>IFERROR(MID(A354,FIND(".",A354,LEN(Questionnaire!$E$3)),LEN(A354)),"")</f>
        <v/>
      </c>
      <c r="H354" s="46" t="str">
        <f t="shared" si="65"/>
        <v/>
      </c>
      <c r="AJ354"/>
      <c r="AK354"/>
      <c r="AL354"/>
      <c r="AM354"/>
      <c r="AN354"/>
      <c r="AO354"/>
      <c r="AP354"/>
      <c r="AQ354" s="48" t="str">
        <f>IF(ROW()=1,"",IF(L354=200,IFERROR(IF(FIND(LOWER(Questionnaire!$E$2),LOWER(N354)),"Yes","No"),"No"),"-"))</f>
        <v>-</v>
      </c>
      <c r="AR354" s="48" t="str">
        <f t="shared" si="55"/>
        <v>-</v>
      </c>
      <c r="AS354" s="48" t="str">
        <f t="shared" si="56"/>
        <v>-</v>
      </c>
      <c r="AT354" s="48" t="str">
        <f t="shared" si="63"/>
        <v>-</v>
      </c>
      <c r="AU354" s="48" t="str">
        <f t="shared" si="57"/>
        <v>No</v>
      </c>
      <c r="AV354" s="48" t="str">
        <f t="shared" si="58"/>
        <v>No</v>
      </c>
      <c r="AW354" s="48" t="str">
        <f t="shared" si="59"/>
        <v>-</v>
      </c>
      <c r="AX354" s="48" t="str">
        <f t="shared" si="60"/>
        <v>No</v>
      </c>
      <c r="AY354" s="48" t="str">
        <f t="shared" si="61"/>
        <v>No</v>
      </c>
      <c r="AZ354" s="48">
        <f t="shared" si="62"/>
        <v>0</v>
      </c>
    </row>
    <row r="355" spans="1:52" x14ac:dyDescent="0.25">
      <c r="A355" s="39"/>
      <c r="B355" s="39" t="e">
        <f>IF(ROW(A355)=1,"",VLOOKUP(A355,'SERP Crawl'!A:C,3,FALSE))</f>
        <v>#N/A</v>
      </c>
      <c r="C355" t="e">
        <f>IF(ROW(A355)=1,"",VLOOKUP(A355,Crawl!A:C,3,FALSE))</f>
        <v>#N/A</v>
      </c>
      <c r="D355" s="46" t="e">
        <f>IF(ROW(A355)=1,"",IF(VLOOKUP(A355,Crawl!A:V,22,FALSE)="","No","Yes"))</f>
        <v>#N/A</v>
      </c>
      <c r="E355" s="46" t="e">
        <f>IF(ROW(A355)=1,"",IF(VLOOKUP(A355,Crawl!A:W,23,FALSE)=0,"",VLOOKUP(A355,Crawl!A:W,23,FALSE)))</f>
        <v>#N/A</v>
      </c>
      <c r="F355" s="46" t="str">
        <f t="shared" si="64"/>
        <v/>
      </c>
      <c r="G355" s="46" t="str">
        <f>IFERROR(MID(A355,FIND(".",A355,LEN(Questionnaire!$E$3)),LEN(A355)),"")</f>
        <v/>
      </c>
      <c r="H355" s="46" t="str">
        <f t="shared" si="65"/>
        <v/>
      </c>
      <c r="AJ355"/>
      <c r="AK355"/>
      <c r="AL355"/>
      <c r="AM355"/>
      <c r="AN355"/>
      <c r="AO355"/>
      <c r="AP355"/>
      <c r="AQ355" s="48" t="str">
        <f>IF(ROW()=1,"",IF(L355=200,IFERROR(IF(FIND(LOWER(Questionnaire!$E$2),LOWER(N355)),"Yes","No"),"No"),"-"))</f>
        <v>-</v>
      </c>
      <c r="AR355" s="48" t="str">
        <f t="shared" si="55"/>
        <v>-</v>
      </c>
      <c r="AS355" s="48" t="str">
        <f t="shared" si="56"/>
        <v>-</v>
      </c>
      <c r="AT355" s="48" t="str">
        <f t="shared" si="63"/>
        <v>-</v>
      </c>
      <c r="AU355" s="48" t="str">
        <f t="shared" si="57"/>
        <v>No</v>
      </c>
      <c r="AV355" s="48" t="str">
        <f t="shared" si="58"/>
        <v>No</v>
      </c>
      <c r="AW355" s="48" t="str">
        <f t="shared" si="59"/>
        <v>-</v>
      </c>
      <c r="AX355" s="48" t="str">
        <f t="shared" si="60"/>
        <v>No</v>
      </c>
      <c r="AY355" s="48" t="str">
        <f t="shared" si="61"/>
        <v>No</v>
      </c>
      <c r="AZ355" s="48">
        <f t="shared" si="62"/>
        <v>0</v>
      </c>
    </row>
    <row r="356" spans="1:52" x14ac:dyDescent="0.25">
      <c r="A356" s="39"/>
      <c r="B356" s="39" t="e">
        <f>IF(ROW(A356)=1,"",VLOOKUP(A356,'SERP Crawl'!A:C,3,FALSE))</f>
        <v>#N/A</v>
      </c>
      <c r="C356" t="e">
        <f>IF(ROW(A356)=1,"",VLOOKUP(A356,Crawl!A:C,3,FALSE))</f>
        <v>#N/A</v>
      </c>
      <c r="D356" s="46" t="e">
        <f>IF(ROW(A356)=1,"",IF(VLOOKUP(A356,Crawl!A:V,22,FALSE)="","No","Yes"))</f>
        <v>#N/A</v>
      </c>
      <c r="E356" s="46" t="e">
        <f>IF(ROW(A356)=1,"",IF(VLOOKUP(A356,Crawl!A:W,23,FALSE)=0,"",VLOOKUP(A356,Crawl!A:W,23,FALSE)))</f>
        <v>#N/A</v>
      </c>
      <c r="F356" s="46" t="str">
        <f t="shared" si="64"/>
        <v/>
      </c>
      <c r="G356" s="46" t="str">
        <f>IFERROR(MID(A356,FIND(".",A356,LEN(Questionnaire!$E$3)),LEN(A356)),"")</f>
        <v/>
      </c>
      <c r="H356" s="46" t="str">
        <f t="shared" si="65"/>
        <v/>
      </c>
      <c r="AJ356"/>
      <c r="AK356"/>
      <c r="AL356"/>
      <c r="AM356"/>
      <c r="AN356"/>
      <c r="AO356"/>
      <c r="AP356"/>
      <c r="AQ356" s="48" t="str">
        <f>IF(ROW()=1,"",IF(L356=200,IFERROR(IF(FIND(LOWER(Questionnaire!$E$2),LOWER(N356)),"Yes","No"),"No"),"-"))</f>
        <v>-</v>
      </c>
      <c r="AR356" s="48" t="str">
        <f t="shared" si="55"/>
        <v>-</v>
      </c>
      <c r="AS356" s="48" t="str">
        <f t="shared" si="56"/>
        <v>-</v>
      </c>
      <c r="AT356" s="48" t="str">
        <f t="shared" si="63"/>
        <v>-</v>
      </c>
      <c r="AU356" s="48" t="str">
        <f t="shared" si="57"/>
        <v>No</v>
      </c>
      <c r="AV356" s="48" t="str">
        <f t="shared" si="58"/>
        <v>No</v>
      </c>
      <c r="AW356" s="48" t="str">
        <f t="shared" si="59"/>
        <v>-</v>
      </c>
      <c r="AX356" s="48" t="str">
        <f t="shared" si="60"/>
        <v>No</v>
      </c>
      <c r="AY356" s="48" t="str">
        <f t="shared" si="61"/>
        <v>No</v>
      </c>
      <c r="AZ356" s="48">
        <f t="shared" si="62"/>
        <v>0</v>
      </c>
    </row>
    <row r="357" spans="1:52" x14ac:dyDescent="0.25">
      <c r="A357" s="39"/>
      <c r="B357" s="39" t="e">
        <f>IF(ROW(A357)=1,"",VLOOKUP(A357,'SERP Crawl'!A:C,3,FALSE))</f>
        <v>#N/A</v>
      </c>
      <c r="C357" t="e">
        <f>IF(ROW(A357)=1,"",VLOOKUP(A357,Crawl!A:C,3,FALSE))</f>
        <v>#N/A</v>
      </c>
      <c r="D357" s="46" t="e">
        <f>IF(ROW(A357)=1,"",IF(VLOOKUP(A357,Crawl!A:V,22,FALSE)="","No","Yes"))</f>
        <v>#N/A</v>
      </c>
      <c r="E357" s="46" t="e">
        <f>IF(ROW(A357)=1,"",IF(VLOOKUP(A357,Crawl!A:W,23,FALSE)=0,"",VLOOKUP(A357,Crawl!A:W,23,FALSE)))</f>
        <v>#N/A</v>
      </c>
      <c r="F357" s="46" t="str">
        <f t="shared" si="64"/>
        <v/>
      </c>
      <c r="G357" s="46" t="str">
        <f>IFERROR(MID(A357,FIND(".",A357,LEN(Questionnaire!$E$3)),LEN(A357)),"")</f>
        <v/>
      </c>
      <c r="H357" s="46" t="str">
        <f t="shared" si="65"/>
        <v/>
      </c>
      <c r="AJ357"/>
      <c r="AK357"/>
      <c r="AL357"/>
      <c r="AM357"/>
      <c r="AN357"/>
      <c r="AO357"/>
      <c r="AP357"/>
      <c r="AQ357" s="48" t="str">
        <f>IF(ROW()=1,"",IF(L357=200,IFERROR(IF(FIND(LOWER(Questionnaire!$E$2),LOWER(N357)),"Yes","No"),"No"),"-"))</f>
        <v>-</v>
      </c>
      <c r="AR357" s="48" t="str">
        <f t="shared" si="55"/>
        <v>-</v>
      </c>
      <c r="AS357" s="48" t="str">
        <f t="shared" si="56"/>
        <v>-</v>
      </c>
      <c r="AT357" s="48" t="str">
        <f t="shared" si="63"/>
        <v>-</v>
      </c>
      <c r="AU357" s="48" t="str">
        <f t="shared" si="57"/>
        <v>No</v>
      </c>
      <c r="AV357" s="48" t="str">
        <f t="shared" si="58"/>
        <v>No</v>
      </c>
      <c r="AW357" s="48" t="str">
        <f t="shared" si="59"/>
        <v>-</v>
      </c>
      <c r="AX357" s="48" t="str">
        <f t="shared" si="60"/>
        <v>No</v>
      </c>
      <c r="AY357" s="48" t="str">
        <f t="shared" si="61"/>
        <v>No</v>
      </c>
      <c r="AZ357" s="48">
        <f t="shared" si="62"/>
        <v>0</v>
      </c>
    </row>
    <row r="358" spans="1:52" x14ac:dyDescent="0.25">
      <c r="A358" s="39"/>
      <c r="B358" s="39" t="e">
        <f>IF(ROW(A358)=1,"",VLOOKUP(A358,'SERP Crawl'!A:C,3,FALSE))</f>
        <v>#N/A</v>
      </c>
      <c r="C358" t="e">
        <f>IF(ROW(A358)=1,"",VLOOKUP(A358,Crawl!A:C,3,FALSE))</f>
        <v>#N/A</v>
      </c>
      <c r="D358" s="46" t="e">
        <f>IF(ROW(A358)=1,"",IF(VLOOKUP(A358,Crawl!A:V,22,FALSE)="","No","Yes"))</f>
        <v>#N/A</v>
      </c>
      <c r="E358" s="46" t="e">
        <f>IF(ROW(A358)=1,"",IF(VLOOKUP(A358,Crawl!A:W,23,FALSE)=0,"",VLOOKUP(A358,Crawl!A:W,23,FALSE)))</f>
        <v>#N/A</v>
      </c>
      <c r="F358" s="46" t="str">
        <f t="shared" si="64"/>
        <v/>
      </c>
      <c r="G358" s="46" t="str">
        <f>IFERROR(MID(A358,FIND(".",A358,LEN(Questionnaire!$E$3)),LEN(A358)),"")</f>
        <v/>
      </c>
      <c r="H358" s="46" t="str">
        <f t="shared" si="65"/>
        <v/>
      </c>
      <c r="AJ358"/>
      <c r="AK358"/>
      <c r="AL358"/>
      <c r="AM358"/>
      <c r="AN358"/>
      <c r="AO358"/>
      <c r="AP358"/>
      <c r="AQ358" s="48" t="str">
        <f>IF(ROW()=1,"",IF(L358=200,IFERROR(IF(FIND(LOWER(Questionnaire!$E$2),LOWER(N358)),"Yes","No"),"No"),"-"))</f>
        <v>-</v>
      </c>
      <c r="AR358" s="48" t="str">
        <f t="shared" si="55"/>
        <v>-</v>
      </c>
      <c r="AS358" s="48" t="str">
        <f t="shared" si="56"/>
        <v>-</v>
      </c>
      <c r="AT358" s="48" t="str">
        <f t="shared" si="63"/>
        <v>-</v>
      </c>
      <c r="AU358" s="48" t="str">
        <f t="shared" si="57"/>
        <v>No</v>
      </c>
      <c r="AV358" s="48" t="str">
        <f t="shared" si="58"/>
        <v>No</v>
      </c>
      <c r="AW358" s="48" t="str">
        <f t="shared" si="59"/>
        <v>-</v>
      </c>
      <c r="AX358" s="48" t="str">
        <f t="shared" si="60"/>
        <v>No</v>
      </c>
      <c r="AY358" s="48" t="str">
        <f t="shared" si="61"/>
        <v>No</v>
      </c>
      <c r="AZ358" s="48">
        <f t="shared" si="62"/>
        <v>0</v>
      </c>
    </row>
    <row r="359" spans="1:52" x14ac:dyDescent="0.25">
      <c r="A359" s="39"/>
      <c r="B359" s="39" t="e">
        <f>IF(ROW(A359)=1,"",VLOOKUP(A359,'SERP Crawl'!A:C,3,FALSE))</f>
        <v>#N/A</v>
      </c>
      <c r="C359" t="e">
        <f>IF(ROW(A359)=1,"",VLOOKUP(A359,Crawl!A:C,3,FALSE))</f>
        <v>#N/A</v>
      </c>
      <c r="D359" s="46" t="e">
        <f>IF(ROW(A359)=1,"",IF(VLOOKUP(A359,Crawl!A:V,22,FALSE)="","No","Yes"))</f>
        <v>#N/A</v>
      </c>
      <c r="E359" s="46" t="e">
        <f>IF(ROW(A359)=1,"",IF(VLOOKUP(A359,Crawl!A:W,23,FALSE)=0,"",VLOOKUP(A359,Crawl!A:W,23,FALSE)))</f>
        <v>#N/A</v>
      </c>
      <c r="F359" s="46" t="str">
        <f t="shared" si="64"/>
        <v/>
      </c>
      <c r="G359" s="46" t="str">
        <f>IFERROR(MID(A359,FIND(".",A359,LEN(Questionnaire!$E$3)),LEN(A359)),"")</f>
        <v/>
      </c>
      <c r="H359" s="46" t="str">
        <f t="shared" si="65"/>
        <v/>
      </c>
      <c r="AJ359"/>
      <c r="AK359"/>
      <c r="AL359"/>
      <c r="AM359"/>
      <c r="AN359"/>
      <c r="AO359"/>
      <c r="AP359"/>
      <c r="AQ359" s="48" t="str">
        <f>IF(ROW()=1,"",IF(L359=200,IFERROR(IF(FIND(LOWER(Questionnaire!$E$2),LOWER(N359)),"Yes","No"),"No"),"-"))</f>
        <v>-</v>
      </c>
      <c r="AR359" s="48" t="str">
        <f t="shared" si="55"/>
        <v>-</v>
      </c>
      <c r="AS359" s="48" t="str">
        <f t="shared" si="56"/>
        <v>-</v>
      </c>
      <c r="AT359" s="48" t="str">
        <f t="shared" si="63"/>
        <v>-</v>
      </c>
      <c r="AU359" s="48" t="str">
        <f t="shared" si="57"/>
        <v>No</v>
      </c>
      <c r="AV359" s="48" t="str">
        <f t="shared" si="58"/>
        <v>No</v>
      </c>
      <c r="AW359" s="48" t="str">
        <f t="shared" si="59"/>
        <v>-</v>
      </c>
      <c r="AX359" s="48" t="str">
        <f t="shared" si="60"/>
        <v>No</v>
      </c>
      <c r="AY359" s="48" t="str">
        <f t="shared" si="61"/>
        <v>No</v>
      </c>
      <c r="AZ359" s="48">
        <f t="shared" si="62"/>
        <v>0</v>
      </c>
    </row>
    <row r="360" spans="1:52" x14ac:dyDescent="0.25">
      <c r="A360" s="39"/>
      <c r="B360" s="39" t="e">
        <f>IF(ROW(A360)=1,"",VLOOKUP(A360,'SERP Crawl'!A:C,3,FALSE))</f>
        <v>#N/A</v>
      </c>
      <c r="C360" t="e">
        <f>IF(ROW(A360)=1,"",VLOOKUP(A360,Crawl!A:C,3,FALSE))</f>
        <v>#N/A</v>
      </c>
      <c r="D360" s="46" t="e">
        <f>IF(ROW(A360)=1,"",IF(VLOOKUP(A360,Crawl!A:V,22,FALSE)="","No","Yes"))</f>
        <v>#N/A</v>
      </c>
      <c r="E360" s="46" t="e">
        <f>IF(ROW(A360)=1,"",IF(VLOOKUP(A360,Crawl!A:W,23,FALSE)=0,"",VLOOKUP(A360,Crawl!A:W,23,FALSE)))</f>
        <v>#N/A</v>
      </c>
      <c r="F360" s="46" t="str">
        <f t="shared" si="64"/>
        <v/>
      </c>
      <c r="G360" s="46" t="str">
        <f>IFERROR(MID(A360,FIND(".",A360,LEN(Questionnaire!$E$3)),LEN(A360)),"")</f>
        <v/>
      </c>
      <c r="H360" s="46" t="str">
        <f t="shared" si="65"/>
        <v/>
      </c>
      <c r="AJ360"/>
      <c r="AK360"/>
      <c r="AL360"/>
      <c r="AM360"/>
      <c r="AN360"/>
      <c r="AO360"/>
      <c r="AP360"/>
      <c r="AQ360" s="48" t="str">
        <f>IF(ROW()=1,"",IF(L360=200,IFERROR(IF(FIND(LOWER(Questionnaire!$E$2),LOWER(N360)),"Yes","No"),"No"),"-"))</f>
        <v>-</v>
      </c>
      <c r="AR360" s="48" t="str">
        <f t="shared" si="55"/>
        <v>-</v>
      </c>
      <c r="AS360" s="48" t="str">
        <f t="shared" si="56"/>
        <v>-</v>
      </c>
      <c r="AT360" s="48" t="str">
        <f t="shared" si="63"/>
        <v>-</v>
      </c>
      <c r="AU360" s="48" t="str">
        <f t="shared" si="57"/>
        <v>No</v>
      </c>
      <c r="AV360" s="48" t="str">
        <f t="shared" si="58"/>
        <v>No</v>
      </c>
      <c r="AW360" s="48" t="str">
        <f t="shared" si="59"/>
        <v>-</v>
      </c>
      <c r="AX360" s="48" t="str">
        <f t="shared" si="60"/>
        <v>No</v>
      </c>
      <c r="AY360" s="48" t="str">
        <f t="shared" si="61"/>
        <v>No</v>
      </c>
      <c r="AZ360" s="48">
        <f t="shared" si="62"/>
        <v>0</v>
      </c>
    </row>
    <row r="361" spans="1:52" x14ac:dyDescent="0.25">
      <c r="A361" s="39"/>
      <c r="B361" s="39" t="e">
        <f>IF(ROW(A361)=1,"",VLOOKUP(A361,'SERP Crawl'!A:C,3,FALSE))</f>
        <v>#N/A</v>
      </c>
      <c r="C361" t="e">
        <f>IF(ROW(A361)=1,"",VLOOKUP(A361,Crawl!A:C,3,FALSE))</f>
        <v>#N/A</v>
      </c>
      <c r="D361" s="46" t="e">
        <f>IF(ROW(A361)=1,"",IF(VLOOKUP(A361,Crawl!A:V,22,FALSE)="","No","Yes"))</f>
        <v>#N/A</v>
      </c>
      <c r="E361" s="46" t="e">
        <f>IF(ROW(A361)=1,"",IF(VLOOKUP(A361,Crawl!A:W,23,FALSE)=0,"",VLOOKUP(A361,Crawl!A:W,23,FALSE)))</f>
        <v>#N/A</v>
      </c>
      <c r="F361" s="46" t="str">
        <f t="shared" si="64"/>
        <v/>
      </c>
      <c r="G361" s="46" t="str">
        <f>IFERROR(MID(A361,FIND(".",A361,LEN(Questionnaire!$E$3)),LEN(A361)),"")</f>
        <v/>
      </c>
      <c r="H361" s="46" t="str">
        <f t="shared" si="65"/>
        <v/>
      </c>
      <c r="AJ361"/>
      <c r="AK361"/>
      <c r="AL361"/>
      <c r="AM361"/>
      <c r="AN361"/>
      <c r="AO361"/>
      <c r="AP361"/>
      <c r="AQ361" s="48" t="str">
        <f>IF(ROW()=1,"",IF(L361=200,IFERROR(IF(FIND(LOWER(Questionnaire!$E$2),LOWER(N361)),"Yes","No"),"No"),"-"))</f>
        <v>-</v>
      </c>
      <c r="AR361" s="48" t="str">
        <f t="shared" si="55"/>
        <v>-</v>
      </c>
      <c r="AS361" s="48" t="str">
        <f t="shared" si="56"/>
        <v>-</v>
      </c>
      <c r="AT361" s="48" t="str">
        <f t="shared" si="63"/>
        <v>-</v>
      </c>
      <c r="AU361" s="48" t="str">
        <f t="shared" si="57"/>
        <v>No</v>
      </c>
      <c r="AV361" s="48" t="str">
        <f t="shared" si="58"/>
        <v>No</v>
      </c>
      <c r="AW361" s="48" t="str">
        <f t="shared" si="59"/>
        <v>-</v>
      </c>
      <c r="AX361" s="48" t="str">
        <f t="shared" si="60"/>
        <v>No</v>
      </c>
      <c r="AY361" s="48" t="str">
        <f t="shared" si="61"/>
        <v>No</v>
      </c>
      <c r="AZ361" s="48">
        <f t="shared" si="62"/>
        <v>0</v>
      </c>
    </row>
    <row r="362" spans="1:52" x14ac:dyDescent="0.25">
      <c r="A362" s="39"/>
      <c r="B362" s="39" t="e">
        <f>IF(ROW(A362)=1,"",VLOOKUP(A362,'SERP Crawl'!A:C,3,FALSE))</f>
        <v>#N/A</v>
      </c>
      <c r="C362" t="e">
        <f>IF(ROW(A362)=1,"",VLOOKUP(A362,Crawl!A:C,3,FALSE))</f>
        <v>#N/A</v>
      </c>
      <c r="D362" s="46" t="e">
        <f>IF(ROW(A362)=1,"",IF(VLOOKUP(A362,Crawl!A:V,22,FALSE)="","No","Yes"))</f>
        <v>#N/A</v>
      </c>
      <c r="E362" s="46" t="e">
        <f>IF(ROW(A362)=1,"",IF(VLOOKUP(A362,Crawl!A:W,23,FALSE)=0,"",VLOOKUP(A362,Crawl!A:W,23,FALSE)))</f>
        <v>#N/A</v>
      </c>
      <c r="F362" s="46" t="str">
        <f t="shared" si="64"/>
        <v/>
      </c>
      <c r="G362" s="46" t="str">
        <f>IFERROR(MID(A362,FIND(".",A362,LEN(Questionnaire!$E$3)),LEN(A362)),"")</f>
        <v/>
      </c>
      <c r="H362" s="46" t="str">
        <f t="shared" si="65"/>
        <v/>
      </c>
      <c r="AJ362"/>
      <c r="AK362"/>
      <c r="AL362"/>
      <c r="AM362"/>
      <c r="AN362"/>
      <c r="AO362"/>
      <c r="AP362"/>
      <c r="AQ362" s="48" t="str">
        <f>IF(ROW()=1,"",IF(L362=200,IFERROR(IF(FIND(LOWER(Questionnaire!$E$2),LOWER(N362)),"Yes","No"),"No"),"-"))</f>
        <v>-</v>
      </c>
      <c r="AR362" s="48" t="str">
        <f t="shared" si="55"/>
        <v>-</v>
      </c>
      <c r="AS362" s="48" t="str">
        <f t="shared" si="56"/>
        <v>-</v>
      </c>
      <c r="AT362" s="48" t="str">
        <f t="shared" si="63"/>
        <v>-</v>
      </c>
      <c r="AU362" s="48" t="str">
        <f t="shared" si="57"/>
        <v>No</v>
      </c>
      <c r="AV362" s="48" t="str">
        <f t="shared" si="58"/>
        <v>No</v>
      </c>
      <c r="AW362" s="48" t="str">
        <f t="shared" si="59"/>
        <v>-</v>
      </c>
      <c r="AX362" s="48" t="str">
        <f t="shared" si="60"/>
        <v>No</v>
      </c>
      <c r="AY362" s="48" t="str">
        <f t="shared" si="61"/>
        <v>No</v>
      </c>
      <c r="AZ362" s="48">
        <f t="shared" si="62"/>
        <v>0</v>
      </c>
    </row>
    <row r="363" spans="1:52" x14ac:dyDescent="0.25">
      <c r="A363" s="39"/>
      <c r="B363" s="39" t="e">
        <f>IF(ROW(A363)=1,"",VLOOKUP(A363,'SERP Crawl'!A:C,3,FALSE))</f>
        <v>#N/A</v>
      </c>
      <c r="C363" t="e">
        <f>IF(ROW(A363)=1,"",VLOOKUP(A363,Crawl!A:C,3,FALSE))</f>
        <v>#N/A</v>
      </c>
      <c r="D363" s="46" t="e">
        <f>IF(ROW(A363)=1,"",IF(VLOOKUP(A363,Crawl!A:V,22,FALSE)="","No","Yes"))</f>
        <v>#N/A</v>
      </c>
      <c r="E363" s="46" t="e">
        <f>IF(ROW(A363)=1,"",IF(VLOOKUP(A363,Crawl!A:W,23,FALSE)=0,"",VLOOKUP(A363,Crawl!A:W,23,FALSE)))</f>
        <v>#N/A</v>
      </c>
      <c r="F363" s="46" t="str">
        <f t="shared" si="64"/>
        <v/>
      </c>
      <c r="G363" s="46" t="str">
        <f>IFERROR(MID(A363,FIND(".",A363,LEN(Questionnaire!$E$3)),LEN(A363)),"")</f>
        <v/>
      </c>
      <c r="H363" s="46" t="str">
        <f t="shared" si="65"/>
        <v/>
      </c>
      <c r="AJ363"/>
      <c r="AK363"/>
      <c r="AL363"/>
      <c r="AM363"/>
      <c r="AN363"/>
      <c r="AO363"/>
      <c r="AP363"/>
      <c r="AQ363" s="48" t="str">
        <f>IF(ROW()=1,"",IF(L363=200,IFERROR(IF(FIND(LOWER(Questionnaire!$E$2),LOWER(N363)),"Yes","No"),"No"),"-"))</f>
        <v>-</v>
      </c>
      <c r="AR363" s="48" t="str">
        <f t="shared" si="55"/>
        <v>-</v>
      </c>
      <c r="AS363" s="48" t="str">
        <f t="shared" si="56"/>
        <v>-</v>
      </c>
      <c r="AT363" s="48" t="str">
        <f t="shared" si="63"/>
        <v>-</v>
      </c>
      <c r="AU363" s="48" t="str">
        <f t="shared" si="57"/>
        <v>No</v>
      </c>
      <c r="AV363" s="48" t="str">
        <f t="shared" si="58"/>
        <v>No</v>
      </c>
      <c r="AW363" s="48" t="str">
        <f t="shared" si="59"/>
        <v>-</v>
      </c>
      <c r="AX363" s="48" t="str">
        <f t="shared" si="60"/>
        <v>No</v>
      </c>
      <c r="AY363" s="48" t="str">
        <f t="shared" si="61"/>
        <v>No</v>
      </c>
      <c r="AZ363" s="48">
        <f t="shared" si="62"/>
        <v>0</v>
      </c>
    </row>
    <row r="364" spans="1:52" x14ac:dyDescent="0.25">
      <c r="A364" s="39"/>
      <c r="B364" s="39" t="e">
        <f>IF(ROW(A364)=1,"",VLOOKUP(A364,'SERP Crawl'!A:C,3,FALSE))</f>
        <v>#N/A</v>
      </c>
      <c r="C364" t="e">
        <f>IF(ROW(A364)=1,"",VLOOKUP(A364,Crawl!A:C,3,FALSE))</f>
        <v>#N/A</v>
      </c>
      <c r="D364" s="46" t="e">
        <f>IF(ROW(A364)=1,"",IF(VLOOKUP(A364,Crawl!A:V,22,FALSE)="","No","Yes"))</f>
        <v>#N/A</v>
      </c>
      <c r="E364" s="46" t="e">
        <f>IF(ROW(A364)=1,"",IF(VLOOKUP(A364,Crawl!A:W,23,FALSE)=0,"",VLOOKUP(A364,Crawl!A:W,23,FALSE)))</f>
        <v>#N/A</v>
      </c>
      <c r="F364" s="46" t="str">
        <f t="shared" si="64"/>
        <v/>
      </c>
      <c r="G364" s="46" t="str">
        <f>IFERROR(MID(A364,FIND(".",A364,LEN(Questionnaire!$E$3)),LEN(A364)),"")</f>
        <v/>
      </c>
      <c r="H364" s="46" t="str">
        <f t="shared" si="65"/>
        <v/>
      </c>
      <c r="AJ364"/>
      <c r="AK364"/>
      <c r="AL364"/>
      <c r="AM364"/>
      <c r="AN364"/>
      <c r="AO364"/>
      <c r="AP364"/>
      <c r="AQ364" s="48" t="str">
        <f>IF(ROW()=1,"",IF(L364=200,IFERROR(IF(FIND(LOWER(Questionnaire!$E$2),LOWER(N364)),"Yes","No"),"No"),"-"))</f>
        <v>-</v>
      </c>
      <c r="AR364" s="48" t="str">
        <f t="shared" si="55"/>
        <v>-</v>
      </c>
      <c r="AS364" s="48" t="str">
        <f t="shared" si="56"/>
        <v>-</v>
      </c>
      <c r="AT364" s="48" t="str">
        <f t="shared" si="63"/>
        <v>-</v>
      </c>
      <c r="AU364" s="48" t="str">
        <f t="shared" si="57"/>
        <v>No</v>
      </c>
      <c r="AV364" s="48" t="str">
        <f t="shared" si="58"/>
        <v>No</v>
      </c>
      <c r="AW364" s="48" t="str">
        <f t="shared" si="59"/>
        <v>-</v>
      </c>
      <c r="AX364" s="48" t="str">
        <f t="shared" si="60"/>
        <v>No</v>
      </c>
      <c r="AY364" s="48" t="str">
        <f t="shared" si="61"/>
        <v>No</v>
      </c>
      <c r="AZ364" s="48">
        <f t="shared" si="62"/>
        <v>0</v>
      </c>
    </row>
    <row r="365" spans="1:52" x14ac:dyDescent="0.25">
      <c r="A365" s="39"/>
      <c r="B365" s="39" t="e">
        <f>IF(ROW(A365)=1,"",VLOOKUP(A365,'SERP Crawl'!A:C,3,FALSE))</f>
        <v>#N/A</v>
      </c>
      <c r="C365" t="e">
        <f>IF(ROW(A365)=1,"",VLOOKUP(A365,Crawl!A:C,3,FALSE))</f>
        <v>#N/A</v>
      </c>
      <c r="D365" s="46" t="e">
        <f>IF(ROW(A365)=1,"",IF(VLOOKUP(A365,Crawl!A:V,22,FALSE)="","No","Yes"))</f>
        <v>#N/A</v>
      </c>
      <c r="E365" s="46" t="e">
        <f>IF(ROW(A365)=1,"",IF(VLOOKUP(A365,Crawl!A:W,23,FALSE)=0,"",VLOOKUP(A365,Crawl!A:W,23,FALSE)))</f>
        <v>#N/A</v>
      </c>
      <c r="F365" s="46" t="str">
        <f t="shared" si="64"/>
        <v/>
      </c>
      <c r="G365" s="46" t="str">
        <f>IFERROR(MID(A365,FIND(".",A365,LEN(Questionnaire!$E$3)),LEN(A365)),"")</f>
        <v/>
      </c>
      <c r="H365" s="46" t="str">
        <f t="shared" si="65"/>
        <v/>
      </c>
      <c r="AJ365"/>
      <c r="AK365"/>
      <c r="AL365"/>
      <c r="AM365"/>
      <c r="AN365"/>
      <c r="AO365"/>
      <c r="AP365"/>
      <c r="AQ365" s="48" t="str">
        <f>IF(ROW()=1,"",IF(L365=200,IFERROR(IF(FIND(LOWER(Questionnaire!$E$2),LOWER(N365)),"Yes","No"),"No"),"-"))</f>
        <v>-</v>
      </c>
      <c r="AR365" s="48" t="str">
        <f t="shared" si="55"/>
        <v>-</v>
      </c>
      <c r="AS365" s="48" t="str">
        <f t="shared" si="56"/>
        <v>-</v>
      </c>
      <c r="AT365" s="48" t="str">
        <f t="shared" si="63"/>
        <v>-</v>
      </c>
      <c r="AU365" s="48" t="str">
        <f t="shared" si="57"/>
        <v>No</v>
      </c>
      <c r="AV365" s="48" t="str">
        <f t="shared" si="58"/>
        <v>No</v>
      </c>
      <c r="AW365" s="48" t="str">
        <f t="shared" si="59"/>
        <v>-</v>
      </c>
      <c r="AX365" s="48" t="str">
        <f t="shared" si="60"/>
        <v>No</v>
      </c>
      <c r="AY365" s="48" t="str">
        <f t="shared" si="61"/>
        <v>No</v>
      </c>
      <c r="AZ365" s="48">
        <f t="shared" si="62"/>
        <v>0</v>
      </c>
    </row>
    <row r="366" spans="1:52" x14ac:dyDescent="0.25">
      <c r="A366" s="39"/>
      <c r="B366" s="39" t="e">
        <f>IF(ROW(A366)=1,"",VLOOKUP(A366,'SERP Crawl'!A:C,3,FALSE))</f>
        <v>#N/A</v>
      </c>
      <c r="C366" t="e">
        <f>IF(ROW(A366)=1,"",VLOOKUP(A366,Crawl!A:C,3,FALSE))</f>
        <v>#N/A</v>
      </c>
      <c r="D366" s="46" t="e">
        <f>IF(ROW(A366)=1,"",IF(VLOOKUP(A366,Crawl!A:V,22,FALSE)="","No","Yes"))</f>
        <v>#N/A</v>
      </c>
      <c r="E366" s="46" t="e">
        <f>IF(ROW(A366)=1,"",IF(VLOOKUP(A366,Crawl!A:W,23,FALSE)=0,"",VLOOKUP(A366,Crawl!A:W,23,FALSE)))</f>
        <v>#N/A</v>
      </c>
      <c r="F366" s="46" t="str">
        <f t="shared" si="64"/>
        <v/>
      </c>
      <c r="G366" s="46" t="str">
        <f>IFERROR(MID(A366,FIND(".",A366,LEN(Questionnaire!$E$3)),LEN(A366)),"")</f>
        <v/>
      </c>
      <c r="H366" s="46" t="str">
        <f t="shared" si="65"/>
        <v/>
      </c>
      <c r="AJ366"/>
      <c r="AK366"/>
      <c r="AL366"/>
      <c r="AM366"/>
      <c r="AN366"/>
      <c r="AO366"/>
      <c r="AP366"/>
      <c r="AQ366" s="48" t="str">
        <f>IF(ROW()=1,"",IF(L366=200,IFERROR(IF(FIND(LOWER(Questionnaire!$E$2),LOWER(N366)),"Yes","No"),"No"),"-"))</f>
        <v>-</v>
      </c>
      <c r="AR366" s="48" t="str">
        <f t="shared" si="55"/>
        <v>-</v>
      </c>
      <c r="AS366" s="48" t="str">
        <f t="shared" si="56"/>
        <v>-</v>
      </c>
      <c r="AT366" s="48" t="str">
        <f t="shared" si="63"/>
        <v>-</v>
      </c>
      <c r="AU366" s="48" t="str">
        <f t="shared" si="57"/>
        <v>No</v>
      </c>
      <c r="AV366" s="48" t="str">
        <f t="shared" si="58"/>
        <v>No</v>
      </c>
      <c r="AW366" s="48" t="str">
        <f t="shared" si="59"/>
        <v>-</v>
      </c>
      <c r="AX366" s="48" t="str">
        <f t="shared" si="60"/>
        <v>No</v>
      </c>
      <c r="AY366" s="48" t="str">
        <f t="shared" si="61"/>
        <v>No</v>
      </c>
      <c r="AZ366" s="48">
        <f t="shared" si="62"/>
        <v>0</v>
      </c>
    </row>
    <row r="367" spans="1:52" x14ac:dyDescent="0.25">
      <c r="A367" s="39"/>
      <c r="B367" s="39" t="e">
        <f>IF(ROW(A367)=1,"",VLOOKUP(A367,'SERP Crawl'!A:C,3,FALSE))</f>
        <v>#N/A</v>
      </c>
      <c r="C367" t="e">
        <f>IF(ROW(A367)=1,"",VLOOKUP(A367,Crawl!A:C,3,FALSE))</f>
        <v>#N/A</v>
      </c>
      <c r="D367" s="46" t="e">
        <f>IF(ROW(A367)=1,"",IF(VLOOKUP(A367,Crawl!A:V,22,FALSE)="","No","Yes"))</f>
        <v>#N/A</v>
      </c>
      <c r="E367" s="46" t="e">
        <f>IF(ROW(A367)=1,"",IF(VLOOKUP(A367,Crawl!A:W,23,FALSE)=0,"",VLOOKUP(A367,Crawl!A:W,23,FALSE)))</f>
        <v>#N/A</v>
      </c>
      <c r="F367" s="46" t="str">
        <f t="shared" si="64"/>
        <v/>
      </c>
      <c r="G367" s="46" t="str">
        <f>IFERROR(MID(A367,FIND(".",A367,LEN(Questionnaire!$E$3)),LEN(A367)),"")</f>
        <v/>
      </c>
      <c r="H367" s="46" t="str">
        <f t="shared" si="65"/>
        <v/>
      </c>
      <c r="AJ367"/>
      <c r="AK367"/>
      <c r="AL367"/>
      <c r="AM367"/>
      <c r="AN367"/>
      <c r="AO367"/>
      <c r="AP367"/>
      <c r="AQ367" s="48" t="str">
        <f>IF(ROW()=1,"",IF(L367=200,IFERROR(IF(FIND(LOWER(Questionnaire!$E$2),LOWER(N367)),"Yes","No"),"No"),"-"))</f>
        <v>-</v>
      </c>
      <c r="AR367" s="48" t="str">
        <f t="shared" si="55"/>
        <v>-</v>
      </c>
      <c r="AS367" s="48" t="str">
        <f t="shared" si="56"/>
        <v>-</v>
      </c>
      <c r="AT367" s="48" t="str">
        <f t="shared" si="63"/>
        <v>-</v>
      </c>
      <c r="AU367" s="48" t="str">
        <f t="shared" si="57"/>
        <v>No</v>
      </c>
      <c r="AV367" s="48" t="str">
        <f t="shared" si="58"/>
        <v>No</v>
      </c>
      <c r="AW367" s="48" t="str">
        <f t="shared" si="59"/>
        <v>-</v>
      </c>
      <c r="AX367" s="48" t="str">
        <f t="shared" si="60"/>
        <v>No</v>
      </c>
      <c r="AY367" s="48" t="str">
        <f t="shared" si="61"/>
        <v>No</v>
      </c>
      <c r="AZ367" s="48">
        <f t="shared" si="62"/>
        <v>0</v>
      </c>
    </row>
    <row r="368" spans="1:52" x14ac:dyDescent="0.25">
      <c r="A368" s="39"/>
      <c r="B368" s="39" t="e">
        <f>IF(ROW(A368)=1,"",VLOOKUP(A368,'SERP Crawl'!A:C,3,FALSE))</f>
        <v>#N/A</v>
      </c>
      <c r="C368" t="e">
        <f>IF(ROW(A368)=1,"",VLOOKUP(A368,Crawl!A:C,3,FALSE))</f>
        <v>#N/A</v>
      </c>
      <c r="D368" s="46" t="e">
        <f>IF(ROW(A368)=1,"",IF(VLOOKUP(A368,Crawl!A:V,22,FALSE)="","No","Yes"))</f>
        <v>#N/A</v>
      </c>
      <c r="E368" s="46" t="e">
        <f>IF(ROW(A368)=1,"",IF(VLOOKUP(A368,Crawl!A:W,23,FALSE)=0,"",VLOOKUP(A368,Crawl!A:W,23,FALSE)))</f>
        <v>#N/A</v>
      </c>
      <c r="F368" s="46" t="str">
        <f t="shared" si="64"/>
        <v/>
      </c>
      <c r="G368" s="46" t="str">
        <f>IFERROR(MID(A368,FIND(".",A368,LEN(Questionnaire!$E$3)),LEN(A368)),"")</f>
        <v/>
      </c>
      <c r="H368" s="46" t="str">
        <f t="shared" si="65"/>
        <v/>
      </c>
      <c r="AJ368"/>
      <c r="AK368"/>
      <c r="AL368"/>
      <c r="AM368"/>
      <c r="AN368"/>
      <c r="AO368"/>
      <c r="AP368"/>
      <c r="AQ368" s="48" t="str">
        <f>IF(ROW()=1,"",IF(L368=200,IFERROR(IF(FIND(LOWER(Questionnaire!$E$2),LOWER(N368)),"Yes","No"),"No"),"-"))</f>
        <v>-</v>
      </c>
      <c r="AR368" s="48" t="str">
        <f t="shared" si="55"/>
        <v>-</v>
      </c>
      <c r="AS368" s="48" t="str">
        <f t="shared" si="56"/>
        <v>-</v>
      </c>
      <c r="AT368" s="48" t="str">
        <f t="shared" si="63"/>
        <v>-</v>
      </c>
      <c r="AU368" s="48" t="str">
        <f t="shared" si="57"/>
        <v>No</v>
      </c>
      <c r="AV368" s="48" t="str">
        <f t="shared" si="58"/>
        <v>No</v>
      </c>
      <c r="AW368" s="48" t="str">
        <f t="shared" si="59"/>
        <v>-</v>
      </c>
      <c r="AX368" s="48" t="str">
        <f t="shared" si="60"/>
        <v>No</v>
      </c>
      <c r="AY368" s="48" t="str">
        <f t="shared" si="61"/>
        <v>No</v>
      </c>
      <c r="AZ368" s="48">
        <f t="shared" si="62"/>
        <v>0</v>
      </c>
    </row>
    <row r="369" spans="1:52" x14ac:dyDescent="0.25">
      <c r="A369" s="39"/>
      <c r="B369" s="39" t="e">
        <f>IF(ROW(A369)=1,"",VLOOKUP(A369,'SERP Crawl'!A:C,3,FALSE))</f>
        <v>#N/A</v>
      </c>
      <c r="C369" t="e">
        <f>IF(ROW(A369)=1,"",VLOOKUP(A369,Crawl!A:C,3,FALSE))</f>
        <v>#N/A</v>
      </c>
      <c r="D369" s="46" t="e">
        <f>IF(ROW(A369)=1,"",IF(VLOOKUP(A369,Crawl!A:V,22,FALSE)="","No","Yes"))</f>
        <v>#N/A</v>
      </c>
      <c r="E369" s="46" t="e">
        <f>IF(ROW(A369)=1,"",IF(VLOOKUP(A369,Crawl!A:W,23,FALSE)=0,"",VLOOKUP(A369,Crawl!A:W,23,FALSE)))</f>
        <v>#N/A</v>
      </c>
      <c r="F369" s="46" t="str">
        <f t="shared" si="64"/>
        <v/>
      </c>
      <c r="G369" s="46" t="str">
        <f>IFERROR(MID(A369,FIND(".",A369,LEN(Questionnaire!$E$3)),LEN(A369)),"")</f>
        <v/>
      </c>
      <c r="H369" s="46" t="str">
        <f t="shared" si="65"/>
        <v/>
      </c>
      <c r="AJ369"/>
      <c r="AK369"/>
      <c r="AL369"/>
      <c r="AM369"/>
      <c r="AN369"/>
      <c r="AO369"/>
      <c r="AP369"/>
      <c r="AQ369" s="48" t="str">
        <f>IF(ROW()=1,"",IF(L369=200,IFERROR(IF(FIND(LOWER(Questionnaire!$E$2),LOWER(N369)),"Yes","No"),"No"),"-"))</f>
        <v>-</v>
      </c>
      <c r="AR369" s="48" t="str">
        <f t="shared" si="55"/>
        <v>-</v>
      </c>
      <c r="AS369" s="48" t="str">
        <f t="shared" si="56"/>
        <v>-</v>
      </c>
      <c r="AT369" s="48" t="str">
        <f t="shared" si="63"/>
        <v>-</v>
      </c>
      <c r="AU369" s="48" t="str">
        <f t="shared" si="57"/>
        <v>No</v>
      </c>
      <c r="AV369" s="48" t="str">
        <f t="shared" si="58"/>
        <v>No</v>
      </c>
      <c r="AW369" s="48" t="str">
        <f t="shared" si="59"/>
        <v>-</v>
      </c>
      <c r="AX369" s="48" t="str">
        <f t="shared" si="60"/>
        <v>No</v>
      </c>
      <c r="AY369" s="48" t="str">
        <f t="shared" si="61"/>
        <v>No</v>
      </c>
      <c r="AZ369" s="48">
        <f t="shared" si="62"/>
        <v>0</v>
      </c>
    </row>
    <row r="370" spans="1:52" x14ac:dyDescent="0.25">
      <c r="A370" s="39"/>
      <c r="B370" s="39" t="e">
        <f>IF(ROW(A370)=1,"",VLOOKUP(A370,'SERP Crawl'!A:C,3,FALSE))</f>
        <v>#N/A</v>
      </c>
      <c r="C370" t="e">
        <f>IF(ROW(A370)=1,"",VLOOKUP(A370,Crawl!A:C,3,FALSE))</f>
        <v>#N/A</v>
      </c>
      <c r="D370" s="46" t="e">
        <f>IF(ROW(A370)=1,"",IF(VLOOKUP(A370,Crawl!A:V,22,FALSE)="","No","Yes"))</f>
        <v>#N/A</v>
      </c>
      <c r="E370" s="46" t="e">
        <f>IF(ROW(A370)=1,"",IF(VLOOKUP(A370,Crawl!A:W,23,FALSE)=0,"",VLOOKUP(A370,Crawl!A:W,23,FALSE)))</f>
        <v>#N/A</v>
      </c>
      <c r="F370" s="46" t="str">
        <f t="shared" si="64"/>
        <v/>
      </c>
      <c r="G370" s="46" t="str">
        <f>IFERROR(MID(A370,FIND(".",A370,LEN(Questionnaire!$E$3)),LEN(A370)),"")</f>
        <v/>
      </c>
      <c r="H370" s="46" t="str">
        <f t="shared" si="65"/>
        <v/>
      </c>
      <c r="AJ370"/>
      <c r="AK370"/>
      <c r="AL370"/>
      <c r="AM370"/>
      <c r="AN370"/>
      <c r="AO370"/>
      <c r="AP370"/>
      <c r="AQ370" s="48" t="str">
        <f>IF(ROW()=1,"",IF(L370=200,IFERROR(IF(FIND(LOWER(Questionnaire!$E$2),LOWER(N370)),"Yes","No"),"No"),"-"))</f>
        <v>-</v>
      </c>
      <c r="AR370" s="48" t="str">
        <f t="shared" si="55"/>
        <v>-</v>
      </c>
      <c r="AS370" s="48" t="str">
        <f t="shared" si="56"/>
        <v>-</v>
      </c>
      <c r="AT370" s="48" t="str">
        <f t="shared" si="63"/>
        <v>-</v>
      </c>
      <c r="AU370" s="48" t="str">
        <f t="shared" si="57"/>
        <v>No</v>
      </c>
      <c r="AV370" s="48" t="str">
        <f t="shared" si="58"/>
        <v>No</v>
      </c>
      <c r="AW370" s="48" t="str">
        <f t="shared" si="59"/>
        <v>-</v>
      </c>
      <c r="AX370" s="48" t="str">
        <f t="shared" si="60"/>
        <v>No</v>
      </c>
      <c r="AY370" s="48" t="str">
        <f t="shared" si="61"/>
        <v>No</v>
      </c>
      <c r="AZ370" s="48">
        <f t="shared" si="62"/>
        <v>0</v>
      </c>
    </row>
    <row r="371" spans="1:52" x14ac:dyDescent="0.25">
      <c r="A371" s="39"/>
      <c r="B371" s="39" t="e">
        <f>IF(ROW(A371)=1,"",VLOOKUP(A371,'SERP Crawl'!A:C,3,FALSE))</f>
        <v>#N/A</v>
      </c>
      <c r="C371" t="e">
        <f>IF(ROW(A371)=1,"",VLOOKUP(A371,Crawl!A:C,3,FALSE))</f>
        <v>#N/A</v>
      </c>
      <c r="D371" s="46" t="e">
        <f>IF(ROW(A371)=1,"",IF(VLOOKUP(A371,Crawl!A:V,22,FALSE)="","No","Yes"))</f>
        <v>#N/A</v>
      </c>
      <c r="E371" s="46" t="e">
        <f>IF(ROW(A371)=1,"",IF(VLOOKUP(A371,Crawl!A:W,23,FALSE)=0,"",VLOOKUP(A371,Crawl!A:W,23,FALSE)))</f>
        <v>#N/A</v>
      </c>
      <c r="F371" s="46" t="str">
        <f t="shared" si="64"/>
        <v/>
      </c>
      <c r="G371" s="46" t="str">
        <f>IFERROR(MID(A371,FIND(".",A371,LEN(Questionnaire!$E$3)),LEN(A371)),"")</f>
        <v/>
      </c>
      <c r="H371" s="46" t="str">
        <f t="shared" si="65"/>
        <v/>
      </c>
      <c r="AJ371"/>
      <c r="AK371"/>
      <c r="AL371"/>
      <c r="AM371"/>
      <c r="AN371"/>
      <c r="AO371"/>
      <c r="AP371"/>
      <c r="AQ371" s="48" t="str">
        <f>IF(ROW()=1,"",IF(L371=200,IFERROR(IF(FIND(LOWER(Questionnaire!$E$2),LOWER(N371)),"Yes","No"),"No"),"-"))</f>
        <v>-</v>
      </c>
      <c r="AR371" s="48" t="str">
        <f t="shared" si="55"/>
        <v>-</v>
      </c>
      <c r="AS371" s="48" t="str">
        <f t="shared" si="56"/>
        <v>-</v>
      </c>
      <c r="AT371" s="48" t="str">
        <f t="shared" si="63"/>
        <v>-</v>
      </c>
      <c r="AU371" s="48" t="str">
        <f t="shared" si="57"/>
        <v>No</v>
      </c>
      <c r="AV371" s="48" t="str">
        <f t="shared" si="58"/>
        <v>No</v>
      </c>
      <c r="AW371" s="48" t="str">
        <f t="shared" si="59"/>
        <v>-</v>
      </c>
      <c r="AX371" s="48" t="str">
        <f t="shared" si="60"/>
        <v>No</v>
      </c>
      <c r="AY371" s="48" t="str">
        <f t="shared" si="61"/>
        <v>No</v>
      </c>
      <c r="AZ371" s="48">
        <f t="shared" si="62"/>
        <v>0</v>
      </c>
    </row>
    <row r="372" spans="1:52" x14ac:dyDescent="0.25">
      <c r="A372" s="39"/>
      <c r="B372" s="39" t="e">
        <f>IF(ROW(A372)=1,"",VLOOKUP(A372,'SERP Crawl'!A:C,3,FALSE))</f>
        <v>#N/A</v>
      </c>
      <c r="C372" t="e">
        <f>IF(ROW(A372)=1,"",VLOOKUP(A372,Crawl!A:C,3,FALSE))</f>
        <v>#N/A</v>
      </c>
      <c r="D372" s="46" t="e">
        <f>IF(ROW(A372)=1,"",IF(VLOOKUP(A372,Crawl!A:V,22,FALSE)="","No","Yes"))</f>
        <v>#N/A</v>
      </c>
      <c r="E372" s="46" t="e">
        <f>IF(ROW(A372)=1,"",IF(VLOOKUP(A372,Crawl!A:W,23,FALSE)=0,"",VLOOKUP(A372,Crawl!A:W,23,FALSE)))</f>
        <v>#N/A</v>
      </c>
      <c r="F372" s="46" t="str">
        <f t="shared" si="64"/>
        <v/>
      </c>
      <c r="G372" s="46" t="str">
        <f>IFERROR(MID(A372,FIND(".",A372,LEN(Questionnaire!$E$3)),LEN(A372)),"")</f>
        <v/>
      </c>
      <c r="H372" s="46" t="str">
        <f t="shared" si="65"/>
        <v/>
      </c>
      <c r="AJ372"/>
      <c r="AK372"/>
      <c r="AL372"/>
      <c r="AM372"/>
      <c r="AN372"/>
      <c r="AO372"/>
      <c r="AP372"/>
      <c r="AQ372" s="48" t="str">
        <f>IF(ROW()=1,"",IF(L372=200,IFERROR(IF(FIND(LOWER(Questionnaire!$E$2),LOWER(N372)),"Yes","No"),"No"),"-"))</f>
        <v>-</v>
      </c>
      <c r="AR372" s="48" t="str">
        <f t="shared" si="55"/>
        <v>-</v>
      </c>
      <c r="AS372" s="48" t="str">
        <f t="shared" si="56"/>
        <v>-</v>
      </c>
      <c r="AT372" s="48" t="str">
        <f t="shared" si="63"/>
        <v>-</v>
      </c>
      <c r="AU372" s="48" t="str">
        <f t="shared" si="57"/>
        <v>No</v>
      </c>
      <c r="AV372" s="48" t="str">
        <f t="shared" si="58"/>
        <v>No</v>
      </c>
      <c r="AW372" s="48" t="str">
        <f t="shared" si="59"/>
        <v>-</v>
      </c>
      <c r="AX372" s="48" t="str">
        <f t="shared" si="60"/>
        <v>No</v>
      </c>
      <c r="AY372" s="48" t="str">
        <f t="shared" si="61"/>
        <v>No</v>
      </c>
      <c r="AZ372" s="48">
        <f t="shared" si="62"/>
        <v>0</v>
      </c>
    </row>
    <row r="373" spans="1:52" x14ac:dyDescent="0.25">
      <c r="A373" s="39"/>
      <c r="B373" s="39" t="e">
        <f>IF(ROW(A373)=1,"",VLOOKUP(A373,'SERP Crawl'!A:C,3,FALSE))</f>
        <v>#N/A</v>
      </c>
      <c r="C373" t="e">
        <f>IF(ROW(A373)=1,"",VLOOKUP(A373,Crawl!A:C,3,FALSE))</f>
        <v>#N/A</v>
      </c>
      <c r="D373" s="46" t="e">
        <f>IF(ROW(A373)=1,"",IF(VLOOKUP(A373,Crawl!A:V,22,FALSE)="","No","Yes"))</f>
        <v>#N/A</v>
      </c>
      <c r="E373" s="46" t="e">
        <f>IF(ROW(A373)=1,"",IF(VLOOKUP(A373,Crawl!A:W,23,FALSE)=0,"",VLOOKUP(A373,Crawl!A:W,23,FALSE)))</f>
        <v>#N/A</v>
      </c>
      <c r="F373" s="46" t="str">
        <f t="shared" si="64"/>
        <v/>
      </c>
      <c r="G373" s="46" t="str">
        <f>IFERROR(MID(A373,FIND(".",A373,LEN(Questionnaire!$E$3)),LEN(A373)),"")</f>
        <v/>
      </c>
      <c r="H373" s="46" t="str">
        <f t="shared" si="65"/>
        <v/>
      </c>
      <c r="AJ373"/>
      <c r="AK373"/>
      <c r="AL373"/>
      <c r="AM373"/>
      <c r="AN373"/>
      <c r="AO373"/>
      <c r="AP373"/>
      <c r="AQ373" s="48" t="str">
        <f>IF(ROW()=1,"",IF(L373=200,IFERROR(IF(FIND(LOWER(Questionnaire!$E$2),LOWER(N373)),"Yes","No"),"No"),"-"))</f>
        <v>-</v>
      </c>
      <c r="AR373" s="48" t="str">
        <f t="shared" si="55"/>
        <v>-</v>
      </c>
      <c r="AS373" s="48" t="str">
        <f t="shared" si="56"/>
        <v>-</v>
      </c>
      <c r="AT373" s="48" t="str">
        <f t="shared" si="63"/>
        <v>-</v>
      </c>
      <c r="AU373" s="48" t="str">
        <f t="shared" si="57"/>
        <v>No</v>
      </c>
      <c r="AV373" s="48" t="str">
        <f t="shared" si="58"/>
        <v>No</v>
      </c>
      <c r="AW373" s="48" t="str">
        <f t="shared" si="59"/>
        <v>-</v>
      </c>
      <c r="AX373" s="48" t="str">
        <f t="shared" si="60"/>
        <v>No</v>
      </c>
      <c r="AY373" s="48" t="str">
        <f t="shared" si="61"/>
        <v>No</v>
      </c>
      <c r="AZ373" s="48">
        <f t="shared" si="62"/>
        <v>0</v>
      </c>
    </row>
    <row r="374" spans="1:52" x14ac:dyDescent="0.25">
      <c r="A374" s="39"/>
      <c r="B374" s="39" t="e">
        <f>IF(ROW(A374)=1,"",VLOOKUP(A374,'SERP Crawl'!A:C,3,FALSE))</f>
        <v>#N/A</v>
      </c>
      <c r="C374" t="e">
        <f>IF(ROW(A374)=1,"",VLOOKUP(A374,Crawl!A:C,3,FALSE))</f>
        <v>#N/A</v>
      </c>
      <c r="D374" s="46" t="e">
        <f>IF(ROW(A374)=1,"",IF(VLOOKUP(A374,Crawl!A:V,22,FALSE)="","No","Yes"))</f>
        <v>#N/A</v>
      </c>
      <c r="E374" s="46" t="e">
        <f>IF(ROW(A374)=1,"",IF(VLOOKUP(A374,Crawl!A:W,23,FALSE)=0,"",VLOOKUP(A374,Crawl!A:W,23,FALSE)))</f>
        <v>#N/A</v>
      </c>
      <c r="F374" s="46" t="str">
        <f t="shared" si="64"/>
        <v/>
      </c>
      <c r="G374" s="46" t="str">
        <f>IFERROR(MID(A374,FIND(".",A374,LEN(Questionnaire!$E$3)),LEN(A374)),"")</f>
        <v/>
      </c>
      <c r="H374" s="46" t="str">
        <f t="shared" si="65"/>
        <v/>
      </c>
      <c r="AJ374"/>
      <c r="AK374"/>
      <c r="AL374"/>
      <c r="AM374"/>
      <c r="AN374"/>
      <c r="AO374"/>
      <c r="AP374"/>
      <c r="AQ374" s="48" t="str">
        <f>IF(ROW()=1,"",IF(L374=200,IFERROR(IF(FIND(LOWER(Questionnaire!$E$2),LOWER(N374)),"Yes","No"),"No"),"-"))</f>
        <v>-</v>
      </c>
      <c r="AR374" s="48" t="str">
        <f t="shared" si="55"/>
        <v>-</v>
      </c>
      <c r="AS374" s="48" t="str">
        <f t="shared" si="56"/>
        <v>-</v>
      </c>
      <c r="AT374" s="48" t="str">
        <f t="shared" si="63"/>
        <v>-</v>
      </c>
      <c r="AU374" s="48" t="str">
        <f t="shared" si="57"/>
        <v>No</v>
      </c>
      <c r="AV374" s="48" t="str">
        <f t="shared" si="58"/>
        <v>No</v>
      </c>
      <c r="AW374" s="48" t="str">
        <f t="shared" si="59"/>
        <v>-</v>
      </c>
      <c r="AX374" s="48" t="str">
        <f t="shared" si="60"/>
        <v>No</v>
      </c>
      <c r="AY374" s="48" t="str">
        <f t="shared" si="61"/>
        <v>No</v>
      </c>
      <c r="AZ374" s="48">
        <f t="shared" si="62"/>
        <v>0</v>
      </c>
    </row>
    <row r="375" spans="1:52" x14ac:dyDescent="0.25">
      <c r="A375" s="39"/>
      <c r="B375" s="39" t="e">
        <f>IF(ROW(A375)=1,"",VLOOKUP(A375,'SERP Crawl'!A:C,3,FALSE))</f>
        <v>#N/A</v>
      </c>
      <c r="C375" t="e">
        <f>IF(ROW(A375)=1,"",VLOOKUP(A375,Crawl!A:C,3,FALSE))</f>
        <v>#N/A</v>
      </c>
      <c r="D375" s="46" t="e">
        <f>IF(ROW(A375)=1,"",IF(VLOOKUP(A375,Crawl!A:V,22,FALSE)="","No","Yes"))</f>
        <v>#N/A</v>
      </c>
      <c r="E375" s="46" t="e">
        <f>IF(ROW(A375)=1,"",IF(VLOOKUP(A375,Crawl!A:W,23,FALSE)=0,"",VLOOKUP(A375,Crawl!A:W,23,FALSE)))</f>
        <v>#N/A</v>
      </c>
      <c r="F375" s="46" t="str">
        <f t="shared" si="64"/>
        <v/>
      </c>
      <c r="G375" s="46" t="str">
        <f>IFERROR(MID(A375,FIND(".",A375,LEN(Questionnaire!$E$3)),LEN(A375)),"")</f>
        <v/>
      </c>
      <c r="H375" s="46" t="str">
        <f t="shared" si="65"/>
        <v/>
      </c>
      <c r="AJ375"/>
      <c r="AK375"/>
      <c r="AL375"/>
      <c r="AM375"/>
      <c r="AN375"/>
      <c r="AO375"/>
      <c r="AP375"/>
      <c r="AQ375" s="48" t="str">
        <f>IF(ROW()=1,"",IF(L375=200,IFERROR(IF(FIND(LOWER(Questionnaire!$E$2),LOWER(N375)),"Yes","No"),"No"),"-"))</f>
        <v>-</v>
      </c>
      <c r="AR375" s="48" t="str">
        <f t="shared" si="55"/>
        <v>-</v>
      </c>
      <c r="AS375" s="48" t="str">
        <f t="shared" si="56"/>
        <v>-</v>
      </c>
      <c r="AT375" s="48" t="str">
        <f t="shared" si="63"/>
        <v>-</v>
      </c>
      <c r="AU375" s="48" t="str">
        <f t="shared" si="57"/>
        <v>No</v>
      </c>
      <c r="AV375" s="48" t="str">
        <f t="shared" si="58"/>
        <v>No</v>
      </c>
      <c r="AW375" s="48" t="str">
        <f t="shared" si="59"/>
        <v>-</v>
      </c>
      <c r="AX375" s="48" t="str">
        <f t="shared" si="60"/>
        <v>No</v>
      </c>
      <c r="AY375" s="48" t="str">
        <f t="shared" si="61"/>
        <v>No</v>
      </c>
      <c r="AZ375" s="48">
        <f t="shared" si="62"/>
        <v>0</v>
      </c>
    </row>
    <row r="376" spans="1:52" x14ac:dyDescent="0.25">
      <c r="A376" s="39"/>
      <c r="B376" s="39" t="e">
        <f>IF(ROW(A376)=1,"",VLOOKUP(A376,'SERP Crawl'!A:C,3,FALSE))</f>
        <v>#N/A</v>
      </c>
      <c r="C376" t="e">
        <f>IF(ROW(A376)=1,"",VLOOKUP(A376,Crawl!A:C,3,FALSE))</f>
        <v>#N/A</v>
      </c>
      <c r="D376" s="46" t="e">
        <f>IF(ROW(A376)=1,"",IF(VLOOKUP(A376,Crawl!A:V,22,FALSE)="","No","Yes"))</f>
        <v>#N/A</v>
      </c>
      <c r="E376" s="46" t="e">
        <f>IF(ROW(A376)=1,"",IF(VLOOKUP(A376,Crawl!A:W,23,FALSE)=0,"",VLOOKUP(A376,Crawl!A:W,23,FALSE)))</f>
        <v>#N/A</v>
      </c>
      <c r="F376" s="46" t="str">
        <f t="shared" si="64"/>
        <v/>
      </c>
      <c r="G376" s="46" t="str">
        <f>IFERROR(MID(A376,FIND(".",A376,LEN(Questionnaire!$E$3)),LEN(A376)),"")</f>
        <v/>
      </c>
      <c r="H376" s="46" t="str">
        <f t="shared" si="65"/>
        <v/>
      </c>
      <c r="AJ376"/>
      <c r="AK376"/>
      <c r="AL376"/>
      <c r="AM376"/>
      <c r="AN376"/>
      <c r="AO376"/>
      <c r="AP376"/>
      <c r="AQ376" s="48" t="str">
        <f>IF(ROW()=1,"",IF(L376=200,IFERROR(IF(FIND(LOWER(Questionnaire!$E$2),LOWER(N376)),"Yes","No"),"No"),"-"))</f>
        <v>-</v>
      </c>
      <c r="AR376" s="48" t="str">
        <f t="shared" si="55"/>
        <v>-</v>
      </c>
      <c r="AS376" s="48" t="str">
        <f t="shared" si="56"/>
        <v>-</v>
      </c>
      <c r="AT376" s="48" t="str">
        <f t="shared" si="63"/>
        <v>-</v>
      </c>
      <c r="AU376" s="48" t="str">
        <f t="shared" si="57"/>
        <v>No</v>
      </c>
      <c r="AV376" s="48" t="str">
        <f t="shared" si="58"/>
        <v>No</v>
      </c>
      <c r="AW376" s="48" t="str">
        <f t="shared" si="59"/>
        <v>-</v>
      </c>
      <c r="AX376" s="48" t="str">
        <f t="shared" si="60"/>
        <v>No</v>
      </c>
      <c r="AY376" s="48" t="str">
        <f t="shared" si="61"/>
        <v>No</v>
      </c>
      <c r="AZ376" s="48">
        <f t="shared" si="62"/>
        <v>0</v>
      </c>
    </row>
    <row r="377" spans="1:52" x14ac:dyDescent="0.25">
      <c r="A377" s="39"/>
      <c r="B377" s="39" t="e">
        <f>IF(ROW(A377)=1,"",VLOOKUP(A377,'SERP Crawl'!A:C,3,FALSE))</f>
        <v>#N/A</v>
      </c>
      <c r="C377" t="e">
        <f>IF(ROW(A377)=1,"",VLOOKUP(A377,Crawl!A:C,3,FALSE))</f>
        <v>#N/A</v>
      </c>
      <c r="D377" s="46" t="e">
        <f>IF(ROW(A377)=1,"",IF(VLOOKUP(A377,Crawl!A:V,22,FALSE)="","No","Yes"))</f>
        <v>#N/A</v>
      </c>
      <c r="E377" s="46" t="e">
        <f>IF(ROW(A377)=1,"",IF(VLOOKUP(A377,Crawl!A:W,23,FALSE)=0,"",VLOOKUP(A377,Crawl!A:W,23,FALSE)))</f>
        <v>#N/A</v>
      </c>
      <c r="F377" s="46" t="str">
        <f t="shared" si="64"/>
        <v/>
      </c>
      <c r="G377" s="46" t="str">
        <f>IFERROR(MID(A377,FIND(".",A377,LEN(Questionnaire!$E$3)),LEN(A377)),"")</f>
        <v/>
      </c>
      <c r="H377" s="46" t="str">
        <f t="shared" si="65"/>
        <v/>
      </c>
      <c r="AJ377"/>
      <c r="AK377"/>
      <c r="AL377"/>
      <c r="AM377"/>
      <c r="AN377"/>
      <c r="AO377"/>
      <c r="AP377"/>
      <c r="AQ377" s="48" t="str">
        <f>IF(ROW()=1,"",IF(L377=200,IFERROR(IF(FIND(LOWER(Questionnaire!$E$2),LOWER(N377)),"Yes","No"),"No"),"-"))</f>
        <v>-</v>
      </c>
      <c r="AR377" s="48" t="str">
        <f t="shared" si="55"/>
        <v>-</v>
      </c>
      <c r="AS377" s="48" t="str">
        <f t="shared" si="56"/>
        <v>-</v>
      </c>
      <c r="AT377" s="48" t="str">
        <f t="shared" si="63"/>
        <v>-</v>
      </c>
      <c r="AU377" s="48" t="str">
        <f t="shared" si="57"/>
        <v>No</v>
      </c>
      <c r="AV377" s="48" t="str">
        <f t="shared" si="58"/>
        <v>No</v>
      </c>
      <c r="AW377" s="48" t="str">
        <f t="shared" si="59"/>
        <v>-</v>
      </c>
      <c r="AX377" s="48" t="str">
        <f t="shared" si="60"/>
        <v>No</v>
      </c>
      <c r="AY377" s="48" t="str">
        <f t="shared" si="61"/>
        <v>No</v>
      </c>
      <c r="AZ377" s="48">
        <f t="shared" si="62"/>
        <v>0</v>
      </c>
    </row>
    <row r="378" spans="1:52" x14ac:dyDescent="0.25">
      <c r="A378" s="39"/>
      <c r="B378" s="39" t="e">
        <f>IF(ROW(A378)=1,"",VLOOKUP(A378,'SERP Crawl'!A:C,3,FALSE))</f>
        <v>#N/A</v>
      </c>
      <c r="C378" t="e">
        <f>IF(ROW(A378)=1,"",VLOOKUP(A378,Crawl!A:C,3,FALSE))</f>
        <v>#N/A</v>
      </c>
      <c r="D378" s="46" t="e">
        <f>IF(ROW(A378)=1,"",IF(VLOOKUP(A378,Crawl!A:V,22,FALSE)="","No","Yes"))</f>
        <v>#N/A</v>
      </c>
      <c r="E378" s="46" t="e">
        <f>IF(ROW(A378)=1,"",IF(VLOOKUP(A378,Crawl!A:W,23,FALSE)=0,"",VLOOKUP(A378,Crawl!A:W,23,FALSE)))</f>
        <v>#N/A</v>
      </c>
      <c r="F378" s="46" t="str">
        <f t="shared" si="64"/>
        <v/>
      </c>
      <c r="G378" s="46" t="str">
        <f>IFERROR(MID(A378,FIND(".",A378,LEN(Questionnaire!$E$3)),LEN(A378)),"")</f>
        <v/>
      </c>
      <c r="H378" s="46" t="str">
        <f t="shared" si="65"/>
        <v/>
      </c>
      <c r="AJ378"/>
      <c r="AK378"/>
      <c r="AL378"/>
      <c r="AM378"/>
      <c r="AN378"/>
      <c r="AO378"/>
      <c r="AP378"/>
      <c r="AQ378" s="48" t="str">
        <f>IF(ROW()=1,"",IF(L378=200,IFERROR(IF(FIND(LOWER(Questionnaire!$E$2),LOWER(N378)),"Yes","No"),"No"),"-"))</f>
        <v>-</v>
      </c>
      <c r="AR378" s="48" t="str">
        <f t="shared" si="55"/>
        <v>-</v>
      </c>
      <c r="AS378" s="48" t="str">
        <f t="shared" si="56"/>
        <v>-</v>
      </c>
      <c r="AT378" s="48" t="str">
        <f t="shared" si="63"/>
        <v>-</v>
      </c>
      <c r="AU378" s="48" t="str">
        <f t="shared" si="57"/>
        <v>No</v>
      </c>
      <c r="AV378" s="48" t="str">
        <f t="shared" si="58"/>
        <v>No</v>
      </c>
      <c r="AW378" s="48" t="str">
        <f t="shared" si="59"/>
        <v>-</v>
      </c>
      <c r="AX378" s="48" t="str">
        <f t="shared" si="60"/>
        <v>No</v>
      </c>
      <c r="AY378" s="48" t="str">
        <f t="shared" si="61"/>
        <v>No</v>
      </c>
      <c r="AZ378" s="48">
        <f t="shared" si="62"/>
        <v>0</v>
      </c>
    </row>
    <row r="379" spans="1:52" x14ac:dyDescent="0.25">
      <c r="A379" s="39"/>
      <c r="B379" s="39" t="e">
        <f>IF(ROW(A379)=1,"",VLOOKUP(A379,'SERP Crawl'!A:C,3,FALSE))</f>
        <v>#N/A</v>
      </c>
      <c r="C379" t="e">
        <f>IF(ROW(A379)=1,"",VLOOKUP(A379,Crawl!A:C,3,FALSE))</f>
        <v>#N/A</v>
      </c>
      <c r="D379" s="46" t="e">
        <f>IF(ROW(A379)=1,"",IF(VLOOKUP(A379,Crawl!A:V,22,FALSE)="","No","Yes"))</f>
        <v>#N/A</v>
      </c>
      <c r="E379" s="46" t="e">
        <f>IF(ROW(A379)=1,"",IF(VLOOKUP(A379,Crawl!A:W,23,FALSE)=0,"",VLOOKUP(A379,Crawl!A:W,23,FALSE)))</f>
        <v>#N/A</v>
      </c>
      <c r="F379" s="46" t="str">
        <f t="shared" si="64"/>
        <v/>
      </c>
      <c r="G379" s="46" t="str">
        <f>IFERROR(MID(A379,FIND(".",A379,LEN(Questionnaire!$E$3)),LEN(A379)),"")</f>
        <v/>
      </c>
      <c r="H379" s="46" t="str">
        <f t="shared" si="65"/>
        <v/>
      </c>
      <c r="AJ379"/>
      <c r="AK379"/>
      <c r="AL379"/>
      <c r="AM379"/>
      <c r="AN379"/>
      <c r="AO379"/>
      <c r="AP379"/>
      <c r="AQ379" s="48" t="str">
        <f>IF(ROW()=1,"",IF(L379=200,IFERROR(IF(FIND(LOWER(Questionnaire!$E$2),LOWER(N379)),"Yes","No"),"No"),"-"))</f>
        <v>-</v>
      </c>
      <c r="AR379" s="48" t="str">
        <f t="shared" si="55"/>
        <v>-</v>
      </c>
      <c r="AS379" s="48" t="str">
        <f t="shared" si="56"/>
        <v>-</v>
      </c>
      <c r="AT379" s="48" t="str">
        <f t="shared" si="63"/>
        <v>-</v>
      </c>
      <c r="AU379" s="48" t="str">
        <f t="shared" si="57"/>
        <v>No</v>
      </c>
      <c r="AV379" s="48" t="str">
        <f t="shared" si="58"/>
        <v>No</v>
      </c>
      <c r="AW379" s="48" t="str">
        <f t="shared" si="59"/>
        <v>-</v>
      </c>
      <c r="AX379" s="48" t="str">
        <f t="shared" si="60"/>
        <v>No</v>
      </c>
      <c r="AY379" s="48" t="str">
        <f t="shared" si="61"/>
        <v>No</v>
      </c>
      <c r="AZ379" s="48">
        <f t="shared" si="62"/>
        <v>0</v>
      </c>
    </row>
    <row r="380" spans="1:52" x14ac:dyDescent="0.25">
      <c r="A380" s="39"/>
      <c r="B380" s="39" t="e">
        <f>IF(ROW(A380)=1,"",VLOOKUP(A380,'SERP Crawl'!A:C,3,FALSE))</f>
        <v>#N/A</v>
      </c>
      <c r="C380" t="e">
        <f>IF(ROW(A380)=1,"",VLOOKUP(A380,Crawl!A:C,3,FALSE))</f>
        <v>#N/A</v>
      </c>
      <c r="D380" s="46" t="e">
        <f>IF(ROW(A380)=1,"",IF(VLOOKUP(A380,Crawl!A:V,22,FALSE)="","No","Yes"))</f>
        <v>#N/A</v>
      </c>
      <c r="E380" s="46" t="e">
        <f>IF(ROW(A380)=1,"",IF(VLOOKUP(A380,Crawl!A:W,23,FALSE)=0,"",VLOOKUP(A380,Crawl!A:W,23,FALSE)))</f>
        <v>#N/A</v>
      </c>
      <c r="F380" s="46" t="str">
        <f t="shared" si="64"/>
        <v/>
      </c>
      <c r="G380" s="46" t="str">
        <f>IFERROR(MID(A380,FIND(".",A380,LEN(Questionnaire!$E$3)),LEN(A380)),"")</f>
        <v/>
      </c>
      <c r="H380" s="46" t="str">
        <f t="shared" si="65"/>
        <v/>
      </c>
      <c r="AJ380"/>
      <c r="AK380"/>
      <c r="AL380"/>
      <c r="AM380"/>
      <c r="AN380"/>
      <c r="AO380"/>
      <c r="AP380"/>
      <c r="AQ380" s="48" t="str">
        <f>IF(ROW()=1,"",IF(L380=200,IFERROR(IF(FIND(LOWER(Questionnaire!$E$2),LOWER(N380)),"Yes","No"),"No"),"-"))</f>
        <v>-</v>
      </c>
      <c r="AR380" s="48" t="str">
        <f t="shared" si="55"/>
        <v>-</v>
      </c>
      <c r="AS380" s="48" t="str">
        <f t="shared" si="56"/>
        <v>-</v>
      </c>
      <c r="AT380" s="48" t="str">
        <f t="shared" si="63"/>
        <v>-</v>
      </c>
      <c r="AU380" s="48" t="str">
        <f t="shared" si="57"/>
        <v>No</v>
      </c>
      <c r="AV380" s="48" t="str">
        <f t="shared" si="58"/>
        <v>No</v>
      </c>
      <c r="AW380" s="48" t="str">
        <f t="shared" si="59"/>
        <v>-</v>
      </c>
      <c r="AX380" s="48" t="str">
        <f t="shared" si="60"/>
        <v>No</v>
      </c>
      <c r="AY380" s="48" t="str">
        <f t="shared" si="61"/>
        <v>No</v>
      </c>
      <c r="AZ380" s="48">
        <f t="shared" si="62"/>
        <v>0</v>
      </c>
    </row>
    <row r="381" spans="1:52" x14ac:dyDescent="0.25">
      <c r="A381" s="39"/>
      <c r="B381" s="39" t="e">
        <f>IF(ROW(A381)=1,"",VLOOKUP(A381,'SERP Crawl'!A:C,3,FALSE))</f>
        <v>#N/A</v>
      </c>
      <c r="C381" t="e">
        <f>IF(ROW(A381)=1,"",VLOOKUP(A381,Crawl!A:C,3,FALSE))</f>
        <v>#N/A</v>
      </c>
      <c r="D381" s="46" t="e">
        <f>IF(ROW(A381)=1,"",IF(VLOOKUP(A381,Crawl!A:V,22,FALSE)="","No","Yes"))</f>
        <v>#N/A</v>
      </c>
      <c r="E381" s="46" t="e">
        <f>IF(ROW(A381)=1,"",IF(VLOOKUP(A381,Crawl!A:W,23,FALSE)=0,"",VLOOKUP(A381,Crawl!A:W,23,FALSE)))</f>
        <v>#N/A</v>
      </c>
      <c r="F381" s="46" t="str">
        <f t="shared" si="64"/>
        <v/>
      </c>
      <c r="G381" s="46" t="str">
        <f>IFERROR(MID(A381,FIND(".",A381,LEN(Questionnaire!$E$3)),LEN(A381)),"")</f>
        <v/>
      </c>
      <c r="H381" s="46" t="str">
        <f t="shared" si="65"/>
        <v/>
      </c>
      <c r="AJ381"/>
      <c r="AK381"/>
      <c r="AL381"/>
      <c r="AM381"/>
      <c r="AN381"/>
      <c r="AO381"/>
      <c r="AP381"/>
      <c r="AQ381" s="48" t="str">
        <f>IF(ROW()=1,"",IF(L381=200,IFERROR(IF(FIND(LOWER(Questionnaire!$E$2),LOWER(N381)),"Yes","No"),"No"),"-"))</f>
        <v>-</v>
      </c>
      <c r="AR381" s="48" t="str">
        <f t="shared" si="55"/>
        <v>-</v>
      </c>
      <c r="AS381" s="48" t="str">
        <f t="shared" si="56"/>
        <v>-</v>
      </c>
      <c r="AT381" s="48" t="str">
        <f t="shared" si="63"/>
        <v>-</v>
      </c>
      <c r="AU381" s="48" t="str">
        <f t="shared" si="57"/>
        <v>No</v>
      </c>
      <c r="AV381" s="48" t="str">
        <f t="shared" si="58"/>
        <v>No</v>
      </c>
      <c r="AW381" s="48" t="str">
        <f t="shared" si="59"/>
        <v>-</v>
      </c>
      <c r="AX381" s="48" t="str">
        <f t="shared" si="60"/>
        <v>No</v>
      </c>
      <c r="AY381" s="48" t="str">
        <f t="shared" si="61"/>
        <v>No</v>
      </c>
      <c r="AZ381" s="48">
        <f t="shared" si="62"/>
        <v>0</v>
      </c>
    </row>
    <row r="382" spans="1:52" x14ac:dyDescent="0.25">
      <c r="A382" s="39"/>
      <c r="B382" s="39" t="e">
        <f>IF(ROW(A382)=1,"",VLOOKUP(A382,'SERP Crawl'!A:C,3,FALSE))</f>
        <v>#N/A</v>
      </c>
      <c r="C382" t="e">
        <f>IF(ROW(A382)=1,"",VLOOKUP(A382,Crawl!A:C,3,FALSE))</f>
        <v>#N/A</v>
      </c>
      <c r="D382" s="46" t="e">
        <f>IF(ROW(A382)=1,"",IF(VLOOKUP(A382,Crawl!A:V,22,FALSE)="","No","Yes"))</f>
        <v>#N/A</v>
      </c>
      <c r="E382" s="46" t="e">
        <f>IF(ROW(A382)=1,"",IF(VLOOKUP(A382,Crawl!A:W,23,FALSE)=0,"",VLOOKUP(A382,Crawl!A:W,23,FALSE)))</f>
        <v>#N/A</v>
      </c>
      <c r="F382" s="46" t="str">
        <f t="shared" si="64"/>
        <v/>
      </c>
      <c r="G382" s="46" t="str">
        <f>IFERROR(MID(A382,FIND(".",A382,LEN(Questionnaire!$E$3)),LEN(A382)),"")</f>
        <v/>
      </c>
      <c r="H382" s="46" t="str">
        <f t="shared" si="65"/>
        <v/>
      </c>
      <c r="AJ382"/>
      <c r="AK382"/>
      <c r="AL382"/>
      <c r="AM382"/>
      <c r="AN382"/>
      <c r="AO382"/>
      <c r="AP382"/>
      <c r="AQ382" s="48" t="str">
        <f>IF(ROW()=1,"",IF(L382=200,IFERROR(IF(FIND(LOWER(Questionnaire!$E$2),LOWER(N382)),"Yes","No"),"No"),"-"))</f>
        <v>-</v>
      </c>
      <c r="AR382" s="48" t="str">
        <f t="shared" si="55"/>
        <v>-</v>
      </c>
      <c r="AS382" s="48" t="str">
        <f t="shared" si="56"/>
        <v>-</v>
      </c>
      <c r="AT382" s="48" t="str">
        <f t="shared" si="63"/>
        <v>-</v>
      </c>
      <c r="AU382" s="48" t="str">
        <f t="shared" si="57"/>
        <v>No</v>
      </c>
      <c r="AV382" s="48" t="str">
        <f t="shared" si="58"/>
        <v>No</v>
      </c>
      <c r="AW382" s="48" t="str">
        <f t="shared" si="59"/>
        <v>-</v>
      </c>
      <c r="AX382" s="48" t="str">
        <f t="shared" si="60"/>
        <v>No</v>
      </c>
      <c r="AY382" s="48" t="str">
        <f t="shared" si="61"/>
        <v>No</v>
      </c>
      <c r="AZ382" s="48">
        <f t="shared" si="62"/>
        <v>0</v>
      </c>
    </row>
    <row r="383" spans="1:52" x14ac:dyDescent="0.25">
      <c r="A383" s="39"/>
      <c r="B383" s="39" t="e">
        <f>IF(ROW(A383)=1,"",VLOOKUP(A383,'SERP Crawl'!A:C,3,FALSE))</f>
        <v>#N/A</v>
      </c>
      <c r="C383" t="e">
        <f>IF(ROW(A383)=1,"",VLOOKUP(A383,Crawl!A:C,3,FALSE))</f>
        <v>#N/A</v>
      </c>
      <c r="D383" s="46" t="e">
        <f>IF(ROW(A383)=1,"",IF(VLOOKUP(A383,Crawl!A:V,22,FALSE)="","No","Yes"))</f>
        <v>#N/A</v>
      </c>
      <c r="E383" s="46" t="e">
        <f>IF(ROW(A383)=1,"",IF(VLOOKUP(A383,Crawl!A:W,23,FALSE)=0,"",VLOOKUP(A383,Crawl!A:W,23,FALSE)))</f>
        <v>#N/A</v>
      </c>
      <c r="F383" s="46" t="str">
        <f t="shared" si="64"/>
        <v/>
      </c>
      <c r="G383" s="46" t="str">
        <f>IFERROR(MID(A383,FIND(".",A383,LEN(Questionnaire!$E$3)),LEN(A383)),"")</f>
        <v/>
      </c>
      <c r="H383" s="46" t="str">
        <f t="shared" si="65"/>
        <v/>
      </c>
      <c r="AJ383"/>
      <c r="AK383"/>
      <c r="AL383"/>
      <c r="AM383"/>
      <c r="AN383"/>
      <c r="AO383"/>
      <c r="AP383"/>
      <c r="AQ383" s="48" t="str">
        <f>IF(ROW()=1,"",IF(L383=200,IFERROR(IF(FIND(LOWER(Questionnaire!$E$2),LOWER(N383)),"Yes","No"),"No"),"-"))</f>
        <v>-</v>
      </c>
      <c r="AR383" s="48" t="str">
        <f t="shared" si="55"/>
        <v>-</v>
      </c>
      <c r="AS383" s="48" t="str">
        <f t="shared" si="56"/>
        <v>-</v>
      </c>
      <c r="AT383" s="48" t="str">
        <f t="shared" si="63"/>
        <v>-</v>
      </c>
      <c r="AU383" s="48" t="str">
        <f t="shared" si="57"/>
        <v>No</v>
      </c>
      <c r="AV383" s="48" t="str">
        <f t="shared" si="58"/>
        <v>No</v>
      </c>
      <c r="AW383" s="48" t="str">
        <f t="shared" si="59"/>
        <v>-</v>
      </c>
      <c r="AX383" s="48" t="str">
        <f t="shared" si="60"/>
        <v>No</v>
      </c>
      <c r="AY383" s="48" t="str">
        <f t="shared" si="61"/>
        <v>No</v>
      </c>
      <c r="AZ383" s="48">
        <f t="shared" si="62"/>
        <v>0</v>
      </c>
    </row>
    <row r="384" spans="1:52" x14ac:dyDescent="0.25">
      <c r="A384" s="39"/>
      <c r="B384" s="39" t="e">
        <f>IF(ROW(A384)=1,"",VLOOKUP(A384,'SERP Crawl'!A:C,3,FALSE))</f>
        <v>#N/A</v>
      </c>
      <c r="C384" t="e">
        <f>IF(ROW(A384)=1,"",VLOOKUP(A384,Crawl!A:C,3,FALSE))</f>
        <v>#N/A</v>
      </c>
      <c r="D384" s="46" t="e">
        <f>IF(ROW(A384)=1,"",IF(VLOOKUP(A384,Crawl!A:V,22,FALSE)="","No","Yes"))</f>
        <v>#N/A</v>
      </c>
      <c r="E384" s="46" t="e">
        <f>IF(ROW(A384)=1,"",IF(VLOOKUP(A384,Crawl!A:W,23,FALSE)=0,"",VLOOKUP(A384,Crawl!A:W,23,FALSE)))</f>
        <v>#N/A</v>
      </c>
      <c r="F384" s="46" t="str">
        <f t="shared" si="64"/>
        <v/>
      </c>
      <c r="G384" s="46" t="str">
        <f>IFERROR(MID(A384,FIND(".",A384,LEN(Questionnaire!$E$3)),LEN(A384)),"")</f>
        <v/>
      </c>
      <c r="H384" s="46" t="str">
        <f t="shared" si="65"/>
        <v/>
      </c>
      <c r="AJ384"/>
      <c r="AK384"/>
      <c r="AL384"/>
      <c r="AM384"/>
      <c r="AN384"/>
      <c r="AO384"/>
      <c r="AP384"/>
      <c r="AQ384" s="48" t="str">
        <f>IF(ROW()=1,"",IF(L384=200,IFERROR(IF(FIND(LOWER(Questionnaire!$E$2),LOWER(N384)),"Yes","No"),"No"),"-"))</f>
        <v>-</v>
      </c>
      <c r="AR384" s="48" t="str">
        <f t="shared" si="55"/>
        <v>-</v>
      </c>
      <c r="AS384" s="48" t="str">
        <f t="shared" si="56"/>
        <v>-</v>
      </c>
      <c r="AT384" s="48" t="str">
        <f t="shared" si="63"/>
        <v>-</v>
      </c>
      <c r="AU384" s="48" t="str">
        <f t="shared" si="57"/>
        <v>No</v>
      </c>
      <c r="AV384" s="48" t="str">
        <f t="shared" si="58"/>
        <v>No</v>
      </c>
      <c r="AW384" s="48" t="str">
        <f t="shared" si="59"/>
        <v>-</v>
      </c>
      <c r="AX384" s="48" t="str">
        <f t="shared" si="60"/>
        <v>No</v>
      </c>
      <c r="AY384" s="48" t="str">
        <f t="shared" si="61"/>
        <v>No</v>
      </c>
      <c r="AZ384" s="48">
        <f t="shared" si="62"/>
        <v>0</v>
      </c>
    </row>
    <row r="385" spans="1:52" x14ac:dyDescent="0.25">
      <c r="A385" s="39"/>
      <c r="B385" s="39" t="e">
        <f>IF(ROW(A385)=1,"",VLOOKUP(A385,'SERP Crawl'!A:C,3,FALSE))</f>
        <v>#N/A</v>
      </c>
      <c r="C385" t="e">
        <f>IF(ROW(A385)=1,"",VLOOKUP(A385,Crawl!A:C,3,FALSE))</f>
        <v>#N/A</v>
      </c>
      <c r="D385" s="46" t="e">
        <f>IF(ROW(A385)=1,"",IF(VLOOKUP(A385,Crawl!A:V,22,FALSE)="","No","Yes"))</f>
        <v>#N/A</v>
      </c>
      <c r="E385" s="46" t="e">
        <f>IF(ROW(A385)=1,"",IF(VLOOKUP(A385,Crawl!A:W,23,FALSE)=0,"",VLOOKUP(A385,Crawl!A:W,23,FALSE)))</f>
        <v>#N/A</v>
      </c>
      <c r="F385" s="46" t="str">
        <f t="shared" si="64"/>
        <v/>
      </c>
      <c r="G385" s="46" t="str">
        <f>IFERROR(MID(A385,FIND(".",A385,LEN(Questionnaire!$E$3)),LEN(A385)),"")</f>
        <v/>
      </c>
      <c r="H385" s="46" t="str">
        <f t="shared" si="65"/>
        <v/>
      </c>
      <c r="AJ385"/>
      <c r="AK385"/>
      <c r="AL385"/>
      <c r="AM385"/>
      <c r="AN385"/>
      <c r="AO385"/>
      <c r="AP385"/>
      <c r="AQ385" s="48" t="str">
        <f>IF(ROW()=1,"",IF(L385=200,IFERROR(IF(FIND(LOWER(Questionnaire!$E$2),LOWER(N385)),"Yes","No"),"No"),"-"))</f>
        <v>-</v>
      </c>
      <c r="AR385" s="48" t="str">
        <f t="shared" si="55"/>
        <v>-</v>
      </c>
      <c r="AS385" s="48" t="str">
        <f t="shared" si="56"/>
        <v>-</v>
      </c>
      <c r="AT385" s="48" t="str">
        <f t="shared" si="63"/>
        <v>-</v>
      </c>
      <c r="AU385" s="48" t="str">
        <f t="shared" si="57"/>
        <v>No</v>
      </c>
      <c r="AV385" s="48" t="str">
        <f t="shared" si="58"/>
        <v>No</v>
      </c>
      <c r="AW385" s="48" t="str">
        <f t="shared" si="59"/>
        <v>-</v>
      </c>
      <c r="AX385" s="48" t="str">
        <f t="shared" si="60"/>
        <v>No</v>
      </c>
      <c r="AY385" s="48" t="str">
        <f t="shared" si="61"/>
        <v>No</v>
      </c>
      <c r="AZ385" s="48">
        <f t="shared" si="62"/>
        <v>0</v>
      </c>
    </row>
    <row r="386" spans="1:52" x14ac:dyDescent="0.25">
      <c r="A386" s="39"/>
      <c r="B386" s="39" t="e">
        <f>IF(ROW(A386)=1,"",VLOOKUP(A386,'SERP Crawl'!A:C,3,FALSE))</f>
        <v>#N/A</v>
      </c>
      <c r="C386" t="e">
        <f>IF(ROW(A386)=1,"",VLOOKUP(A386,Crawl!A:C,3,FALSE))</f>
        <v>#N/A</v>
      </c>
      <c r="D386" s="46" t="e">
        <f>IF(ROW(A386)=1,"",IF(VLOOKUP(A386,Crawl!A:V,22,FALSE)="","No","Yes"))</f>
        <v>#N/A</v>
      </c>
      <c r="E386" s="46" t="e">
        <f>IF(ROW(A386)=1,"",IF(VLOOKUP(A386,Crawl!A:W,23,FALSE)=0,"",VLOOKUP(A386,Crawl!A:W,23,FALSE)))</f>
        <v>#N/A</v>
      </c>
      <c r="F386" s="46" t="str">
        <f t="shared" si="64"/>
        <v/>
      </c>
      <c r="G386" s="46" t="str">
        <f>IFERROR(MID(A386,FIND(".",A386,LEN(Questionnaire!$E$3)),LEN(A386)),"")</f>
        <v/>
      </c>
      <c r="H386" s="46" t="str">
        <f t="shared" si="65"/>
        <v/>
      </c>
      <c r="AJ386"/>
      <c r="AK386"/>
      <c r="AL386"/>
      <c r="AM386"/>
      <c r="AN386"/>
      <c r="AO386"/>
      <c r="AP386"/>
      <c r="AQ386" s="48" t="str">
        <f>IF(ROW()=1,"",IF(L386=200,IFERROR(IF(FIND(LOWER(Questionnaire!$E$2),LOWER(N386)),"Yes","No"),"No"),"-"))</f>
        <v>-</v>
      </c>
      <c r="AR386" s="48" t="str">
        <f t="shared" si="55"/>
        <v>-</v>
      </c>
      <c r="AS386" s="48" t="str">
        <f t="shared" si="56"/>
        <v>-</v>
      </c>
      <c r="AT386" s="48" t="str">
        <f t="shared" si="63"/>
        <v>-</v>
      </c>
      <c r="AU386" s="48" t="str">
        <f t="shared" si="57"/>
        <v>No</v>
      </c>
      <c r="AV386" s="48" t="str">
        <f t="shared" si="58"/>
        <v>No</v>
      </c>
      <c r="AW386" s="48" t="str">
        <f t="shared" si="59"/>
        <v>-</v>
      </c>
      <c r="AX386" s="48" t="str">
        <f t="shared" si="60"/>
        <v>No</v>
      </c>
      <c r="AY386" s="48" t="str">
        <f t="shared" si="61"/>
        <v>No</v>
      </c>
      <c r="AZ386" s="48">
        <f t="shared" si="62"/>
        <v>0</v>
      </c>
    </row>
    <row r="387" spans="1:52" x14ac:dyDescent="0.25">
      <c r="A387" s="39"/>
      <c r="B387" s="39" t="e">
        <f>IF(ROW(A387)=1,"",VLOOKUP(A387,'SERP Crawl'!A:C,3,FALSE))</f>
        <v>#N/A</v>
      </c>
      <c r="C387" t="e">
        <f>IF(ROW(A387)=1,"",VLOOKUP(A387,Crawl!A:C,3,FALSE))</f>
        <v>#N/A</v>
      </c>
      <c r="D387" s="46" t="e">
        <f>IF(ROW(A387)=1,"",IF(VLOOKUP(A387,Crawl!A:V,22,FALSE)="","No","Yes"))</f>
        <v>#N/A</v>
      </c>
      <c r="E387" s="46" t="e">
        <f>IF(ROW(A387)=1,"",IF(VLOOKUP(A387,Crawl!A:W,23,FALSE)=0,"",VLOOKUP(A387,Crawl!A:W,23,FALSE)))</f>
        <v>#N/A</v>
      </c>
      <c r="F387" s="46" t="str">
        <f t="shared" si="64"/>
        <v/>
      </c>
      <c r="G387" s="46" t="str">
        <f>IFERROR(MID(A387,FIND(".",A387,LEN(Questionnaire!$E$3)),LEN(A387)),"")</f>
        <v/>
      </c>
      <c r="H387" s="46" t="str">
        <f t="shared" si="65"/>
        <v/>
      </c>
      <c r="AJ387"/>
      <c r="AK387"/>
      <c r="AL387"/>
      <c r="AM387"/>
      <c r="AN387"/>
      <c r="AO387"/>
      <c r="AP387"/>
      <c r="AQ387" s="48" t="str">
        <f>IF(ROW()=1,"",IF(L387=200,IFERROR(IF(FIND(LOWER(Questionnaire!$E$2),LOWER(N387)),"Yes","No"),"No"),"-"))</f>
        <v>-</v>
      </c>
      <c r="AR387" s="48" t="str">
        <f t="shared" si="55"/>
        <v>-</v>
      </c>
      <c r="AS387" s="48" t="str">
        <f t="shared" si="56"/>
        <v>-</v>
      </c>
      <c r="AT387" s="48" t="str">
        <f t="shared" si="63"/>
        <v>-</v>
      </c>
      <c r="AU387" s="48" t="str">
        <f t="shared" si="57"/>
        <v>No</v>
      </c>
      <c r="AV387" s="48" t="str">
        <f t="shared" si="58"/>
        <v>No</v>
      </c>
      <c r="AW387" s="48" t="str">
        <f t="shared" si="59"/>
        <v>-</v>
      </c>
      <c r="AX387" s="48" t="str">
        <f t="shared" si="60"/>
        <v>No</v>
      </c>
      <c r="AY387" s="48" t="str">
        <f t="shared" si="61"/>
        <v>No</v>
      </c>
      <c r="AZ387" s="48">
        <f t="shared" si="62"/>
        <v>0</v>
      </c>
    </row>
    <row r="388" spans="1:52" x14ac:dyDescent="0.25">
      <c r="A388" s="39"/>
      <c r="B388" s="39" t="e">
        <f>IF(ROW(A388)=1,"",VLOOKUP(A388,'SERP Crawl'!A:C,3,FALSE))</f>
        <v>#N/A</v>
      </c>
      <c r="C388" t="e">
        <f>IF(ROW(A388)=1,"",VLOOKUP(A388,Crawl!A:C,3,FALSE))</f>
        <v>#N/A</v>
      </c>
      <c r="D388" s="46" t="e">
        <f>IF(ROW(A388)=1,"",IF(VLOOKUP(A388,Crawl!A:V,22,FALSE)="","No","Yes"))</f>
        <v>#N/A</v>
      </c>
      <c r="E388" s="46" t="e">
        <f>IF(ROW(A388)=1,"",IF(VLOOKUP(A388,Crawl!A:W,23,FALSE)=0,"",VLOOKUP(A388,Crawl!A:W,23,FALSE)))</f>
        <v>#N/A</v>
      </c>
      <c r="F388" s="46" t="str">
        <f t="shared" si="64"/>
        <v/>
      </c>
      <c r="G388" s="46" t="str">
        <f>IFERROR(MID(A388,FIND(".",A388,LEN(Questionnaire!$E$3)),LEN(A388)),"")</f>
        <v/>
      </c>
      <c r="H388" s="46" t="str">
        <f t="shared" si="65"/>
        <v/>
      </c>
      <c r="AJ388"/>
      <c r="AK388"/>
      <c r="AL388"/>
      <c r="AM388"/>
      <c r="AN388"/>
      <c r="AO388"/>
      <c r="AP388"/>
      <c r="AQ388" s="48" t="str">
        <f>IF(ROW()=1,"",IF(L388=200,IFERROR(IF(FIND(LOWER(Questionnaire!$E$2),LOWER(N388)),"Yes","No"),"No"),"-"))</f>
        <v>-</v>
      </c>
      <c r="AR388" s="48" t="str">
        <f t="shared" ref="AR388:AR451" si="66">IF(ROW()=1,"",IF(M388="OK",IF(N388="","No",IF(COUNTIF(N:N,N388)&gt;1,"Yes","No")),"-"))</f>
        <v>-</v>
      </c>
      <c r="AS388" s="48" t="str">
        <f t="shared" ref="AS388:AS451" si="67">IF(ROW()=1,"",IF(M388="OK",IF(Q388="","No",IF(COUNTIF(Q:Q,Q388)&gt;1,"Yes","No")),"-"))</f>
        <v>-</v>
      </c>
      <c r="AT388" s="48" t="str">
        <f t="shared" si="63"/>
        <v>-</v>
      </c>
      <c r="AU388" s="48" t="str">
        <f t="shared" ref="AU388:AU451" si="68">IF(ROW()=1,"",IF(AQ388="Yes",IF(AR388="Yes",IF(AS388="Yes",IF(AT388="Yes","No"),"No"),"No"),"No"))</f>
        <v>No</v>
      </c>
      <c r="AV388" s="48" t="str">
        <f t="shared" ref="AV388:AV451" si="69">IF(ROW()=1,"",IF(AE388="","No","Yes"))</f>
        <v>No</v>
      </c>
      <c r="AW388" s="48" t="str">
        <f t="shared" ref="AW388:AW451" si="70">IF(ROW()=1,"",IF(AF388="","-",IF(AF388=J388,"Yes","No")))</f>
        <v>-</v>
      </c>
      <c r="AX388" s="48" t="str">
        <f t="shared" ref="AX388:AX451" si="71">IF(ROW()=1,"",IFERROR(IF(FIND("noindex",LOWER(AG388)),"Yes","No"),"No"))</f>
        <v>No</v>
      </c>
      <c r="AY388" s="48" t="str">
        <f t="shared" ref="AY388:AY451" si="72">IFERROR(IF(FIND("noindex",LOWER(AG388)),"Yes","No"),"No")</f>
        <v>No</v>
      </c>
      <c r="AZ388" s="48">
        <f t="shared" ref="AZ388:AZ451" si="73">LEN(J388)</f>
        <v>0</v>
      </c>
    </row>
    <row r="389" spans="1:52" x14ac:dyDescent="0.25">
      <c r="A389" s="39"/>
      <c r="B389" s="39" t="e">
        <f>IF(ROW(A389)=1,"",VLOOKUP(A389,'SERP Crawl'!A:C,3,FALSE))</f>
        <v>#N/A</v>
      </c>
      <c r="C389" t="e">
        <f>IF(ROW(A389)=1,"",VLOOKUP(A389,Crawl!A:C,3,FALSE))</f>
        <v>#N/A</v>
      </c>
      <c r="D389" s="46" t="e">
        <f>IF(ROW(A389)=1,"",IF(VLOOKUP(A389,Crawl!A:V,22,FALSE)="","No","Yes"))</f>
        <v>#N/A</v>
      </c>
      <c r="E389" s="46" t="e">
        <f>IF(ROW(A389)=1,"",IF(VLOOKUP(A389,Crawl!A:W,23,FALSE)=0,"",VLOOKUP(A389,Crawl!A:W,23,FALSE)))</f>
        <v>#N/A</v>
      </c>
      <c r="F389" s="46" t="str">
        <f t="shared" si="64"/>
        <v/>
      </c>
      <c r="G389" s="46" t="str">
        <f>IFERROR(MID(A389,FIND(".",A389,LEN(Questionnaire!$E$3)),LEN(A389)),"")</f>
        <v/>
      </c>
      <c r="H389" s="46" t="str">
        <f t="shared" si="65"/>
        <v/>
      </c>
      <c r="AJ389"/>
      <c r="AK389"/>
      <c r="AL389"/>
      <c r="AM389"/>
      <c r="AN389"/>
      <c r="AO389"/>
      <c r="AP389"/>
      <c r="AQ389" s="48" t="str">
        <f>IF(ROW()=1,"",IF(L389=200,IFERROR(IF(FIND(LOWER(Questionnaire!$E$2),LOWER(N389)),"Yes","No"),"No"),"-"))</f>
        <v>-</v>
      </c>
      <c r="AR389" s="48" t="str">
        <f t="shared" si="66"/>
        <v>-</v>
      </c>
      <c r="AS389" s="48" t="str">
        <f t="shared" si="67"/>
        <v>-</v>
      </c>
      <c r="AT389" s="48" t="str">
        <f t="shared" ref="AT389:AT452" si="74">IFERROR(IF(ROW()=1,"",IF(M389="OK",IF(V389="","No",IF(COUNTIF(V:V,V389)&gt;1,"Yes","No")),"-")),"-")</f>
        <v>-</v>
      </c>
      <c r="AU389" s="48" t="str">
        <f t="shared" si="68"/>
        <v>No</v>
      </c>
      <c r="AV389" s="48" t="str">
        <f t="shared" si="69"/>
        <v>No</v>
      </c>
      <c r="AW389" s="48" t="str">
        <f t="shared" si="70"/>
        <v>-</v>
      </c>
      <c r="AX389" s="48" t="str">
        <f t="shared" si="71"/>
        <v>No</v>
      </c>
      <c r="AY389" s="48" t="str">
        <f t="shared" si="72"/>
        <v>No</v>
      </c>
      <c r="AZ389" s="48">
        <f t="shared" si="73"/>
        <v>0</v>
      </c>
    </row>
    <row r="390" spans="1:52" x14ac:dyDescent="0.25">
      <c r="A390" s="39"/>
      <c r="B390" s="39" t="e">
        <f>IF(ROW(A390)=1,"",VLOOKUP(A390,'SERP Crawl'!A:C,3,FALSE))</f>
        <v>#N/A</v>
      </c>
      <c r="C390" t="e">
        <f>IF(ROW(A390)=1,"",VLOOKUP(A390,Crawl!A:C,3,FALSE))</f>
        <v>#N/A</v>
      </c>
      <c r="D390" s="46" t="e">
        <f>IF(ROW(A390)=1,"",IF(VLOOKUP(A390,Crawl!A:V,22,FALSE)="","No","Yes"))</f>
        <v>#N/A</v>
      </c>
      <c r="E390" s="46" t="e">
        <f>IF(ROW(A390)=1,"",IF(VLOOKUP(A390,Crawl!A:W,23,FALSE)=0,"",VLOOKUP(A390,Crawl!A:W,23,FALSE)))</f>
        <v>#N/A</v>
      </c>
      <c r="F390" s="46" t="str">
        <f t="shared" ref="F390:F453" si="75">IFERROR(IF(E390="","-",IF(IF(ROW(A390)=1,"",IF(E390="","-",IF(D390="Yes","-",IF(E390=A390,"Yes","No")))),"")),"")</f>
        <v/>
      </c>
      <c r="G390" s="46" t="str">
        <f>IFERROR(MID(A390,FIND(".",A390,LEN(Questionnaire!$E$3)),LEN(A390)),"")</f>
        <v/>
      </c>
      <c r="H390" s="46" t="str">
        <f t="shared" ref="H390:H453" si="76">IFERROR(MID(A390,FIND("//",A390)+2,SUM(FIND(".",A390)-2-FIND("//",A390))),"")</f>
        <v/>
      </c>
      <c r="AJ390"/>
      <c r="AK390"/>
      <c r="AL390"/>
      <c r="AM390"/>
      <c r="AN390"/>
      <c r="AO390"/>
      <c r="AP390"/>
      <c r="AQ390" s="48" t="str">
        <f>IF(ROW()=1,"",IF(L390=200,IFERROR(IF(FIND(LOWER(Questionnaire!$E$2),LOWER(N390)),"Yes","No"),"No"),"-"))</f>
        <v>-</v>
      </c>
      <c r="AR390" s="48" t="str">
        <f t="shared" si="66"/>
        <v>-</v>
      </c>
      <c r="AS390" s="48" t="str">
        <f t="shared" si="67"/>
        <v>-</v>
      </c>
      <c r="AT390" s="48" t="str">
        <f t="shared" si="74"/>
        <v>-</v>
      </c>
      <c r="AU390" s="48" t="str">
        <f t="shared" si="68"/>
        <v>No</v>
      </c>
      <c r="AV390" s="48" t="str">
        <f t="shared" si="69"/>
        <v>No</v>
      </c>
      <c r="AW390" s="48" t="str">
        <f t="shared" si="70"/>
        <v>-</v>
      </c>
      <c r="AX390" s="48" t="str">
        <f t="shared" si="71"/>
        <v>No</v>
      </c>
      <c r="AY390" s="48" t="str">
        <f t="shared" si="72"/>
        <v>No</v>
      </c>
      <c r="AZ390" s="48">
        <f t="shared" si="73"/>
        <v>0</v>
      </c>
    </row>
    <row r="391" spans="1:52" x14ac:dyDescent="0.25">
      <c r="A391" s="39"/>
      <c r="B391" s="39" t="e">
        <f>IF(ROW(A391)=1,"",VLOOKUP(A391,'SERP Crawl'!A:C,3,FALSE))</f>
        <v>#N/A</v>
      </c>
      <c r="C391" t="e">
        <f>IF(ROW(A391)=1,"",VLOOKUP(A391,Crawl!A:C,3,FALSE))</f>
        <v>#N/A</v>
      </c>
      <c r="D391" s="46" t="e">
        <f>IF(ROW(A391)=1,"",IF(VLOOKUP(A391,Crawl!A:V,22,FALSE)="","No","Yes"))</f>
        <v>#N/A</v>
      </c>
      <c r="E391" s="46" t="e">
        <f>IF(ROW(A391)=1,"",IF(VLOOKUP(A391,Crawl!A:W,23,FALSE)=0,"",VLOOKUP(A391,Crawl!A:W,23,FALSE)))</f>
        <v>#N/A</v>
      </c>
      <c r="F391" s="46" t="str">
        <f t="shared" si="75"/>
        <v/>
      </c>
      <c r="G391" s="46" t="str">
        <f>IFERROR(MID(A391,FIND(".",A391,LEN(Questionnaire!$E$3)),LEN(A391)),"")</f>
        <v/>
      </c>
      <c r="H391" s="46" t="str">
        <f t="shared" si="76"/>
        <v/>
      </c>
      <c r="AJ391"/>
      <c r="AK391"/>
      <c r="AL391"/>
      <c r="AM391"/>
      <c r="AN391"/>
      <c r="AO391"/>
      <c r="AP391"/>
      <c r="AQ391" s="48" t="str">
        <f>IF(ROW()=1,"",IF(L391=200,IFERROR(IF(FIND(LOWER(Questionnaire!$E$2),LOWER(N391)),"Yes","No"),"No"),"-"))</f>
        <v>-</v>
      </c>
      <c r="AR391" s="48" t="str">
        <f t="shared" si="66"/>
        <v>-</v>
      </c>
      <c r="AS391" s="48" t="str">
        <f t="shared" si="67"/>
        <v>-</v>
      </c>
      <c r="AT391" s="48" t="str">
        <f t="shared" si="74"/>
        <v>-</v>
      </c>
      <c r="AU391" s="48" t="str">
        <f t="shared" si="68"/>
        <v>No</v>
      </c>
      <c r="AV391" s="48" t="str">
        <f t="shared" si="69"/>
        <v>No</v>
      </c>
      <c r="AW391" s="48" t="str">
        <f t="shared" si="70"/>
        <v>-</v>
      </c>
      <c r="AX391" s="48" t="str">
        <f t="shared" si="71"/>
        <v>No</v>
      </c>
      <c r="AY391" s="48" t="str">
        <f t="shared" si="72"/>
        <v>No</v>
      </c>
      <c r="AZ391" s="48">
        <f t="shared" si="73"/>
        <v>0</v>
      </c>
    </row>
    <row r="392" spans="1:52" x14ac:dyDescent="0.25">
      <c r="A392" s="39"/>
      <c r="B392" s="39" t="e">
        <f>IF(ROW(A392)=1,"",VLOOKUP(A392,'SERP Crawl'!A:C,3,FALSE))</f>
        <v>#N/A</v>
      </c>
      <c r="C392" t="e">
        <f>IF(ROW(A392)=1,"",VLOOKUP(A392,Crawl!A:C,3,FALSE))</f>
        <v>#N/A</v>
      </c>
      <c r="D392" s="46" t="e">
        <f>IF(ROW(A392)=1,"",IF(VLOOKUP(A392,Crawl!A:V,22,FALSE)="","No","Yes"))</f>
        <v>#N/A</v>
      </c>
      <c r="E392" s="46" t="e">
        <f>IF(ROW(A392)=1,"",IF(VLOOKUP(A392,Crawl!A:W,23,FALSE)=0,"",VLOOKUP(A392,Crawl!A:W,23,FALSE)))</f>
        <v>#N/A</v>
      </c>
      <c r="F392" s="46" t="str">
        <f t="shared" si="75"/>
        <v/>
      </c>
      <c r="G392" s="46" t="str">
        <f>IFERROR(MID(A392,FIND(".",A392,LEN(Questionnaire!$E$3)),LEN(A392)),"")</f>
        <v/>
      </c>
      <c r="H392" s="46" t="str">
        <f t="shared" si="76"/>
        <v/>
      </c>
      <c r="AJ392"/>
      <c r="AK392"/>
      <c r="AL392"/>
      <c r="AM392"/>
      <c r="AN392"/>
      <c r="AO392"/>
      <c r="AP392"/>
      <c r="AQ392" s="48" t="str">
        <f>IF(ROW()=1,"",IF(L392=200,IFERROR(IF(FIND(LOWER(Questionnaire!$E$2),LOWER(N392)),"Yes","No"),"No"),"-"))</f>
        <v>-</v>
      </c>
      <c r="AR392" s="48" t="str">
        <f t="shared" si="66"/>
        <v>-</v>
      </c>
      <c r="AS392" s="48" t="str">
        <f t="shared" si="67"/>
        <v>-</v>
      </c>
      <c r="AT392" s="48" t="str">
        <f t="shared" si="74"/>
        <v>-</v>
      </c>
      <c r="AU392" s="48" t="str">
        <f t="shared" si="68"/>
        <v>No</v>
      </c>
      <c r="AV392" s="48" t="str">
        <f t="shared" si="69"/>
        <v>No</v>
      </c>
      <c r="AW392" s="48" t="str">
        <f t="shared" si="70"/>
        <v>-</v>
      </c>
      <c r="AX392" s="48" t="str">
        <f t="shared" si="71"/>
        <v>No</v>
      </c>
      <c r="AY392" s="48" t="str">
        <f t="shared" si="72"/>
        <v>No</v>
      </c>
      <c r="AZ392" s="48">
        <f t="shared" si="73"/>
        <v>0</v>
      </c>
    </row>
    <row r="393" spans="1:52" x14ac:dyDescent="0.25">
      <c r="A393" s="39"/>
      <c r="B393" s="39" t="e">
        <f>IF(ROW(A393)=1,"",VLOOKUP(A393,'SERP Crawl'!A:C,3,FALSE))</f>
        <v>#N/A</v>
      </c>
      <c r="C393" t="e">
        <f>IF(ROW(A393)=1,"",VLOOKUP(A393,Crawl!A:C,3,FALSE))</f>
        <v>#N/A</v>
      </c>
      <c r="D393" s="46" t="e">
        <f>IF(ROW(A393)=1,"",IF(VLOOKUP(A393,Crawl!A:V,22,FALSE)="","No","Yes"))</f>
        <v>#N/A</v>
      </c>
      <c r="E393" s="46" t="e">
        <f>IF(ROW(A393)=1,"",IF(VLOOKUP(A393,Crawl!A:W,23,FALSE)=0,"",VLOOKUP(A393,Crawl!A:W,23,FALSE)))</f>
        <v>#N/A</v>
      </c>
      <c r="F393" s="46" t="str">
        <f t="shared" si="75"/>
        <v/>
      </c>
      <c r="G393" s="46" t="str">
        <f>IFERROR(MID(A393,FIND(".",A393,LEN(Questionnaire!$E$3)),LEN(A393)),"")</f>
        <v/>
      </c>
      <c r="H393" s="46" t="str">
        <f t="shared" si="76"/>
        <v/>
      </c>
      <c r="AJ393"/>
      <c r="AK393"/>
      <c r="AL393"/>
      <c r="AM393"/>
      <c r="AN393"/>
      <c r="AO393"/>
      <c r="AP393"/>
      <c r="AQ393" s="48" t="str">
        <f>IF(ROW()=1,"",IF(L393=200,IFERROR(IF(FIND(LOWER(Questionnaire!$E$2),LOWER(N393)),"Yes","No"),"No"),"-"))</f>
        <v>-</v>
      </c>
      <c r="AR393" s="48" t="str">
        <f t="shared" si="66"/>
        <v>-</v>
      </c>
      <c r="AS393" s="48" t="str">
        <f t="shared" si="67"/>
        <v>-</v>
      </c>
      <c r="AT393" s="48" t="str">
        <f t="shared" si="74"/>
        <v>-</v>
      </c>
      <c r="AU393" s="48" t="str">
        <f t="shared" si="68"/>
        <v>No</v>
      </c>
      <c r="AV393" s="48" t="str">
        <f t="shared" si="69"/>
        <v>No</v>
      </c>
      <c r="AW393" s="48" t="str">
        <f t="shared" si="70"/>
        <v>-</v>
      </c>
      <c r="AX393" s="48" t="str">
        <f t="shared" si="71"/>
        <v>No</v>
      </c>
      <c r="AY393" s="48" t="str">
        <f t="shared" si="72"/>
        <v>No</v>
      </c>
      <c r="AZ393" s="48">
        <f t="shared" si="73"/>
        <v>0</v>
      </c>
    </row>
    <row r="394" spans="1:52" x14ac:dyDescent="0.25">
      <c r="A394" s="39"/>
      <c r="B394" s="39" t="e">
        <f>IF(ROW(A394)=1,"",VLOOKUP(A394,'SERP Crawl'!A:C,3,FALSE))</f>
        <v>#N/A</v>
      </c>
      <c r="C394" t="e">
        <f>IF(ROW(A394)=1,"",VLOOKUP(A394,Crawl!A:C,3,FALSE))</f>
        <v>#N/A</v>
      </c>
      <c r="D394" s="46" t="e">
        <f>IF(ROW(A394)=1,"",IF(VLOOKUP(A394,Crawl!A:V,22,FALSE)="","No","Yes"))</f>
        <v>#N/A</v>
      </c>
      <c r="E394" s="46" t="e">
        <f>IF(ROW(A394)=1,"",IF(VLOOKUP(A394,Crawl!A:W,23,FALSE)=0,"",VLOOKUP(A394,Crawl!A:W,23,FALSE)))</f>
        <v>#N/A</v>
      </c>
      <c r="F394" s="46" t="str">
        <f t="shared" si="75"/>
        <v/>
      </c>
      <c r="G394" s="46" t="str">
        <f>IFERROR(MID(A394,FIND(".",A394,LEN(Questionnaire!$E$3)),LEN(A394)),"")</f>
        <v/>
      </c>
      <c r="H394" s="46" t="str">
        <f t="shared" si="76"/>
        <v/>
      </c>
      <c r="AJ394"/>
      <c r="AK394"/>
      <c r="AL394"/>
      <c r="AM394"/>
      <c r="AN394"/>
      <c r="AO394"/>
      <c r="AP394"/>
      <c r="AQ394" s="48" t="str">
        <f>IF(ROW()=1,"",IF(L394=200,IFERROR(IF(FIND(LOWER(Questionnaire!$E$2),LOWER(N394)),"Yes","No"),"No"),"-"))</f>
        <v>-</v>
      </c>
      <c r="AR394" s="48" t="str">
        <f t="shared" si="66"/>
        <v>-</v>
      </c>
      <c r="AS394" s="48" t="str">
        <f t="shared" si="67"/>
        <v>-</v>
      </c>
      <c r="AT394" s="48" t="str">
        <f t="shared" si="74"/>
        <v>-</v>
      </c>
      <c r="AU394" s="48" t="str">
        <f t="shared" si="68"/>
        <v>No</v>
      </c>
      <c r="AV394" s="48" t="str">
        <f t="shared" si="69"/>
        <v>No</v>
      </c>
      <c r="AW394" s="48" t="str">
        <f t="shared" si="70"/>
        <v>-</v>
      </c>
      <c r="AX394" s="48" t="str">
        <f t="shared" si="71"/>
        <v>No</v>
      </c>
      <c r="AY394" s="48" t="str">
        <f t="shared" si="72"/>
        <v>No</v>
      </c>
      <c r="AZ394" s="48">
        <f t="shared" si="73"/>
        <v>0</v>
      </c>
    </row>
    <row r="395" spans="1:52" x14ac:dyDescent="0.25">
      <c r="A395" s="39"/>
      <c r="B395" s="39" t="e">
        <f>IF(ROW(A395)=1,"",VLOOKUP(A395,'SERP Crawl'!A:C,3,FALSE))</f>
        <v>#N/A</v>
      </c>
      <c r="C395" t="e">
        <f>IF(ROW(A395)=1,"",VLOOKUP(A395,Crawl!A:C,3,FALSE))</f>
        <v>#N/A</v>
      </c>
      <c r="D395" s="46" t="e">
        <f>IF(ROW(A395)=1,"",IF(VLOOKUP(A395,Crawl!A:V,22,FALSE)="","No","Yes"))</f>
        <v>#N/A</v>
      </c>
      <c r="E395" s="46" t="e">
        <f>IF(ROW(A395)=1,"",IF(VLOOKUP(A395,Crawl!A:W,23,FALSE)=0,"",VLOOKUP(A395,Crawl!A:W,23,FALSE)))</f>
        <v>#N/A</v>
      </c>
      <c r="F395" s="46" t="str">
        <f t="shared" si="75"/>
        <v/>
      </c>
      <c r="G395" s="46" t="str">
        <f>IFERROR(MID(A395,FIND(".",A395,LEN(Questionnaire!$E$3)),LEN(A395)),"")</f>
        <v/>
      </c>
      <c r="H395" s="46" t="str">
        <f t="shared" si="76"/>
        <v/>
      </c>
      <c r="AJ395"/>
      <c r="AK395"/>
      <c r="AL395"/>
      <c r="AM395"/>
      <c r="AN395"/>
      <c r="AO395"/>
      <c r="AP395"/>
      <c r="AQ395" s="48" t="str">
        <f>IF(ROW()=1,"",IF(L395=200,IFERROR(IF(FIND(LOWER(Questionnaire!$E$2),LOWER(N395)),"Yes","No"),"No"),"-"))</f>
        <v>-</v>
      </c>
      <c r="AR395" s="48" t="str">
        <f t="shared" si="66"/>
        <v>-</v>
      </c>
      <c r="AS395" s="48" t="str">
        <f t="shared" si="67"/>
        <v>-</v>
      </c>
      <c r="AT395" s="48" t="str">
        <f t="shared" si="74"/>
        <v>-</v>
      </c>
      <c r="AU395" s="48" t="str">
        <f t="shared" si="68"/>
        <v>No</v>
      </c>
      <c r="AV395" s="48" t="str">
        <f t="shared" si="69"/>
        <v>No</v>
      </c>
      <c r="AW395" s="48" t="str">
        <f t="shared" si="70"/>
        <v>-</v>
      </c>
      <c r="AX395" s="48" t="str">
        <f t="shared" si="71"/>
        <v>No</v>
      </c>
      <c r="AY395" s="48" t="str">
        <f t="shared" si="72"/>
        <v>No</v>
      </c>
      <c r="AZ395" s="48">
        <f t="shared" si="73"/>
        <v>0</v>
      </c>
    </row>
    <row r="396" spans="1:52" x14ac:dyDescent="0.25">
      <c r="A396" s="39"/>
      <c r="B396" s="39" t="e">
        <f>IF(ROW(A396)=1,"",VLOOKUP(A396,'SERP Crawl'!A:C,3,FALSE))</f>
        <v>#N/A</v>
      </c>
      <c r="C396" t="e">
        <f>IF(ROW(A396)=1,"",VLOOKUP(A396,Crawl!A:C,3,FALSE))</f>
        <v>#N/A</v>
      </c>
      <c r="D396" s="46" t="e">
        <f>IF(ROW(A396)=1,"",IF(VLOOKUP(A396,Crawl!A:V,22,FALSE)="","No","Yes"))</f>
        <v>#N/A</v>
      </c>
      <c r="E396" s="46" t="e">
        <f>IF(ROW(A396)=1,"",IF(VLOOKUP(A396,Crawl!A:W,23,FALSE)=0,"",VLOOKUP(A396,Crawl!A:W,23,FALSE)))</f>
        <v>#N/A</v>
      </c>
      <c r="F396" s="46" t="str">
        <f t="shared" si="75"/>
        <v/>
      </c>
      <c r="G396" s="46" t="str">
        <f>IFERROR(MID(A396,FIND(".",A396,LEN(Questionnaire!$E$3)),LEN(A396)),"")</f>
        <v/>
      </c>
      <c r="H396" s="46" t="str">
        <f t="shared" si="76"/>
        <v/>
      </c>
      <c r="AJ396"/>
      <c r="AK396"/>
      <c r="AL396"/>
      <c r="AM396"/>
      <c r="AN396"/>
      <c r="AO396"/>
      <c r="AP396"/>
      <c r="AQ396" s="48" t="str">
        <f>IF(ROW()=1,"",IF(L396=200,IFERROR(IF(FIND(LOWER(Questionnaire!$E$2),LOWER(N396)),"Yes","No"),"No"),"-"))</f>
        <v>-</v>
      </c>
      <c r="AR396" s="48" t="str">
        <f t="shared" si="66"/>
        <v>-</v>
      </c>
      <c r="AS396" s="48" t="str">
        <f t="shared" si="67"/>
        <v>-</v>
      </c>
      <c r="AT396" s="48" t="str">
        <f t="shared" si="74"/>
        <v>-</v>
      </c>
      <c r="AU396" s="48" t="str">
        <f t="shared" si="68"/>
        <v>No</v>
      </c>
      <c r="AV396" s="48" t="str">
        <f t="shared" si="69"/>
        <v>No</v>
      </c>
      <c r="AW396" s="48" t="str">
        <f t="shared" si="70"/>
        <v>-</v>
      </c>
      <c r="AX396" s="48" t="str">
        <f t="shared" si="71"/>
        <v>No</v>
      </c>
      <c r="AY396" s="48" t="str">
        <f t="shared" si="72"/>
        <v>No</v>
      </c>
      <c r="AZ396" s="48">
        <f t="shared" si="73"/>
        <v>0</v>
      </c>
    </row>
    <row r="397" spans="1:52" x14ac:dyDescent="0.25">
      <c r="A397" s="39"/>
      <c r="B397" s="39" t="e">
        <f>IF(ROW(A397)=1,"",VLOOKUP(A397,'SERP Crawl'!A:C,3,FALSE))</f>
        <v>#N/A</v>
      </c>
      <c r="C397" t="e">
        <f>IF(ROW(A397)=1,"",VLOOKUP(A397,Crawl!A:C,3,FALSE))</f>
        <v>#N/A</v>
      </c>
      <c r="D397" s="46" t="e">
        <f>IF(ROW(A397)=1,"",IF(VLOOKUP(A397,Crawl!A:V,22,FALSE)="","No","Yes"))</f>
        <v>#N/A</v>
      </c>
      <c r="E397" s="46" t="e">
        <f>IF(ROW(A397)=1,"",IF(VLOOKUP(A397,Crawl!A:W,23,FALSE)=0,"",VLOOKUP(A397,Crawl!A:W,23,FALSE)))</f>
        <v>#N/A</v>
      </c>
      <c r="F397" s="46" t="str">
        <f t="shared" si="75"/>
        <v/>
      </c>
      <c r="G397" s="46" t="str">
        <f>IFERROR(MID(A397,FIND(".",A397,LEN(Questionnaire!$E$3)),LEN(A397)),"")</f>
        <v/>
      </c>
      <c r="H397" s="46" t="str">
        <f t="shared" si="76"/>
        <v/>
      </c>
      <c r="AJ397"/>
      <c r="AK397"/>
      <c r="AL397"/>
      <c r="AM397"/>
      <c r="AN397"/>
      <c r="AO397"/>
      <c r="AP397"/>
      <c r="AQ397" s="48" t="str">
        <f>IF(ROW()=1,"",IF(L397=200,IFERROR(IF(FIND(LOWER(Questionnaire!$E$2),LOWER(N397)),"Yes","No"),"No"),"-"))</f>
        <v>-</v>
      </c>
      <c r="AR397" s="48" t="str">
        <f t="shared" si="66"/>
        <v>-</v>
      </c>
      <c r="AS397" s="48" t="str">
        <f t="shared" si="67"/>
        <v>-</v>
      </c>
      <c r="AT397" s="48" t="str">
        <f t="shared" si="74"/>
        <v>-</v>
      </c>
      <c r="AU397" s="48" t="str">
        <f t="shared" si="68"/>
        <v>No</v>
      </c>
      <c r="AV397" s="48" t="str">
        <f t="shared" si="69"/>
        <v>No</v>
      </c>
      <c r="AW397" s="48" t="str">
        <f t="shared" si="70"/>
        <v>-</v>
      </c>
      <c r="AX397" s="48" t="str">
        <f t="shared" si="71"/>
        <v>No</v>
      </c>
      <c r="AY397" s="48" t="str">
        <f t="shared" si="72"/>
        <v>No</v>
      </c>
      <c r="AZ397" s="48">
        <f t="shared" si="73"/>
        <v>0</v>
      </c>
    </row>
    <row r="398" spans="1:52" x14ac:dyDescent="0.25">
      <c r="A398" s="39"/>
      <c r="B398" s="39" t="e">
        <f>IF(ROW(A398)=1,"",VLOOKUP(A398,'SERP Crawl'!A:C,3,FALSE))</f>
        <v>#N/A</v>
      </c>
      <c r="C398" t="e">
        <f>IF(ROW(A398)=1,"",VLOOKUP(A398,Crawl!A:C,3,FALSE))</f>
        <v>#N/A</v>
      </c>
      <c r="D398" s="46" t="e">
        <f>IF(ROW(A398)=1,"",IF(VLOOKUP(A398,Crawl!A:V,22,FALSE)="","No","Yes"))</f>
        <v>#N/A</v>
      </c>
      <c r="E398" s="46" t="e">
        <f>IF(ROW(A398)=1,"",IF(VLOOKUP(A398,Crawl!A:W,23,FALSE)=0,"",VLOOKUP(A398,Crawl!A:W,23,FALSE)))</f>
        <v>#N/A</v>
      </c>
      <c r="F398" s="46" t="str">
        <f t="shared" si="75"/>
        <v/>
      </c>
      <c r="G398" s="46" t="str">
        <f>IFERROR(MID(A398,FIND(".",A398,LEN(Questionnaire!$E$3)),LEN(A398)),"")</f>
        <v/>
      </c>
      <c r="H398" s="46" t="str">
        <f t="shared" si="76"/>
        <v/>
      </c>
      <c r="AJ398"/>
      <c r="AK398"/>
      <c r="AL398"/>
      <c r="AM398"/>
      <c r="AN398"/>
      <c r="AO398"/>
      <c r="AP398"/>
      <c r="AQ398" s="48" t="str">
        <f>IF(ROW()=1,"",IF(L398=200,IFERROR(IF(FIND(LOWER(Questionnaire!$E$2),LOWER(N398)),"Yes","No"),"No"),"-"))</f>
        <v>-</v>
      </c>
      <c r="AR398" s="48" t="str">
        <f t="shared" si="66"/>
        <v>-</v>
      </c>
      <c r="AS398" s="48" t="str">
        <f t="shared" si="67"/>
        <v>-</v>
      </c>
      <c r="AT398" s="48" t="str">
        <f t="shared" si="74"/>
        <v>-</v>
      </c>
      <c r="AU398" s="48" t="str">
        <f t="shared" si="68"/>
        <v>No</v>
      </c>
      <c r="AV398" s="48" t="str">
        <f t="shared" si="69"/>
        <v>No</v>
      </c>
      <c r="AW398" s="48" t="str">
        <f t="shared" si="70"/>
        <v>-</v>
      </c>
      <c r="AX398" s="48" t="str">
        <f t="shared" si="71"/>
        <v>No</v>
      </c>
      <c r="AY398" s="48" t="str">
        <f t="shared" si="72"/>
        <v>No</v>
      </c>
      <c r="AZ398" s="48">
        <f t="shared" si="73"/>
        <v>0</v>
      </c>
    </row>
    <row r="399" spans="1:52" x14ac:dyDescent="0.25">
      <c r="A399" s="39"/>
      <c r="B399" s="39" t="e">
        <f>IF(ROW(A399)=1,"",VLOOKUP(A399,'SERP Crawl'!A:C,3,FALSE))</f>
        <v>#N/A</v>
      </c>
      <c r="C399" t="e">
        <f>IF(ROW(A399)=1,"",VLOOKUP(A399,Crawl!A:C,3,FALSE))</f>
        <v>#N/A</v>
      </c>
      <c r="D399" s="46" t="e">
        <f>IF(ROW(A399)=1,"",IF(VLOOKUP(A399,Crawl!A:V,22,FALSE)="","No","Yes"))</f>
        <v>#N/A</v>
      </c>
      <c r="E399" s="46" t="e">
        <f>IF(ROW(A399)=1,"",IF(VLOOKUP(A399,Crawl!A:W,23,FALSE)=0,"",VLOOKUP(A399,Crawl!A:W,23,FALSE)))</f>
        <v>#N/A</v>
      </c>
      <c r="F399" s="46" t="str">
        <f t="shared" si="75"/>
        <v/>
      </c>
      <c r="G399" s="46" t="str">
        <f>IFERROR(MID(A399,FIND(".",A399,LEN(Questionnaire!$E$3)),LEN(A399)),"")</f>
        <v/>
      </c>
      <c r="H399" s="46" t="str">
        <f t="shared" si="76"/>
        <v/>
      </c>
      <c r="AJ399"/>
      <c r="AK399"/>
      <c r="AL399"/>
      <c r="AM399"/>
      <c r="AN399"/>
      <c r="AO399"/>
      <c r="AP399"/>
      <c r="AQ399" s="48" t="str">
        <f>IF(ROW()=1,"",IF(L399=200,IFERROR(IF(FIND(LOWER(Questionnaire!$E$2),LOWER(N399)),"Yes","No"),"No"),"-"))</f>
        <v>-</v>
      </c>
      <c r="AR399" s="48" t="str">
        <f t="shared" si="66"/>
        <v>-</v>
      </c>
      <c r="AS399" s="48" t="str">
        <f t="shared" si="67"/>
        <v>-</v>
      </c>
      <c r="AT399" s="48" t="str">
        <f t="shared" si="74"/>
        <v>-</v>
      </c>
      <c r="AU399" s="48" t="str">
        <f t="shared" si="68"/>
        <v>No</v>
      </c>
      <c r="AV399" s="48" t="str">
        <f t="shared" si="69"/>
        <v>No</v>
      </c>
      <c r="AW399" s="48" t="str">
        <f t="shared" si="70"/>
        <v>-</v>
      </c>
      <c r="AX399" s="48" t="str">
        <f t="shared" si="71"/>
        <v>No</v>
      </c>
      <c r="AY399" s="48" t="str">
        <f t="shared" si="72"/>
        <v>No</v>
      </c>
      <c r="AZ399" s="48">
        <f t="shared" si="73"/>
        <v>0</v>
      </c>
    </row>
    <row r="400" spans="1:52" x14ac:dyDescent="0.25">
      <c r="A400" s="39"/>
      <c r="B400" s="39" t="e">
        <f>IF(ROW(A400)=1,"",VLOOKUP(A400,'SERP Crawl'!A:C,3,FALSE))</f>
        <v>#N/A</v>
      </c>
      <c r="C400" t="e">
        <f>IF(ROW(A400)=1,"",VLOOKUP(A400,Crawl!A:C,3,FALSE))</f>
        <v>#N/A</v>
      </c>
      <c r="D400" s="46" t="e">
        <f>IF(ROW(A400)=1,"",IF(VLOOKUP(A400,Crawl!A:V,22,FALSE)="","No","Yes"))</f>
        <v>#N/A</v>
      </c>
      <c r="E400" s="46" t="e">
        <f>IF(ROW(A400)=1,"",IF(VLOOKUP(A400,Crawl!A:W,23,FALSE)=0,"",VLOOKUP(A400,Crawl!A:W,23,FALSE)))</f>
        <v>#N/A</v>
      </c>
      <c r="F400" s="46" t="str">
        <f t="shared" si="75"/>
        <v/>
      </c>
      <c r="G400" s="46" t="str">
        <f>IFERROR(MID(A400,FIND(".",A400,LEN(Questionnaire!$E$3)),LEN(A400)),"")</f>
        <v/>
      </c>
      <c r="H400" s="46" t="str">
        <f t="shared" si="76"/>
        <v/>
      </c>
      <c r="AJ400"/>
      <c r="AK400"/>
      <c r="AL400"/>
      <c r="AM400"/>
      <c r="AN400"/>
      <c r="AO400"/>
      <c r="AP400"/>
      <c r="AQ400" s="48" t="str">
        <f>IF(ROW()=1,"",IF(L400=200,IFERROR(IF(FIND(LOWER(Questionnaire!$E$2),LOWER(N400)),"Yes","No"),"No"),"-"))</f>
        <v>-</v>
      </c>
      <c r="AR400" s="48" t="str">
        <f t="shared" si="66"/>
        <v>-</v>
      </c>
      <c r="AS400" s="48" t="str">
        <f t="shared" si="67"/>
        <v>-</v>
      </c>
      <c r="AT400" s="48" t="str">
        <f t="shared" si="74"/>
        <v>-</v>
      </c>
      <c r="AU400" s="48" t="str">
        <f t="shared" si="68"/>
        <v>No</v>
      </c>
      <c r="AV400" s="48" t="str">
        <f t="shared" si="69"/>
        <v>No</v>
      </c>
      <c r="AW400" s="48" t="str">
        <f t="shared" si="70"/>
        <v>-</v>
      </c>
      <c r="AX400" s="48" t="str">
        <f t="shared" si="71"/>
        <v>No</v>
      </c>
      <c r="AY400" s="48" t="str">
        <f t="shared" si="72"/>
        <v>No</v>
      </c>
      <c r="AZ400" s="48">
        <f t="shared" si="73"/>
        <v>0</v>
      </c>
    </row>
    <row r="401" spans="1:52" x14ac:dyDescent="0.25">
      <c r="A401" s="39"/>
      <c r="B401" s="39" t="e">
        <f>IF(ROW(A401)=1,"",VLOOKUP(A401,'SERP Crawl'!A:C,3,FALSE))</f>
        <v>#N/A</v>
      </c>
      <c r="C401" t="e">
        <f>IF(ROW(A401)=1,"",VLOOKUP(A401,Crawl!A:C,3,FALSE))</f>
        <v>#N/A</v>
      </c>
      <c r="D401" s="46" t="e">
        <f>IF(ROW(A401)=1,"",IF(VLOOKUP(A401,Crawl!A:V,22,FALSE)="","No","Yes"))</f>
        <v>#N/A</v>
      </c>
      <c r="E401" s="46" t="e">
        <f>IF(ROW(A401)=1,"",IF(VLOOKUP(A401,Crawl!A:W,23,FALSE)=0,"",VLOOKUP(A401,Crawl!A:W,23,FALSE)))</f>
        <v>#N/A</v>
      </c>
      <c r="F401" s="46" t="str">
        <f t="shared" si="75"/>
        <v/>
      </c>
      <c r="G401" s="46" t="str">
        <f>IFERROR(MID(A401,FIND(".",A401,LEN(Questionnaire!$E$3)),LEN(A401)),"")</f>
        <v/>
      </c>
      <c r="H401" s="46" t="str">
        <f t="shared" si="76"/>
        <v/>
      </c>
      <c r="AJ401"/>
      <c r="AK401"/>
      <c r="AL401"/>
      <c r="AM401"/>
      <c r="AN401"/>
      <c r="AO401"/>
      <c r="AP401"/>
      <c r="AQ401" s="48" t="str">
        <f>IF(ROW()=1,"",IF(L401=200,IFERROR(IF(FIND(LOWER(Questionnaire!$E$2),LOWER(N401)),"Yes","No"),"No"),"-"))</f>
        <v>-</v>
      </c>
      <c r="AR401" s="48" t="str">
        <f t="shared" si="66"/>
        <v>-</v>
      </c>
      <c r="AS401" s="48" t="str">
        <f t="shared" si="67"/>
        <v>-</v>
      </c>
      <c r="AT401" s="48" t="str">
        <f t="shared" si="74"/>
        <v>-</v>
      </c>
      <c r="AU401" s="48" t="str">
        <f t="shared" si="68"/>
        <v>No</v>
      </c>
      <c r="AV401" s="48" t="str">
        <f t="shared" si="69"/>
        <v>No</v>
      </c>
      <c r="AW401" s="48" t="str">
        <f t="shared" si="70"/>
        <v>-</v>
      </c>
      <c r="AX401" s="48" t="str">
        <f t="shared" si="71"/>
        <v>No</v>
      </c>
      <c r="AY401" s="48" t="str">
        <f t="shared" si="72"/>
        <v>No</v>
      </c>
      <c r="AZ401" s="48">
        <f t="shared" si="73"/>
        <v>0</v>
      </c>
    </row>
    <row r="402" spans="1:52" x14ac:dyDescent="0.25">
      <c r="A402" s="39"/>
      <c r="B402" s="39" t="e">
        <f>IF(ROW(A402)=1,"",VLOOKUP(A402,'SERP Crawl'!A:C,3,FALSE))</f>
        <v>#N/A</v>
      </c>
      <c r="C402" t="e">
        <f>IF(ROW(A402)=1,"",VLOOKUP(A402,Crawl!A:C,3,FALSE))</f>
        <v>#N/A</v>
      </c>
      <c r="D402" s="46" t="e">
        <f>IF(ROW(A402)=1,"",IF(VLOOKUP(A402,Crawl!A:V,22,FALSE)="","No","Yes"))</f>
        <v>#N/A</v>
      </c>
      <c r="E402" s="46" t="e">
        <f>IF(ROW(A402)=1,"",IF(VLOOKUP(A402,Crawl!A:W,23,FALSE)=0,"",VLOOKUP(A402,Crawl!A:W,23,FALSE)))</f>
        <v>#N/A</v>
      </c>
      <c r="F402" s="46" t="str">
        <f t="shared" si="75"/>
        <v/>
      </c>
      <c r="G402" s="46" t="str">
        <f>IFERROR(MID(A402,FIND(".",A402,LEN(Questionnaire!$E$3)),LEN(A402)),"")</f>
        <v/>
      </c>
      <c r="H402" s="46" t="str">
        <f t="shared" si="76"/>
        <v/>
      </c>
      <c r="AJ402"/>
      <c r="AK402"/>
      <c r="AL402"/>
      <c r="AM402"/>
      <c r="AN402"/>
      <c r="AO402"/>
      <c r="AP402"/>
      <c r="AQ402" s="48" t="str">
        <f>IF(ROW()=1,"",IF(L402=200,IFERROR(IF(FIND(LOWER(Questionnaire!$E$2),LOWER(N402)),"Yes","No"),"No"),"-"))</f>
        <v>-</v>
      </c>
      <c r="AR402" s="48" t="str">
        <f t="shared" si="66"/>
        <v>-</v>
      </c>
      <c r="AS402" s="48" t="str">
        <f t="shared" si="67"/>
        <v>-</v>
      </c>
      <c r="AT402" s="48" t="str">
        <f t="shared" si="74"/>
        <v>-</v>
      </c>
      <c r="AU402" s="48" t="str">
        <f t="shared" si="68"/>
        <v>No</v>
      </c>
      <c r="AV402" s="48" t="str">
        <f t="shared" si="69"/>
        <v>No</v>
      </c>
      <c r="AW402" s="48" t="str">
        <f t="shared" si="70"/>
        <v>-</v>
      </c>
      <c r="AX402" s="48" t="str">
        <f t="shared" si="71"/>
        <v>No</v>
      </c>
      <c r="AY402" s="48" t="str">
        <f t="shared" si="72"/>
        <v>No</v>
      </c>
      <c r="AZ402" s="48">
        <f t="shared" si="73"/>
        <v>0</v>
      </c>
    </row>
    <row r="403" spans="1:52" x14ac:dyDescent="0.25">
      <c r="A403" s="39"/>
      <c r="B403" s="39" t="e">
        <f>IF(ROW(A403)=1,"",VLOOKUP(A403,'SERP Crawl'!A:C,3,FALSE))</f>
        <v>#N/A</v>
      </c>
      <c r="C403" t="e">
        <f>IF(ROW(A403)=1,"",VLOOKUP(A403,Crawl!A:C,3,FALSE))</f>
        <v>#N/A</v>
      </c>
      <c r="D403" s="46" t="e">
        <f>IF(ROW(A403)=1,"",IF(VLOOKUP(A403,Crawl!A:V,22,FALSE)="","No","Yes"))</f>
        <v>#N/A</v>
      </c>
      <c r="E403" s="46" t="e">
        <f>IF(ROW(A403)=1,"",IF(VLOOKUP(A403,Crawl!A:W,23,FALSE)=0,"",VLOOKUP(A403,Crawl!A:W,23,FALSE)))</f>
        <v>#N/A</v>
      </c>
      <c r="F403" s="46" t="str">
        <f t="shared" si="75"/>
        <v/>
      </c>
      <c r="G403" s="46" t="str">
        <f>IFERROR(MID(A403,FIND(".",A403,LEN(Questionnaire!$E$3)),LEN(A403)),"")</f>
        <v/>
      </c>
      <c r="H403" s="46" t="str">
        <f t="shared" si="76"/>
        <v/>
      </c>
      <c r="AJ403"/>
      <c r="AK403"/>
      <c r="AL403"/>
      <c r="AM403"/>
      <c r="AN403"/>
      <c r="AO403"/>
      <c r="AP403"/>
      <c r="AQ403" s="48" t="str">
        <f>IF(ROW()=1,"",IF(L403=200,IFERROR(IF(FIND(LOWER(Questionnaire!$E$2),LOWER(N403)),"Yes","No"),"No"),"-"))</f>
        <v>-</v>
      </c>
      <c r="AR403" s="48" t="str">
        <f t="shared" si="66"/>
        <v>-</v>
      </c>
      <c r="AS403" s="48" t="str">
        <f t="shared" si="67"/>
        <v>-</v>
      </c>
      <c r="AT403" s="48" t="str">
        <f t="shared" si="74"/>
        <v>-</v>
      </c>
      <c r="AU403" s="48" t="str">
        <f t="shared" si="68"/>
        <v>No</v>
      </c>
      <c r="AV403" s="48" t="str">
        <f t="shared" si="69"/>
        <v>No</v>
      </c>
      <c r="AW403" s="48" t="str">
        <f t="shared" si="70"/>
        <v>-</v>
      </c>
      <c r="AX403" s="48" t="str">
        <f t="shared" si="71"/>
        <v>No</v>
      </c>
      <c r="AY403" s="48" t="str">
        <f t="shared" si="72"/>
        <v>No</v>
      </c>
      <c r="AZ403" s="48">
        <f t="shared" si="73"/>
        <v>0</v>
      </c>
    </row>
    <row r="404" spans="1:52" x14ac:dyDescent="0.25">
      <c r="A404" s="39"/>
      <c r="B404" s="39" t="e">
        <f>IF(ROW(A404)=1,"",VLOOKUP(A404,'SERP Crawl'!A:C,3,FALSE))</f>
        <v>#N/A</v>
      </c>
      <c r="C404" t="e">
        <f>IF(ROW(A404)=1,"",VLOOKUP(A404,Crawl!A:C,3,FALSE))</f>
        <v>#N/A</v>
      </c>
      <c r="D404" s="46" t="e">
        <f>IF(ROW(A404)=1,"",IF(VLOOKUP(A404,Crawl!A:V,22,FALSE)="","No","Yes"))</f>
        <v>#N/A</v>
      </c>
      <c r="E404" s="46" t="e">
        <f>IF(ROW(A404)=1,"",IF(VLOOKUP(A404,Crawl!A:W,23,FALSE)=0,"",VLOOKUP(A404,Crawl!A:W,23,FALSE)))</f>
        <v>#N/A</v>
      </c>
      <c r="F404" s="46" t="str">
        <f t="shared" si="75"/>
        <v/>
      </c>
      <c r="G404" s="46" t="str">
        <f>IFERROR(MID(A404,FIND(".",A404,LEN(Questionnaire!$E$3)),LEN(A404)),"")</f>
        <v/>
      </c>
      <c r="H404" s="46" t="str">
        <f t="shared" si="76"/>
        <v/>
      </c>
      <c r="AJ404"/>
      <c r="AK404"/>
      <c r="AL404"/>
      <c r="AM404"/>
      <c r="AN404"/>
      <c r="AO404"/>
      <c r="AP404"/>
      <c r="AQ404" s="48" t="str">
        <f>IF(ROW()=1,"",IF(L404=200,IFERROR(IF(FIND(LOWER(Questionnaire!$E$2),LOWER(N404)),"Yes","No"),"No"),"-"))</f>
        <v>-</v>
      </c>
      <c r="AR404" s="48" t="str">
        <f t="shared" si="66"/>
        <v>-</v>
      </c>
      <c r="AS404" s="48" t="str">
        <f t="shared" si="67"/>
        <v>-</v>
      </c>
      <c r="AT404" s="48" t="str">
        <f t="shared" si="74"/>
        <v>-</v>
      </c>
      <c r="AU404" s="48" t="str">
        <f t="shared" si="68"/>
        <v>No</v>
      </c>
      <c r="AV404" s="48" t="str">
        <f t="shared" si="69"/>
        <v>No</v>
      </c>
      <c r="AW404" s="48" t="str">
        <f t="shared" si="70"/>
        <v>-</v>
      </c>
      <c r="AX404" s="48" t="str">
        <f t="shared" si="71"/>
        <v>No</v>
      </c>
      <c r="AY404" s="48" t="str">
        <f t="shared" si="72"/>
        <v>No</v>
      </c>
      <c r="AZ404" s="48">
        <f t="shared" si="73"/>
        <v>0</v>
      </c>
    </row>
    <row r="405" spans="1:52" x14ac:dyDescent="0.25">
      <c r="A405" s="39"/>
      <c r="B405" s="39" t="e">
        <f>IF(ROW(A405)=1,"",VLOOKUP(A405,'SERP Crawl'!A:C,3,FALSE))</f>
        <v>#N/A</v>
      </c>
      <c r="C405" t="e">
        <f>IF(ROW(A405)=1,"",VLOOKUP(A405,Crawl!A:C,3,FALSE))</f>
        <v>#N/A</v>
      </c>
      <c r="D405" s="46" t="e">
        <f>IF(ROW(A405)=1,"",IF(VLOOKUP(A405,Crawl!A:V,22,FALSE)="","No","Yes"))</f>
        <v>#N/A</v>
      </c>
      <c r="E405" s="46" t="e">
        <f>IF(ROW(A405)=1,"",IF(VLOOKUP(A405,Crawl!A:W,23,FALSE)=0,"",VLOOKUP(A405,Crawl!A:W,23,FALSE)))</f>
        <v>#N/A</v>
      </c>
      <c r="F405" s="46" t="str">
        <f t="shared" si="75"/>
        <v/>
      </c>
      <c r="G405" s="46" t="str">
        <f>IFERROR(MID(A405,FIND(".",A405,LEN(Questionnaire!$E$3)),LEN(A405)),"")</f>
        <v/>
      </c>
      <c r="H405" s="46" t="str">
        <f t="shared" si="76"/>
        <v/>
      </c>
      <c r="AJ405"/>
      <c r="AK405"/>
      <c r="AL405"/>
      <c r="AM405"/>
      <c r="AN405"/>
      <c r="AO405"/>
      <c r="AP405"/>
      <c r="AQ405" s="48" t="str">
        <f>IF(ROW()=1,"",IF(L405=200,IFERROR(IF(FIND(LOWER(Questionnaire!$E$2),LOWER(N405)),"Yes","No"),"No"),"-"))</f>
        <v>-</v>
      </c>
      <c r="AR405" s="48" t="str">
        <f t="shared" si="66"/>
        <v>-</v>
      </c>
      <c r="AS405" s="48" t="str">
        <f t="shared" si="67"/>
        <v>-</v>
      </c>
      <c r="AT405" s="48" t="str">
        <f t="shared" si="74"/>
        <v>-</v>
      </c>
      <c r="AU405" s="48" t="str">
        <f t="shared" si="68"/>
        <v>No</v>
      </c>
      <c r="AV405" s="48" t="str">
        <f t="shared" si="69"/>
        <v>No</v>
      </c>
      <c r="AW405" s="48" t="str">
        <f t="shared" si="70"/>
        <v>-</v>
      </c>
      <c r="AX405" s="48" t="str">
        <f t="shared" si="71"/>
        <v>No</v>
      </c>
      <c r="AY405" s="48" t="str">
        <f t="shared" si="72"/>
        <v>No</v>
      </c>
      <c r="AZ405" s="48">
        <f t="shared" si="73"/>
        <v>0</v>
      </c>
    </row>
    <row r="406" spans="1:52" x14ac:dyDescent="0.25">
      <c r="A406" s="39"/>
      <c r="B406" s="39" t="e">
        <f>IF(ROW(A406)=1,"",VLOOKUP(A406,'SERP Crawl'!A:C,3,FALSE))</f>
        <v>#N/A</v>
      </c>
      <c r="C406" t="e">
        <f>IF(ROW(A406)=1,"",VLOOKUP(A406,Crawl!A:C,3,FALSE))</f>
        <v>#N/A</v>
      </c>
      <c r="D406" s="46" t="e">
        <f>IF(ROW(A406)=1,"",IF(VLOOKUP(A406,Crawl!A:V,22,FALSE)="","No","Yes"))</f>
        <v>#N/A</v>
      </c>
      <c r="E406" s="46" t="e">
        <f>IF(ROW(A406)=1,"",IF(VLOOKUP(A406,Crawl!A:W,23,FALSE)=0,"",VLOOKUP(A406,Crawl!A:W,23,FALSE)))</f>
        <v>#N/A</v>
      </c>
      <c r="F406" s="46" t="str">
        <f t="shared" si="75"/>
        <v/>
      </c>
      <c r="G406" s="46" t="str">
        <f>IFERROR(MID(A406,FIND(".",A406,LEN(Questionnaire!$E$3)),LEN(A406)),"")</f>
        <v/>
      </c>
      <c r="H406" s="46" t="str">
        <f t="shared" si="76"/>
        <v/>
      </c>
      <c r="AJ406"/>
      <c r="AK406"/>
      <c r="AL406"/>
      <c r="AM406"/>
      <c r="AN406"/>
      <c r="AO406"/>
      <c r="AP406" s="58"/>
      <c r="AQ406" s="48" t="str">
        <f>IF(ROW()=1,"",IF(L406=200,IFERROR(IF(FIND(LOWER(Questionnaire!$E$2),LOWER(N406)),"Yes","No"),"No"),"-"))</f>
        <v>-</v>
      </c>
      <c r="AR406" s="48" t="str">
        <f t="shared" si="66"/>
        <v>-</v>
      </c>
      <c r="AS406" s="48" t="str">
        <f t="shared" si="67"/>
        <v>-</v>
      </c>
      <c r="AT406" s="48" t="str">
        <f t="shared" si="74"/>
        <v>-</v>
      </c>
      <c r="AU406" s="48" t="str">
        <f t="shared" si="68"/>
        <v>No</v>
      </c>
      <c r="AV406" s="48" t="str">
        <f t="shared" si="69"/>
        <v>No</v>
      </c>
      <c r="AW406" s="48" t="str">
        <f t="shared" si="70"/>
        <v>-</v>
      </c>
      <c r="AX406" s="48" t="str">
        <f t="shared" si="71"/>
        <v>No</v>
      </c>
      <c r="AY406" s="48" t="str">
        <f t="shared" si="72"/>
        <v>No</v>
      </c>
      <c r="AZ406" s="48">
        <f t="shared" si="73"/>
        <v>0</v>
      </c>
    </row>
    <row r="407" spans="1:52" x14ac:dyDescent="0.25">
      <c r="A407" s="39"/>
      <c r="B407" s="39" t="e">
        <f>IF(ROW(A407)=1,"",VLOOKUP(A407,'SERP Crawl'!A:C,3,FALSE))</f>
        <v>#N/A</v>
      </c>
      <c r="C407" t="e">
        <f>IF(ROW(A407)=1,"",VLOOKUP(A407,Crawl!A:C,3,FALSE))</f>
        <v>#N/A</v>
      </c>
      <c r="D407" s="46" t="e">
        <f>IF(ROW(A407)=1,"",IF(VLOOKUP(A407,Crawl!A:V,22,FALSE)="","No","Yes"))</f>
        <v>#N/A</v>
      </c>
      <c r="E407" s="46" t="e">
        <f>IF(ROW(A407)=1,"",IF(VLOOKUP(A407,Crawl!A:W,23,FALSE)=0,"",VLOOKUP(A407,Crawl!A:W,23,FALSE)))</f>
        <v>#N/A</v>
      </c>
      <c r="F407" s="46" t="str">
        <f t="shared" si="75"/>
        <v/>
      </c>
      <c r="G407" s="46" t="str">
        <f>IFERROR(MID(A407,FIND(".",A407,LEN(Questionnaire!$E$3)),LEN(A407)),"")</f>
        <v/>
      </c>
      <c r="H407" s="46" t="str">
        <f t="shared" si="76"/>
        <v/>
      </c>
      <c r="AJ407"/>
      <c r="AK407"/>
      <c r="AL407"/>
      <c r="AM407"/>
      <c r="AN407"/>
      <c r="AO407"/>
      <c r="AP407"/>
      <c r="AQ407" s="48" t="str">
        <f>IF(ROW()=1,"",IF(L407=200,IFERROR(IF(FIND(LOWER(Questionnaire!$E$2),LOWER(N407)),"Yes","No"),"No"),"-"))</f>
        <v>-</v>
      </c>
      <c r="AR407" s="48" t="str">
        <f t="shared" si="66"/>
        <v>-</v>
      </c>
      <c r="AS407" s="48" t="str">
        <f t="shared" si="67"/>
        <v>-</v>
      </c>
      <c r="AT407" s="48" t="str">
        <f t="shared" si="74"/>
        <v>-</v>
      </c>
      <c r="AU407" s="48" t="str">
        <f t="shared" si="68"/>
        <v>No</v>
      </c>
      <c r="AV407" s="48" t="str">
        <f t="shared" si="69"/>
        <v>No</v>
      </c>
      <c r="AW407" s="48" t="str">
        <f t="shared" si="70"/>
        <v>-</v>
      </c>
      <c r="AX407" s="48" t="str">
        <f t="shared" si="71"/>
        <v>No</v>
      </c>
      <c r="AY407" s="48" t="str">
        <f t="shared" si="72"/>
        <v>No</v>
      </c>
      <c r="AZ407" s="48">
        <f t="shared" si="73"/>
        <v>0</v>
      </c>
    </row>
    <row r="408" spans="1:52" x14ac:dyDescent="0.25">
      <c r="A408" s="39"/>
      <c r="B408" s="39" t="e">
        <f>IF(ROW(A408)=1,"",VLOOKUP(A408,'SERP Crawl'!A:C,3,FALSE))</f>
        <v>#N/A</v>
      </c>
      <c r="C408" t="e">
        <f>IF(ROW(A408)=1,"",VLOOKUP(A408,Crawl!A:C,3,FALSE))</f>
        <v>#N/A</v>
      </c>
      <c r="D408" s="46" t="e">
        <f>IF(ROW(A408)=1,"",IF(VLOOKUP(A408,Crawl!A:V,22,FALSE)="","No","Yes"))</f>
        <v>#N/A</v>
      </c>
      <c r="E408" s="46" t="e">
        <f>IF(ROW(A408)=1,"",IF(VLOOKUP(A408,Crawl!A:W,23,FALSE)=0,"",VLOOKUP(A408,Crawl!A:W,23,FALSE)))</f>
        <v>#N/A</v>
      </c>
      <c r="F408" s="46" t="str">
        <f t="shared" si="75"/>
        <v/>
      </c>
      <c r="G408" s="46" t="str">
        <f>IFERROR(MID(A408,FIND(".",A408,LEN(Questionnaire!$E$3)),LEN(A408)),"")</f>
        <v/>
      </c>
      <c r="H408" s="46" t="str">
        <f t="shared" si="76"/>
        <v/>
      </c>
      <c r="AJ408"/>
      <c r="AK408"/>
      <c r="AL408"/>
      <c r="AM408"/>
      <c r="AN408"/>
      <c r="AO408"/>
      <c r="AP408"/>
      <c r="AQ408" s="48" t="str">
        <f>IF(ROW()=1,"",IF(L408=200,IFERROR(IF(FIND(LOWER(Questionnaire!$E$2),LOWER(N408)),"Yes","No"),"No"),"-"))</f>
        <v>-</v>
      </c>
      <c r="AR408" s="48" t="str">
        <f t="shared" si="66"/>
        <v>-</v>
      </c>
      <c r="AS408" s="48" t="str">
        <f t="shared" si="67"/>
        <v>-</v>
      </c>
      <c r="AT408" s="48" t="str">
        <f t="shared" si="74"/>
        <v>-</v>
      </c>
      <c r="AU408" s="48" t="str">
        <f t="shared" si="68"/>
        <v>No</v>
      </c>
      <c r="AV408" s="48" t="str">
        <f t="shared" si="69"/>
        <v>No</v>
      </c>
      <c r="AW408" s="48" t="str">
        <f t="shared" si="70"/>
        <v>-</v>
      </c>
      <c r="AX408" s="48" t="str">
        <f t="shared" si="71"/>
        <v>No</v>
      </c>
      <c r="AY408" s="48" t="str">
        <f t="shared" si="72"/>
        <v>No</v>
      </c>
      <c r="AZ408" s="48">
        <f t="shared" si="73"/>
        <v>0</v>
      </c>
    </row>
    <row r="409" spans="1:52" x14ac:dyDescent="0.25">
      <c r="A409" s="39"/>
      <c r="B409" s="39" t="e">
        <f>IF(ROW(A409)=1,"",VLOOKUP(A409,'SERP Crawl'!A:C,3,FALSE))</f>
        <v>#N/A</v>
      </c>
      <c r="C409" t="e">
        <f>IF(ROW(A409)=1,"",VLOOKUP(A409,Crawl!A:C,3,FALSE))</f>
        <v>#N/A</v>
      </c>
      <c r="D409" s="46" t="e">
        <f>IF(ROW(A409)=1,"",IF(VLOOKUP(A409,Crawl!A:V,22,FALSE)="","No","Yes"))</f>
        <v>#N/A</v>
      </c>
      <c r="E409" s="46" t="e">
        <f>IF(ROW(A409)=1,"",IF(VLOOKUP(A409,Crawl!A:W,23,FALSE)=0,"",VLOOKUP(A409,Crawl!A:W,23,FALSE)))</f>
        <v>#N/A</v>
      </c>
      <c r="F409" s="46" t="str">
        <f t="shared" si="75"/>
        <v/>
      </c>
      <c r="G409" s="46" t="str">
        <f>IFERROR(MID(A409,FIND(".",A409,LEN(Questionnaire!$E$3)),LEN(A409)),"")</f>
        <v/>
      </c>
      <c r="H409" s="46" t="str">
        <f t="shared" si="76"/>
        <v/>
      </c>
      <c r="AJ409"/>
      <c r="AK409"/>
      <c r="AL409"/>
      <c r="AM409"/>
      <c r="AN409"/>
      <c r="AO409"/>
      <c r="AP409"/>
      <c r="AQ409" s="48" t="str">
        <f>IF(ROW()=1,"",IF(L409=200,IFERROR(IF(FIND(LOWER(Questionnaire!$E$2),LOWER(N409)),"Yes","No"),"No"),"-"))</f>
        <v>-</v>
      </c>
      <c r="AR409" s="48" t="str">
        <f t="shared" si="66"/>
        <v>-</v>
      </c>
      <c r="AS409" s="48" t="str">
        <f t="shared" si="67"/>
        <v>-</v>
      </c>
      <c r="AT409" s="48" t="str">
        <f t="shared" si="74"/>
        <v>-</v>
      </c>
      <c r="AU409" s="48" t="str">
        <f t="shared" si="68"/>
        <v>No</v>
      </c>
      <c r="AV409" s="48" t="str">
        <f t="shared" si="69"/>
        <v>No</v>
      </c>
      <c r="AW409" s="48" t="str">
        <f t="shared" si="70"/>
        <v>-</v>
      </c>
      <c r="AX409" s="48" t="str">
        <f t="shared" si="71"/>
        <v>No</v>
      </c>
      <c r="AY409" s="48" t="str">
        <f t="shared" si="72"/>
        <v>No</v>
      </c>
      <c r="AZ409" s="48">
        <f t="shared" si="73"/>
        <v>0</v>
      </c>
    </row>
    <row r="410" spans="1:52" x14ac:dyDescent="0.25">
      <c r="A410" s="39"/>
      <c r="B410" s="39" t="e">
        <f>IF(ROW(A410)=1,"",VLOOKUP(A410,'SERP Crawl'!A:C,3,FALSE))</f>
        <v>#N/A</v>
      </c>
      <c r="C410" t="e">
        <f>IF(ROW(A410)=1,"",VLOOKUP(A410,Crawl!A:C,3,FALSE))</f>
        <v>#N/A</v>
      </c>
      <c r="D410" s="46" t="e">
        <f>IF(ROW(A410)=1,"",IF(VLOOKUP(A410,Crawl!A:V,22,FALSE)="","No","Yes"))</f>
        <v>#N/A</v>
      </c>
      <c r="E410" s="46" t="e">
        <f>IF(ROW(A410)=1,"",IF(VLOOKUP(A410,Crawl!A:W,23,FALSE)=0,"",VLOOKUP(A410,Crawl!A:W,23,FALSE)))</f>
        <v>#N/A</v>
      </c>
      <c r="F410" s="46" t="str">
        <f t="shared" si="75"/>
        <v/>
      </c>
      <c r="G410" s="46" t="str">
        <f>IFERROR(MID(A410,FIND(".",A410,LEN(Questionnaire!$E$3)),LEN(A410)),"")</f>
        <v/>
      </c>
      <c r="H410" s="46" t="str">
        <f t="shared" si="76"/>
        <v/>
      </c>
      <c r="AJ410"/>
      <c r="AK410"/>
      <c r="AL410"/>
      <c r="AM410"/>
      <c r="AN410"/>
      <c r="AO410"/>
      <c r="AP410"/>
      <c r="AQ410" s="48" t="str">
        <f>IF(ROW()=1,"",IF(L410=200,IFERROR(IF(FIND(LOWER(Questionnaire!$E$2),LOWER(N410)),"Yes","No"),"No"),"-"))</f>
        <v>-</v>
      </c>
      <c r="AR410" s="48" t="str">
        <f t="shared" si="66"/>
        <v>-</v>
      </c>
      <c r="AS410" s="48" t="str">
        <f t="shared" si="67"/>
        <v>-</v>
      </c>
      <c r="AT410" s="48" t="str">
        <f t="shared" si="74"/>
        <v>-</v>
      </c>
      <c r="AU410" s="48" t="str">
        <f t="shared" si="68"/>
        <v>No</v>
      </c>
      <c r="AV410" s="48" t="str">
        <f t="shared" si="69"/>
        <v>No</v>
      </c>
      <c r="AW410" s="48" t="str">
        <f t="shared" si="70"/>
        <v>-</v>
      </c>
      <c r="AX410" s="48" t="str">
        <f t="shared" si="71"/>
        <v>No</v>
      </c>
      <c r="AY410" s="48" t="str">
        <f t="shared" si="72"/>
        <v>No</v>
      </c>
      <c r="AZ410" s="48">
        <f t="shared" si="73"/>
        <v>0</v>
      </c>
    </row>
    <row r="411" spans="1:52" x14ac:dyDescent="0.25">
      <c r="A411" s="39"/>
      <c r="B411" s="39" t="e">
        <f>IF(ROW(A411)=1,"",VLOOKUP(A411,'SERP Crawl'!A:C,3,FALSE))</f>
        <v>#N/A</v>
      </c>
      <c r="C411" t="e">
        <f>IF(ROW(A411)=1,"",VLOOKUP(A411,Crawl!A:C,3,FALSE))</f>
        <v>#N/A</v>
      </c>
      <c r="D411" s="46" t="e">
        <f>IF(ROW(A411)=1,"",IF(VLOOKUP(A411,Crawl!A:V,22,FALSE)="","No","Yes"))</f>
        <v>#N/A</v>
      </c>
      <c r="E411" s="46" t="e">
        <f>IF(ROW(A411)=1,"",IF(VLOOKUP(A411,Crawl!A:W,23,FALSE)=0,"",VLOOKUP(A411,Crawl!A:W,23,FALSE)))</f>
        <v>#N/A</v>
      </c>
      <c r="F411" s="46" t="str">
        <f t="shared" si="75"/>
        <v/>
      </c>
      <c r="G411" s="46" t="str">
        <f>IFERROR(MID(A411,FIND(".",A411,LEN(Questionnaire!$E$3)),LEN(A411)),"")</f>
        <v/>
      </c>
      <c r="H411" s="46" t="str">
        <f t="shared" si="76"/>
        <v/>
      </c>
      <c r="AJ411"/>
      <c r="AK411"/>
      <c r="AL411"/>
      <c r="AM411"/>
      <c r="AN411"/>
      <c r="AO411"/>
      <c r="AP411"/>
      <c r="AQ411" s="48" t="str">
        <f>IF(ROW()=1,"",IF(L411=200,IFERROR(IF(FIND(LOWER(Questionnaire!$E$2),LOWER(N411)),"Yes","No"),"No"),"-"))</f>
        <v>-</v>
      </c>
      <c r="AR411" s="48" t="str">
        <f t="shared" si="66"/>
        <v>-</v>
      </c>
      <c r="AS411" s="48" t="str">
        <f t="shared" si="67"/>
        <v>-</v>
      </c>
      <c r="AT411" s="48" t="str">
        <f t="shared" si="74"/>
        <v>-</v>
      </c>
      <c r="AU411" s="48" t="str">
        <f t="shared" si="68"/>
        <v>No</v>
      </c>
      <c r="AV411" s="48" t="str">
        <f t="shared" si="69"/>
        <v>No</v>
      </c>
      <c r="AW411" s="48" t="str">
        <f t="shared" si="70"/>
        <v>-</v>
      </c>
      <c r="AX411" s="48" t="str">
        <f t="shared" si="71"/>
        <v>No</v>
      </c>
      <c r="AY411" s="48" t="str">
        <f t="shared" si="72"/>
        <v>No</v>
      </c>
      <c r="AZ411" s="48">
        <f t="shared" si="73"/>
        <v>0</v>
      </c>
    </row>
    <row r="412" spans="1:52" x14ac:dyDescent="0.25">
      <c r="A412" s="39"/>
      <c r="B412" s="39" t="e">
        <f>IF(ROW(A412)=1,"",VLOOKUP(A412,'SERP Crawl'!A:C,3,FALSE))</f>
        <v>#N/A</v>
      </c>
      <c r="C412" t="e">
        <f>IF(ROW(A412)=1,"",VLOOKUP(A412,Crawl!A:C,3,FALSE))</f>
        <v>#N/A</v>
      </c>
      <c r="D412" s="46" t="e">
        <f>IF(ROW(A412)=1,"",IF(VLOOKUP(A412,Crawl!A:V,22,FALSE)="","No","Yes"))</f>
        <v>#N/A</v>
      </c>
      <c r="E412" s="46" t="e">
        <f>IF(ROW(A412)=1,"",IF(VLOOKUP(A412,Crawl!A:W,23,FALSE)=0,"",VLOOKUP(A412,Crawl!A:W,23,FALSE)))</f>
        <v>#N/A</v>
      </c>
      <c r="F412" s="46" t="str">
        <f t="shared" si="75"/>
        <v/>
      </c>
      <c r="G412" s="46" t="str">
        <f>IFERROR(MID(A412,FIND(".",A412,LEN(Questionnaire!$E$3)),LEN(A412)),"")</f>
        <v/>
      </c>
      <c r="H412" s="46" t="str">
        <f t="shared" si="76"/>
        <v/>
      </c>
      <c r="AJ412"/>
      <c r="AK412"/>
      <c r="AL412"/>
      <c r="AM412"/>
      <c r="AN412"/>
      <c r="AO412"/>
      <c r="AP412"/>
      <c r="AQ412" s="48" t="str">
        <f>IF(ROW()=1,"",IF(L412=200,IFERROR(IF(FIND(LOWER(Questionnaire!$E$2),LOWER(N412)),"Yes","No"),"No"),"-"))</f>
        <v>-</v>
      </c>
      <c r="AR412" s="48" t="str">
        <f t="shared" si="66"/>
        <v>-</v>
      </c>
      <c r="AS412" s="48" t="str">
        <f t="shared" si="67"/>
        <v>-</v>
      </c>
      <c r="AT412" s="48" t="str">
        <f t="shared" si="74"/>
        <v>-</v>
      </c>
      <c r="AU412" s="48" t="str">
        <f t="shared" si="68"/>
        <v>No</v>
      </c>
      <c r="AV412" s="48" t="str">
        <f t="shared" si="69"/>
        <v>No</v>
      </c>
      <c r="AW412" s="48" t="str">
        <f t="shared" si="70"/>
        <v>-</v>
      </c>
      <c r="AX412" s="48" t="str">
        <f t="shared" si="71"/>
        <v>No</v>
      </c>
      <c r="AY412" s="48" t="str">
        <f t="shared" si="72"/>
        <v>No</v>
      </c>
      <c r="AZ412" s="48">
        <f t="shared" si="73"/>
        <v>0</v>
      </c>
    </row>
    <row r="413" spans="1:52" x14ac:dyDescent="0.25">
      <c r="A413" s="39"/>
      <c r="B413" s="39" t="e">
        <f>IF(ROW(A413)=1,"",VLOOKUP(A413,'SERP Crawl'!A:C,3,FALSE))</f>
        <v>#N/A</v>
      </c>
      <c r="C413" t="e">
        <f>IF(ROW(A413)=1,"",VLOOKUP(A413,Crawl!A:C,3,FALSE))</f>
        <v>#N/A</v>
      </c>
      <c r="D413" s="46" t="e">
        <f>IF(ROW(A413)=1,"",IF(VLOOKUP(A413,Crawl!A:V,22,FALSE)="","No","Yes"))</f>
        <v>#N/A</v>
      </c>
      <c r="E413" s="46" t="e">
        <f>IF(ROW(A413)=1,"",IF(VLOOKUP(A413,Crawl!A:W,23,FALSE)=0,"",VLOOKUP(A413,Crawl!A:W,23,FALSE)))</f>
        <v>#N/A</v>
      </c>
      <c r="F413" s="46" t="str">
        <f t="shared" si="75"/>
        <v/>
      </c>
      <c r="G413" s="46" t="str">
        <f>IFERROR(MID(A413,FIND(".",A413,LEN(Questionnaire!$E$3)),LEN(A413)),"")</f>
        <v/>
      </c>
      <c r="H413" s="46" t="str">
        <f t="shared" si="76"/>
        <v/>
      </c>
      <c r="AJ413"/>
      <c r="AK413"/>
      <c r="AL413"/>
      <c r="AM413"/>
      <c r="AN413"/>
      <c r="AO413"/>
      <c r="AP413"/>
      <c r="AQ413" s="48" t="str">
        <f>IF(ROW()=1,"",IF(L413=200,IFERROR(IF(FIND(LOWER(Questionnaire!$E$2),LOWER(N413)),"Yes","No"),"No"),"-"))</f>
        <v>-</v>
      </c>
      <c r="AR413" s="48" t="str">
        <f t="shared" si="66"/>
        <v>-</v>
      </c>
      <c r="AS413" s="48" t="str">
        <f t="shared" si="67"/>
        <v>-</v>
      </c>
      <c r="AT413" s="48" t="str">
        <f t="shared" si="74"/>
        <v>-</v>
      </c>
      <c r="AU413" s="48" t="str">
        <f t="shared" si="68"/>
        <v>No</v>
      </c>
      <c r="AV413" s="48" t="str">
        <f t="shared" si="69"/>
        <v>No</v>
      </c>
      <c r="AW413" s="48" t="str">
        <f t="shared" si="70"/>
        <v>-</v>
      </c>
      <c r="AX413" s="48" t="str">
        <f t="shared" si="71"/>
        <v>No</v>
      </c>
      <c r="AY413" s="48" t="str">
        <f t="shared" si="72"/>
        <v>No</v>
      </c>
      <c r="AZ413" s="48">
        <f t="shared" si="73"/>
        <v>0</v>
      </c>
    </row>
    <row r="414" spans="1:52" x14ac:dyDescent="0.25">
      <c r="A414" s="39"/>
      <c r="B414" s="39" t="e">
        <f>IF(ROW(A414)=1,"",VLOOKUP(A414,'SERP Crawl'!A:C,3,FALSE))</f>
        <v>#N/A</v>
      </c>
      <c r="C414" t="e">
        <f>IF(ROW(A414)=1,"",VLOOKUP(A414,Crawl!A:C,3,FALSE))</f>
        <v>#N/A</v>
      </c>
      <c r="D414" s="46" t="e">
        <f>IF(ROW(A414)=1,"",IF(VLOOKUP(A414,Crawl!A:V,22,FALSE)="","No","Yes"))</f>
        <v>#N/A</v>
      </c>
      <c r="E414" s="46" t="e">
        <f>IF(ROW(A414)=1,"",IF(VLOOKUP(A414,Crawl!A:W,23,FALSE)=0,"",VLOOKUP(A414,Crawl!A:W,23,FALSE)))</f>
        <v>#N/A</v>
      </c>
      <c r="F414" s="46" t="str">
        <f t="shared" si="75"/>
        <v/>
      </c>
      <c r="G414" s="46" t="str">
        <f>IFERROR(MID(A414,FIND(".",A414,LEN(Questionnaire!$E$3)),LEN(A414)),"")</f>
        <v/>
      </c>
      <c r="H414" s="46" t="str">
        <f t="shared" si="76"/>
        <v/>
      </c>
      <c r="AJ414"/>
      <c r="AK414"/>
      <c r="AL414"/>
      <c r="AM414"/>
      <c r="AN414"/>
      <c r="AO414"/>
      <c r="AP414"/>
      <c r="AQ414" s="48" t="str">
        <f>IF(ROW()=1,"",IF(L414=200,IFERROR(IF(FIND(LOWER(Questionnaire!$E$2),LOWER(N414)),"Yes","No"),"No"),"-"))</f>
        <v>-</v>
      </c>
      <c r="AR414" s="48" t="str">
        <f t="shared" si="66"/>
        <v>-</v>
      </c>
      <c r="AS414" s="48" t="str">
        <f t="shared" si="67"/>
        <v>-</v>
      </c>
      <c r="AT414" s="48" t="str">
        <f t="shared" si="74"/>
        <v>-</v>
      </c>
      <c r="AU414" s="48" t="str">
        <f t="shared" si="68"/>
        <v>No</v>
      </c>
      <c r="AV414" s="48" t="str">
        <f t="shared" si="69"/>
        <v>No</v>
      </c>
      <c r="AW414" s="48" t="str">
        <f t="shared" si="70"/>
        <v>-</v>
      </c>
      <c r="AX414" s="48" t="str">
        <f t="shared" si="71"/>
        <v>No</v>
      </c>
      <c r="AY414" s="48" t="str">
        <f t="shared" si="72"/>
        <v>No</v>
      </c>
      <c r="AZ414" s="48">
        <f t="shared" si="73"/>
        <v>0</v>
      </c>
    </row>
    <row r="415" spans="1:52" x14ac:dyDescent="0.25">
      <c r="A415" s="39"/>
      <c r="B415" s="39" t="e">
        <f>IF(ROW(A415)=1,"",VLOOKUP(A415,'SERP Crawl'!A:C,3,FALSE))</f>
        <v>#N/A</v>
      </c>
      <c r="C415" t="e">
        <f>IF(ROW(A415)=1,"",VLOOKUP(A415,Crawl!A:C,3,FALSE))</f>
        <v>#N/A</v>
      </c>
      <c r="D415" s="46" t="e">
        <f>IF(ROW(A415)=1,"",IF(VLOOKUP(A415,Crawl!A:V,22,FALSE)="","No","Yes"))</f>
        <v>#N/A</v>
      </c>
      <c r="E415" s="46" t="e">
        <f>IF(ROW(A415)=1,"",IF(VLOOKUP(A415,Crawl!A:W,23,FALSE)=0,"",VLOOKUP(A415,Crawl!A:W,23,FALSE)))</f>
        <v>#N/A</v>
      </c>
      <c r="F415" s="46" t="str">
        <f t="shared" si="75"/>
        <v/>
      </c>
      <c r="G415" s="46" t="str">
        <f>IFERROR(MID(A415,FIND(".",A415,LEN(Questionnaire!$E$3)),LEN(A415)),"")</f>
        <v/>
      </c>
      <c r="H415" s="46" t="str">
        <f t="shared" si="76"/>
        <v/>
      </c>
      <c r="AJ415"/>
      <c r="AK415"/>
      <c r="AL415"/>
      <c r="AM415"/>
      <c r="AN415"/>
      <c r="AO415"/>
      <c r="AP415"/>
      <c r="AQ415" s="48" t="str">
        <f>IF(ROW()=1,"",IF(L415=200,IFERROR(IF(FIND(LOWER(Questionnaire!$E$2),LOWER(N415)),"Yes","No"),"No"),"-"))</f>
        <v>-</v>
      </c>
      <c r="AR415" s="48" t="str">
        <f t="shared" si="66"/>
        <v>-</v>
      </c>
      <c r="AS415" s="48" t="str">
        <f t="shared" si="67"/>
        <v>-</v>
      </c>
      <c r="AT415" s="48" t="str">
        <f t="shared" si="74"/>
        <v>-</v>
      </c>
      <c r="AU415" s="48" t="str">
        <f t="shared" si="68"/>
        <v>No</v>
      </c>
      <c r="AV415" s="48" t="str">
        <f t="shared" si="69"/>
        <v>No</v>
      </c>
      <c r="AW415" s="48" t="str">
        <f t="shared" si="70"/>
        <v>-</v>
      </c>
      <c r="AX415" s="48" t="str">
        <f t="shared" si="71"/>
        <v>No</v>
      </c>
      <c r="AY415" s="48" t="str">
        <f t="shared" si="72"/>
        <v>No</v>
      </c>
      <c r="AZ415" s="48">
        <f t="shared" si="73"/>
        <v>0</v>
      </c>
    </row>
    <row r="416" spans="1:52" x14ac:dyDescent="0.25">
      <c r="A416" s="39"/>
      <c r="B416" s="39" t="e">
        <f>IF(ROW(A416)=1,"",VLOOKUP(A416,'SERP Crawl'!A:C,3,FALSE))</f>
        <v>#N/A</v>
      </c>
      <c r="C416" t="e">
        <f>IF(ROW(A416)=1,"",VLOOKUP(A416,Crawl!A:C,3,FALSE))</f>
        <v>#N/A</v>
      </c>
      <c r="D416" s="46" t="e">
        <f>IF(ROW(A416)=1,"",IF(VLOOKUP(A416,Crawl!A:V,22,FALSE)="","No","Yes"))</f>
        <v>#N/A</v>
      </c>
      <c r="E416" s="46" t="e">
        <f>IF(ROW(A416)=1,"",IF(VLOOKUP(A416,Crawl!A:W,23,FALSE)=0,"",VLOOKUP(A416,Crawl!A:W,23,FALSE)))</f>
        <v>#N/A</v>
      </c>
      <c r="F416" s="46" t="str">
        <f t="shared" si="75"/>
        <v/>
      </c>
      <c r="G416" s="46" t="str">
        <f>IFERROR(MID(A416,FIND(".",A416,LEN(Questionnaire!$E$3)),LEN(A416)),"")</f>
        <v/>
      </c>
      <c r="H416" s="46" t="str">
        <f t="shared" si="76"/>
        <v/>
      </c>
      <c r="AJ416"/>
      <c r="AK416"/>
      <c r="AL416"/>
      <c r="AM416"/>
      <c r="AN416"/>
      <c r="AO416"/>
      <c r="AP416"/>
      <c r="AQ416" s="48" t="str">
        <f>IF(ROW()=1,"",IF(L416=200,IFERROR(IF(FIND(LOWER(Questionnaire!$E$2),LOWER(N416)),"Yes","No"),"No"),"-"))</f>
        <v>-</v>
      </c>
      <c r="AR416" s="48" t="str">
        <f t="shared" si="66"/>
        <v>-</v>
      </c>
      <c r="AS416" s="48" t="str">
        <f t="shared" si="67"/>
        <v>-</v>
      </c>
      <c r="AT416" s="48" t="str">
        <f t="shared" si="74"/>
        <v>-</v>
      </c>
      <c r="AU416" s="48" t="str">
        <f t="shared" si="68"/>
        <v>No</v>
      </c>
      <c r="AV416" s="48" t="str">
        <f t="shared" si="69"/>
        <v>No</v>
      </c>
      <c r="AW416" s="48" t="str">
        <f t="shared" si="70"/>
        <v>-</v>
      </c>
      <c r="AX416" s="48" t="str">
        <f t="shared" si="71"/>
        <v>No</v>
      </c>
      <c r="AY416" s="48" t="str">
        <f t="shared" si="72"/>
        <v>No</v>
      </c>
      <c r="AZ416" s="48">
        <f t="shared" si="73"/>
        <v>0</v>
      </c>
    </row>
    <row r="417" spans="1:52" x14ac:dyDescent="0.25">
      <c r="A417" s="39"/>
      <c r="B417" s="39" t="e">
        <f>IF(ROW(A417)=1,"",VLOOKUP(A417,'SERP Crawl'!A:C,3,FALSE))</f>
        <v>#N/A</v>
      </c>
      <c r="C417" t="e">
        <f>IF(ROW(A417)=1,"",VLOOKUP(A417,Crawl!A:C,3,FALSE))</f>
        <v>#N/A</v>
      </c>
      <c r="D417" s="46" t="e">
        <f>IF(ROW(A417)=1,"",IF(VLOOKUP(A417,Crawl!A:V,22,FALSE)="","No","Yes"))</f>
        <v>#N/A</v>
      </c>
      <c r="E417" s="46" t="e">
        <f>IF(ROW(A417)=1,"",IF(VLOOKUP(A417,Crawl!A:W,23,FALSE)=0,"",VLOOKUP(A417,Crawl!A:W,23,FALSE)))</f>
        <v>#N/A</v>
      </c>
      <c r="F417" s="46" t="str">
        <f t="shared" si="75"/>
        <v/>
      </c>
      <c r="G417" s="46" t="str">
        <f>IFERROR(MID(A417,FIND(".",A417,LEN(Questionnaire!$E$3)),LEN(A417)),"")</f>
        <v/>
      </c>
      <c r="H417" s="46" t="str">
        <f t="shared" si="76"/>
        <v/>
      </c>
      <c r="AJ417"/>
      <c r="AK417"/>
      <c r="AL417"/>
      <c r="AM417"/>
      <c r="AN417"/>
      <c r="AO417"/>
      <c r="AP417"/>
      <c r="AQ417" s="48" t="str">
        <f>IF(ROW()=1,"",IF(L417=200,IFERROR(IF(FIND(LOWER(Questionnaire!$E$2),LOWER(N417)),"Yes","No"),"No"),"-"))</f>
        <v>-</v>
      </c>
      <c r="AR417" s="48" t="str">
        <f t="shared" si="66"/>
        <v>-</v>
      </c>
      <c r="AS417" s="48" t="str">
        <f t="shared" si="67"/>
        <v>-</v>
      </c>
      <c r="AT417" s="48" t="str">
        <f t="shared" si="74"/>
        <v>-</v>
      </c>
      <c r="AU417" s="48" t="str">
        <f t="shared" si="68"/>
        <v>No</v>
      </c>
      <c r="AV417" s="48" t="str">
        <f t="shared" si="69"/>
        <v>No</v>
      </c>
      <c r="AW417" s="48" t="str">
        <f t="shared" si="70"/>
        <v>-</v>
      </c>
      <c r="AX417" s="48" t="str">
        <f t="shared" si="71"/>
        <v>No</v>
      </c>
      <c r="AY417" s="48" t="str">
        <f t="shared" si="72"/>
        <v>No</v>
      </c>
      <c r="AZ417" s="48">
        <f t="shared" si="73"/>
        <v>0</v>
      </c>
    </row>
    <row r="418" spans="1:52" x14ac:dyDescent="0.25">
      <c r="A418" s="39"/>
      <c r="B418" s="39" t="e">
        <f>IF(ROW(A418)=1,"",VLOOKUP(A418,'SERP Crawl'!A:C,3,FALSE))</f>
        <v>#N/A</v>
      </c>
      <c r="C418" t="e">
        <f>IF(ROW(A418)=1,"",VLOOKUP(A418,Crawl!A:C,3,FALSE))</f>
        <v>#N/A</v>
      </c>
      <c r="D418" s="46" t="e">
        <f>IF(ROW(A418)=1,"",IF(VLOOKUP(A418,Crawl!A:V,22,FALSE)="","No","Yes"))</f>
        <v>#N/A</v>
      </c>
      <c r="E418" s="46" t="e">
        <f>IF(ROW(A418)=1,"",IF(VLOOKUP(A418,Crawl!A:W,23,FALSE)=0,"",VLOOKUP(A418,Crawl!A:W,23,FALSE)))</f>
        <v>#N/A</v>
      </c>
      <c r="F418" s="46" t="str">
        <f t="shared" si="75"/>
        <v/>
      </c>
      <c r="G418" s="46" t="str">
        <f>IFERROR(MID(A418,FIND(".",A418,LEN(Questionnaire!$E$3)),LEN(A418)),"")</f>
        <v/>
      </c>
      <c r="H418" s="46" t="str">
        <f t="shared" si="76"/>
        <v/>
      </c>
      <c r="AJ418"/>
      <c r="AK418"/>
      <c r="AL418"/>
      <c r="AM418"/>
      <c r="AN418"/>
      <c r="AO418"/>
      <c r="AP418"/>
      <c r="AQ418" s="48" t="str">
        <f>IF(ROW()=1,"",IF(L418=200,IFERROR(IF(FIND(LOWER(Questionnaire!$E$2),LOWER(N418)),"Yes","No"),"No"),"-"))</f>
        <v>-</v>
      </c>
      <c r="AR418" s="48" t="str">
        <f t="shared" si="66"/>
        <v>-</v>
      </c>
      <c r="AS418" s="48" t="str">
        <f t="shared" si="67"/>
        <v>-</v>
      </c>
      <c r="AT418" s="48" t="str">
        <f t="shared" si="74"/>
        <v>-</v>
      </c>
      <c r="AU418" s="48" t="str">
        <f t="shared" si="68"/>
        <v>No</v>
      </c>
      <c r="AV418" s="48" t="str">
        <f t="shared" si="69"/>
        <v>No</v>
      </c>
      <c r="AW418" s="48" t="str">
        <f t="shared" si="70"/>
        <v>-</v>
      </c>
      <c r="AX418" s="48" t="str">
        <f t="shared" si="71"/>
        <v>No</v>
      </c>
      <c r="AY418" s="48" t="str">
        <f t="shared" si="72"/>
        <v>No</v>
      </c>
      <c r="AZ418" s="48">
        <f t="shared" si="73"/>
        <v>0</v>
      </c>
    </row>
    <row r="419" spans="1:52" x14ac:dyDescent="0.25">
      <c r="A419" s="39"/>
      <c r="B419" s="39" t="e">
        <f>IF(ROW(A419)=1,"",VLOOKUP(A419,'SERP Crawl'!A:C,3,FALSE))</f>
        <v>#N/A</v>
      </c>
      <c r="C419" t="e">
        <f>IF(ROW(A419)=1,"",VLOOKUP(A419,Crawl!A:C,3,FALSE))</f>
        <v>#N/A</v>
      </c>
      <c r="D419" s="46" t="e">
        <f>IF(ROW(A419)=1,"",IF(VLOOKUP(A419,Crawl!A:V,22,FALSE)="","No","Yes"))</f>
        <v>#N/A</v>
      </c>
      <c r="E419" s="46" t="e">
        <f>IF(ROW(A419)=1,"",IF(VLOOKUP(A419,Crawl!A:W,23,FALSE)=0,"",VLOOKUP(A419,Crawl!A:W,23,FALSE)))</f>
        <v>#N/A</v>
      </c>
      <c r="F419" s="46" t="str">
        <f t="shared" si="75"/>
        <v/>
      </c>
      <c r="G419" s="46" t="str">
        <f>IFERROR(MID(A419,FIND(".",A419,LEN(Questionnaire!$E$3)),LEN(A419)),"")</f>
        <v/>
      </c>
      <c r="H419" s="46" t="str">
        <f t="shared" si="76"/>
        <v/>
      </c>
      <c r="AJ419"/>
      <c r="AK419"/>
      <c r="AL419"/>
      <c r="AM419"/>
      <c r="AN419"/>
      <c r="AO419"/>
      <c r="AP419"/>
      <c r="AQ419" s="48" t="str">
        <f>IF(ROW()=1,"",IF(L419=200,IFERROR(IF(FIND(LOWER(Questionnaire!$E$2),LOWER(N419)),"Yes","No"),"No"),"-"))</f>
        <v>-</v>
      </c>
      <c r="AR419" s="48" t="str">
        <f t="shared" si="66"/>
        <v>-</v>
      </c>
      <c r="AS419" s="48" t="str">
        <f t="shared" si="67"/>
        <v>-</v>
      </c>
      <c r="AT419" s="48" t="str">
        <f t="shared" si="74"/>
        <v>-</v>
      </c>
      <c r="AU419" s="48" t="str">
        <f t="shared" si="68"/>
        <v>No</v>
      </c>
      <c r="AV419" s="48" t="str">
        <f t="shared" si="69"/>
        <v>No</v>
      </c>
      <c r="AW419" s="48" t="str">
        <f t="shared" si="70"/>
        <v>-</v>
      </c>
      <c r="AX419" s="48" t="str">
        <f t="shared" si="71"/>
        <v>No</v>
      </c>
      <c r="AY419" s="48" t="str">
        <f t="shared" si="72"/>
        <v>No</v>
      </c>
      <c r="AZ419" s="48">
        <f t="shared" si="73"/>
        <v>0</v>
      </c>
    </row>
    <row r="420" spans="1:52" x14ac:dyDescent="0.25">
      <c r="A420" s="39"/>
      <c r="B420" s="39" t="e">
        <f>IF(ROW(A420)=1,"",VLOOKUP(A420,'SERP Crawl'!A:C,3,FALSE))</f>
        <v>#N/A</v>
      </c>
      <c r="C420" t="e">
        <f>IF(ROW(A420)=1,"",VLOOKUP(A420,Crawl!A:C,3,FALSE))</f>
        <v>#N/A</v>
      </c>
      <c r="D420" s="46" t="e">
        <f>IF(ROW(A420)=1,"",IF(VLOOKUP(A420,Crawl!A:V,22,FALSE)="","No","Yes"))</f>
        <v>#N/A</v>
      </c>
      <c r="E420" s="46" t="e">
        <f>IF(ROW(A420)=1,"",IF(VLOOKUP(A420,Crawl!A:W,23,FALSE)=0,"",VLOOKUP(A420,Crawl!A:W,23,FALSE)))</f>
        <v>#N/A</v>
      </c>
      <c r="F420" s="46" t="str">
        <f t="shared" si="75"/>
        <v/>
      </c>
      <c r="G420" s="46" t="str">
        <f>IFERROR(MID(A420,FIND(".",A420,LEN(Questionnaire!$E$3)),LEN(A420)),"")</f>
        <v/>
      </c>
      <c r="H420" s="46" t="str">
        <f t="shared" si="76"/>
        <v/>
      </c>
      <c r="AJ420"/>
      <c r="AK420"/>
      <c r="AL420"/>
      <c r="AM420"/>
      <c r="AN420"/>
      <c r="AO420"/>
      <c r="AP420"/>
      <c r="AQ420" s="48" t="str">
        <f>IF(ROW()=1,"",IF(L420=200,IFERROR(IF(FIND(LOWER(Questionnaire!$E$2),LOWER(N420)),"Yes","No"),"No"),"-"))</f>
        <v>-</v>
      </c>
      <c r="AR420" s="48" t="str">
        <f t="shared" si="66"/>
        <v>-</v>
      </c>
      <c r="AS420" s="48" t="str">
        <f t="shared" si="67"/>
        <v>-</v>
      </c>
      <c r="AT420" s="48" t="str">
        <f t="shared" si="74"/>
        <v>-</v>
      </c>
      <c r="AU420" s="48" t="str">
        <f t="shared" si="68"/>
        <v>No</v>
      </c>
      <c r="AV420" s="48" t="str">
        <f t="shared" si="69"/>
        <v>No</v>
      </c>
      <c r="AW420" s="48" t="str">
        <f t="shared" si="70"/>
        <v>-</v>
      </c>
      <c r="AX420" s="48" t="str">
        <f t="shared" si="71"/>
        <v>No</v>
      </c>
      <c r="AY420" s="48" t="str">
        <f t="shared" si="72"/>
        <v>No</v>
      </c>
      <c r="AZ420" s="48">
        <f t="shared" si="73"/>
        <v>0</v>
      </c>
    </row>
    <row r="421" spans="1:52" x14ac:dyDescent="0.25">
      <c r="A421" s="39"/>
      <c r="B421" s="39" t="e">
        <f>IF(ROW(A421)=1,"",VLOOKUP(A421,'SERP Crawl'!A:C,3,FALSE))</f>
        <v>#N/A</v>
      </c>
      <c r="C421" t="e">
        <f>IF(ROW(A421)=1,"",VLOOKUP(A421,Crawl!A:C,3,FALSE))</f>
        <v>#N/A</v>
      </c>
      <c r="D421" s="46" t="e">
        <f>IF(ROW(A421)=1,"",IF(VLOOKUP(A421,Crawl!A:V,22,FALSE)="","No","Yes"))</f>
        <v>#N/A</v>
      </c>
      <c r="E421" s="46" t="e">
        <f>IF(ROW(A421)=1,"",IF(VLOOKUP(A421,Crawl!A:W,23,FALSE)=0,"",VLOOKUP(A421,Crawl!A:W,23,FALSE)))</f>
        <v>#N/A</v>
      </c>
      <c r="F421" s="46" t="str">
        <f t="shared" si="75"/>
        <v/>
      </c>
      <c r="G421" s="46" t="str">
        <f>IFERROR(MID(A421,FIND(".",A421,LEN(Questionnaire!$E$3)),LEN(A421)),"")</f>
        <v/>
      </c>
      <c r="H421" s="46" t="str">
        <f t="shared" si="76"/>
        <v/>
      </c>
      <c r="AJ421"/>
      <c r="AK421"/>
      <c r="AL421"/>
      <c r="AM421"/>
      <c r="AN421"/>
      <c r="AO421"/>
      <c r="AP421"/>
      <c r="AQ421" s="48" t="str">
        <f>IF(ROW()=1,"",IF(L421=200,IFERROR(IF(FIND(LOWER(Questionnaire!$E$2),LOWER(N421)),"Yes","No"),"No"),"-"))</f>
        <v>-</v>
      </c>
      <c r="AR421" s="48" t="str">
        <f t="shared" si="66"/>
        <v>-</v>
      </c>
      <c r="AS421" s="48" t="str">
        <f t="shared" si="67"/>
        <v>-</v>
      </c>
      <c r="AT421" s="48" t="str">
        <f t="shared" si="74"/>
        <v>-</v>
      </c>
      <c r="AU421" s="48" t="str">
        <f t="shared" si="68"/>
        <v>No</v>
      </c>
      <c r="AV421" s="48" t="str">
        <f t="shared" si="69"/>
        <v>No</v>
      </c>
      <c r="AW421" s="48" t="str">
        <f t="shared" si="70"/>
        <v>-</v>
      </c>
      <c r="AX421" s="48" t="str">
        <f t="shared" si="71"/>
        <v>No</v>
      </c>
      <c r="AY421" s="48" t="str">
        <f t="shared" si="72"/>
        <v>No</v>
      </c>
      <c r="AZ421" s="48">
        <f t="shared" si="73"/>
        <v>0</v>
      </c>
    </row>
    <row r="422" spans="1:52" x14ac:dyDescent="0.25">
      <c r="A422" s="39"/>
      <c r="B422" s="39" t="e">
        <f>IF(ROW(A422)=1,"",VLOOKUP(A422,'SERP Crawl'!A:C,3,FALSE))</f>
        <v>#N/A</v>
      </c>
      <c r="C422" t="e">
        <f>IF(ROW(A422)=1,"",VLOOKUP(A422,Crawl!A:C,3,FALSE))</f>
        <v>#N/A</v>
      </c>
      <c r="D422" s="46" t="e">
        <f>IF(ROW(A422)=1,"",IF(VLOOKUP(A422,Crawl!A:V,22,FALSE)="","No","Yes"))</f>
        <v>#N/A</v>
      </c>
      <c r="E422" s="46" t="e">
        <f>IF(ROW(A422)=1,"",IF(VLOOKUP(A422,Crawl!A:W,23,FALSE)=0,"",VLOOKUP(A422,Crawl!A:W,23,FALSE)))</f>
        <v>#N/A</v>
      </c>
      <c r="F422" s="46" t="str">
        <f t="shared" si="75"/>
        <v/>
      </c>
      <c r="G422" s="46" t="str">
        <f>IFERROR(MID(A422,FIND(".",A422,LEN(Questionnaire!$E$3)),LEN(A422)),"")</f>
        <v/>
      </c>
      <c r="H422" s="46" t="str">
        <f t="shared" si="76"/>
        <v/>
      </c>
      <c r="AJ422"/>
      <c r="AK422"/>
      <c r="AL422"/>
      <c r="AM422"/>
      <c r="AN422"/>
      <c r="AO422"/>
      <c r="AP422"/>
      <c r="AQ422" s="48" t="str">
        <f>IF(ROW()=1,"",IF(L422=200,IFERROR(IF(FIND(LOWER(Questionnaire!$E$2),LOWER(N422)),"Yes","No"),"No"),"-"))</f>
        <v>-</v>
      </c>
      <c r="AR422" s="48" t="str">
        <f t="shared" si="66"/>
        <v>-</v>
      </c>
      <c r="AS422" s="48" t="str">
        <f t="shared" si="67"/>
        <v>-</v>
      </c>
      <c r="AT422" s="48" t="str">
        <f t="shared" si="74"/>
        <v>-</v>
      </c>
      <c r="AU422" s="48" t="str">
        <f t="shared" si="68"/>
        <v>No</v>
      </c>
      <c r="AV422" s="48" t="str">
        <f t="shared" si="69"/>
        <v>No</v>
      </c>
      <c r="AW422" s="48" t="str">
        <f t="shared" si="70"/>
        <v>-</v>
      </c>
      <c r="AX422" s="48" t="str">
        <f t="shared" si="71"/>
        <v>No</v>
      </c>
      <c r="AY422" s="48" t="str">
        <f t="shared" si="72"/>
        <v>No</v>
      </c>
      <c r="AZ422" s="48">
        <f t="shared" si="73"/>
        <v>0</v>
      </c>
    </row>
    <row r="423" spans="1:52" x14ac:dyDescent="0.25">
      <c r="A423" s="39"/>
      <c r="B423" s="39" t="e">
        <f>IF(ROW(A423)=1,"",VLOOKUP(A423,'SERP Crawl'!A:C,3,FALSE))</f>
        <v>#N/A</v>
      </c>
      <c r="C423" t="e">
        <f>IF(ROW(A423)=1,"",VLOOKUP(A423,Crawl!A:C,3,FALSE))</f>
        <v>#N/A</v>
      </c>
      <c r="D423" s="46" t="e">
        <f>IF(ROW(A423)=1,"",IF(VLOOKUP(A423,Crawl!A:V,22,FALSE)="","No","Yes"))</f>
        <v>#N/A</v>
      </c>
      <c r="E423" s="46" t="e">
        <f>IF(ROW(A423)=1,"",IF(VLOOKUP(A423,Crawl!A:W,23,FALSE)=0,"",VLOOKUP(A423,Crawl!A:W,23,FALSE)))</f>
        <v>#N/A</v>
      </c>
      <c r="F423" s="46" t="str">
        <f t="shared" si="75"/>
        <v/>
      </c>
      <c r="G423" s="46" t="str">
        <f>IFERROR(MID(A423,FIND(".",A423,LEN(Questionnaire!$E$3)),LEN(A423)),"")</f>
        <v/>
      </c>
      <c r="H423" s="46" t="str">
        <f t="shared" si="76"/>
        <v/>
      </c>
      <c r="AJ423"/>
      <c r="AK423"/>
      <c r="AL423"/>
      <c r="AM423"/>
      <c r="AN423"/>
      <c r="AO423"/>
      <c r="AP423"/>
      <c r="AQ423" s="48" t="str">
        <f>IF(ROW()=1,"",IF(L423=200,IFERROR(IF(FIND(LOWER(Questionnaire!$E$2),LOWER(N423)),"Yes","No"),"No"),"-"))</f>
        <v>-</v>
      </c>
      <c r="AR423" s="48" t="str">
        <f t="shared" si="66"/>
        <v>-</v>
      </c>
      <c r="AS423" s="48" t="str">
        <f t="shared" si="67"/>
        <v>-</v>
      </c>
      <c r="AT423" s="48" t="str">
        <f t="shared" si="74"/>
        <v>-</v>
      </c>
      <c r="AU423" s="48" t="str">
        <f t="shared" si="68"/>
        <v>No</v>
      </c>
      <c r="AV423" s="48" t="str">
        <f t="shared" si="69"/>
        <v>No</v>
      </c>
      <c r="AW423" s="48" t="str">
        <f t="shared" si="70"/>
        <v>-</v>
      </c>
      <c r="AX423" s="48" t="str">
        <f t="shared" si="71"/>
        <v>No</v>
      </c>
      <c r="AY423" s="48" t="str">
        <f t="shared" si="72"/>
        <v>No</v>
      </c>
      <c r="AZ423" s="48">
        <f t="shared" si="73"/>
        <v>0</v>
      </c>
    </row>
    <row r="424" spans="1:52" x14ac:dyDescent="0.25">
      <c r="A424" s="39"/>
      <c r="B424" s="39" t="e">
        <f>IF(ROW(A424)=1,"",VLOOKUP(A424,'SERP Crawl'!A:C,3,FALSE))</f>
        <v>#N/A</v>
      </c>
      <c r="C424" t="e">
        <f>IF(ROW(A424)=1,"",VLOOKUP(A424,Crawl!A:C,3,FALSE))</f>
        <v>#N/A</v>
      </c>
      <c r="D424" s="46" t="e">
        <f>IF(ROW(A424)=1,"",IF(VLOOKUP(A424,Crawl!A:V,22,FALSE)="","No","Yes"))</f>
        <v>#N/A</v>
      </c>
      <c r="E424" s="46" t="e">
        <f>IF(ROW(A424)=1,"",IF(VLOOKUP(A424,Crawl!A:W,23,FALSE)=0,"",VLOOKUP(A424,Crawl!A:W,23,FALSE)))</f>
        <v>#N/A</v>
      </c>
      <c r="F424" s="46" t="str">
        <f t="shared" si="75"/>
        <v/>
      </c>
      <c r="G424" s="46" t="str">
        <f>IFERROR(MID(A424,FIND(".",A424,LEN(Questionnaire!$E$3)),LEN(A424)),"")</f>
        <v/>
      </c>
      <c r="H424" s="46" t="str">
        <f t="shared" si="76"/>
        <v/>
      </c>
      <c r="AJ424"/>
      <c r="AK424"/>
      <c r="AL424"/>
      <c r="AM424"/>
      <c r="AN424"/>
      <c r="AO424"/>
      <c r="AP424"/>
      <c r="AQ424" s="48" t="str">
        <f>IF(ROW()=1,"",IF(L424=200,IFERROR(IF(FIND(LOWER(Questionnaire!$E$2),LOWER(N424)),"Yes","No"),"No"),"-"))</f>
        <v>-</v>
      </c>
      <c r="AR424" s="48" t="str">
        <f t="shared" si="66"/>
        <v>-</v>
      </c>
      <c r="AS424" s="48" t="str">
        <f t="shared" si="67"/>
        <v>-</v>
      </c>
      <c r="AT424" s="48" t="str">
        <f t="shared" si="74"/>
        <v>-</v>
      </c>
      <c r="AU424" s="48" t="str">
        <f t="shared" si="68"/>
        <v>No</v>
      </c>
      <c r="AV424" s="48" t="str">
        <f t="shared" si="69"/>
        <v>No</v>
      </c>
      <c r="AW424" s="48" t="str">
        <f t="shared" si="70"/>
        <v>-</v>
      </c>
      <c r="AX424" s="48" t="str">
        <f t="shared" si="71"/>
        <v>No</v>
      </c>
      <c r="AY424" s="48" t="str">
        <f t="shared" si="72"/>
        <v>No</v>
      </c>
      <c r="AZ424" s="48">
        <f t="shared" si="73"/>
        <v>0</v>
      </c>
    </row>
    <row r="425" spans="1:52" x14ac:dyDescent="0.25">
      <c r="A425" s="39"/>
      <c r="B425" s="39" t="e">
        <f>IF(ROW(A425)=1,"",VLOOKUP(A425,'SERP Crawl'!A:C,3,FALSE))</f>
        <v>#N/A</v>
      </c>
      <c r="C425" t="e">
        <f>IF(ROW(A425)=1,"",VLOOKUP(A425,Crawl!A:C,3,FALSE))</f>
        <v>#N/A</v>
      </c>
      <c r="D425" s="46" t="e">
        <f>IF(ROW(A425)=1,"",IF(VLOOKUP(A425,Crawl!A:V,22,FALSE)="","No","Yes"))</f>
        <v>#N/A</v>
      </c>
      <c r="E425" s="46" t="e">
        <f>IF(ROW(A425)=1,"",IF(VLOOKUP(A425,Crawl!A:W,23,FALSE)=0,"",VLOOKUP(A425,Crawl!A:W,23,FALSE)))</f>
        <v>#N/A</v>
      </c>
      <c r="F425" s="46" t="str">
        <f t="shared" si="75"/>
        <v/>
      </c>
      <c r="G425" s="46" t="str">
        <f>IFERROR(MID(A425,FIND(".",A425,LEN(Questionnaire!$E$3)),LEN(A425)),"")</f>
        <v/>
      </c>
      <c r="H425" s="46" t="str">
        <f t="shared" si="76"/>
        <v/>
      </c>
      <c r="AJ425"/>
      <c r="AK425"/>
      <c r="AL425"/>
      <c r="AM425"/>
      <c r="AN425"/>
      <c r="AO425"/>
      <c r="AP425"/>
      <c r="AQ425" s="48" t="str">
        <f>IF(ROW()=1,"",IF(L425=200,IFERROR(IF(FIND(LOWER(Questionnaire!$E$2),LOWER(N425)),"Yes","No"),"No"),"-"))</f>
        <v>-</v>
      </c>
      <c r="AR425" s="48" t="str">
        <f t="shared" si="66"/>
        <v>-</v>
      </c>
      <c r="AS425" s="48" t="str">
        <f t="shared" si="67"/>
        <v>-</v>
      </c>
      <c r="AT425" s="48" t="str">
        <f t="shared" si="74"/>
        <v>-</v>
      </c>
      <c r="AU425" s="48" t="str">
        <f t="shared" si="68"/>
        <v>No</v>
      </c>
      <c r="AV425" s="48" t="str">
        <f t="shared" si="69"/>
        <v>No</v>
      </c>
      <c r="AW425" s="48" t="str">
        <f t="shared" si="70"/>
        <v>-</v>
      </c>
      <c r="AX425" s="48" t="str">
        <f t="shared" si="71"/>
        <v>No</v>
      </c>
      <c r="AY425" s="48" t="str">
        <f t="shared" si="72"/>
        <v>No</v>
      </c>
      <c r="AZ425" s="48">
        <f t="shared" si="73"/>
        <v>0</v>
      </c>
    </row>
    <row r="426" spans="1:52" x14ac:dyDescent="0.25">
      <c r="A426" s="39"/>
      <c r="B426" s="39" t="e">
        <f>IF(ROW(A426)=1,"",VLOOKUP(A426,'SERP Crawl'!A:C,3,FALSE))</f>
        <v>#N/A</v>
      </c>
      <c r="C426" t="e">
        <f>IF(ROW(A426)=1,"",VLOOKUP(A426,Crawl!A:C,3,FALSE))</f>
        <v>#N/A</v>
      </c>
      <c r="D426" s="46" t="e">
        <f>IF(ROW(A426)=1,"",IF(VLOOKUP(A426,Crawl!A:V,22,FALSE)="","No","Yes"))</f>
        <v>#N/A</v>
      </c>
      <c r="E426" s="46" t="e">
        <f>IF(ROW(A426)=1,"",IF(VLOOKUP(A426,Crawl!A:W,23,FALSE)=0,"",VLOOKUP(A426,Crawl!A:W,23,FALSE)))</f>
        <v>#N/A</v>
      </c>
      <c r="F426" s="46" t="str">
        <f t="shared" si="75"/>
        <v/>
      </c>
      <c r="G426" s="46" t="str">
        <f>IFERROR(MID(A426,FIND(".",A426,LEN(Questionnaire!$E$3)),LEN(A426)),"")</f>
        <v/>
      </c>
      <c r="H426" s="46" t="str">
        <f t="shared" si="76"/>
        <v/>
      </c>
      <c r="AJ426"/>
      <c r="AK426"/>
      <c r="AL426"/>
      <c r="AM426"/>
      <c r="AN426"/>
      <c r="AO426"/>
      <c r="AP426"/>
      <c r="AQ426" s="48" t="str">
        <f>IF(ROW()=1,"",IF(L426=200,IFERROR(IF(FIND(LOWER(Questionnaire!$E$2),LOWER(N426)),"Yes","No"),"No"),"-"))</f>
        <v>-</v>
      </c>
      <c r="AR426" s="48" t="str">
        <f t="shared" si="66"/>
        <v>-</v>
      </c>
      <c r="AS426" s="48" t="str">
        <f t="shared" si="67"/>
        <v>-</v>
      </c>
      <c r="AT426" s="48" t="str">
        <f t="shared" si="74"/>
        <v>-</v>
      </c>
      <c r="AU426" s="48" t="str">
        <f t="shared" si="68"/>
        <v>No</v>
      </c>
      <c r="AV426" s="48" t="str">
        <f t="shared" si="69"/>
        <v>No</v>
      </c>
      <c r="AW426" s="48" t="str">
        <f t="shared" si="70"/>
        <v>-</v>
      </c>
      <c r="AX426" s="48" t="str">
        <f t="shared" si="71"/>
        <v>No</v>
      </c>
      <c r="AY426" s="48" t="str">
        <f t="shared" si="72"/>
        <v>No</v>
      </c>
      <c r="AZ426" s="48">
        <f t="shared" si="73"/>
        <v>0</v>
      </c>
    </row>
    <row r="427" spans="1:52" x14ac:dyDescent="0.25">
      <c r="A427" s="39"/>
      <c r="B427" s="39" t="e">
        <f>IF(ROW(A427)=1,"",VLOOKUP(A427,'SERP Crawl'!A:C,3,FALSE))</f>
        <v>#N/A</v>
      </c>
      <c r="C427" t="e">
        <f>IF(ROW(A427)=1,"",VLOOKUP(A427,Crawl!A:C,3,FALSE))</f>
        <v>#N/A</v>
      </c>
      <c r="D427" s="46" t="e">
        <f>IF(ROW(A427)=1,"",IF(VLOOKUP(A427,Crawl!A:V,22,FALSE)="","No","Yes"))</f>
        <v>#N/A</v>
      </c>
      <c r="E427" s="46" t="e">
        <f>IF(ROW(A427)=1,"",IF(VLOOKUP(A427,Crawl!A:W,23,FALSE)=0,"",VLOOKUP(A427,Crawl!A:W,23,FALSE)))</f>
        <v>#N/A</v>
      </c>
      <c r="F427" s="46" t="str">
        <f t="shared" si="75"/>
        <v/>
      </c>
      <c r="G427" s="46" t="str">
        <f>IFERROR(MID(A427,FIND(".",A427,LEN(Questionnaire!$E$3)),LEN(A427)),"")</f>
        <v/>
      </c>
      <c r="H427" s="46" t="str">
        <f t="shared" si="76"/>
        <v/>
      </c>
      <c r="AJ427"/>
      <c r="AK427"/>
      <c r="AL427"/>
      <c r="AM427"/>
      <c r="AN427"/>
      <c r="AO427"/>
      <c r="AP427"/>
      <c r="AQ427" s="48" t="str">
        <f>IF(ROW()=1,"",IF(L427=200,IFERROR(IF(FIND(LOWER(Questionnaire!$E$2),LOWER(N427)),"Yes","No"),"No"),"-"))</f>
        <v>-</v>
      </c>
      <c r="AR427" s="48" t="str">
        <f t="shared" si="66"/>
        <v>-</v>
      </c>
      <c r="AS427" s="48" t="str">
        <f t="shared" si="67"/>
        <v>-</v>
      </c>
      <c r="AT427" s="48" t="str">
        <f t="shared" si="74"/>
        <v>-</v>
      </c>
      <c r="AU427" s="48" t="str">
        <f t="shared" si="68"/>
        <v>No</v>
      </c>
      <c r="AV427" s="48" t="str">
        <f t="shared" si="69"/>
        <v>No</v>
      </c>
      <c r="AW427" s="48" t="str">
        <f t="shared" si="70"/>
        <v>-</v>
      </c>
      <c r="AX427" s="48" t="str">
        <f t="shared" si="71"/>
        <v>No</v>
      </c>
      <c r="AY427" s="48" t="str">
        <f t="shared" si="72"/>
        <v>No</v>
      </c>
      <c r="AZ427" s="48">
        <f t="shared" si="73"/>
        <v>0</v>
      </c>
    </row>
    <row r="428" spans="1:52" x14ac:dyDescent="0.25">
      <c r="A428" s="39"/>
      <c r="B428" s="39" t="e">
        <f>IF(ROW(A428)=1,"",VLOOKUP(A428,'SERP Crawl'!A:C,3,FALSE))</f>
        <v>#N/A</v>
      </c>
      <c r="C428" t="e">
        <f>IF(ROW(A428)=1,"",VLOOKUP(A428,Crawl!A:C,3,FALSE))</f>
        <v>#N/A</v>
      </c>
      <c r="D428" s="46" t="e">
        <f>IF(ROW(A428)=1,"",IF(VLOOKUP(A428,Crawl!A:V,22,FALSE)="","No","Yes"))</f>
        <v>#N/A</v>
      </c>
      <c r="E428" s="46" t="e">
        <f>IF(ROW(A428)=1,"",IF(VLOOKUP(A428,Crawl!A:W,23,FALSE)=0,"",VLOOKUP(A428,Crawl!A:W,23,FALSE)))</f>
        <v>#N/A</v>
      </c>
      <c r="F428" s="46" t="str">
        <f t="shared" si="75"/>
        <v/>
      </c>
      <c r="G428" s="46" t="str">
        <f>IFERROR(MID(A428,FIND(".",A428,LEN(Questionnaire!$E$3)),LEN(A428)),"")</f>
        <v/>
      </c>
      <c r="H428" s="46" t="str">
        <f t="shared" si="76"/>
        <v/>
      </c>
      <c r="AJ428"/>
      <c r="AK428"/>
      <c r="AL428"/>
      <c r="AM428"/>
      <c r="AN428"/>
      <c r="AO428"/>
      <c r="AP428"/>
      <c r="AQ428" s="48" t="str">
        <f>IF(ROW()=1,"",IF(L428=200,IFERROR(IF(FIND(LOWER(Questionnaire!$E$2),LOWER(N428)),"Yes","No"),"No"),"-"))</f>
        <v>-</v>
      </c>
      <c r="AR428" s="48" t="str">
        <f t="shared" si="66"/>
        <v>-</v>
      </c>
      <c r="AS428" s="48" t="str">
        <f t="shared" si="67"/>
        <v>-</v>
      </c>
      <c r="AT428" s="48" t="str">
        <f t="shared" si="74"/>
        <v>-</v>
      </c>
      <c r="AU428" s="48" t="str">
        <f t="shared" si="68"/>
        <v>No</v>
      </c>
      <c r="AV428" s="48" t="str">
        <f t="shared" si="69"/>
        <v>No</v>
      </c>
      <c r="AW428" s="48" t="str">
        <f t="shared" si="70"/>
        <v>-</v>
      </c>
      <c r="AX428" s="48" t="str">
        <f t="shared" si="71"/>
        <v>No</v>
      </c>
      <c r="AY428" s="48" t="str">
        <f t="shared" si="72"/>
        <v>No</v>
      </c>
      <c r="AZ428" s="48">
        <f t="shared" si="73"/>
        <v>0</v>
      </c>
    </row>
    <row r="429" spans="1:52" x14ac:dyDescent="0.25">
      <c r="A429" s="39"/>
      <c r="B429" s="39" t="e">
        <f>IF(ROW(A429)=1,"",VLOOKUP(A429,'SERP Crawl'!A:C,3,FALSE))</f>
        <v>#N/A</v>
      </c>
      <c r="C429" t="e">
        <f>IF(ROW(A429)=1,"",VLOOKUP(A429,Crawl!A:C,3,FALSE))</f>
        <v>#N/A</v>
      </c>
      <c r="D429" s="46" t="e">
        <f>IF(ROW(A429)=1,"",IF(VLOOKUP(A429,Crawl!A:V,22,FALSE)="","No","Yes"))</f>
        <v>#N/A</v>
      </c>
      <c r="E429" s="46" t="e">
        <f>IF(ROW(A429)=1,"",IF(VLOOKUP(A429,Crawl!A:W,23,FALSE)=0,"",VLOOKUP(A429,Crawl!A:W,23,FALSE)))</f>
        <v>#N/A</v>
      </c>
      <c r="F429" s="46" t="str">
        <f t="shared" si="75"/>
        <v/>
      </c>
      <c r="G429" s="46" t="str">
        <f>IFERROR(MID(A429,FIND(".",A429,LEN(Questionnaire!$E$3)),LEN(A429)),"")</f>
        <v/>
      </c>
      <c r="H429" s="46" t="str">
        <f t="shared" si="76"/>
        <v/>
      </c>
      <c r="AJ429"/>
      <c r="AK429"/>
      <c r="AL429"/>
      <c r="AM429"/>
      <c r="AN429"/>
      <c r="AO429"/>
      <c r="AP429"/>
      <c r="AQ429" s="48" t="str">
        <f>IF(ROW()=1,"",IF(L429=200,IFERROR(IF(FIND(LOWER(Questionnaire!$E$2),LOWER(N429)),"Yes","No"),"No"),"-"))</f>
        <v>-</v>
      </c>
      <c r="AR429" s="48" t="str">
        <f t="shared" si="66"/>
        <v>-</v>
      </c>
      <c r="AS429" s="48" t="str">
        <f t="shared" si="67"/>
        <v>-</v>
      </c>
      <c r="AT429" s="48" t="str">
        <f t="shared" si="74"/>
        <v>-</v>
      </c>
      <c r="AU429" s="48" t="str">
        <f t="shared" si="68"/>
        <v>No</v>
      </c>
      <c r="AV429" s="48" t="str">
        <f t="shared" si="69"/>
        <v>No</v>
      </c>
      <c r="AW429" s="48" t="str">
        <f t="shared" si="70"/>
        <v>-</v>
      </c>
      <c r="AX429" s="48" t="str">
        <f t="shared" si="71"/>
        <v>No</v>
      </c>
      <c r="AY429" s="48" t="str">
        <f t="shared" si="72"/>
        <v>No</v>
      </c>
      <c r="AZ429" s="48">
        <f t="shared" si="73"/>
        <v>0</v>
      </c>
    </row>
    <row r="430" spans="1:52" x14ac:dyDescent="0.25">
      <c r="A430" s="39"/>
      <c r="B430" s="39" t="e">
        <f>IF(ROW(A430)=1,"",VLOOKUP(A430,'SERP Crawl'!A:C,3,FALSE))</f>
        <v>#N/A</v>
      </c>
      <c r="C430" t="e">
        <f>IF(ROW(A430)=1,"",VLOOKUP(A430,Crawl!A:C,3,FALSE))</f>
        <v>#N/A</v>
      </c>
      <c r="D430" s="46" t="e">
        <f>IF(ROW(A430)=1,"",IF(VLOOKUP(A430,Crawl!A:V,22,FALSE)="","No","Yes"))</f>
        <v>#N/A</v>
      </c>
      <c r="E430" s="46" t="e">
        <f>IF(ROW(A430)=1,"",IF(VLOOKUP(A430,Crawl!A:W,23,FALSE)=0,"",VLOOKUP(A430,Crawl!A:W,23,FALSE)))</f>
        <v>#N/A</v>
      </c>
      <c r="F430" s="46" t="str">
        <f t="shared" si="75"/>
        <v/>
      </c>
      <c r="G430" s="46" t="str">
        <f>IFERROR(MID(A430,FIND(".",A430,LEN(Questionnaire!$E$3)),LEN(A430)),"")</f>
        <v/>
      </c>
      <c r="H430" s="46" t="str">
        <f t="shared" si="76"/>
        <v/>
      </c>
      <c r="AJ430"/>
      <c r="AK430"/>
      <c r="AL430"/>
      <c r="AM430"/>
      <c r="AN430"/>
      <c r="AO430"/>
      <c r="AP430"/>
      <c r="AQ430" s="48" t="str">
        <f>IF(ROW()=1,"",IF(L430=200,IFERROR(IF(FIND(LOWER(Questionnaire!$E$2),LOWER(N430)),"Yes","No"),"No"),"-"))</f>
        <v>-</v>
      </c>
      <c r="AR430" s="48" t="str">
        <f t="shared" si="66"/>
        <v>-</v>
      </c>
      <c r="AS430" s="48" t="str">
        <f t="shared" si="67"/>
        <v>-</v>
      </c>
      <c r="AT430" s="48" t="str">
        <f t="shared" si="74"/>
        <v>-</v>
      </c>
      <c r="AU430" s="48" t="str">
        <f t="shared" si="68"/>
        <v>No</v>
      </c>
      <c r="AV430" s="48" t="str">
        <f t="shared" si="69"/>
        <v>No</v>
      </c>
      <c r="AW430" s="48" t="str">
        <f t="shared" si="70"/>
        <v>-</v>
      </c>
      <c r="AX430" s="48" t="str">
        <f t="shared" si="71"/>
        <v>No</v>
      </c>
      <c r="AY430" s="48" t="str">
        <f t="shared" si="72"/>
        <v>No</v>
      </c>
      <c r="AZ430" s="48">
        <f t="shared" si="73"/>
        <v>0</v>
      </c>
    </row>
    <row r="431" spans="1:52" x14ac:dyDescent="0.25">
      <c r="A431" s="39"/>
      <c r="B431" s="39" t="e">
        <f>IF(ROW(A431)=1,"",VLOOKUP(A431,'SERP Crawl'!A:C,3,FALSE))</f>
        <v>#N/A</v>
      </c>
      <c r="C431" t="e">
        <f>IF(ROW(A431)=1,"",VLOOKUP(A431,Crawl!A:C,3,FALSE))</f>
        <v>#N/A</v>
      </c>
      <c r="D431" s="46" t="e">
        <f>IF(ROW(A431)=1,"",IF(VLOOKUP(A431,Crawl!A:V,22,FALSE)="","No","Yes"))</f>
        <v>#N/A</v>
      </c>
      <c r="E431" s="46" t="e">
        <f>IF(ROW(A431)=1,"",IF(VLOOKUP(A431,Crawl!A:W,23,FALSE)=0,"",VLOOKUP(A431,Crawl!A:W,23,FALSE)))</f>
        <v>#N/A</v>
      </c>
      <c r="F431" s="46" t="str">
        <f t="shared" si="75"/>
        <v/>
      </c>
      <c r="G431" s="46" t="str">
        <f>IFERROR(MID(A431,FIND(".",A431,LEN(Questionnaire!$E$3)),LEN(A431)),"")</f>
        <v/>
      </c>
      <c r="H431" s="46" t="str">
        <f t="shared" si="76"/>
        <v/>
      </c>
      <c r="AJ431"/>
      <c r="AK431"/>
      <c r="AL431"/>
      <c r="AM431"/>
      <c r="AN431"/>
      <c r="AO431"/>
      <c r="AP431"/>
      <c r="AQ431" s="48" t="str">
        <f>IF(ROW()=1,"",IF(L431=200,IFERROR(IF(FIND(LOWER(Questionnaire!$E$2),LOWER(N431)),"Yes","No"),"No"),"-"))</f>
        <v>-</v>
      </c>
      <c r="AR431" s="48" t="str">
        <f t="shared" si="66"/>
        <v>-</v>
      </c>
      <c r="AS431" s="48" t="str">
        <f t="shared" si="67"/>
        <v>-</v>
      </c>
      <c r="AT431" s="48" t="str">
        <f t="shared" si="74"/>
        <v>-</v>
      </c>
      <c r="AU431" s="48" t="str">
        <f t="shared" si="68"/>
        <v>No</v>
      </c>
      <c r="AV431" s="48" t="str">
        <f t="shared" si="69"/>
        <v>No</v>
      </c>
      <c r="AW431" s="48" t="str">
        <f t="shared" si="70"/>
        <v>-</v>
      </c>
      <c r="AX431" s="48" t="str">
        <f t="shared" si="71"/>
        <v>No</v>
      </c>
      <c r="AY431" s="48" t="str">
        <f t="shared" si="72"/>
        <v>No</v>
      </c>
      <c r="AZ431" s="48">
        <f t="shared" si="73"/>
        <v>0</v>
      </c>
    </row>
    <row r="432" spans="1:52" x14ac:dyDescent="0.25">
      <c r="A432" s="39"/>
      <c r="B432" s="39" t="e">
        <f>IF(ROW(A432)=1,"",VLOOKUP(A432,'SERP Crawl'!A:C,3,FALSE))</f>
        <v>#N/A</v>
      </c>
      <c r="C432" t="e">
        <f>IF(ROW(A432)=1,"",VLOOKUP(A432,Crawl!A:C,3,FALSE))</f>
        <v>#N/A</v>
      </c>
      <c r="D432" s="46" t="e">
        <f>IF(ROW(A432)=1,"",IF(VLOOKUP(A432,Crawl!A:V,22,FALSE)="","No","Yes"))</f>
        <v>#N/A</v>
      </c>
      <c r="E432" s="46" t="e">
        <f>IF(ROW(A432)=1,"",IF(VLOOKUP(A432,Crawl!A:W,23,FALSE)=0,"",VLOOKUP(A432,Crawl!A:W,23,FALSE)))</f>
        <v>#N/A</v>
      </c>
      <c r="F432" s="46" t="str">
        <f t="shared" si="75"/>
        <v/>
      </c>
      <c r="G432" s="46" t="str">
        <f>IFERROR(MID(A432,FIND(".",A432,LEN(Questionnaire!$E$3)),LEN(A432)),"")</f>
        <v/>
      </c>
      <c r="H432" s="46" t="str">
        <f t="shared" si="76"/>
        <v/>
      </c>
      <c r="AJ432"/>
      <c r="AK432"/>
      <c r="AL432"/>
      <c r="AM432"/>
      <c r="AN432"/>
      <c r="AO432"/>
      <c r="AP432"/>
      <c r="AQ432" s="48" t="str">
        <f>IF(ROW()=1,"",IF(L432=200,IFERROR(IF(FIND(LOWER(Questionnaire!$E$2),LOWER(N432)),"Yes","No"),"No"),"-"))</f>
        <v>-</v>
      </c>
      <c r="AR432" s="48" t="str">
        <f t="shared" si="66"/>
        <v>-</v>
      </c>
      <c r="AS432" s="48" t="str">
        <f t="shared" si="67"/>
        <v>-</v>
      </c>
      <c r="AT432" s="48" t="str">
        <f t="shared" si="74"/>
        <v>-</v>
      </c>
      <c r="AU432" s="48" t="str">
        <f t="shared" si="68"/>
        <v>No</v>
      </c>
      <c r="AV432" s="48" t="str">
        <f t="shared" si="69"/>
        <v>No</v>
      </c>
      <c r="AW432" s="48" t="str">
        <f t="shared" si="70"/>
        <v>-</v>
      </c>
      <c r="AX432" s="48" t="str">
        <f t="shared" si="71"/>
        <v>No</v>
      </c>
      <c r="AY432" s="48" t="str">
        <f t="shared" si="72"/>
        <v>No</v>
      </c>
      <c r="AZ432" s="48">
        <f t="shared" si="73"/>
        <v>0</v>
      </c>
    </row>
    <row r="433" spans="1:52" x14ac:dyDescent="0.25">
      <c r="A433" s="39"/>
      <c r="B433" s="39" t="e">
        <f>IF(ROW(A433)=1,"",VLOOKUP(A433,'SERP Crawl'!A:C,3,FALSE))</f>
        <v>#N/A</v>
      </c>
      <c r="C433" t="e">
        <f>IF(ROW(A433)=1,"",VLOOKUP(A433,Crawl!A:C,3,FALSE))</f>
        <v>#N/A</v>
      </c>
      <c r="D433" s="46" t="e">
        <f>IF(ROW(A433)=1,"",IF(VLOOKUP(A433,Crawl!A:V,22,FALSE)="","No","Yes"))</f>
        <v>#N/A</v>
      </c>
      <c r="E433" s="46" t="e">
        <f>IF(ROW(A433)=1,"",IF(VLOOKUP(A433,Crawl!A:W,23,FALSE)=0,"",VLOOKUP(A433,Crawl!A:W,23,FALSE)))</f>
        <v>#N/A</v>
      </c>
      <c r="F433" s="46" t="str">
        <f t="shared" si="75"/>
        <v/>
      </c>
      <c r="G433" s="46" t="str">
        <f>IFERROR(MID(A433,FIND(".",A433,LEN(Questionnaire!$E$3)),LEN(A433)),"")</f>
        <v/>
      </c>
      <c r="H433" s="46" t="str">
        <f t="shared" si="76"/>
        <v/>
      </c>
      <c r="AJ433"/>
      <c r="AK433"/>
      <c r="AL433"/>
      <c r="AM433"/>
      <c r="AN433"/>
      <c r="AO433"/>
      <c r="AP433"/>
      <c r="AQ433" s="48" t="str">
        <f>IF(ROW()=1,"",IF(L433=200,IFERROR(IF(FIND(LOWER(Questionnaire!$E$2),LOWER(N433)),"Yes","No"),"No"),"-"))</f>
        <v>-</v>
      </c>
      <c r="AR433" s="48" t="str">
        <f t="shared" si="66"/>
        <v>-</v>
      </c>
      <c r="AS433" s="48" t="str">
        <f t="shared" si="67"/>
        <v>-</v>
      </c>
      <c r="AT433" s="48" t="str">
        <f t="shared" si="74"/>
        <v>-</v>
      </c>
      <c r="AU433" s="48" t="str">
        <f t="shared" si="68"/>
        <v>No</v>
      </c>
      <c r="AV433" s="48" t="str">
        <f t="shared" si="69"/>
        <v>No</v>
      </c>
      <c r="AW433" s="48" t="str">
        <f t="shared" si="70"/>
        <v>-</v>
      </c>
      <c r="AX433" s="48" t="str">
        <f t="shared" si="71"/>
        <v>No</v>
      </c>
      <c r="AY433" s="48" t="str">
        <f t="shared" si="72"/>
        <v>No</v>
      </c>
      <c r="AZ433" s="48">
        <f t="shared" si="73"/>
        <v>0</v>
      </c>
    </row>
    <row r="434" spans="1:52" x14ac:dyDescent="0.25">
      <c r="A434" s="39"/>
      <c r="B434" s="39" t="e">
        <f>IF(ROW(A434)=1,"",VLOOKUP(A434,'SERP Crawl'!A:C,3,FALSE))</f>
        <v>#N/A</v>
      </c>
      <c r="C434" t="e">
        <f>IF(ROW(A434)=1,"",VLOOKUP(A434,Crawl!A:C,3,FALSE))</f>
        <v>#N/A</v>
      </c>
      <c r="D434" s="46" t="e">
        <f>IF(ROW(A434)=1,"",IF(VLOOKUP(A434,Crawl!A:V,22,FALSE)="","No","Yes"))</f>
        <v>#N/A</v>
      </c>
      <c r="E434" s="46" t="e">
        <f>IF(ROW(A434)=1,"",IF(VLOOKUP(A434,Crawl!A:W,23,FALSE)=0,"",VLOOKUP(A434,Crawl!A:W,23,FALSE)))</f>
        <v>#N/A</v>
      </c>
      <c r="F434" s="46" t="str">
        <f t="shared" si="75"/>
        <v/>
      </c>
      <c r="G434" s="46" t="str">
        <f>IFERROR(MID(A434,FIND(".",A434,LEN(Questionnaire!$E$3)),LEN(A434)),"")</f>
        <v/>
      </c>
      <c r="H434" s="46" t="str">
        <f t="shared" si="76"/>
        <v/>
      </c>
      <c r="AJ434"/>
      <c r="AK434"/>
      <c r="AL434"/>
      <c r="AM434"/>
      <c r="AN434"/>
      <c r="AO434"/>
      <c r="AP434"/>
      <c r="AQ434" s="48" t="str">
        <f>IF(ROW()=1,"",IF(L434=200,IFERROR(IF(FIND(LOWER(Questionnaire!$E$2),LOWER(N434)),"Yes","No"),"No"),"-"))</f>
        <v>-</v>
      </c>
      <c r="AR434" s="48" t="str">
        <f t="shared" si="66"/>
        <v>-</v>
      </c>
      <c r="AS434" s="48" t="str">
        <f t="shared" si="67"/>
        <v>-</v>
      </c>
      <c r="AT434" s="48" t="str">
        <f t="shared" si="74"/>
        <v>-</v>
      </c>
      <c r="AU434" s="48" t="str">
        <f t="shared" si="68"/>
        <v>No</v>
      </c>
      <c r="AV434" s="48" t="str">
        <f t="shared" si="69"/>
        <v>No</v>
      </c>
      <c r="AW434" s="48" t="str">
        <f t="shared" si="70"/>
        <v>-</v>
      </c>
      <c r="AX434" s="48" t="str">
        <f t="shared" si="71"/>
        <v>No</v>
      </c>
      <c r="AY434" s="48" t="str">
        <f t="shared" si="72"/>
        <v>No</v>
      </c>
      <c r="AZ434" s="48">
        <f t="shared" si="73"/>
        <v>0</v>
      </c>
    </row>
    <row r="435" spans="1:52" x14ac:dyDescent="0.25">
      <c r="A435" s="39"/>
      <c r="B435" s="39" t="e">
        <f>IF(ROW(A435)=1,"",VLOOKUP(A435,'SERP Crawl'!A:C,3,FALSE))</f>
        <v>#N/A</v>
      </c>
      <c r="C435" t="e">
        <f>IF(ROW(A435)=1,"",VLOOKUP(A435,Crawl!A:C,3,FALSE))</f>
        <v>#N/A</v>
      </c>
      <c r="D435" s="46" t="e">
        <f>IF(ROW(A435)=1,"",IF(VLOOKUP(A435,Crawl!A:V,22,FALSE)="","No","Yes"))</f>
        <v>#N/A</v>
      </c>
      <c r="E435" s="46" t="e">
        <f>IF(ROW(A435)=1,"",IF(VLOOKUP(A435,Crawl!A:W,23,FALSE)=0,"",VLOOKUP(A435,Crawl!A:W,23,FALSE)))</f>
        <v>#N/A</v>
      </c>
      <c r="F435" s="46" t="str">
        <f t="shared" si="75"/>
        <v/>
      </c>
      <c r="G435" s="46" t="str">
        <f>IFERROR(MID(A435,FIND(".",A435,LEN(Questionnaire!$E$3)),LEN(A435)),"")</f>
        <v/>
      </c>
      <c r="H435" s="46" t="str">
        <f t="shared" si="76"/>
        <v/>
      </c>
      <c r="AJ435"/>
      <c r="AK435"/>
      <c r="AL435"/>
      <c r="AM435"/>
      <c r="AN435"/>
      <c r="AO435"/>
      <c r="AP435"/>
      <c r="AQ435" s="48" t="str">
        <f>IF(ROW()=1,"",IF(L435=200,IFERROR(IF(FIND(LOWER(Questionnaire!$E$2),LOWER(N435)),"Yes","No"),"No"),"-"))</f>
        <v>-</v>
      </c>
      <c r="AR435" s="48" t="str">
        <f t="shared" si="66"/>
        <v>-</v>
      </c>
      <c r="AS435" s="48" t="str">
        <f t="shared" si="67"/>
        <v>-</v>
      </c>
      <c r="AT435" s="48" t="str">
        <f t="shared" si="74"/>
        <v>-</v>
      </c>
      <c r="AU435" s="48" t="str">
        <f t="shared" si="68"/>
        <v>No</v>
      </c>
      <c r="AV435" s="48" t="str">
        <f t="shared" si="69"/>
        <v>No</v>
      </c>
      <c r="AW435" s="48" t="str">
        <f t="shared" si="70"/>
        <v>-</v>
      </c>
      <c r="AX435" s="48" t="str">
        <f t="shared" si="71"/>
        <v>No</v>
      </c>
      <c r="AY435" s="48" t="str">
        <f t="shared" si="72"/>
        <v>No</v>
      </c>
      <c r="AZ435" s="48">
        <f t="shared" si="73"/>
        <v>0</v>
      </c>
    </row>
    <row r="436" spans="1:52" x14ac:dyDescent="0.25">
      <c r="A436" s="39"/>
      <c r="B436" s="39" t="e">
        <f>IF(ROW(A436)=1,"",VLOOKUP(A436,'SERP Crawl'!A:C,3,FALSE))</f>
        <v>#N/A</v>
      </c>
      <c r="C436" t="e">
        <f>IF(ROW(A436)=1,"",VLOOKUP(A436,Crawl!A:C,3,FALSE))</f>
        <v>#N/A</v>
      </c>
      <c r="D436" s="46" t="e">
        <f>IF(ROW(A436)=1,"",IF(VLOOKUP(A436,Crawl!A:V,22,FALSE)="","No","Yes"))</f>
        <v>#N/A</v>
      </c>
      <c r="E436" s="46" t="e">
        <f>IF(ROW(A436)=1,"",IF(VLOOKUP(A436,Crawl!A:W,23,FALSE)=0,"",VLOOKUP(A436,Crawl!A:W,23,FALSE)))</f>
        <v>#N/A</v>
      </c>
      <c r="F436" s="46" t="str">
        <f t="shared" si="75"/>
        <v/>
      </c>
      <c r="G436" s="46" t="str">
        <f>IFERROR(MID(A436,FIND(".",A436,LEN(Questionnaire!$E$3)),LEN(A436)),"")</f>
        <v/>
      </c>
      <c r="H436" s="46" t="str">
        <f t="shared" si="76"/>
        <v/>
      </c>
      <c r="AJ436"/>
      <c r="AK436"/>
      <c r="AL436"/>
      <c r="AM436"/>
      <c r="AN436"/>
      <c r="AO436"/>
      <c r="AP436"/>
      <c r="AQ436" s="48" t="str">
        <f>IF(ROW()=1,"",IF(L436=200,IFERROR(IF(FIND(LOWER(Questionnaire!$E$2),LOWER(N436)),"Yes","No"),"No"),"-"))</f>
        <v>-</v>
      </c>
      <c r="AR436" s="48" t="str">
        <f t="shared" si="66"/>
        <v>-</v>
      </c>
      <c r="AS436" s="48" t="str">
        <f t="shared" si="67"/>
        <v>-</v>
      </c>
      <c r="AT436" s="48" t="str">
        <f t="shared" si="74"/>
        <v>-</v>
      </c>
      <c r="AU436" s="48" t="str">
        <f t="shared" si="68"/>
        <v>No</v>
      </c>
      <c r="AV436" s="48" t="str">
        <f t="shared" si="69"/>
        <v>No</v>
      </c>
      <c r="AW436" s="48" t="str">
        <f t="shared" si="70"/>
        <v>-</v>
      </c>
      <c r="AX436" s="48" t="str">
        <f t="shared" si="71"/>
        <v>No</v>
      </c>
      <c r="AY436" s="48" t="str">
        <f t="shared" si="72"/>
        <v>No</v>
      </c>
      <c r="AZ436" s="48">
        <f t="shared" si="73"/>
        <v>0</v>
      </c>
    </row>
    <row r="437" spans="1:52" x14ac:dyDescent="0.25">
      <c r="A437" s="39"/>
      <c r="B437" s="39" t="e">
        <f>IF(ROW(A437)=1,"",VLOOKUP(A437,'SERP Crawl'!A:C,3,FALSE))</f>
        <v>#N/A</v>
      </c>
      <c r="C437" t="e">
        <f>IF(ROW(A437)=1,"",VLOOKUP(A437,Crawl!A:C,3,FALSE))</f>
        <v>#N/A</v>
      </c>
      <c r="D437" s="46" t="e">
        <f>IF(ROW(A437)=1,"",IF(VLOOKUP(A437,Crawl!A:V,22,FALSE)="","No","Yes"))</f>
        <v>#N/A</v>
      </c>
      <c r="E437" s="46" t="e">
        <f>IF(ROW(A437)=1,"",IF(VLOOKUP(A437,Crawl!A:W,23,FALSE)=0,"",VLOOKUP(A437,Crawl!A:W,23,FALSE)))</f>
        <v>#N/A</v>
      </c>
      <c r="F437" s="46" t="str">
        <f t="shared" si="75"/>
        <v/>
      </c>
      <c r="G437" s="46" t="str">
        <f>IFERROR(MID(A437,FIND(".",A437,LEN(Questionnaire!$E$3)),LEN(A437)),"")</f>
        <v/>
      </c>
      <c r="H437" s="46" t="str">
        <f t="shared" si="76"/>
        <v/>
      </c>
      <c r="AJ437"/>
      <c r="AK437"/>
      <c r="AL437"/>
      <c r="AM437"/>
      <c r="AN437"/>
      <c r="AO437"/>
      <c r="AP437"/>
      <c r="AQ437" s="48" t="str">
        <f>IF(ROW()=1,"",IF(L437=200,IFERROR(IF(FIND(LOWER(Questionnaire!$E$2),LOWER(N437)),"Yes","No"),"No"),"-"))</f>
        <v>-</v>
      </c>
      <c r="AR437" s="48" t="str">
        <f t="shared" si="66"/>
        <v>-</v>
      </c>
      <c r="AS437" s="48" t="str">
        <f t="shared" si="67"/>
        <v>-</v>
      </c>
      <c r="AT437" s="48" t="str">
        <f t="shared" si="74"/>
        <v>-</v>
      </c>
      <c r="AU437" s="48" t="str">
        <f t="shared" si="68"/>
        <v>No</v>
      </c>
      <c r="AV437" s="48" t="str">
        <f t="shared" si="69"/>
        <v>No</v>
      </c>
      <c r="AW437" s="48" t="str">
        <f t="shared" si="70"/>
        <v>-</v>
      </c>
      <c r="AX437" s="48" t="str">
        <f t="shared" si="71"/>
        <v>No</v>
      </c>
      <c r="AY437" s="48" t="str">
        <f t="shared" si="72"/>
        <v>No</v>
      </c>
      <c r="AZ437" s="48">
        <f t="shared" si="73"/>
        <v>0</v>
      </c>
    </row>
    <row r="438" spans="1:52" x14ac:dyDescent="0.25">
      <c r="A438" s="39"/>
      <c r="B438" s="39" t="e">
        <f>IF(ROW(A438)=1,"",VLOOKUP(A438,'SERP Crawl'!A:C,3,FALSE))</f>
        <v>#N/A</v>
      </c>
      <c r="C438" t="e">
        <f>IF(ROW(A438)=1,"",VLOOKUP(A438,Crawl!A:C,3,FALSE))</f>
        <v>#N/A</v>
      </c>
      <c r="D438" s="46" t="e">
        <f>IF(ROW(A438)=1,"",IF(VLOOKUP(A438,Crawl!A:V,22,FALSE)="","No","Yes"))</f>
        <v>#N/A</v>
      </c>
      <c r="E438" s="46" t="e">
        <f>IF(ROW(A438)=1,"",IF(VLOOKUP(A438,Crawl!A:W,23,FALSE)=0,"",VLOOKUP(A438,Crawl!A:W,23,FALSE)))</f>
        <v>#N/A</v>
      </c>
      <c r="F438" s="46" t="str">
        <f t="shared" si="75"/>
        <v/>
      </c>
      <c r="G438" s="46" t="str">
        <f>IFERROR(MID(A438,FIND(".",A438,LEN(Questionnaire!$E$3)),LEN(A438)),"")</f>
        <v/>
      </c>
      <c r="H438" s="46" t="str">
        <f t="shared" si="76"/>
        <v/>
      </c>
      <c r="AJ438"/>
      <c r="AK438"/>
      <c r="AL438"/>
      <c r="AM438"/>
      <c r="AN438"/>
      <c r="AO438"/>
      <c r="AP438"/>
      <c r="AQ438" s="48" t="str">
        <f>IF(ROW()=1,"",IF(L438=200,IFERROR(IF(FIND(LOWER(Questionnaire!$E$2),LOWER(N438)),"Yes","No"),"No"),"-"))</f>
        <v>-</v>
      </c>
      <c r="AR438" s="48" t="str">
        <f t="shared" si="66"/>
        <v>-</v>
      </c>
      <c r="AS438" s="48" t="str">
        <f t="shared" si="67"/>
        <v>-</v>
      </c>
      <c r="AT438" s="48" t="str">
        <f t="shared" si="74"/>
        <v>-</v>
      </c>
      <c r="AU438" s="48" t="str">
        <f t="shared" si="68"/>
        <v>No</v>
      </c>
      <c r="AV438" s="48" t="str">
        <f t="shared" si="69"/>
        <v>No</v>
      </c>
      <c r="AW438" s="48" t="str">
        <f t="shared" si="70"/>
        <v>-</v>
      </c>
      <c r="AX438" s="48" t="str">
        <f t="shared" si="71"/>
        <v>No</v>
      </c>
      <c r="AY438" s="48" t="str">
        <f t="shared" si="72"/>
        <v>No</v>
      </c>
      <c r="AZ438" s="48">
        <f t="shared" si="73"/>
        <v>0</v>
      </c>
    </row>
    <row r="439" spans="1:52" x14ac:dyDescent="0.25">
      <c r="A439" s="39"/>
      <c r="B439" s="39" t="e">
        <f>IF(ROW(A439)=1,"",VLOOKUP(A439,'SERP Crawl'!A:C,3,FALSE))</f>
        <v>#N/A</v>
      </c>
      <c r="C439" t="e">
        <f>IF(ROW(A439)=1,"",VLOOKUP(A439,Crawl!A:C,3,FALSE))</f>
        <v>#N/A</v>
      </c>
      <c r="D439" s="46" t="e">
        <f>IF(ROW(A439)=1,"",IF(VLOOKUP(A439,Crawl!A:V,22,FALSE)="","No","Yes"))</f>
        <v>#N/A</v>
      </c>
      <c r="E439" s="46" t="e">
        <f>IF(ROW(A439)=1,"",IF(VLOOKUP(A439,Crawl!A:W,23,FALSE)=0,"",VLOOKUP(A439,Crawl!A:W,23,FALSE)))</f>
        <v>#N/A</v>
      </c>
      <c r="F439" s="46" t="str">
        <f t="shared" si="75"/>
        <v/>
      </c>
      <c r="G439" s="46" t="str">
        <f>IFERROR(MID(A439,FIND(".",A439,LEN(Questionnaire!$E$3)),LEN(A439)),"")</f>
        <v/>
      </c>
      <c r="H439" s="46" t="str">
        <f t="shared" si="76"/>
        <v/>
      </c>
      <c r="AJ439"/>
      <c r="AK439"/>
      <c r="AL439"/>
      <c r="AM439"/>
      <c r="AN439"/>
      <c r="AO439"/>
      <c r="AP439"/>
      <c r="AQ439" s="48" t="str">
        <f>IF(ROW()=1,"",IF(L439=200,IFERROR(IF(FIND(LOWER(Questionnaire!$E$2),LOWER(N439)),"Yes","No"),"No"),"-"))</f>
        <v>-</v>
      </c>
      <c r="AR439" s="48" t="str">
        <f t="shared" si="66"/>
        <v>-</v>
      </c>
      <c r="AS439" s="48" t="str">
        <f t="shared" si="67"/>
        <v>-</v>
      </c>
      <c r="AT439" s="48" t="str">
        <f t="shared" si="74"/>
        <v>-</v>
      </c>
      <c r="AU439" s="48" t="str">
        <f t="shared" si="68"/>
        <v>No</v>
      </c>
      <c r="AV439" s="48" t="str">
        <f t="shared" si="69"/>
        <v>No</v>
      </c>
      <c r="AW439" s="48" t="str">
        <f t="shared" si="70"/>
        <v>-</v>
      </c>
      <c r="AX439" s="48" t="str">
        <f t="shared" si="71"/>
        <v>No</v>
      </c>
      <c r="AY439" s="48" t="str">
        <f t="shared" si="72"/>
        <v>No</v>
      </c>
      <c r="AZ439" s="48">
        <f t="shared" si="73"/>
        <v>0</v>
      </c>
    </row>
    <row r="440" spans="1:52" x14ac:dyDescent="0.25">
      <c r="A440" s="39"/>
      <c r="B440" s="39" t="e">
        <f>IF(ROW(A440)=1,"",VLOOKUP(A440,'SERP Crawl'!A:C,3,FALSE))</f>
        <v>#N/A</v>
      </c>
      <c r="C440" t="e">
        <f>IF(ROW(A440)=1,"",VLOOKUP(A440,Crawl!A:C,3,FALSE))</f>
        <v>#N/A</v>
      </c>
      <c r="D440" s="46" t="e">
        <f>IF(ROW(A440)=1,"",IF(VLOOKUP(A440,Crawl!A:V,22,FALSE)="","No","Yes"))</f>
        <v>#N/A</v>
      </c>
      <c r="E440" s="46" t="e">
        <f>IF(ROW(A440)=1,"",IF(VLOOKUP(A440,Crawl!A:W,23,FALSE)=0,"",VLOOKUP(A440,Crawl!A:W,23,FALSE)))</f>
        <v>#N/A</v>
      </c>
      <c r="F440" s="46" t="str">
        <f t="shared" si="75"/>
        <v/>
      </c>
      <c r="G440" s="46" t="str">
        <f>IFERROR(MID(A440,FIND(".",A440,LEN(Questionnaire!$E$3)),LEN(A440)),"")</f>
        <v/>
      </c>
      <c r="H440" s="46" t="str">
        <f t="shared" si="76"/>
        <v/>
      </c>
      <c r="AJ440"/>
      <c r="AK440"/>
      <c r="AL440"/>
      <c r="AM440"/>
      <c r="AN440"/>
      <c r="AO440"/>
      <c r="AP440"/>
      <c r="AQ440" s="48" t="str">
        <f>IF(ROW()=1,"",IF(L440=200,IFERROR(IF(FIND(LOWER(Questionnaire!$E$2),LOWER(N440)),"Yes","No"),"No"),"-"))</f>
        <v>-</v>
      </c>
      <c r="AR440" s="48" t="str">
        <f t="shared" si="66"/>
        <v>-</v>
      </c>
      <c r="AS440" s="48" t="str">
        <f t="shared" si="67"/>
        <v>-</v>
      </c>
      <c r="AT440" s="48" t="str">
        <f t="shared" si="74"/>
        <v>-</v>
      </c>
      <c r="AU440" s="48" t="str">
        <f t="shared" si="68"/>
        <v>No</v>
      </c>
      <c r="AV440" s="48" t="str">
        <f t="shared" si="69"/>
        <v>No</v>
      </c>
      <c r="AW440" s="48" t="str">
        <f t="shared" si="70"/>
        <v>-</v>
      </c>
      <c r="AX440" s="48" t="str">
        <f t="shared" si="71"/>
        <v>No</v>
      </c>
      <c r="AY440" s="48" t="str">
        <f t="shared" si="72"/>
        <v>No</v>
      </c>
      <c r="AZ440" s="48">
        <f t="shared" si="73"/>
        <v>0</v>
      </c>
    </row>
    <row r="441" spans="1:52" x14ac:dyDescent="0.25">
      <c r="A441" s="39"/>
      <c r="B441" s="39" t="e">
        <f>IF(ROW(A441)=1,"",VLOOKUP(A441,'SERP Crawl'!A:C,3,FALSE))</f>
        <v>#N/A</v>
      </c>
      <c r="C441" t="e">
        <f>IF(ROW(A441)=1,"",VLOOKUP(A441,Crawl!A:C,3,FALSE))</f>
        <v>#N/A</v>
      </c>
      <c r="D441" s="46" t="e">
        <f>IF(ROW(A441)=1,"",IF(VLOOKUP(A441,Crawl!A:V,22,FALSE)="","No","Yes"))</f>
        <v>#N/A</v>
      </c>
      <c r="E441" s="46" t="e">
        <f>IF(ROW(A441)=1,"",IF(VLOOKUP(A441,Crawl!A:W,23,FALSE)=0,"",VLOOKUP(A441,Crawl!A:W,23,FALSE)))</f>
        <v>#N/A</v>
      </c>
      <c r="F441" s="46" t="str">
        <f t="shared" si="75"/>
        <v/>
      </c>
      <c r="G441" s="46" t="str">
        <f>IFERROR(MID(A441,FIND(".",A441,LEN(Questionnaire!$E$3)),LEN(A441)),"")</f>
        <v/>
      </c>
      <c r="H441" s="46" t="str">
        <f t="shared" si="76"/>
        <v/>
      </c>
      <c r="AJ441"/>
      <c r="AK441"/>
      <c r="AL441"/>
      <c r="AM441"/>
      <c r="AN441"/>
      <c r="AO441"/>
      <c r="AP441"/>
      <c r="AQ441" s="48" t="str">
        <f>IF(ROW()=1,"",IF(L441=200,IFERROR(IF(FIND(LOWER(Questionnaire!$E$2),LOWER(N441)),"Yes","No"),"No"),"-"))</f>
        <v>-</v>
      </c>
      <c r="AR441" s="48" t="str">
        <f t="shared" si="66"/>
        <v>-</v>
      </c>
      <c r="AS441" s="48" t="str">
        <f t="shared" si="67"/>
        <v>-</v>
      </c>
      <c r="AT441" s="48" t="str">
        <f t="shared" si="74"/>
        <v>-</v>
      </c>
      <c r="AU441" s="48" t="str">
        <f t="shared" si="68"/>
        <v>No</v>
      </c>
      <c r="AV441" s="48" t="str">
        <f t="shared" si="69"/>
        <v>No</v>
      </c>
      <c r="AW441" s="48" t="str">
        <f t="shared" si="70"/>
        <v>-</v>
      </c>
      <c r="AX441" s="48" t="str">
        <f t="shared" si="71"/>
        <v>No</v>
      </c>
      <c r="AY441" s="48" t="str">
        <f t="shared" si="72"/>
        <v>No</v>
      </c>
      <c r="AZ441" s="48">
        <f t="shared" si="73"/>
        <v>0</v>
      </c>
    </row>
    <row r="442" spans="1:52" x14ac:dyDescent="0.25">
      <c r="A442" s="39"/>
      <c r="B442" s="39" t="e">
        <f>IF(ROW(A442)=1,"",VLOOKUP(A442,'SERP Crawl'!A:C,3,FALSE))</f>
        <v>#N/A</v>
      </c>
      <c r="C442" t="e">
        <f>IF(ROW(A442)=1,"",VLOOKUP(A442,Crawl!A:C,3,FALSE))</f>
        <v>#N/A</v>
      </c>
      <c r="D442" s="46" t="e">
        <f>IF(ROW(A442)=1,"",IF(VLOOKUP(A442,Crawl!A:V,22,FALSE)="","No","Yes"))</f>
        <v>#N/A</v>
      </c>
      <c r="E442" s="46" t="e">
        <f>IF(ROW(A442)=1,"",IF(VLOOKUP(A442,Crawl!A:W,23,FALSE)=0,"",VLOOKUP(A442,Crawl!A:W,23,FALSE)))</f>
        <v>#N/A</v>
      </c>
      <c r="F442" s="46" t="str">
        <f t="shared" si="75"/>
        <v/>
      </c>
      <c r="G442" s="46" t="str">
        <f>IFERROR(MID(A442,FIND(".",A442,LEN(Questionnaire!$E$3)),LEN(A442)),"")</f>
        <v/>
      </c>
      <c r="H442" s="46" t="str">
        <f t="shared" si="76"/>
        <v/>
      </c>
      <c r="AJ442"/>
      <c r="AK442"/>
      <c r="AL442"/>
      <c r="AM442"/>
      <c r="AN442"/>
      <c r="AO442"/>
      <c r="AP442"/>
      <c r="AQ442" s="48" t="str">
        <f>IF(ROW()=1,"",IF(L442=200,IFERROR(IF(FIND(LOWER(Questionnaire!$E$2),LOWER(N442)),"Yes","No"),"No"),"-"))</f>
        <v>-</v>
      </c>
      <c r="AR442" s="48" t="str">
        <f t="shared" si="66"/>
        <v>-</v>
      </c>
      <c r="AS442" s="48" t="str">
        <f t="shared" si="67"/>
        <v>-</v>
      </c>
      <c r="AT442" s="48" t="str">
        <f t="shared" si="74"/>
        <v>-</v>
      </c>
      <c r="AU442" s="48" t="str">
        <f t="shared" si="68"/>
        <v>No</v>
      </c>
      <c r="AV442" s="48" t="str">
        <f t="shared" si="69"/>
        <v>No</v>
      </c>
      <c r="AW442" s="48" t="str">
        <f t="shared" si="70"/>
        <v>-</v>
      </c>
      <c r="AX442" s="48" t="str">
        <f t="shared" si="71"/>
        <v>No</v>
      </c>
      <c r="AY442" s="48" t="str">
        <f t="shared" si="72"/>
        <v>No</v>
      </c>
      <c r="AZ442" s="48">
        <f t="shared" si="73"/>
        <v>0</v>
      </c>
    </row>
    <row r="443" spans="1:52" x14ac:dyDescent="0.25">
      <c r="A443" s="39"/>
      <c r="B443" s="39" t="e">
        <f>IF(ROW(A443)=1,"",VLOOKUP(A443,'SERP Crawl'!A:C,3,FALSE))</f>
        <v>#N/A</v>
      </c>
      <c r="C443" t="e">
        <f>IF(ROW(A443)=1,"",VLOOKUP(A443,Crawl!A:C,3,FALSE))</f>
        <v>#N/A</v>
      </c>
      <c r="D443" s="46" t="e">
        <f>IF(ROW(A443)=1,"",IF(VLOOKUP(A443,Crawl!A:V,22,FALSE)="","No","Yes"))</f>
        <v>#N/A</v>
      </c>
      <c r="E443" s="46" t="e">
        <f>IF(ROW(A443)=1,"",IF(VLOOKUP(A443,Crawl!A:W,23,FALSE)=0,"",VLOOKUP(A443,Crawl!A:W,23,FALSE)))</f>
        <v>#N/A</v>
      </c>
      <c r="F443" s="46" t="str">
        <f t="shared" si="75"/>
        <v/>
      </c>
      <c r="G443" s="46" t="str">
        <f>IFERROR(MID(A443,FIND(".",A443,LEN(Questionnaire!$E$3)),LEN(A443)),"")</f>
        <v/>
      </c>
      <c r="H443" s="46" t="str">
        <f t="shared" si="76"/>
        <v/>
      </c>
      <c r="AJ443"/>
      <c r="AK443"/>
      <c r="AL443"/>
      <c r="AM443"/>
      <c r="AN443"/>
      <c r="AO443"/>
      <c r="AP443"/>
      <c r="AQ443" s="48" t="str">
        <f>IF(ROW()=1,"",IF(L443=200,IFERROR(IF(FIND(LOWER(Questionnaire!$E$2),LOWER(N443)),"Yes","No"),"No"),"-"))</f>
        <v>-</v>
      </c>
      <c r="AR443" s="48" t="str">
        <f t="shared" si="66"/>
        <v>-</v>
      </c>
      <c r="AS443" s="48" t="str">
        <f t="shared" si="67"/>
        <v>-</v>
      </c>
      <c r="AT443" s="48" t="str">
        <f t="shared" si="74"/>
        <v>-</v>
      </c>
      <c r="AU443" s="48" t="str">
        <f t="shared" si="68"/>
        <v>No</v>
      </c>
      <c r="AV443" s="48" t="str">
        <f t="shared" si="69"/>
        <v>No</v>
      </c>
      <c r="AW443" s="48" t="str">
        <f t="shared" si="70"/>
        <v>-</v>
      </c>
      <c r="AX443" s="48" t="str">
        <f t="shared" si="71"/>
        <v>No</v>
      </c>
      <c r="AY443" s="48" t="str">
        <f t="shared" si="72"/>
        <v>No</v>
      </c>
      <c r="AZ443" s="48">
        <f t="shared" si="73"/>
        <v>0</v>
      </c>
    </row>
    <row r="444" spans="1:52" x14ac:dyDescent="0.25">
      <c r="A444" s="39"/>
      <c r="B444" s="39" t="e">
        <f>IF(ROW(A444)=1,"",VLOOKUP(A444,'SERP Crawl'!A:C,3,FALSE))</f>
        <v>#N/A</v>
      </c>
      <c r="C444" t="e">
        <f>IF(ROW(A444)=1,"",VLOOKUP(A444,Crawl!A:C,3,FALSE))</f>
        <v>#N/A</v>
      </c>
      <c r="D444" s="46" t="e">
        <f>IF(ROW(A444)=1,"",IF(VLOOKUP(A444,Crawl!A:V,22,FALSE)="","No","Yes"))</f>
        <v>#N/A</v>
      </c>
      <c r="E444" s="46" t="e">
        <f>IF(ROW(A444)=1,"",IF(VLOOKUP(A444,Crawl!A:W,23,FALSE)=0,"",VLOOKUP(A444,Crawl!A:W,23,FALSE)))</f>
        <v>#N/A</v>
      </c>
      <c r="F444" s="46" t="str">
        <f t="shared" si="75"/>
        <v/>
      </c>
      <c r="G444" s="46" t="str">
        <f>IFERROR(MID(A444,FIND(".",A444,LEN(Questionnaire!$E$3)),LEN(A444)),"")</f>
        <v/>
      </c>
      <c r="H444" s="46" t="str">
        <f t="shared" si="76"/>
        <v/>
      </c>
      <c r="AJ444"/>
      <c r="AK444"/>
      <c r="AL444"/>
      <c r="AM444"/>
      <c r="AN444"/>
      <c r="AO444"/>
      <c r="AP444"/>
      <c r="AQ444" s="48" t="str">
        <f>IF(ROW()=1,"",IF(L444=200,IFERROR(IF(FIND(LOWER(Questionnaire!$E$2),LOWER(N444)),"Yes","No"),"No"),"-"))</f>
        <v>-</v>
      </c>
      <c r="AR444" s="48" t="str">
        <f t="shared" si="66"/>
        <v>-</v>
      </c>
      <c r="AS444" s="48" t="str">
        <f t="shared" si="67"/>
        <v>-</v>
      </c>
      <c r="AT444" s="48" t="str">
        <f t="shared" si="74"/>
        <v>-</v>
      </c>
      <c r="AU444" s="48" t="str">
        <f t="shared" si="68"/>
        <v>No</v>
      </c>
      <c r="AV444" s="48" t="str">
        <f t="shared" si="69"/>
        <v>No</v>
      </c>
      <c r="AW444" s="48" t="str">
        <f t="shared" si="70"/>
        <v>-</v>
      </c>
      <c r="AX444" s="48" t="str">
        <f t="shared" si="71"/>
        <v>No</v>
      </c>
      <c r="AY444" s="48" t="str">
        <f t="shared" si="72"/>
        <v>No</v>
      </c>
      <c r="AZ444" s="48">
        <f t="shared" si="73"/>
        <v>0</v>
      </c>
    </row>
    <row r="445" spans="1:52" x14ac:dyDescent="0.25">
      <c r="A445" s="39"/>
      <c r="B445" s="39" t="e">
        <f>IF(ROW(A445)=1,"",VLOOKUP(A445,'SERP Crawl'!A:C,3,FALSE))</f>
        <v>#N/A</v>
      </c>
      <c r="C445" t="e">
        <f>IF(ROW(A445)=1,"",VLOOKUP(A445,Crawl!A:C,3,FALSE))</f>
        <v>#N/A</v>
      </c>
      <c r="D445" s="46" t="e">
        <f>IF(ROW(A445)=1,"",IF(VLOOKUP(A445,Crawl!A:V,22,FALSE)="","No","Yes"))</f>
        <v>#N/A</v>
      </c>
      <c r="E445" s="46" t="e">
        <f>IF(ROW(A445)=1,"",IF(VLOOKUP(A445,Crawl!A:W,23,FALSE)=0,"",VLOOKUP(A445,Crawl!A:W,23,FALSE)))</f>
        <v>#N/A</v>
      </c>
      <c r="F445" s="46" t="str">
        <f t="shared" si="75"/>
        <v/>
      </c>
      <c r="G445" s="46" t="str">
        <f>IFERROR(MID(A445,FIND(".",A445,LEN(Questionnaire!$E$3)),LEN(A445)),"")</f>
        <v/>
      </c>
      <c r="H445" s="46" t="str">
        <f t="shared" si="76"/>
        <v/>
      </c>
      <c r="AJ445"/>
      <c r="AK445"/>
      <c r="AL445"/>
      <c r="AM445"/>
      <c r="AN445"/>
      <c r="AO445"/>
      <c r="AP445"/>
      <c r="AQ445" s="48" t="str">
        <f>IF(ROW()=1,"",IF(L445=200,IFERROR(IF(FIND(LOWER(Questionnaire!$E$2),LOWER(N445)),"Yes","No"),"No"),"-"))</f>
        <v>-</v>
      </c>
      <c r="AR445" s="48" t="str">
        <f t="shared" si="66"/>
        <v>-</v>
      </c>
      <c r="AS445" s="48" t="str">
        <f t="shared" si="67"/>
        <v>-</v>
      </c>
      <c r="AT445" s="48" t="str">
        <f t="shared" si="74"/>
        <v>-</v>
      </c>
      <c r="AU445" s="48" t="str">
        <f t="shared" si="68"/>
        <v>No</v>
      </c>
      <c r="AV445" s="48" t="str">
        <f t="shared" si="69"/>
        <v>No</v>
      </c>
      <c r="AW445" s="48" t="str">
        <f t="shared" si="70"/>
        <v>-</v>
      </c>
      <c r="AX445" s="48" t="str">
        <f t="shared" si="71"/>
        <v>No</v>
      </c>
      <c r="AY445" s="48" t="str">
        <f t="shared" si="72"/>
        <v>No</v>
      </c>
      <c r="AZ445" s="48">
        <f t="shared" si="73"/>
        <v>0</v>
      </c>
    </row>
    <row r="446" spans="1:52" x14ac:dyDescent="0.25">
      <c r="A446" s="39"/>
      <c r="B446" s="39" t="e">
        <f>IF(ROW(A446)=1,"",VLOOKUP(A446,'SERP Crawl'!A:C,3,FALSE))</f>
        <v>#N/A</v>
      </c>
      <c r="C446" t="e">
        <f>IF(ROW(A446)=1,"",VLOOKUP(A446,Crawl!A:C,3,FALSE))</f>
        <v>#N/A</v>
      </c>
      <c r="D446" s="46" t="e">
        <f>IF(ROW(A446)=1,"",IF(VLOOKUP(A446,Crawl!A:V,22,FALSE)="","No","Yes"))</f>
        <v>#N/A</v>
      </c>
      <c r="E446" s="46" t="e">
        <f>IF(ROW(A446)=1,"",IF(VLOOKUP(A446,Crawl!A:W,23,FALSE)=0,"",VLOOKUP(A446,Crawl!A:W,23,FALSE)))</f>
        <v>#N/A</v>
      </c>
      <c r="F446" s="46" t="str">
        <f t="shared" si="75"/>
        <v/>
      </c>
      <c r="G446" s="46" t="str">
        <f>IFERROR(MID(A446,FIND(".",A446,LEN(Questionnaire!$E$3)),LEN(A446)),"")</f>
        <v/>
      </c>
      <c r="H446" s="46" t="str">
        <f t="shared" si="76"/>
        <v/>
      </c>
      <c r="AJ446"/>
      <c r="AK446"/>
      <c r="AL446"/>
      <c r="AM446"/>
      <c r="AN446"/>
      <c r="AO446"/>
      <c r="AP446"/>
      <c r="AQ446" s="48" t="str">
        <f>IF(ROW()=1,"",IF(L446=200,IFERROR(IF(FIND(LOWER(Questionnaire!$E$2),LOWER(N446)),"Yes","No"),"No"),"-"))</f>
        <v>-</v>
      </c>
      <c r="AR446" s="48" t="str">
        <f t="shared" si="66"/>
        <v>-</v>
      </c>
      <c r="AS446" s="48" t="str">
        <f t="shared" si="67"/>
        <v>-</v>
      </c>
      <c r="AT446" s="48" t="str">
        <f t="shared" si="74"/>
        <v>-</v>
      </c>
      <c r="AU446" s="48" t="str">
        <f t="shared" si="68"/>
        <v>No</v>
      </c>
      <c r="AV446" s="48" t="str">
        <f t="shared" si="69"/>
        <v>No</v>
      </c>
      <c r="AW446" s="48" t="str">
        <f t="shared" si="70"/>
        <v>-</v>
      </c>
      <c r="AX446" s="48" t="str">
        <f t="shared" si="71"/>
        <v>No</v>
      </c>
      <c r="AY446" s="48" t="str">
        <f t="shared" si="72"/>
        <v>No</v>
      </c>
      <c r="AZ446" s="48">
        <f t="shared" si="73"/>
        <v>0</v>
      </c>
    </row>
    <row r="447" spans="1:52" x14ac:dyDescent="0.25">
      <c r="A447" s="39"/>
      <c r="B447" s="39" t="e">
        <f>IF(ROW(A447)=1,"",VLOOKUP(A447,'SERP Crawl'!A:C,3,FALSE))</f>
        <v>#N/A</v>
      </c>
      <c r="C447" t="e">
        <f>IF(ROW(A447)=1,"",VLOOKUP(A447,Crawl!A:C,3,FALSE))</f>
        <v>#N/A</v>
      </c>
      <c r="D447" s="46" t="e">
        <f>IF(ROW(A447)=1,"",IF(VLOOKUP(A447,Crawl!A:V,22,FALSE)="","No","Yes"))</f>
        <v>#N/A</v>
      </c>
      <c r="E447" s="46" t="e">
        <f>IF(ROW(A447)=1,"",IF(VLOOKUP(A447,Crawl!A:W,23,FALSE)=0,"",VLOOKUP(A447,Crawl!A:W,23,FALSE)))</f>
        <v>#N/A</v>
      </c>
      <c r="F447" s="46" t="str">
        <f t="shared" si="75"/>
        <v/>
      </c>
      <c r="G447" s="46" t="str">
        <f>IFERROR(MID(A447,FIND(".",A447,LEN(Questionnaire!$E$3)),LEN(A447)),"")</f>
        <v/>
      </c>
      <c r="H447" s="46" t="str">
        <f t="shared" si="76"/>
        <v/>
      </c>
      <c r="AJ447"/>
      <c r="AK447"/>
      <c r="AL447"/>
      <c r="AM447"/>
      <c r="AN447"/>
      <c r="AO447"/>
      <c r="AP447"/>
      <c r="AQ447" s="48" t="str">
        <f>IF(ROW()=1,"",IF(L447=200,IFERROR(IF(FIND(LOWER(Questionnaire!$E$2),LOWER(N447)),"Yes","No"),"No"),"-"))</f>
        <v>-</v>
      </c>
      <c r="AR447" s="48" t="str">
        <f t="shared" si="66"/>
        <v>-</v>
      </c>
      <c r="AS447" s="48" t="str">
        <f t="shared" si="67"/>
        <v>-</v>
      </c>
      <c r="AT447" s="48" t="str">
        <f t="shared" si="74"/>
        <v>-</v>
      </c>
      <c r="AU447" s="48" t="str">
        <f t="shared" si="68"/>
        <v>No</v>
      </c>
      <c r="AV447" s="48" t="str">
        <f t="shared" si="69"/>
        <v>No</v>
      </c>
      <c r="AW447" s="48" t="str">
        <f t="shared" si="70"/>
        <v>-</v>
      </c>
      <c r="AX447" s="48" t="str">
        <f t="shared" si="71"/>
        <v>No</v>
      </c>
      <c r="AY447" s="48" t="str">
        <f t="shared" si="72"/>
        <v>No</v>
      </c>
      <c r="AZ447" s="48">
        <f t="shared" si="73"/>
        <v>0</v>
      </c>
    </row>
    <row r="448" spans="1:52" x14ac:dyDescent="0.25">
      <c r="A448" s="39"/>
      <c r="B448" s="39" t="e">
        <f>IF(ROW(A448)=1,"",VLOOKUP(A448,'SERP Crawl'!A:C,3,FALSE))</f>
        <v>#N/A</v>
      </c>
      <c r="C448" t="e">
        <f>IF(ROW(A448)=1,"",VLOOKUP(A448,Crawl!A:C,3,FALSE))</f>
        <v>#N/A</v>
      </c>
      <c r="D448" s="46" t="e">
        <f>IF(ROW(A448)=1,"",IF(VLOOKUP(A448,Crawl!A:V,22,FALSE)="","No","Yes"))</f>
        <v>#N/A</v>
      </c>
      <c r="E448" s="46" t="e">
        <f>IF(ROW(A448)=1,"",IF(VLOOKUP(A448,Crawl!A:W,23,FALSE)=0,"",VLOOKUP(A448,Crawl!A:W,23,FALSE)))</f>
        <v>#N/A</v>
      </c>
      <c r="F448" s="46" t="str">
        <f t="shared" si="75"/>
        <v/>
      </c>
      <c r="G448" s="46" t="str">
        <f>IFERROR(MID(A448,FIND(".",A448,LEN(Questionnaire!$E$3)),LEN(A448)),"")</f>
        <v/>
      </c>
      <c r="H448" s="46" t="str">
        <f t="shared" si="76"/>
        <v/>
      </c>
      <c r="AJ448"/>
      <c r="AK448"/>
      <c r="AL448"/>
      <c r="AM448"/>
      <c r="AN448"/>
      <c r="AO448"/>
      <c r="AP448"/>
      <c r="AQ448" s="48" t="str">
        <f>IF(ROW()=1,"",IF(L448=200,IFERROR(IF(FIND(LOWER(Questionnaire!$E$2),LOWER(N448)),"Yes","No"),"No"),"-"))</f>
        <v>-</v>
      </c>
      <c r="AR448" s="48" t="str">
        <f t="shared" si="66"/>
        <v>-</v>
      </c>
      <c r="AS448" s="48" t="str">
        <f t="shared" si="67"/>
        <v>-</v>
      </c>
      <c r="AT448" s="48" t="str">
        <f t="shared" si="74"/>
        <v>-</v>
      </c>
      <c r="AU448" s="48" t="str">
        <f t="shared" si="68"/>
        <v>No</v>
      </c>
      <c r="AV448" s="48" t="str">
        <f t="shared" si="69"/>
        <v>No</v>
      </c>
      <c r="AW448" s="48" t="str">
        <f t="shared" si="70"/>
        <v>-</v>
      </c>
      <c r="AX448" s="48" t="str">
        <f t="shared" si="71"/>
        <v>No</v>
      </c>
      <c r="AY448" s="48" t="str">
        <f t="shared" si="72"/>
        <v>No</v>
      </c>
      <c r="AZ448" s="48">
        <f t="shared" si="73"/>
        <v>0</v>
      </c>
    </row>
    <row r="449" spans="1:52" x14ac:dyDescent="0.25">
      <c r="A449" s="39"/>
      <c r="B449" s="39" t="e">
        <f>IF(ROW(A449)=1,"",VLOOKUP(A449,'SERP Crawl'!A:C,3,FALSE))</f>
        <v>#N/A</v>
      </c>
      <c r="C449" t="e">
        <f>IF(ROW(A449)=1,"",VLOOKUP(A449,Crawl!A:C,3,FALSE))</f>
        <v>#N/A</v>
      </c>
      <c r="D449" s="46" t="e">
        <f>IF(ROW(A449)=1,"",IF(VLOOKUP(A449,Crawl!A:V,22,FALSE)="","No","Yes"))</f>
        <v>#N/A</v>
      </c>
      <c r="E449" s="46" t="e">
        <f>IF(ROW(A449)=1,"",IF(VLOOKUP(A449,Crawl!A:W,23,FALSE)=0,"",VLOOKUP(A449,Crawl!A:W,23,FALSE)))</f>
        <v>#N/A</v>
      </c>
      <c r="F449" s="46" t="str">
        <f t="shared" si="75"/>
        <v/>
      </c>
      <c r="G449" s="46" t="str">
        <f>IFERROR(MID(A449,FIND(".",A449,LEN(Questionnaire!$E$3)),LEN(A449)),"")</f>
        <v/>
      </c>
      <c r="H449" s="46" t="str">
        <f t="shared" si="76"/>
        <v/>
      </c>
      <c r="AJ449"/>
      <c r="AK449"/>
      <c r="AL449"/>
      <c r="AM449"/>
      <c r="AN449"/>
      <c r="AO449"/>
      <c r="AP449"/>
      <c r="AQ449" s="48" t="str">
        <f>IF(ROW()=1,"",IF(L449=200,IFERROR(IF(FIND(LOWER(Questionnaire!$E$2),LOWER(N449)),"Yes","No"),"No"),"-"))</f>
        <v>-</v>
      </c>
      <c r="AR449" s="48" t="str">
        <f t="shared" si="66"/>
        <v>-</v>
      </c>
      <c r="AS449" s="48" t="str">
        <f t="shared" si="67"/>
        <v>-</v>
      </c>
      <c r="AT449" s="48" t="str">
        <f t="shared" si="74"/>
        <v>-</v>
      </c>
      <c r="AU449" s="48" t="str">
        <f t="shared" si="68"/>
        <v>No</v>
      </c>
      <c r="AV449" s="48" t="str">
        <f t="shared" si="69"/>
        <v>No</v>
      </c>
      <c r="AW449" s="48" t="str">
        <f t="shared" si="70"/>
        <v>-</v>
      </c>
      <c r="AX449" s="48" t="str">
        <f t="shared" si="71"/>
        <v>No</v>
      </c>
      <c r="AY449" s="48" t="str">
        <f t="shared" si="72"/>
        <v>No</v>
      </c>
      <c r="AZ449" s="48">
        <f t="shared" si="73"/>
        <v>0</v>
      </c>
    </row>
    <row r="450" spans="1:52" x14ac:dyDescent="0.25">
      <c r="A450" s="39"/>
      <c r="B450" s="39" t="e">
        <f>IF(ROW(A450)=1,"",VLOOKUP(A450,'SERP Crawl'!A:C,3,FALSE))</f>
        <v>#N/A</v>
      </c>
      <c r="C450" t="e">
        <f>IF(ROW(A450)=1,"",VLOOKUP(A450,Crawl!A:C,3,FALSE))</f>
        <v>#N/A</v>
      </c>
      <c r="D450" s="46" t="e">
        <f>IF(ROW(A450)=1,"",IF(VLOOKUP(A450,Crawl!A:V,22,FALSE)="","No","Yes"))</f>
        <v>#N/A</v>
      </c>
      <c r="E450" s="46" t="e">
        <f>IF(ROW(A450)=1,"",IF(VLOOKUP(A450,Crawl!A:W,23,FALSE)=0,"",VLOOKUP(A450,Crawl!A:W,23,FALSE)))</f>
        <v>#N/A</v>
      </c>
      <c r="F450" s="46" t="str">
        <f t="shared" si="75"/>
        <v/>
      </c>
      <c r="G450" s="46" t="str">
        <f>IFERROR(MID(A450,FIND(".",A450,LEN(Questionnaire!$E$3)),LEN(A450)),"")</f>
        <v/>
      </c>
      <c r="H450" s="46" t="str">
        <f t="shared" si="76"/>
        <v/>
      </c>
      <c r="AJ450"/>
      <c r="AK450"/>
      <c r="AL450"/>
      <c r="AM450"/>
      <c r="AN450"/>
      <c r="AO450"/>
      <c r="AP450"/>
      <c r="AQ450" s="48" t="str">
        <f>IF(ROW()=1,"",IF(L450=200,IFERROR(IF(FIND(LOWER(Questionnaire!$E$2),LOWER(N450)),"Yes","No"),"No"),"-"))</f>
        <v>-</v>
      </c>
      <c r="AR450" s="48" t="str">
        <f t="shared" si="66"/>
        <v>-</v>
      </c>
      <c r="AS450" s="48" t="str">
        <f t="shared" si="67"/>
        <v>-</v>
      </c>
      <c r="AT450" s="48" t="str">
        <f t="shared" si="74"/>
        <v>-</v>
      </c>
      <c r="AU450" s="48" t="str">
        <f t="shared" si="68"/>
        <v>No</v>
      </c>
      <c r="AV450" s="48" t="str">
        <f t="shared" si="69"/>
        <v>No</v>
      </c>
      <c r="AW450" s="48" t="str">
        <f t="shared" si="70"/>
        <v>-</v>
      </c>
      <c r="AX450" s="48" t="str">
        <f t="shared" si="71"/>
        <v>No</v>
      </c>
      <c r="AY450" s="48" t="str">
        <f t="shared" si="72"/>
        <v>No</v>
      </c>
      <c r="AZ450" s="48">
        <f t="shared" si="73"/>
        <v>0</v>
      </c>
    </row>
    <row r="451" spans="1:52" x14ac:dyDescent="0.25">
      <c r="A451" s="39"/>
      <c r="B451" s="39" t="e">
        <f>IF(ROW(A451)=1,"",VLOOKUP(A451,'SERP Crawl'!A:C,3,FALSE))</f>
        <v>#N/A</v>
      </c>
      <c r="C451" t="e">
        <f>IF(ROW(A451)=1,"",VLOOKUP(A451,Crawl!A:C,3,FALSE))</f>
        <v>#N/A</v>
      </c>
      <c r="D451" s="46" t="e">
        <f>IF(ROW(A451)=1,"",IF(VLOOKUP(A451,Crawl!A:V,22,FALSE)="","No","Yes"))</f>
        <v>#N/A</v>
      </c>
      <c r="E451" s="46" t="e">
        <f>IF(ROW(A451)=1,"",IF(VLOOKUP(A451,Crawl!A:W,23,FALSE)=0,"",VLOOKUP(A451,Crawl!A:W,23,FALSE)))</f>
        <v>#N/A</v>
      </c>
      <c r="F451" s="46" t="str">
        <f t="shared" si="75"/>
        <v/>
      </c>
      <c r="G451" s="46" t="str">
        <f>IFERROR(MID(A451,FIND(".",A451,LEN(Questionnaire!$E$3)),LEN(A451)),"")</f>
        <v/>
      </c>
      <c r="H451" s="46" t="str">
        <f t="shared" si="76"/>
        <v/>
      </c>
      <c r="AJ451"/>
      <c r="AK451"/>
      <c r="AL451"/>
      <c r="AM451"/>
      <c r="AN451"/>
      <c r="AO451"/>
      <c r="AP451"/>
      <c r="AQ451" s="48" t="str">
        <f>IF(ROW()=1,"",IF(L451=200,IFERROR(IF(FIND(LOWER(Questionnaire!$E$2),LOWER(N451)),"Yes","No"),"No"),"-"))</f>
        <v>-</v>
      </c>
      <c r="AR451" s="48" t="str">
        <f t="shared" si="66"/>
        <v>-</v>
      </c>
      <c r="AS451" s="48" t="str">
        <f t="shared" si="67"/>
        <v>-</v>
      </c>
      <c r="AT451" s="48" t="str">
        <f t="shared" si="74"/>
        <v>-</v>
      </c>
      <c r="AU451" s="48" t="str">
        <f t="shared" si="68"/>
        <v>No</v>
      </c>
      <c r="AV451" s="48" t="str">
        <f t="shared" si="69"/>
        <v>No</v>
      </c>
      <c r="AW451" s="48" t="str">
        <f t="shared" si="70"/>
        <v>-</v>
      </c>
      <c r="AX451" s="48" t="str">
        <f t="shared" si="71"/>
        <v>No</v>
      </c>
      <c r="AY451" s="48" t="str">
        <f t="shared" si="72"/>
        <v>No</v>
      </c>
      <c r="AZ451" s="48">
        <f t="shared" si="73"/>
        <v>0</v>
      </c>
    </row>
    <row r="452" spans="1:52" x14ac:dyDescent="0.25">
      <c r="A452" s="39"/>
      <c r="B452" s="39" t="e">
        <f>IF(ROW(A452)=1,"",VLOOKUP(A452,'SERP Crawl'!A:C,3,FALSE))</f>
        <v>#N/A</v>
      </c>
      <c r="C452" t="e">
        <f>IF(ROW(A452)=1,"",VLOOKUP(A452,Crawl!A:C,3,FALSE))</f>
        <v>#N/A</v>
      </c>
      <c r="D452" s="46" t="e">
        <f>IF(ROW(A452)=1,"",IF(VLOOKUP(A452,Crawl!A:V,22,FALSE)="","No","Yes"))</f>
        <v>#N/A</v>
      </c>
      <c r="E452" s="46" t="e">
        <f>IF(ROW(A452)=1,"",IF(VLOOKUP(A452,Crawl!A:W,23,FALSE)=0,"",VLOOKUP(A452,Crawl!A:W,23,FALSE)))</f>
        <v>#N/A</v>
      </c>
      <c r="F452" s="46" t="str">
        <f t="shared" si="75"/>
        <v/>
      </c>
      <c r="G452" s="46" t="str">
        <f>IFERROR(MID(A452,FIND(".",A452,LEN(Questionnaire!$E$3)),LEN(A452)),"")</f>
        <v/>
      </c>
      <c r="H452" s="46" t="str">
        <f t="shared" si="76"/>
        <v/>
      </c>
      <c r="AJ452"/>
      <c r="AK452"/>
      <c r="AL452"/>
      <c r="AM452"/>
      <c r="AN452"/>
      <c r="AO452"/>
      <c r="AP452"/>
      <c r="AQ452" s="48" t="str">
        <f>IF(ROW()=1,"",IF(L452=200,IFERROR(IF(FIND(LOWER(Questionnaire!$E$2),LOWER(N452)),"Yes","No"),"No"),"-"))</f>
        <v>-</v>
      </c>
      <c r="AR452" s="48" t="str">
        <f t="shared" ref="AR452:AR515" si="77">IF(ROW()=1,"",IF(M452="OK",IF(N452="","No",IF(COUNTIF(N:N,N452)&gt;1,"Yes","No")),"-"))</f>
        <v>-</v>
      </c>
      <c r="AS452" s="48" t="str">
        <f t="shared" ref="AS452:AS515" si="78">IF(ROW()=1,"",IF(M452="OK",IF(Q452="","No",IF(COUNTIF(Q:Q,Q452)&gt;1,"Yes","No")),"-"))</f>
        <v>-</v>
      </c>
      <c r="AT452" s="48" t="str">
        <f t="shared" si="74"/>
        <v>-</v>
      </c>
      <c r="AU452" s="48" t="str">
        <f t="shared" ref="AU452:AU515" si="79">IF(ROW()=1,"",IF(AQ452="Yes",IF(AR452="Yes",IF(AS452="Yes",IF(AT452="Yes","No"),"No"),"No"),"No"))</f>
        <v>No</v>
      </c>
      <c r="AV452" s="48" t="str">
        <f t="shared" ref="AV452:AV515" si="80">IF(ROW()=1,"",IF(AE452="","No","Yes"))</f>
        <v>No</v>
      </c>
      <c r="AW452" s="48" t="str">
        <f t="shared" ref="AW452:AW515" si="81">IF(ROW()=1,"",IF(AF452="","-",IF(AF452=J452,"Yes","No")))</f>
        <v>-</v>
      </c>
      <c r="AX452" s="48" t="str">
        <f t="shared" ref="AX452:AX515" si="82">IF(ROW()=1,"",IFERROR(IF(FIND("noindex",LOWER(AG452)),"Yes","No"),"No"))</f>
        <v>No</v>
      </c>
      <c r="AY452" s="48" t="str">
        <f t="shared" ref="AY452:AY515" si="83">IFERROR(IF(FIND("noindex",LOWER(AG452)),"Yes","No"),"No")</f>
        <v>No</v>
      </c>
      <c r="AZ452" s="48">
        <f t="shared" ref="AZ452:AZ515" si="84">LEN(J452)</f>
        <v>0</v>
      </c>
    </row>
    <row r="453" spans="1:52" x14ac:dyDescent="0.25">
      <c r="A453" s="39"/>
      <c r="B453" s="39" t="e">
        <f>IF(ROW(A453)=1,"",VLOOKUP(A453,'SERP Crawl'!A:C,3,FALSE))</f>
        <v>#N/A</v>
      </c>
      <c r="C453" t="e">
        <f>IF(ROW(A453)=1,"",VLOOKUP(A453,Crawl!A:C,3,FALSE))</f>
        <v>#N/A</v>
      </c>
      <c r="D453" s="46" t="e">
        <f>IF(ROW(A453)=1,"",IF(VLOOKUP(A453,Crawl!A:V,22,FALSE)="","No","Yes"))</f>
        <v>#N/A</v>
      </c>
      <c r="E453" s="46" t="e">
        <f>IF(ROW(A453)=1,"",IF(VLOOKUP(A453,Crawl!A:W,23,FALSE)=0,"",VLOOKUP(A453,Crawl!A:W,23,FALSE)))</f>
        <v>#N/A</v>
      </c>
      <c r="F453" s="46" t="str">
        <f t="shared" si="75"/>
        <v/>
      </c>
      <c r="G453" s="46" t="str">
        <f>IFERROR(MID(A453,FIND(".",A453,LEN(Questionnaire!$E$3)),LEN(A453)),"")</f>
        <v/>
      </c>
      <c r="H453" s="46" t="str">
        <f t="shared" si="76"/>
        <v/>
      </c>
      <c r="AJ453"/>
      <c r="AK453"/>
      <c r="AL453"/>
      <c r="AM453"/>
      <c r="AN453"/>
      <c r="AO453"/>
      <c r="AP453"/>
      <c r="AQ453" s="48" t="str">
        <f>IF(ROW()=1,"",IF(L453=200,IFERROR(IF(FIND(LOWER(Questionnaire!$E$2),LOWER(N453)),"Yes","No"),"No"),"-"))</f>
        <v>-</v>
      </c>
      <c r="AR453" s="48" t="str">
        <f t="shared" si="77"/>
        <v>-</v>
      </c>
      <c r="AS453" s="48" t="str">
        <f t="shared" si="78"/>
        <v>-</v>
      </c>
      <c r="AT453" s="48" t="str">
        <f t="shared" ref="AT453:AT516" si="85">IFERROR(IF(ROW()=1,"",IF(M453="OK",IF(V453="","No",IF(COUNTIF(V:V,V453)&gt;1,"Yes","No")),"-")),"-")</f>
        <v>-</v>
      </c>
      <c r="AU453" s="48" t="str">
        <f t="shared" si="79"/>
        <v>No</v>
      </c>
      <c r="AV453" s="48" t="str">
        <f t="shared" si="80"/>
        <v>No</v>
      </c>
      <c r="AW453" s="48" t="str">
        <f t="shared" si="81"/>
        <v>-</v>
      </c>
      <c r="AX453" s="48" t="str">
        <f t="shared" si="82"/>
        <v>No</v>
      </c>
      <c r="AY453" s="48" t="str">
        <f t="shared" si="83"/>
        <v>No</v>
      </c>
      <c r="AZ453" s="48">
        <f t="shared" si="84"/>
        <v>0</v>
      </c>
    </row>
    <row r="454" spans="1:52" x14ac:dyDescent="0.25">
      <c r="A454" s="39"/>
      <c r="B454" s="39" t="e">
        <f>IF(ROW(A454)=1,"",VLOOKUP(A454,'SERP Crawl'!A:C,3,FALSE))</f>
        <v>#N/A</v>
      </c>
      <c r="C454" t="e">
        <f>IF(ROW(A454)=1,"",VLOOKUP(A454,Crawl!A:C,3,FALSE))</f>
        <v>#N/A</v>
      </c>
      <c r="D454" s="46" t="e">
        <f>IF(ROW(A454)=1,"",IF(VLOOKUP(A454,Crawl!A:V,22,FALSE)="","No","Yes"))</f>
        <v>#N/A</v>
      </c>
      <c r="E454" s="46" t="e">
        <f>IF(ROW(A454)=1,"",IF(VLOOKUP(A454,Crawl!A:W,23,FALSE)=0,"",VLOOKUP(A454,Crawl!A:W,23,FALSE)))</f>
        <v>#N/A</v>
      </c>
      <c r="F454" s="46" t="str">
        <f t="shared" ref="F454:F517" si="86">IFERROR(IF(E454="","-",IF(IF(ROW(A454)=1,"",IF(E454="","-",IF(D454="Yes","-",IF(E454=A454,"Yes","No")))),"")),"")</f>
        <v/>
      </c>
      <c r="G454" s="46" t="str">
        <f>IFERROR(MID(A454,FIND(".",A454,LEN(Questionnaire!$E$3)),LEN(A454)),"")</f>
        <v/>
      </c>
      <c r="H454" s="46" t="str">
        <f t="shared" ref="H454:H517" si="87">IFERROR(MID(A454,FIND("//",A454)+2,SUM(FIND(".",A454)-2-FIND("//",A454))),"")</f>
        <v/>
      </c>
      <c r="AJ454"/>
      <c r="AK454"/>
      <c r="AL454"/>
      <c r="AM454"/>
      <c r="AN454"/>
      <c r="AO454"/>
      <c r="AP454"/>
      <c r="AQ454" s="48" t="str">
        <f>IF(ROW()=1,"",IF(L454=200,IFERROR(IF(FIND(LOWER(Questionnaire!$E$2),LOWER(N454)),"Yes","No"),"No"),"-"))</f>
        <v>-</v>
      </c>
      <c r="AR454" s="48" t="str">
        <f t="shared" si="77"/>
        <v>-</v>
      </c>
      <c r="AS454" s="48" t="str">
        <f t="shared" si="78"/>
        <v>-</v>
      </c>
      <c r="AT454" s="48" t="str">
        <f t="shared" si="85"/>
        <v>-</v>
      </c>
      <c r="AU454" s="48" t="str">
        <f t="shared" si="79"/>
        <v>No</v>
      </c>
      <c r="AV454" s="48" t="str">
        <f t="shared" si="80"/>
        <v>No</v>
      </c>
      <c r="AW454" s="48" t="str">
        <f t="shared" si="81"/>
        <v>-</v>
      </c>
      <c r="AX454" s="48" t="str">
        <f t="shared" si="82"/>
        <v>No</v>
      </c>
      <c r="AY454" s="48" t="str">
        <f t="shared" si="83"/>
        <v>No</v>
      </c>
      <c r="AZ454" s="48">
        <f t="shared" si="84"/>
        <v>0</v>
      </c>
    </row>
    <row r="455" spans="1:52" x14ac:dyDescent="0.25">
      <c r="A455" s="39"/>
      <c r="B455" s="39" t="e">
        <f>IF(ROW(A455)=1,"",VLOOKUP(A455,'SERP Crawl'!A:C,3,FALSE))</f>
        <v>#N/A</v>
      </c>
      <c r="C455" t="e">
        <f>IF(ROW(A455)=1,"",VLOOKUP(A455,Crawl!A:C,3,FALSE))</f>
        <v>#N/A</v>
      </c>
      <c r="D455" s="46" t="e">
        <f>IF(ROW(A455)=1,"",IF(VLOOKUP(A455,Crawl!A:V,22,FALSE)="","No","Yes"))</f>
        <v>#N/A</v>
      </c>
      <c r="E455" s="46" t="e">
        <f>IF(ROW(A455)=1,"",IF(VLOOKUP(A455,Crawl!A:W,23,FALSE)=0,"",VLOOKUP(A455,Crawl!A:W,23,FALSE)))</f>
        <v>#N/A</v>
      </c>
      <c r="F455" s="46" t="str">
        <f t="shared" si="86"/>
        <v/>
      </c>
      <c r="G455" s="46" t="str">
        <f>IFERROR(MID(A455,FIND(".",A455,LEN(Questionnaire!$E$3)),LEN(A455)),"")</f>
        <v/>
      </c>
      <c r="H455" s="46" t="str">
        <f t="shared" si="87"/>
        <v/>
      </c>
      <c r="AJ455"/>
      <c r="AK455"/>
      <c r="AL455"/>
      <c r="AM455"/>
      <c r="AN455"/>
      <c r="AO455"/>
      <c r="AP455"/>
      <c r="AQ455" s="48" t="str">
        <f>IF(ROW()=1,"",IF(L455=200,IFERROR(IF(FIND(LOWER(Questionnaire!$E$2),LOWER(N455)),"Yes","No"),"No"),"-"))</f>
        <v>-</v>
      </c>
      <c r="AR455" s="48" t="str">
        <f t="shared" si="77"/>
        <v>-</v>
      </c>
      <c r="AS455" s="48" t="str">
        <f t="shared" si="78"/>
        <v>-</v>
      </c>
      <c r="AT455" s="48" t="str">
        <f t="shared" si="85"/>
        <v>-</v>
      </c>
      <c r="AU455" s="48" t="str">
        <f t="shared" si="79"/>
        <v>No</v>
      </c>
      <c r="AV455" s="48" t="str">
        <f t="shared" si="80"/>
        <v>No</v>
      </c>
      <c r="AW455" s="48" t="str">
        <f t="shared" si="81"/>
        <v>-</v>
      </c>
      <c r="AX455" s="48" t="str">
        <f t="shared" si="82"/>
        <v>No</v>
      </c>
      <c r="AY455" s="48" t="str">
        <f t="shared" si="83"/>
        <v>No</v>
      </c>
      <c r="AZ455" s="48">
        <f t="shared" si="84"/>
        <v>0</v>
      </c>
    </row>
    <row r="456" spans="1:52" x14ac:dyDescent="0.25">
      <c r="A456" s="39"/>
      <c r="B456" s="39" t="e">
        <f>IF(ROW(A456)=1,"",VLOOKUP(A456,'SERP Crawl'!A:C,3,FALSE))</f>
        <v>#N/A</v>
      </c>
      <c r="C456" t="e">
        <f>IF(ROW(A456)=1,"",VLOOKUP(A456,Crawl!A:C,3,FALSE))</f>
        <v>#N/A</v>
      </c>
      <c r="D456" s="46" t="e">
        <f>IF(ROW(A456)=1,"",IF(VLOOKUP(A456,Crawl!A:V,22,FALSE)="","No","Yes"))</f>
        <v>#N/A</v>
      </c>
      <c r="E456" s="46" t="e">
        <f>IF(ROW(A456)=1,"",IF(VLOOKUP(A456,Crawl!A:W,23,FALSE)=0,"",VLOOKUP(A456,Crawl!A:W,23,FALSE)))</f>
        <v>#N/A</v>
      </c>
      <c r="F456" s="46" t="str">
        <f t="shared" si="86"/>
        <v/>
      </c>
      <c r="G456" s="46" t="str">
        <f>IFERROR(MID(A456,FIND(".",A456,LEN(Questionnaire!$E$3)),LEN(A456)),"")</f>
        <v/>
      </c>
      <c r="H456" s="46" t="str">
        <f t="shared" si="87"/>
        <v/>
      </c>
      <c r="AJ456"/>
      <c r="AK456"/>
      <c r="AL456"/>
      <c r="AM456"/>
      <c r="AN456"/>
      <c r="AO456"/>
      <c r="AP456"/>
      <c r="AQ456" s="48" t="str">
        <f>IF(ROW()=1,"",IF(L456=200,IFERROR(IF(FIND(LOWER(Questionnaire!$E$2),LOWER(N456)),"Yes","No"),"No"),"-"))</f>
        <v>-</v>
      </c>
      <c r="AR456" s="48" t="str">
        <f t="shared" si="77"/>
        <v>-</v>
      </c>
      <c r="AS456" s="48" t="str">
        <f t="shared" si="78"/>
        <v>-</v>
      </c>
      <c r="AT456" s="48" t="str">
        <f t="shared" si="85"/>
        <v>-</v>
      </c>
      <c r="AU456" s="48" t="str">
        <f t="shared" si="79"/>
        <v>No</v>
      </c>
      <c r="AV456" s="48" t="str">
        <f t="shared" si="80"/>
        <v>No</v>
      </c>
      <c r="AW456" s="48" t="str">
        <f t="shared" si="81"/>
        <v>-</v>
      </c>
      <c r="AX456" s="48" t="str">
        <f t="shared" si="82"/>
        <v>No</v>
      </c>
      <c r="AY456" s="48" t="str">
        <f t="shared" si="83"/>
        <v>No</v>
      </c>
      <c r="AZ456" s="48">
        <f t="shared" si="84"/>
        <v>0</v>
      </c>
    </row>
    <row r="457" spans="1:52" x14ac:dyDescent="0.25">
      <c r="A457" s="39"/>
      <c r="B457" s="39" t="e">
        <f>IF(ROW(A457)=1,"",VLOOKUP(A457,'SERP Crawl'!A:C,3,FALSE))</f>
        <v>#N/A</v>
      </c>
      <c r="C457" t="e">
        <f>IF(ROW(A457)=1,"",VLOOKUP(A457,Crawl!A:C,3,FALSE))</f>
        <v>#N/A</v>
      </c>
      <c r="D457" s="46" t="e">
        <f>IF(ROW(A457)=1,"",IF(VLOOKUP(A457,Crawl!A:V,22,FALSE)="","No","Yes"))</f>
        <v>#N/A</v>
      </c>
      <c r="E457" s="46" t="e">
        <f>IF(ROW(A457)=1,"",IF(VLOOKUP(A457,Crawl!A:W,23,FALSE)=0,"",VLOOKUP(A457,Crawl!A:W,23,FALSE)))</f>
        <v>#N/A</v>
      </c>
      <c r="F457" s="46" t="str">
        <f t="shared" si="86"/>
        <v/>
      </c>
      <c r="G457" s="46" t="str">
        <f>IFERROR(MID(A457,FIND(".",A457,LEN(Questionnaire!$E$3)),LEN(A457)),"")</f>
        <v/>
      </c>
      <c r="H457" s="46" t="str">
        <f t="shared" si="87"/>
        <v/>
      </c>
      <c r="AJ457"/>
      <c r="AK457"/>
      <c r="AL457"/>
      <c r="AM457"/>
      <c r="AN457"/>
      <c r="AO457"/>
      <c r="AP457"/>
      <c r="AQ457" s="48" t="str">
        <f>IF(ROW()=1,"",IF(L457=200,IFERROR(IF(FIND(LOWER(Questionnaire!$E$2),LOWER(N457)),"Yes","No"),"No"),"-"))</f>
        <v>-</v>
      </c>
      <c r="AR457" s="48" t="str">
        <f t="shared" si="77"/>
        <v>-</v>
      </c>
      <c r="AS457" s="48" t="str">
        <f t="shared" si="78"/>
        <v>-</v>
      </c>
      <c r="AT457" s="48" t="str">
        <f t="shared" si="85"/>
        <v>-</v>
      </c>
      <c r="AU457" s="48" t="str">
        <f t="shared" si="79"/>
        <v>No</v>
      </c>
      <c r="AV457" s="48" t="str">
        <f t="shared" si="80"/>
        <v>No</v>
      </c>
      <c r="AW457" s="48" t="str">
        <f t="shared" si="81"/>
        <v>-</v>
      </c>
      <c r="AX457" s="48" t="str">
        <f t="shared" si="82"/>
        <v>No</v>
      </c>
      <c r="AY457" s="48" t="str">
        <f t="shared" si="83"/>
        <v>No</v>
      </c>
      <c r="AZ457" s="48">
        <f t="shared" si="84"/>
        <v>0</v>
      </c>
    </row>
    <row r="458" spans="1:52" x14ac:dyDescent="0.25">
      <c r="A458" s="39"/>
      <c r="B458" s="39" t="e">
        <f>IF(ROW(A458)=1,"",VLOOKUP(A458,'SERP Crawl'!A:C,3,FALSE))</f>
        <v>#N/A</v>
      </c>
      <c r="C458" t="e">
        <f>IF(ROW(A458)=1,"",VLOOKUP(A458,Crawl!A:C,3,FALSE))</f>
        <v>#N/A</v>
      </c>
      <c r="D458" s="46" t="e">
        <f>IF(ROW(A458)=1,"",IF(VLOOKUP(A458,Crawl!A:V,22,FALSE)="","No","Yes"))</f>
        <v>#N/A</v>
      </c>
      <c r="E458" s="46" t="e">
        <f>IF(ROW(A458)=1,"",IF(VLOOKUP(A458,Crawl!A:W,23,FALSE)=0,"",VLOOKUP(A458,Crawl!A:W,23,FALSE)))</f>
        <v>#N/A</v>
      </c>
      <c r="F458" s="46" t="str">
        <f t="shared" si="86"/>
        <v/>
      </c>
      <c r="G458" s="46" t="str">
        <f>IFERROR(MID(A458,FIND(".",A458,LEN(Questionnaire!$E$3)),LEN(A458)),"")</f>
        <v/>
      </c>
      <c r="H458" s="46" t="str">
        <f t="shared" si="87"/>
        <v/>
      </c>
      <c r="AJ458"/>
      <c r="AK458"/>
      <c r="AL458"/>
      <c r="AM458"/>
      <c r="AN458"/>
      <c r="AO458"/>
      <c r="AP458"/>
      <c r="AQ458" s="48" t="str">
        <f>IF(ROW()=1,"",IF(L458=200,IFERROR(IF(FIND(LOWER(Questionnaire!$E$2),LOWER(N458)),"Yes","No"),"No"),"-"))</f>
        <v>-</v>
      </c>
      <c r="AR458" s="48" t="str">
        <f t="shared" si="77"/>
        <v>-</v>
      </c>
      <c r="AS458" s="48" t="str">
        <f t="shared" si="78"/>
        <v>-</v>
      </c>
      <c r="AT458" s="48" t="str">
        <f t="shared" si="85"/>
        <v>-</v>
      </c>
      <c r="AU458" s="48" t="str">
        <f t="shared" si="79"/>
        <v>No</v>
      </c>
      <c r="AV458" s="48" t="str">
        <f t="shared" si="80"/>
        <v>No</v>
      </c>
      <c r="AW458" s="48" t="str">
        <f t="shared" si="81"/>
        <v>-</v>
      </c>
      <c r="AX458" s="48" t="str">
        <f t="shared" si="82"/>
        <v>No</v>
      </c>
      <c r="AY458" s="48" t="str">
        <f t="shared" si="83"/>
        <v>No</v>
      </c>
      <c r="AZ458" s="48">
        <f t="shared" si="84"/>
        <v>0</v>
      </c>
    </row>
    <row r="459" spans="1:52" x14ac:dyDescent="0.25">
      <c r="A459" s="39"/>
      <c r="B459" s="39" t="e">
        <f>IF(ROW(A459)=1,"",VLOOKUP(A459,'SERP Crawl'!A:C,3,FALSE))</f>
        <v>#N/A</v>
      </c>
      <c r="C459" t="e">
        <f>IF(ROW(A459)=1,"",VLOOKUP(A459,Crawl!A:C,3,FALSE))</f>
        <v>#N/A</v>
      </c>
      <c r="D459" s="46" t="e">
        <f>IF(ROW(A459)=1,"",IF(VLOOKUP(A459,Crawl!A:V,22,FALSE)="","No","Yes"))</f>
        <v>#N/A</v>
      </c>
      <c r="E459" s="46" t="e">
        <f>IF(ROW(A459)=1,"",IF(VLOOKUP(A459,Crawl!A:W,23,FALSE)=0,"",VLOOKUP(A459,Crawl!A:W,23,FALSE)))</f>
        <v>#N/A</v>
      </c>
      <c r="F459" s="46" t="str">
        <f t="shared" si="86"/>
        <v/>
      </c>
      <c r="G459" s="46" t="str">
        <f>IFERROR(MID(A459,FIND(".",A459,LEN(Questionnaire!$E$3)),LEN(A459)),"")</f>
        <v/>
      </c>
      <c r="H459" s="46" t="str">
        <f t="shared" si="87"/>
        <v/>
      </c>
      <c r="AJ459"/>
      <c r="AK459"/>
      <c r="AL459"/>
      <c r="AM459"/>
      <c r="AN459"/>
      <c r="AO459"/>
      <c r="AP459"/>
      <c r="AQ459" s="48" t="str">
        <f>IF(ROW()=1,"",IF(L459=200,IFERROR(IF(FIND(LOWER(Questionnaire!$E$2),LOWER(N459)),"Yes","No"),"No"),"-"))</f>
        <v>-</v>
      </c>
      <c r="AR459" s="48" t="str">
        <f t="shared" si="77"/>
        <v>-</v>
      </c>
      <c r="AS459" s="48" t="str">
        <f t="shared" si="78"/>
        <v>-</v>
      </c>
      <c r="AT459" s="48" t="str">
        <f t="shared" si="85"/>
        <v>-</v>
      </c>
      <c r="AU459" s="48" t="str">
        <f t="shared" si="79"/>
        <v>No</v>
      </c>
      <c r="AV459" s="48" t="str">
        <f t="shared" si="80"/>
        <v>No</v>
      </c>
      <c r="AW459" s="48" t="str">
        <f t="shared" si="81"/>
        <v>-</v>
      </c>
      <c r="AX459" s="48" t="str">
        <f t="shared" si="82"/>
        <v>No</v>
      </c>
      <c r="AY459" s="48" t="str">
        <f t="shared" si="83"/>
        <v>No</v>
      </c>
      <c r="AZ459" s="48">
        <f t="shared" si="84"/>
        <v>0</v>
      </c>
    </row>
    <row r="460" spans="1:52" x14ac:dyDescent="0.25">
      <c r="A460" s="39"/>
      <c r="B460" s="39" t="e">
        <f>IF(ROW(A460)=1,"",VLOOKUP(A460,'SERP Crawl'!A:C,3,FALSE))</f>
        <v>#N/A</v>
      </c>
      <c r="C460" t="e">
        <f>IF(ROW(A460)=1,"",VLOOKUP(A460,Crawl!A:C,3,FALSE))</f>
        <v>#N/A</v>
      </c>
      <c r="D460" s="46" t="e">
        <f>IF(ROW(A460)=1,"",IF(VLOOKUP(A460,Crawl!A:V,22,FALSE)="","No","Yes"))</f>
        <v>#N/A</v>
      </c>
      <c r="E460" s="46" t="e">
        <f>IF(ROW(A460)=1,"",IF(VLOOKUP(A460,Crawl!A:W,23,FALSE)=0,"",VLOOKUP(A460,Crawl!A:W,23,FALSE)))</f>
        <v>#N/A</v>
      </c>
      <c r="F460" s="46" t="str">
        <f t="shared" si="86"/>
        <v/>
      </c>
      <c r="G460" s="46" t="str">
        <f>IFERROR(MID(A460,FIND(".",A460,LEN(Questionnaire!$E$3)),LEN(A460)),"")</f>
        <v/>
      </c>
      <c r="H460" s="46" t="str">
        <f t="shared" si="87"/>
        <v/>
      </c>
      <c r="AJ460"/>
      <c r="AK460"/>
      <c r="AL460"/>
      <c r="AM460"/>
      <c r="AN460"/>
      <c r="AO460"/>
      <c r="AP460"/>
      <c r="AQ460" s="48" t="str">
        <f>IF(ROW()=1,"",IF(L460=200,IFERROR(IF(FIND(LOWER(Questionnaire!$E$2),LOWER(N460)),"Yes","No"),"No"),"-"))</f>
        <v>-</v>
      </c>
      <c r="AR460" s="48" t="str">
        <f t="shared" si="77"/>
        <v>-</v>
      </c>
      <c r="AS460" s="48" t="str">
        <f t="shared" si="78"/>
        <v>-</v>
      </c>
      <c r="AT460" s="48" t="str">
        <f t="shared" si="85"/>
        <v>-</v>
      </c>
      <c r="AU460" s="48" t="str">
        <f t="shared" si="79"/>
        <v>No</v>
      </c>
      <c r="AV460" s="48" t="str">
        <f t="shared" si="80"/>
        <v>No</v>
      </c>
      <c r="AW460" s="48" t="str">
        <f t="shared" si="81"/>
        <v>-</v>
      </c>
      <c r="AX460" s="48" t="str">
        <f t="shared" si="82"/>
        <v>No</v>
      </c>
      <c r="AY460" s="48" t="str">
        <f t="shared" si="83"/>
        <v>No</v>
      </c>
      <c r="AZ460" s="48">
        <f t="shared" si="84"/>
        <v>0</v>
      </c>
    </row>
    <row r="461" spans="1:52" x14ac:dyDescent="0.25">
      <c r="A461" s="39"/>
      <c r="B461" s="39" t="e">
        <f>IF(ROW(A461)=1,"",VLOOKUP(A461,'SERP Crawl'!A:C,3,FALSE))</f>
        <v>#N/A</v>
      </c>
      <c r="C461" t="e">
        <f>IF(ROW(A461)=1,"",VLOOKUP(A461,Crawl!A:C,3,FALSE))</f>
        <v>#N/A</v>
      </c>
      <c r="D461" s="46" t="e">
        <f>IF(ROW(A461)=1,"",IF(VLOOKUP(A461,Crawl!A:V,22,FALSE)="","No","Yes"))</f>
        <v>#N/A</v>
      </c>
      <c r="E461" s="46" t="e">
        <f>IF(ROW(A461)=1,"",IF(VLOOKUP(A461,Crawl!A:W,23,FALSE)=0,"",VLOOKUP(A461,Crawl!A:W,23,FALSE)))</f>
        <v>#N/A</v>
      </c>
      <c r="F461" s="46" t="str">
        <f t="shared" si="86"/>
        <v/>
      </c>
      <c r="G461" s="46" t="str">
        <f>IFERROR(MID(A461,FIND(".",A461,LEN(Questionnaire!$E$3)),LEN(A461)),"")</f>
        <v/>
      </c>
      <c r="H461" s="46" t="str">
        <f t="shared" si="87"/>
        <v/>
      </c>
      <c r="AJ461"/>
      <c r="AK461"/>
      <c r="AL461"/>
      <c r="AM461"/>
      <c r="AN461"/>
      <c r="AO461"/>
      <c r="AP461"/>
      <c r="AQ461" s="48" t="str">
        <f>IF(ROW()=1,"",IF(L461=200,IFERROR(IF(FIND(LOWER(Questionnaire!$E$2),LOWER(N461)),"Yes","No"),"No"),"-"))</f>
        <v>-</v>
      </c>
      <c r="AR461" s="48" t="str">
        <f t="shared" si="77"/>
        <v>-</v>
      </c>
      <c r="AS461" s="48" t="str">
        <f t="shared" si="78"/>
        <v>-</v>
      </c>
      <c r="AT461" s="48" t="str">
        <f t="shared" si="85"/>
        <v>-</v>
      </c>
      <c r="AU461" s="48" t="str">
        <f t="shared" si="79"/>
        <v>No</v>
      </c>
      <c r="AV461" s="48" t="str">
        <f t="shared" si="80"/>
        <v>No</v>
      </c>
      <c r="AW461" s="48" t="str">
        <f t="shared" si="81"/>
        <v>-</v>
      </c>
      <c r="AX461" s="48" t="str">
        <f t="shared" si="82"/>
        <v>No</v>
      </c>
      <c r="AY461" s="48" t="str">
        <f t="shared" si="83"/>
        <v>No</v>
      </c>
      <c r="AZ461" s="48">
        <f t="shared" si="84"/>
        <v>0</v>
      </c>
    </row>
    <row r="462" spans="1:52" x14ac:dyDescent="0.25">
      <c r="A462" s="39"/>
      <c r="B462" s="39" t="e">
        <f>IF(ROW(A462)=1,"",VLOOKUP(A462,'SERP Crawl'!A:C,3,FALSE))</f>
        <v>#N/A</v>
      </c>
      <c r="C462" t="e">
        <f>IF(ROW(A462)=1,"",VLOOKUP(A462,Crawl!A:C,3,FALSE))</f>
        <v>#N/A</v>
      </c>
      <c r="D462" s="46" t="e">
        <f>IF(ROW(A462)=1,"",IF(VLOOKUP(A462,Crawl!A:V,22,FALSE)="","No","Yes"))</f>
        <v>#N/A</v>
      </c>
      <c r="E462" s="46" t="e">
        <f>IF(ROW(A462)=1,"",IF(VLOOKUP(A462,Crawl!A:W,23,FALSE)=0,"",VLOOKUP(A462,Crawl!A:W,23,FALSE)))</f>
        <v>#N/A</v>
      </c>
      <c r="F462" s="46" t="str">
        <f t="shared" si="86"/>
        <v/>
      </c>
      <c r="G462" s="46" t="str">
        <f>IFERROR(MID(A462,FIND(".",A462,LEN(Questionnaire!$E$3)),LEN(A462)),"")</f>
        <v/>
      </c>
      <c r="H462" s="46" t="str">
        <f t="shared" si="87"/>
        <v/>
      </c>
      <c r="AJ462"/>
      <c r="AK462"/>
      <c r="AL462"/>
      <c r="AM462"/>
      <c r="AN462"/>
      <c r="AO462"/>
      <c r="AP462"/>
      <c r="AQ462" s="48" t="str">
        <f>IF(ROW()=1,"",IF(L462=200,IFERROR(IF(FIND(LOWER(Questionnaire!$E$2),LOWER(N462)),"Yes","No"),"No"),"-"))</f>
        <v>-</v>
      </c>
      <c r="AR462" s="48" t="str">
        <f t="shared" si="77"/>
        <v>-</v>
      </c>
      <c r="AS462" s="48" t="str">
        <f t="shared" si="78"/>
        <v>-</v>
      </c>
      <c r="AT462" s="48" t="str">
        <f t="shared" si="85"/>
        <v>-</v>
      </c>
      <c r="AU462" s="48" t="str">
        <f t="shared" si="79"/>
        <v>No</v>
      </c>
      <c r="AV462" s="48" t="str">
        <f t="shared" si="80"/>
        <v>No</v>
      </c>
      <c r="AW462" s="48" t="str">
        <f t="shared" si="81"/>
        <v>-</v>
      </c>
      <c r="AX462" s="48" t="str">
        <f t="shared" si="82"/>
        <v>No</v>
      </c>
      <c r="AY462" s="48" t="str">
        <f t="shared" si="83"/>
        <v>No</v>
      </c>
      <c r="AZ462" s="48">
        <f t="shared" si="84"/>
        <v>0</v>
      </c>
    </row>
    <row r="463" spans="1:52" x14ac:dyDescent="0.25">
      <c r="A463" s="39"/>
      <c r="B463" s="39" t="e">
        <f>IF(ROW(A463)=1,"",VLOOKUP(A463,'SERP Crawl'!A:C,3,FALSE))</f>
        <v>#N/A</v>
      </c>
      <c r="C463" t="e">
        <f>IF(ROW(A463)=1,"",VLOOKUP(A463,Crawl!A:C,3,FALSE))</f>
        <v>#N/A</v>
      </c>
      <c r="D463" s="46" t="e">
        <f>IF(ROW(A463)=1,"",IF(VLOOKUP(A463,Crawl!A:V,22,FALSE)="","No","Yes"))</f>
        <v>#N/A</v>
      </c>
      <c r="E463" s="46" t="e">
        <f>IF(ROW(A463)=1,"",IF(VLOOKUP(A463,Crawl!A:W,23,FALSE)=0,"",VLOOKUP(A463,Crawl!A:W,23,FALSE)))</f>
        <v>#N/A</v>
      </c>
      <c r="F463" s="46" t="str">
        <f t="shared" si="86"/>
        <v/>
      </c>
      <c r="G463" s="46" t="str">
        <f>IFERROR(MID(A463,FIND(".",A463,LEN(Questionnaire!$E$3)),LEN(A463)),"")</f>
        <v/>
      </c>
      <c r="H463" s="46" t="str">
        <f t="shared" si="87"/>
        <v/>
      </c>
      <c r="AJ463"/>
      <c r="AK463"/>
      <c r="AL463"/>
      <c r="AM463"/>
      <c r="AN463"/>
      <c r="AO463"/>
      <c r="AP463"/>
      <c r="AQ463" s="48" t="str">
        <f>IF(ROW()=1,"",IF(L463=200,IFERROR(IF(FIND(LOWER(Questionnaire!$E$2),LOWER(N463)),"Yes","No"),"No"),"-"))</f>
        <v>-</v>
      </c>
      <c r="AR463" s="48" t="str">
        <f t="shared" si="77"/>
        <v>-</v>
      </c>
      <c r="AS463" s="48" t="str">
        <f t="shared" si="78"/>
        <v>-</v>
      </c>
      <c r="AT463" s="48" t="str">
        <f t="shared" si="85"/>
        <v>-</v>
      </c>
      <c r="AU463" s="48" t="str">
        <f t="shared" si="79"/>
        <v>No</v>
      </c>
      <c r="AV463" s="48" t="str">
        <f t="shared" si="80"/>
        <v>No</v>
      </c>
      <c r="AW463" s="48" t="str">
        <f t="shared" si="81"/>
        <v>-</v>
      </c>
      <c r="AX463" s="48" t="str">
        <f t="shared" si="82"/>
        <v>No</v>
      </c>
      <c r="AY463" s="48" t="str">
        <f t="shared" si="83"/>
        <v>No</v>
      </c>
      <c r="AZ463" s="48">
        <f t="shared" si="84"/>
        <v>0</v>
      </c>
    </row>
    <row r="464" spans="1:52" x14ac:dyDescent="0.25">
      <c r="A464" s="39"/>
      <c r="B464" s="39" t="e">
        <f>IF(ROW(A464)=1,"",VLOOKUP(A464,'SERP Crawl'!A:C,3,FALSE))</f>
        <v>#N/A</v>
      </c>
      <c r="C464" t="e">
        <f>IF(ROW(A464)=1,"",VLOOKUP(A464,Crawl!A:C,3,FALSE))</f>
        <v>#N/A</v>
      </c>
      <c r="D464" s="46" t="e">
        <f>IF(ROW(A464)=1,"",IF(VLOOKUP(A464,Crawl!A:V,22,FALSE)="","No","Yes"))</f>
        <v>#N/A</v>
      </c>
      <c r="E464" s="46" t="e">
        <f>IF(ROW(A464)=1,"",IF(VLOOKUP(A464,Crawl!A:W,23,FALSE)=0,"",VLOOKUP(A464,Crawl!A:W,23,FALSE)))</f>
        <v>#N/A</v>
      </c>
      <c r="F464" s="46" t="str">
        <f t="shared" si="86"/>
        <v/>
      </c>
      <c r="G464" s="46" t="str">
        <f>IFERROR(MID(A464,FIND(".",A464,LEN(Questionnaire!$E$3)),LEN(A464)),"")</f>
        <v/>
      </c>
      <c r="H464" s="46" t="str">
        <f t="shared" si="87"/>
        <v/>
      </c>
      <c r="AJ464"/>
      <c r="AK464"/>
      <c r="AL464"/>
      <c r="AM464"/>
      <c r="AN464"/>
      <c r="AO464"/>
      <c r="AP464"/>
      <c r="AQ464" s="48" t="str">
        <f>IF(ROW()=1,"",IF(L464=200,IFERROR(IF(FIND(LOWER(Questionnaire!$E$2),LOWER(N464)),"Yes","No"),"No"),"-"))</f>
        <v>-</v>
      </c>
      <c r="AR464" s="48" t="str">
        <f t="shared" si="77"/>
        <v>-</v>
      </c>
      <c r="AS464" s="48" t="str">
        <f t="shared" si="78"/>
        <v>-</v>
      </c>
      <c r="AT464" s="48" t="str">
        <f t="shared" si="85"/>
        <v>-</v>
      </c>
      <c r="AU464" s="48" t="str">
        <f t="shared" si="79"/>
        <v>No</v>
      </c>
      <c r="AV464" s="48" t="str">
        <f t="shared" si="80"/>
        <v>No</v>
      </c>
      <c r="AW464" s="48" t="str">
        <f t="shared" si="81"/>
        <v>-</v>
      </c>
      <c r="AX464" s="48" t="str">
        <f t="shared" si="82"/>
        <v>No</v>
      </c>
      <c r="AY464" s="48" t="str">
        <f t="shared" si="83"/>
        <v>No</v>
      </c>
      <c r="AZ464" s="48">
        <f t="shared" si="84"/>
        <v>0</v>
      </c>
    </row>
    <row r="465" spans="1:52" x14ac:dyDescent="0.25">
      <c r="A465" s="39"/>
      <c r="B465" s="39" t="e">
        <f>IF(ROW(A465)=1,"",VLOOKUP(A465,'SERP Crawl'!A:C,3,FALSE))</f>
        <v>#N/A</v>
      </c>
      <c r="C465" t="e">
        <f>IF(ROW(A465)=1,"",VLOOKUP(A465,Crawl!A:C,3,FALSE))</f>
        <v>#N/A</v>
      </c>
      <c r="D465" s="46" t="e">
        <f>IF(ROW(A465)=1,"",IF(VLOOKUP(A465,Crawl!A:V,22,FALSE)="","No","Yes"))</f>
        <v>#N/A</v>
      </c>
      <c r="E465" s="46" t="e">
        <f>IF(ROW(A465)=1,"",IF(VLOOKUP(A465,Crawl!A:W,23,FALSE)=0,"",VLOOKUP(A465,Crawl!A:W,23,FALSE)))</f>
        <v>#N/A</v>
      </c>
      <c r="F465" s="46" t="str">
        <f t="shared" si="86"/>
        <v/>
      </c>
      <c r="G465" s="46" t="str">
        <f>IFERROR(MID(A465,FIND(".",A465,LEN(Questionnaire!$E$3)),LEN(A465)),"")</f>
        <v/>
      </c>
      <c r="H465" s="46" t="str">
        <f t="shared" si="87"/>
        <v/>
      </c>
      <c r="AJ465"/>
      <c r="AK465"/>
      <c r="AL465"/>
      <c r="AM465"/>
      <c r="AN465"/>
      <c r="AO465"/>
      <c r="AP465"/>
      <c r="AQ465" s="48" t="str">
        <f>IF(ROW()=1,"",IF(L465=200,IFERROR(IF(FIND(LOWER(Questionnaire!$E$2),LOWER(N465)),"Yes","No"),"No"),"-"))</f>
        <v>-</v>
      </c>
      <c r="AR465" s="48" t="str">
        <f t="shared" si="77"/>
        <v>-</v>
      </c>
      <c r="AS465" s="48" t="str">
        <f t="shared" si="78"/>
        <v>-</v>
      </c>
      <c r="AT465" s="48" t="str">
        <f t="shared" si="85"/>
        <v>-</v>
      </c>
      <c r="AU465" s="48" t="str">
        <f t="shared" si="79"/>
        <v>No</v>
      </c>
      <c r="AV465" s="48" t="str">
        <f t="shared" si="80"/>
        <v>No</v>
      </c>
      <c r="AW465" s="48" t="str">
        <f t="shared" si="81"/>
        <v>-</v>
      </c>
      <c r="AX465" s="48" t="str">
        <f t="shared" si="82"/>
        <v>No</v>
      </c>
      <c r="AY465" s="48" t="str">
        <f t="shared" si="83"/>
        <v>No</v>
      </c>
      <c r="AZ465" s="48">
        <f t="shared" si="84"/>
        <v>0</v>
      </c>
    </row>
    <row r="466" spans="1:52" x14ac:dyDescent="0.25">
      <c r="A466" s="39"/>
      <c r="B466" s="39" t="e">
        <f>IF(ROW(A466)=1,"",VLOOKUP(A466,'SERP Crawl'!A:C,3,FALSE))</f>
        <v>#N/A</v>
      </c>
      <c r="C466" t="e">
        <f>IF(ROW(A466)=1,"",VLOOKUP(A466,Crawl!A:C,3,FALSE))</f>
        <v>#N/A</v>
      </c>
      <c r="D466" s="46" t="e">
        <f>IF(ROW(A466)=1,"",IF(VLOOKUP(A466,Crawl!A:V,22,FALSE)="","No","Yes"))</f>
        <v>#N/A</v>
      </c>
      <c r="E466" s="46" t="e">
        <f>IF(ROW(A466)=1,"",IF(VLOOKUP(A466,Crawl!A:W,23,FALSE)=0,"",VLOOKUP(A466,Crawl!A:W,23,FALSE)))</f>
        <v>#N/A</v>
      </c>
      <c r="F466" s="46" t="str">
        <f t="shared" si="86"/>
        <v/>
      </c>
      <c r="G466" s="46" t="str">
        <f>IFERROR(MID(A466,FIND(".",A466,LEN(Questionnaire!$E$3)),LEN(A466)),"")</f>
        <v/>
      </c>
      <c r="H466" s="46" t="str">
        <f t="shared" si="87"/>
        <v/>
      </c>
      <c r="AJ466"/>
      <c r="AK466"/>
      <c r="AL466"/>
      <c r="AM466"/>
      <c r="AN466"/>
      <c r="AO466"/>
      <c r="AP466"/>
      <c r="AQ466" s="48" t="str">
        <f>IF(ROW()=1,"",IF(L466=200,IFERROR(IF(FIND(LOWER(Questionnaire!$E$2),LOWER(N466)),"Yes","No"),"No"),"-"))</f>
        <v>-</v>
      </c>
      <c r="AR466" s="48" t="str">
        <f t="shared" si="77"/>
        <v>-</v>
      </c>
      <c r="AS466" s="48" t="str">
        <f t="shared" si="78"/>
        <v>-</v>
      </c>
      <c r="AT466" s="48" t="str">
        <f t="shared" si="85"/>
        <v>-</v>
      </c>
      <c r="AU466" s="48" t="str">
        <f t="shared" si="79"/>
        <v>No</v>
      </c>
      <c r="AV466" s="48" t="str">
        <f t="shared" si="80"/>
        <v>No</v>
      </c>
      <c r="AW466" s="48" t="str">
        <f t="shared" si="81"/>
        <v>-</v>
      </c>
      <c r="AX466" s="48" t="str">
        <f t="shared" si="82"/>
        <v>No</v>
      </c>
      <c r="AY466" s="48" t="str">
        <f t="shared" si="83"/>
        <v>No</v>
      </c>
      <c r="AZ466" s="48">
        <f t="shared" si="84"/>
        <v>0</v>
      </c>
    </row>
    <row r="467" spans="1:52" x14ac:dyDescent="0.25">
      <c r="A467" s="39"/>
      <c r="B467" s="39" t="e">
        <f>IF(ROW(A467)=1,"",VLOOKUP(A467,'SERP Crawl'!A:C,3,FALSE))</f>
        <v>#N/A</v>
      </c>
      <c r="C467" t="e">
        <f>IF(ROW(A467)=1,"",VLOOKUP(A467,Crawl!A:C,3,FALSE))</f>
        <v>#N/A</v>
      </c>
      <c r="D467" s="46" t="e">
        <f>IF(ROW(A467)=1,"",IF(VLOOKUP(A467,Crawl!A:V,22,FALSE)="","No","Yes"))</f>
        <v>#N/A</v>
      </c>
      <c r="E467" s="46" t="e">
        <f>IF(ROW(A467)=1,"",IF(VLOOKUP(A467,Crawl!A:W,23,FALSE)=0,"",VLOOKUP(A467,Crawl!A:W,23,FALSE)))</f>
        <v>#N/A</v>
      </c>
      <c r="F467" s="46" t="str">
        <f t="shared" si="86"/>
        <v/>
      </c>
      <c r="G467" s="46" t="str">
        <f>IFERROR(MID(A467,FIND(".",A467,LEN(Questionnaire!$E$3)),LEN(A467)),"")</f>
        <v/>
      </c>
      <c r="H467" s="46" t="str">
        <f t="shared" si="87"/>
        <v/>
      </c>
      <c r="AJ467"/>
      <c r="AK467"/>
      <c r="AL467"/>
      <c r="AM467"/>
      <c r="AN467"/>
      <c r="AO467"/>
      <c r="AP467"/>
      <c r="AQ467" s="48" t="str">
        <f>IF(ROW()=1,"",IF(L467=200,IFERROR(IF(FIND(LOWER(Questionnaire!$E$2),LOWER(N467)),"Yes","No"),"No"),"-"))</f>
        <v>-</v>
      </c>
      <c r="AR467" s="48" t="str">
        <f t="shared" si="77"/>
        <v>-</v>
      </c>
      <c r="AS467" s="48" t="str">
        <f t="shared" si="78"/>
        <v>-</v>
      </c>
      <c r="AT467" s="48" t="str">
        <f t="shared" si="85"/>
        <v>-</v>
      </c>
      <c r="AU467" s="48" t="str">
        <f t="shared" si="79"/>
        <v>No</v>
      </c>
      <c r="AV467" s="48" t="str">
        <f t="shared" si="80"/>
        <v>No</v>
      </c>
      <c r="AW467" s="48" t="str">
        <f t="shared" si="81"/>
        <v>-</v>
      </c>
      <c r="AX467" s="48" t="str">
        <f t="shared" si="82"/>
        <v>No</v>
      </c>
      <c r="AY467" s="48" t="str">
        <f t="shared" si="83"/>
        <v>No</v>
      </c>
      <c r="AZ467" s="48">
        <f t="shared" si="84"/>
        <v>0</v>
      </c>
    </row>
    <row r="468" spans="1:52" x14ac:dyDescent="0.25">
      <c r="A468" s="39"/>
      <c r="B468" s="39" t="e">
        <f>IF(ROW(A468)=1,"",VLOOKUP(A468,'SERP Crawl'!A:C,3,FALSE))</f>
        <v>#N/A</v>
      </c>
      <c r="C468" t="e">
        <f>IF(ROW(A468)=1,"",VLOOKUP(A468,Crawl!A:C,3,FALSE))</f>
        <v>#N/A</v>
      </c>
      <c r="D468" s="46" t="e">
        <f>IF(ROW(A468)=1,"",IF(VLOOKUP(A468,Crawl!A:V,22,FALSE)="","No","Yes"))</f>
        <v>#N/A</v>
      </c>
      <c r="E468" s="46" t="e">
        <f>IF(ROW(A468)=1,"",IF(VLOOKUP(A468,Crawl!A:W,23,FALSE)=0,"",VLOOKUP(A468,Crawl!A:W,23,FALSE)))</f>
        <v>#N/A</v>
      </c>
      <c r="F468" s="46" t="str">
        <f t="shared" si="86"/>
        <v/>
      </c>
      <c r="G468" s="46" t="str">
        <f>IFERROR(MID(A468,FIND(".",A468,LEN(Questionnaire!$E$3)),LEN(A468)),"")</f>
        <v/>
      </c>
      <c r="H468" s="46" t="str">
        <f t="shared" si="87"/>
        <v/>
      </c>
      <c r="AJ468"/>
      <c r="AK468"/>
      <c r="AL468"/>
      <c r="AM468"/>
      <c r="AN468"/>
      <c r="AO468"/>
      <c r="AP468"/>
      <c r="AQ468" s="48" t="str">
        <f>IF(ROW()=1,"",IF(L468=200,IFERROR(IF(FIND(LOWER(Questionnaire!$E$2),LOWER(N468)),"Yes","No"),"No"),"-"))</f>
        <v>-</v>
      </c>
      <c r="AR468" s="48" t="str">
        <f t="shared" si="77"/>
        <v>-</v>
      </c>
      <c r="AS468" s="48" t="str">
        <f t="shared" si="78"/>
        <v>-</v>
      </c>
      <c r="AT468" s="48" t="str">
        <f t="shared" si="85"/>
        <v>-</v>
      </c>
      <c r="AU468" s="48" t="str">
        <f t="shared" si="79"/>
        <v>No</v>
      </c>
      <c r="AV468" s="48" t="str">
        <f t="shared" si="80"/>
        <v>No</v>
      </c>
      <c r="AW468" s="48" t="str">
        <f t="shared" si="81"/>
        <v>-</v>
      </c>
      <c r="AX468" s="48" t="str">
        <f t="shared" si="82"/>
        <v>No</v>
      </c>
      <c r="AY468" s="48" t="str">
        <f t="shared" si="83"/>
        <v>No</v>
      </c>
      <c r="AZ468" s="48">
        <f t="shared" si="84"/>
        <v>0</v>
      </c>
    </row>
    <row r="469" spans="1:52" x14ac:dyDescent="0.25">
      <c r="A469" s="39"/>
      <c r="B469" s="39" t="e">
        <f>IF(ROW(A469)=1,"",VLOOKUP(A469,'SERP Crawl'!A:C,3,FALSE))</f>
        <v>#N/A</v>
      </c>
      <c r="C469" t="e">
        <f>IF(ROW(A469)=1,"",VLOOKUP(A469,Crawl!A:C,3,FALSE))</f>
        <v>#N/A</v>
      </c>
      <c r="D469" s="46" t="e">
        <f>IF(ROW(A469)=1,"",IF(VLOOKUP(A469,Crawl!A:V,22,FALSE)="","No","Yes"))</f>
        <v>#N/A</v>
      </c>
      <c r="E469" s="46" t="e">
        <f>IF(ROW(A469)=1,"",IF(VLOOKUP(A469,Crawl!A:W,23,FALSE)=0,"",VLOOKUP(A469,Crawl!A:W,23,FALSE)))</f>
        <v>#N/A</v>
      </c>
      <c r="F469" s="46" t="str">
        <f t="shared" si="86"/>
        <v/>
      </c>
      <c r="G469" s="46" t="str">
        <f>IFERROR(MID(A469,FIND(".",A469,LEN(Questionnaire!$E$3)),LEN(A469)),"")</f>
        <v/>
      </c>
      <c r="H469" s="46" t="str">
        <f t="shared" si="87"/>
        <v/>
      </c>
      <c r="AJ469"/>
      <c r="AK469"/>
      <c r="AL469"/>
      <c r="AM469"/>
      <c r="AN469"/>
      <c r="AO469"/>
      <c r="AP469"/>
      <c r="AQ469" s="48" t="str">
        <f>IF(ROW()=1,"",IF(L469=200,IFERROR(IF(FIND(LOWER(Questionnaire!$E$2),LOWER(N469)),"Yes","No"),"No"),"-"))</f>
        <v>-</v>
      </c>
      <c r="AR469" s="48" t="str">
        <f t="shared" si="77"/>
        <v>-</v>
      </c>
      <c r="AS469" s="48" t="str">
        <f t="shared" si="78"/>
        <v>-</v>
      </c>
      <c r="AT469" s="48" t="str">
        <f t="shared" si="85"/>
        <v>-</v>
      </c>
      <c r="AU469" s="48" t="str">
        <f t="shared" si="79"/>
        <v>No</v>
      </c>
      <c r="AV469" s="48" t="str">
        <f t="shared" si="80"/>
        <v>No</v>
      </c>
      <c r="AW469" s="48" t="str">
        <f t="shared" si="81"/>
        <v>-</v>
      </c>
      <c r="AX469" s="48" t="str">
        <f t="shared" si="82"/>
        <v>No</v>
      </c>
      <c r="AY469" s="48" t="str">
        <f t="shared" si="83"/>
        <v>No</v>
      </c>
      <c r="AZ469" s="48">
        <f t="shared" si="84"/>
        <v>0</v>
      </c>
    </row>
    <row r="470" spans="1:52" x14ac:dyDescent="0.25">
      <c r="A470" s="39"/>
      <c r="B470" s="39" t="e">
        <f>IF(ROW(A470)=1,"",VLOOKUP(A470,'SERP Crawl'!A:C,3,FALSE))</f>
        <v>#N/A</v>
      </c>
      <c r="C470" t="e">
        <f>IF(ROW(A470)=1,"",VLOOKUP(A470,Crawl!A:C,3,FALSE))</f>
        <v>#N/A</v>
      </c>
      <c r="D470" s="46" t="e">
        <f>IF(ROW(A470)=1,"",IF(VLOOKUP(A470,Crawl!A:V,22,FALSE)="","No","Yes"))</f>
        <v>#N/A</v>
      </c>
      <c r="E470" s="46" t="e">
        <f>IF(ROW(A470)=1,"",IF(VLOOKUP(A470,Crawl!A:W,23,FALSE)=0,"",VLOOKUP(A470,Crawl!A:W,23,FALSE)))</f>
        <v>#N/A</v>
      </c>
      <c r="F470" s="46" t="str">
        <f t="shared" si="86"/>
        <v/>
      </c>
      <c r="G470" s="46" t="str">
        <f>IFERROR(MID(A470,FIND(".",A470,LEN(Questionnaire!$E$3)),LEN(A470)),"")</f>
        <v/>
      </c>
      <c r="H470" s="46" t="str">
        <f t="shared" si="87"/>
        <v/>
      </c>
      <c r="AJ470"/>
      <c r="AK470"/>
      <c r="AL470"/>
      <c r="AM470"/>
      <c r="AN470"/>
      <c r="AO470"/>
      <c r="AP470"/>
      <c r="AQ470" s="48" t="str">
        <f>IF(ROW()=1,"",IF(L470=200,IFERROR(IF(FIND(LOWER(Questionnaire!$E$2),LOWER(N470)),"Yes","No"),"No"),"-"))</f>
        <v>-</v>
      </c>
      <c r="AR470" s="48" t="str">
        <f t="shared" si="77"/>
        <v>-</v>
      </c>
      <c r="AS470" s="48" t="str">
        <f t="shared" si="78"/>
        <v>-</v>
      </c>
      <c r="AT470" s="48" t="str">
        <f t="shared" si="85"/>
        <v>-</v>
      </c>
      <c r="AU470" s="48" t="str">
        <f t="shared" si="79"/>
        <v>No</v>
      </c>
      <c r="AV470" s="48" t="str">
        <f t="shared" si="80"/>
        <v>No</v>
      </c>
      <c r="AW470" s="48" t="str">
        <f t="shared" si="81"/>
        <v>-</v>
      </c>
      <c r="AX470" s="48" t="str">
        <f t="shared" si="82"/>
        <v>No</v>
      </c>
      <c r="AY470" s="48" t="str">
        <f t="shared" si="83"/>
        <v>No</v>
      </c>
      <c r="AZ470" s="48">
        <f t="shared" si="84"/>
        <v>0</v>
      </c>
    </row>
    <row r="471" spans="1:52" x14ac:dyDescent="0.25">
      <c r="A471" s="39"/>
      <c r="B471" s="39" t="e">
        <f>IF(ROW(A471)=1,"",VLOOKUP(A471,'SERP Crawl'!A:C,3,FALSE))</f>
        <v>#N/A</v>
      </c>
      <c r="C471" t="e">
        <f>IF(ROW(A471)=1,"",VLOOKUP(A471,Crawl!A:C,3,FALSE))</f>
        <v>#N/A</v>
      </c>
      <c r="D471" s="46" t="e">
        <f>IF(ROW(A471)=1,"",IF(VLOOKUP(A471,Crawl!A:V,22,FALSE)="","No","Yes"))</f>
        <v>#N/A</v>
      </c>
      <c r="E471" s="46" t="e">
        <f>IF(ROW(A471)=1,"",IF(VLOOKUP(A471,Crawl!A:W,23,FALSE)=0,"",VLOOKUP(A471,Crawl!A:W,23,FALSE)))</f>
        <v>#N/A</v>
      </c>
      <c r="F471" s="46" t="str">
        <f t="shared" si="86"/>
        <v/>
      </c>
      <c r="G471" s="46" t="str">
        <f>IFERROR(MID(A471,FIND(".",A471,LEN(Questionnaire!$E$3)),LEN(A471)),"")</f>
        <v/>
      </c>
      <c r="H471" s="46" t="str">
        <f t="shared" si="87"/>
        <v/>
      </c>
      <c r="AJ471"/>
      <c r="AK471"/>
      <c r="AL471"/>
      <c r="AM471"/>
      <c r="AN471"/>
      <c r="AO471"/>
      <c r="AP471"/>
      <c r="AQ471" s="48" t="str">
        <f>IF(ROW()=1,"",IF(L471=200,IFERROR(IF(FIND(LOWER(Questionnaire!$E$2),LOWER(N471)),"Yes","No"),"No"),"-"))</f>
        <v>-</v>
      </c>
      <c r="AR471" s="48" t="str">
        <f t="shared" si="77"/>
        <v>-</v>
      </c>
      <c r="AS471" s="48" t="str">
        <f t="shared" si="78"/>
        <v>-</v>
      </c>
      <c r="AT471" s="48" t="str">
        <f t="shared" si="85"/>
        <v>-</v>
      </c>
      <c r="AU471" s="48" t="str">
        <f t="shared" si="79"/>
        <v>No</v>
      </c>
      <c r="AV471" s="48" t="str">
        <f t="shared" si="80"/>
        <v>No</v>
      </c>
      <c r="AW471" s="48" t="str">
        <f t="shared" si="81"/>
        <v>-</v>
      </c>
      <c r="AX471" s="48" t="str">
        <f t="shared" si="82"/>
        <v>No</v>
      </c>
      <c r="AY471" s="48" t="str">
        <f t="shared" si="83"/>
        <v>No</v>
      </c>
      <c r="AZ471" s="48">
        <f t="shared" si="84"/>
        <v>0</v>
      </c>
    </row>
    <row r="472" spans="1:52" x14ac:dyDescent="0.25">
      <c r="A472" s="39"/>
      <c r="B472" s="39" t="e">
        <f>IF(ROW(A472)=1,"",VLOOKUP(A472,'SERP Crawl'!A:C,3,FALSE))</f>
        <v>#N/A</v>
      </c>
      <c r="C472" t="e">
        <f>IF(ROW(A472)=1,"",VLOOKUP(A472,Crawl!A:C,3,FALSE))</f>
        <v>#N/A</v>
      </c>
      <c r="D472" s="46" t="e">
        <f>IF(ROW(A472)=1,"",IF(VLOOKUP(A472,Crawl!A:V,22,FALSE)="","No","Yes"))</f>
        <v>#N/A</v>
      </c>
      <c r="E472" s="46" t="e">
        <f>IF(ROW(A472)=1,"",IF(VLOOKUP(A472,Crawl!A:W,23,FALSE)=0,"",VLOOKUP(A472,Crawl!A:W,23,FALSE)))</f>
        <v>#N/A</v>
      </c>
      <c r="F472" s="46" t="str">
        <f t="shared" si="86"/>
        <v/>
      </c>
      <c r="G472" s="46" t="str">
        <f>IFERROR(MID(A472,FIND(".",A472,LEN(Questionnaire!$E$3)),LEN(A472)),"")</f>
        <v/>
      </c>
      <c r="H472" s="46" t="str">
        <f t="shared" si="87"/>
        <v/>
      </c>
      <c r="AJ472"/>
      <c r="AK472"/>
      <c r="AL472"/>
      <c r="AM472"/>
      <c r="AN472"/>
      <c r="AO472"/>
      <c r="AP472"/>
      <c r="AQ472" s="48" t="str">
        <f>IF(ROW()=1,"",IF(L472=200,IFERROR(IF(FIND(LOWER(Questionnaire!$E$2),LOWER(N472)),"Yes","No"),"No"),"-"))</f>
        <v>-</v>
      </c>
      <c r="AR472" s="48" t="str">
        <f t="shared" si="77"/>
        <v>-</v>
      </c>
      <c r="AS472" s="48" t="str">
        <f t="shared" si="78"/>
        <v>-</v>
      </c>
      <c r="AT472" s="48" t="str">
        <f t="shared" si="85"/>
        <v>-</v>
      </c>
      <c r="AU472" s="48" t="str">
        <f t="shared" si="79"/>
        <v>No</v>
      </c>
      <c r="AV472" s="48" t="str">
        <f t="shared" si="80"/>
        <v>No</v>
      </c>
      <c r="AW472" s="48" t="str">
        <f t="shared" si="81"/>
        <v>-</v>
      </c>
      <c r="AX472" s="48" t="str">
        <f t="shared" si="82"/>
        <v>No</v>
      </c>
      <c r="AY472" s="48" t="str">
        <f t="shared" si="83"/>
        <v>No</v>
      </c>
      <c r="AZ472" s="48">
        <f t="shared" si="84"/>
        <v>0</v>
      </c>
    </row>
    <row r="473" spans="1:52" x14ac:dyDescent="0.25">
      <c r="A473" s="39"/>
      <c r="B473" s="39" t="e">
        <f>IF(ROW(A473)=1,"",VLOOKUP(A473,'SERP Crawl'!A:C,3,FALSE))</f>
        <v>#N/A</v>
      </c>
      <c r="C473" t="e">
        <f>IF(ROW(A473)=1,"",VLOOKUP(A473,Crawl!A:C,3,FALSE))</f>
        <v>#N/A</v>
      </c>
      <c r="D473" s="46" t="e">
        <f>IF(ROW(A473)=1,"",IF(VLOOKUP(A473,Crawl!A:V,22,FALSE)="","No","Yes"))</f>
        <v>#N/A</v>
      </c>
      <c r="E473" s="46" t="e">
        <f>IF(ROW(A473)=1,"",IF(VLOOKUP(A473,Crawl!A:W,23,FALSE)=0,"",VLOOKUP(A473,Crawl!A:W,23,FALSE)))</f>
        <v>#N/A</v>
      </c>
      <c r="F473" s="46" t="str">
        <f t="shared" si="86"/>
        <v/>
      </c>
      <c r="G473" s="46" t="str">
        <f>IFERROR(MID(A473,FIND(".",A473,LEN(Questionnaire!$E$3)),LEN(A473)),"")</f>
        <v/>
      </c>
      <c r="H473" s="46" t="str">
        <f t="shared" si="87"/>
        <v/>
      </c>
      <c r="AJ473"/>
      <c r="AK473"/>
      <c r="AL473"/>
      <c r="AM473"/>
      <c r="AN473"/>
      <c r="AO473"/>
      <c r="AP473"/>
      <c r="AQ473" s="48" t="str">
        <f>IF(ROW()=1,"",IF(L473=200,IFERROR(IF(FIND(LOWER(Questionnaire!$E$2),LOWER(N473)),"Yes","No"),"No"),"-"))</f>
        <v>-</v>
      </c>
      <c r="AR473" s="48" t="str">
        <f t="shared" si="77"/>
        <v>-</v>
      </c>
      <c r="AS473" s="48" t="str">
        <f t="shared" si="78"/>
        <v>-</v>
      </c>
      <c r="AT473" s="48" t="str">
        <f t="shared" si="85"/>
        <v>-</v>
      </c>
      <c r="AU473" s="48" t="str">
        <f t="shared" si="79"/>
        <v>No</v>
      </c>
      <c r="AV473" s="48" t="str">
        <f t="shared" si="80"/>
        <v>No</v>
      </c>
      <c r="AW473" s="48" t="str">
        <f t="shared" si="81"/>
        <v>-</v>
      </c>
      <c r="AX473" s="48" t="str">
        <f t="shared" si="82"/>
        <v>No</v>
      </c>
      <c r="AY473" s="48" t="str">
        <f t="shared" si="83"/>
        <v>No</v>
      </c>
      <c r="AZ473" s="48">
        <f t="shared" si="84"/>
        <v>0</v>
      </c>
    </row>
    <row r="474" spans="1:52" x14ac:dyDescent="0.25">
      <c r="A474" s="39"/>
      <c r="B474" s="39" t="e">
        <f>IF(ROW(A474)=1,"",VLOOKUP(A474,'SERP Crawl'!A:C,3,FALSE))</f>
        <v>#N/A</v>
      </c>
      <c r="C474" t="e">
        <f>IF(ROW(A474)=1,"",VLOOKUP(A474,Crawl!A:C,3,FALSE))</f>
        <v>#N/A</v>
      </c>
      <c r="D474" s="46" t="e">
        <f>IF(ROW(A474)=1,"",IF(VLOOKUP(A474,Crawl!A:V,22,FALSE)="","No","Yes"))</f>
        <v>#N/A</v>
      </c>
      <c r="E474" s="46" t="e">
        <f>IF(ROW(A474)=1,"",IF(VLOOKUP(A474,Crawl!A:W,23,FALSE)=0,"",VLOOKUP(A474,Crawl!A:W,23,FALSE)))</f>
        <v>#N/A</v>
      </c>
      <c r="F474" s="46" t="str">
        <f t="shared" si="86"/>
        <v/>
      </c>
      <c r="G474" s="46" t="str">
        <f>IFERROR(MID(A474,FIND(".",A474,LEN(Questionnaire!$E$3)),LEN(A474)),"")</f>
        <v/>
      </c>
      <c r="H474" s="46" t="str">
        <f t="shared" si="87"/>
        <v/>
      </c>
      <c r="AJ474"/>
      <c r="AK474"/>
      <c r="AL474"/>
      <c r="AM474"/>
      <c r="AN474"/>
      <c r="AO474"/>
      <c r="AP474"/>
      <c r="AQ474" s="48" t="str">
        <f>IF(ROW()=1,"",IF(L474=200,IFERROR(IF(FIND(LOWER(Questionnaire!$E$2),LOWER(N474)),"Yes","No"),"No"),"-"))</f>
        <v>-</v>
      </c>
      <c r="AR474" s="48" t="str">
        <f t="shared" si="77"/>
        <v>-</v>
      </c>
      <c r="AS474" s="48" t="str">
        <f t="shared" si="78"/>
        <v>-</v>
      </c>
      <c r="AT474" s="48" t="str">
        <f t="shared" si="85"/>
        <v>-</v>
      </c>
      <c r="AU474" s="48" t="str">
        <f t="shared" si="79"/>
        <v>No</v>
      </c>
      <c r="AV474" s="48" t="str">
        <f t="shared" si="80"/>
        <v>No</v>
      </c>
      <c r="AW474" s="48" t="str">
        <f t="shared" si="81"/>
        <v>-</v>
      </c>
      <c r="AX474" s="48" t="str">
        <f t="shared" si="82"/>
        <v>No</v>
      </c>
      <c r="AY474" s="48" t="str">
        <f t="shared" si="83"/>
        <v>No</v>
      </c>
      <c r="AZ474" s="48">
        <f t="shared" si="84"/>
        <v>0</v>
      </c>
    </row>
    <row r="475" spans="1:52" x14ac:dyDescent="0.25">
      <c r="A475" s="39"/>
      <c r="B475" s="39" t="e">
        <f>IF(ROW(A475)=1,"",VLOOKUP(A475,'SERP Crawl'!A:C,3,FALSE))</f>
        <v>#N/A</v>
      </c>
      <c r="C475" t="e">
        <f>IF(ROW(A475)=1,"",VLOOKUP(A475,Crawl!A:C,3,FALSE))</f>
        <v>#N/A</v>
      </c>
      <c r="D475" s="46" t="e">
        <f>IF(ROW(A475)=1,"",IF(VLOOKUP(A475,Crawl!A:V,22,FALSE)="","No","Yes"))</f>
        <v>#N/A</v>
      </c>
      <c r="E475" s="46" t="e">
        <f>IF(ROW(A475)=1,"",IF(VLOOKUP(A475,Crawl!A:W,23,FALSE)=0,"",VLOOKUP(A475,Crawl!A:W,23,FALSE)))</f>
        <v>#N/A</v>
      </c>
      <c r="F475" s="46" t="str">
        <f t="shared" si="86"/>
        <v/>
      </c>
      <c r="G475" s="46" t="str">
        <f>IFERROR(MID(A475,FIND(".",A475,LEN(Questionnaire!$E$3)),LEN(A475)),"")</f>
        <v/>
      </c>
      <c r="H475" s="46" t="str">
        <f t="shared" si="87"/>
        <v/>
      </c>
      <c r="AJ475"/>
      <c r="AK475"/>
      <c r="AL475"/>
      <c r="AM475"/>
      <c r="AN475"/>
      <c r="AO475"/>
      <c r="AP475"/>
      <c r="AQ475" s="48" t="str">
        <f>IF(ROW()=1,"",IF(L475=200,IFERROR(IF(FIND(LOWER(Questionnaire!$E$2),LOWER(N475)),"Yes","No"),"No"),"-"))</f>
        <v>-</v>
      </c>
      <c r="AR475" s="48" t="str">
        <f t="shared" si="77"/>
        <v>-</v>
      </c>
      <c r="AS475" s="48" t="str">
        <f t="shared" si="78"/>
        <v>-</v>
      </c>
      <c r="AT475" s="48" t="str">
        <f t="shared" si="85"/>
        <v>-</v>
      </c>
      <c r="AU475" s="48" t="str">
        <f t="shared" si="79"/>
        <v>No</v>
      </c>
      <c r="AV475" s="48" t="str">
        <f t="shared" si="80"/>
        <v>No</v>
      </c>
      <c r="AW475" s="48" t="str">
        <f t="shared" si="81"/>
        <v>-</v>
      </c>
      <c r="AX475" s="48" t="str">
        <f t="shared" si="82"/>
        <v>No</v>
      </c>
      <c r="AY475" s="48" t="str">
        <f t="shared" si="83"/>
        <v>No</v>
      </c>
      <c r="AZ475" s="48">
        <f t="shared" si="84"/>
        <v>0</v>
      </c>
    </row>
    <row r="476" spans="1:52" x14ac:dyDescent="0.25">
      <c r="A476" s="39"/>
      <c r="B476" s="39" t="e">
        <f>IF(ROW(A476)=1,"",VLOOKUP(A476,'SERP Crawl'!A:C,3,FALSE))</f>
        <v>#N/A</v>
      </c>
      <c r="C476" t="e">
        <f>IF(ROW(A476)=1,"",VLOOKUP(A476,Crawl!A:C,3,FALSE))</f>
        <v>#N/A</v>
      </c>
      <c r="D476" s="46" t="e">
        <f>IF(ROW(A476)=1,"",IF(VLOOKUP(A476,Crawl!A:V,22,FALSE)="","No","Yes"))</f>
        <v>#N/A</v>
      </c>
      <c r="E476" s="46" t="e">
        <f>IF(ROW(A476)=1,"",IF(VLOOKUP(A476,Crawl!A:W,23,FALSE)=0,"",VLOOKUP(A476,Crawl!A:W,23,FALSE)))</f>
        <v>#N/A</v>
      </c>
      <c r="F476" s="46" t="str">
        <f t="shared" si="86"/>
        <v/>
      </c>
      <c r="G476" s="46" t="str">
        <f>IFERROR(MID(A476,FIND(".",A476,LEN(Questionnaire!$E$3)),LEN(A476)),"")</f>
        <v/>
      </c>
      <c r="H476" s="46" t="str">
        <f t="shared" si="87"/>
        <v/>
      </c>
      <c r="AJ476"/>
      <c r="AK476"/>
      <c r="AL476"/>
      <c r="AM476"/>
      <c r="AN476"/>
      <c r="AO476"/>
      <c r="AP476"/>
      <c r="AQ476" s="48" t="str">
        <f>IF(ROW()=1,"",IF(L476=200,IFERROR(IF(FIND(LOWER(Questionnaire!$E$2),LOWER(N476)),"Yes","No"),"No"),"-"))</f>
        <v>-</v>
      </c>
      <c r="AR476" s="48" t="str">
        <f t="shared" si="77"/>
        <v>-</v>
      </c>
      <c r="AS476" s="48" t="str">
        <f t="shared" si="78"/>
        <v>-</v>
      </c>
      <c r="AT476" s="48" t="str">
        <f t="shared" si="85"/>
        <v>-</v>
      </c>
      <c r="AU476" s="48" t="str">
        <f t="shared" si="79"/>
        <v>No</v>
      </c>
      <c r="AV476" s="48" t="str">
        <f t="shared" si="80"/>
        <v>No</v>
      </c>
      <c r="AW476" s="48" t="str">
        <f t="shared" si="81"/>
        <v>-</v>
      </c>
      <c r="AX476" s="48" t="str">
        <f t="shared" si="82"/>
        <v>No</v>
      </c>
      <c r="AY476" s="48" t="str">
        <f t="shared" si="83"/>
        <v>No</v>
      </c>
      <c r="AZ476" s="48">
        <f t="shared" si="84"/>
        <v>0</v>
      </c>
    </row>
    <row r="477" spans="1:52" x14ac:dyDescent="0.25">
      <c r="A477" s="39"/>
      <c r="B477" s="39" t="e">
        <f>IF(ROW(A477)=1,"",VLOOKUP(A477,'SERP Crawl'!A:C,3,FALSE))</f>
        <v>#N/A</v>
      </c>
      <c r="C477" t="e">
        <f>IF(ROW(A477)=1,"",VLOOKUP(A477,Crawl!A:C,3,FALSE))</f>
        <v>#N/A</v>
      </c>
      <c r="D477" s="46" t="e">
        <f>IF(ROW(A477)=1,"",IF(VLOOKUP(A477,Crawl!A:V,22,FALSE)="","No","Yes"))</f>
        <v>#N/A</v>
      </c>
      <c r="E477" s="46" t="e">
        <f>IF(ROW(A477)=1,"",IF(VLOOKUP(A477,Crawl!A:W,23,FALSE)=0,"",VLOOKUP(A477,Crawl!A:W,23,FALSE)))</f>
        <v>#N/A</v>
      </c>
      <c r="F477" s="46" t="str">
        <f t="shared" si="86"/>
        <v/>
      </c>
      <c r="G477" s="46" t="str">
        <f>IFERROR(MID(A477,FIND(".",A477,LEN(Questionnaire!$E$3)),LEN(A477)),"")</f>
        <v/>
      </c>
      <c r="H477" s="46" t="str">
        <f t="shared" si="87"/>
        <v/>
      </c>
      <c r="AJ477"/>
      <c r="AK477"/>
      <c r="AL477"/>
      <c r="AM477"/>
      <c r="AN477"/>
      <c r="AO477"/>
      <c r="AP477"/>
      <c r="AQ477" s="48" t="str">
        <f>IF(ROW()=1,"",IF(L477=200,IFERROR(IF(FIND(LOWER(Questionnaire!$E$2),LOWER(N477)),"Yes","No"),"No"),"-"))</f>
        <v>-</v>
      </c>
      <c r="AR477" s="48" t="str">
        <f t="shared" si="77"/>
        <v>-</v>
      </c>
      <c r="AS477" s="48" t="str">
        <f t="shared" si="78"/>
        <v>-</v>
      </c>
      <c r="AT477" s="48" t="str">
        <f t="shared" si="85"/>
        <v>-</v>
      </c>
      <c r="AU477" s="48" t="str">
        <f t="shared" si="79"/>
        <v>No</v>
      </c>
      <c r="AV477" s="48" t="str">
        <f t="shared" si="80"/>
        <v>No</v>
      </c>
      <c r="AW477" s="48" t="str">
        <f t="shared" si="81"/>
        <v>-</v>
      </c>
      <c r="AX477" s="48" t="str">
        <f t="shared" si="82"/>
        <v>No</v>
      </c>
      <c r="AY477" s="48" t="str">
        <f t="shared" si="83"/>
        <v>No</v>
      </c>
      <c r="AZ477" s="48">
        <f t="shared" si="84"/>
        <v>0</v>
      </c>
    </row>
    <row r="478" spans="1:52" x14ac:dyDescent="0.25">
      <c r="A478" s="39"/>
      <c r="B478" s="39" t="e">
        <f>IF(ROW(A478)=1,"",VLOOKUP(A478,'SERP Crawl'!A:C,3,FALSE))</f>
        <v>#N/A</v>
      </c>
      <c r="C478" t="e">
        <f>IF(ROW(A478)=1,"",VLOOKUP(A478,Crawl!A:C,3,FALSE))</f>
        <v>#N/A</v>
      </c>
      <c r="D478" s="46" t="e">
        <f>IF(ROW(A478)=1,"",IF(VLOOKUP(A478,Crawl!A:V,22,FALSE)="","No","Yes"))</f>
        <v>#N/A</v>
      </c>
      <c r="E478" s="46" t="e">
        <f>IF(ROW(A478)=1,"",IF(VLOOKUP(A478,Crawl!A:W,23,FALSE)=0,"",VLOOKUP(A478,Crawl!A:W,23,FALSE)))</f>
        <v>#N/A</v>
      </c>
      <c r="F478" s="46" t="str">
        <f t="shared" si="86"/>
        <v/>
      </c>
      <c r="G478" s="46" t="str">
        <f>IFERROR(MID(A478,FIND(".",A478,LEN(Questionnaire!$E$3)),LEN(A478)),"")</f>
        <v/>
      </c>
      <c r="H478" s="46" t="str">
        <f t="shared" si="87"/>
        <v/>
      </c>
      <c r="AJ478"/>
      <c r="AK478"/>
      <c r="AL478"/>
      <c r="AM478"/>
      <c r="AN478"/>
      <c r="AO478"/>
      <c r="AP478"/>
      <c r="AQ478" s="48" t="str">
        <f>IF(ROW()=1,"",IF(L478=200,IFERROR(IF(FIND(LOWER(Questionnaire!$E$2),LOWER(N478)),"Yes","No"),"No"),"-"))</f>
        <v>-</v>
      </c>
      <c r="AR478" s="48" t="str">
        <f t="shared" si="77"/>
        <v>-</v>
      </c>
      <c r="AS478" s="48" t="str">
        <f t="shared" si="78"/>
        <v>-</v>
      </c>
      <c r="AT478" s="48" t="str">
        <f t="shared" si="85"/>
        <v>-</v>
      </c>
      <c r="AU478" s="48" t="str">
        <f t="shared" si="79"/>
        <v>No</v>
      </c>
      <c r="AV478" s="48" t="str">
        <f t="shared" si="80"/>
        <v>No</v>
      </c>
      <c r="AW478" s="48" t="str">
        <f t="shared" si="81"/>
        <v>-</v>
      </c>
      <c r="AX478" s="48" t="str">
        <f t="shared" si="82"/>
        <v>No</v>
      </c>
      <c r="AY478" s="48" t="str">
        <f t="shared" si="83"/>
        <v>No</v>
      </c>
      <c r="AZ478" s="48">
        <f t="shared" si="84"/>
        <v>0</v>
      </c>
    </row>
    <row r="479" spans="1:52" x14ac:dyDescent="0.25">
      <c r="A479" s="39"/>
      <c r="B479" s="39" t="e">
        <f>IF(ROW(A479)=1,"",VLOOKUP(A479,'SERP Crawl'!A:C,3,FALSE))</f>
        <v>#N/A</v>
      </c>
      <c r="C479" t="e">
        <f>IF(ROW(A479)=1,"",VLOOKUP(A479,Crawl!A:C,3,FALSE))</f>
        <v>#N/A</v>
      </c>
      <c r="D479" s="46" t="e">
        <f>IF(ROW(A479)=1,"",IF(VLOOKUP(A479,Crawl!A:V,22,FALSE)="","No","Yes"))</f>
        <v>#N/A</v>
      </c>
      <c r="E479" s="46" t="e">
        <f>IF(ROW(A479)=1,"",IF(VLOOKUP(A479,Crawl!A:W,23,FALSE)=0,"",VLOOKUP(A479,Crawl!A:W,23,FALSE)))</f>
        <v>#N/A</v>
      </c>
      <c r="F479" s="46" t="str">
        <f t="shared" si="86"/>
        <v/>
      </c>
      <c r="G479" s="46" t="str">
        <f>IFERROR(MID(A479,FIND(".",A479,LEN(Questionnaire!$E$3)),LEN(A479)),"")</f>
        <v/>
      </c>
      <c r="H479" s="46" t="str">
        <f t="shared" si="87"/>
        <v/>
      </c>
      <c r="AJ479"/>
      <c r="AK479"/>
      <c r="AL479"/>
      <c r="AM479"/>
      <c r="AN479"/>
      <c r="AO479"/>
      <c r="AP479"/>
      <c r="AQ479" s="48" t="str">
        <f>IF(ROW()=1,"",IF(L479=200,IFERROR(IF(FIND(LOWER(Questionnaire!$E$2),LOWER(N479)),"Yes","No"),"No"),"-"))</f>
        <v>-</v>
      </c>
      <c r="AR479" s="48" t="str">
        <f t="shared" si="77"/>
        <v>-</v>
      </c>
      <c r="AS479" s="48" t="str">
        <f t="shared" si="78"/>
        <v>-</v>
      </c>
      <c r="AT479" s="48" t="str">
        <f t="shared" si="85"/>
        <v>-</v>
      </c>
      <c r="AU479" s="48" t="str">
        <f t="shared" si="79"/>
        <v>No</v>
      </c>
      <c r="AV479" s="48" t="str">
        <f t="shared" si="80"/>
        <v>No</v>
      </c>
      <c r="AW479" s="48" t="str">
        <f t="shared" si="81"/>
        <v>-</v>
      </c>
      <c r="AX479" s="48" t="str">
        <f t="shared" si="82"/>
        <v>No</v>
      </c>
      <c r="AY479" s="48" t="str">
        <f t="shared" si="83"/>
        <v>No</v>
      </c>
      <c r="AZ479" s="48">
        <f t="shared" si="84"/>
        <v>0</v>
      </c>
    </row>
    <row r="480" spans="1:52" x14ac:dyDescent="0.25">
      <c r="A480" s="39"/>
      <c r="B480" s="39" t="e">
        <f>IF(ROW(A480)=1,"",VLOOKUP(A480,'SERP Crawl'!A:C,3,FALSE))</f>
        <v>#N/A</v>
      </c>
      <c r="C480" t="e">
        <f>IF(ROW(A480)=1,"",VLOOKUP(A480,Crawl!A:C,3,FALSE))</f>
        <v>#N/A</v>
      </c>
      <c r="D480" s="46" t="e">
        <f>IF(ROW(A480)=1,"",IF(VLOOKUP(A480,Crawl!A:V,22,FALSE)="","No","Yes"))</f>
        <v>#N/A</v>
      </c>
      <c r="E480" s="46" t="e">
        <f>IF(ROW(A480)=1,"",IF(VLOOKUP(A480,Crawl!A:W,23,FALSE)=0,"",VLOOKUP(A480,Crawl!A:W,23,FALSE)))</f>
        <v>#N/A</v>
      </c>
      <c r="F480" s="46" t="str">
        <f t="shared" si="86"/>
        <v/>
      </c>
      <c r="G480" s="46" t="str">
        <f>IFERROR(MID(A480,FIND(".",A480,LEN(Questionnaire!$E$3)),LEN(A480)),"")</f>
        <v/>
      </c>
      <c r="H480" s="46" t="str">
        <f t="shared" si="87"/>
        <v/>
      </c>
      <c r="AJ480"/>
      <c r="AK480"/>
      <c r="AL480"/>
      <c r="AM480"/>
      <c r="AN480"/>
      <c r="AO480"/>
      <c r="AP480"/>
      <c r="AQ480" s="48" t="str">
        <f>IF(ROW()=1,"",IF(L480=200,IFERROR(IF(FIND(LOWER(Questionnaire!$E$2),LOWER(N480)),"Yes","No"),"No"),"-"))</f>
        <v>-</v>
      </c>
      <c r="AR480" s="48" t="str">
        <f t="shared" si="77"/>
        <v>-</v>
      </c>
      <c r="AS480" s="48" t="str">
        <f t="shared" si="78"/>
        <v>-</v>
      </c>
      <c r="AT480" s="48" t="str">
        <f t="shared" si="85"/>
        <v>-</v>
      </c>
      <c r="AU480" s="48" t="str">
        <f t="shared" si="79"/>
        <v>No</v>
      </c>
      <c r="AV480" s="48" t="str">
        <f t="shared" si="80"/>
        <v>No</v>
      </c>
      <c r="AW480" s="48" t="str">
        <f t="shared" si="81"/>
        <v>-</v>
      </c>
      <c r="AX480" s="48" t="str">
        <f t="shared" si="82"/>
        <v>No</v>
      </c>
      <c r="AY480" s="48" t="str">
        <f t="shared" si="83"/>
        <v>No</v>
      </c>
      <c r="AZ480" s="48">
        <f t="shared" si="84"/>
        <v>0</v>
      </c>
    </row>
    <row r="481" spans="1:52" x14ac:dyDescent="0.25">
      <c r="A481" s="39"/>
      <c r="B481" s="39" t="e">
        <f>IF(ROW(A481)=1,"",VLOOKUP(A481,'SERP Crawl'!A:C,3,FALSE))</f>
        <v>#N/A</v>
      </c>
      <c r="C481" t="e">
        <f>IF(ROW(A481)=1,"",VLOOKUP(A481,Crawl!A:C,3,FALSE))</f>
        <v>#N/A</v>
      </c>
      <c r="D481" s="46" t="e">
        <f>IF(ROW(A481)=1,"",IF(VLOOKUP(A481,Crawl!A:V,22,FALSE)="","No","Yes"))</f>
        <v>#N/A</v>
      </c>
      <c r="E481" s="46" t="e">
        <f>IF(ROW(A481)=1,"",IF(VLOOKUP(A481,Crawl!A:W,23,FALSE)=0,"",VLOOKUP(A481,Crawl!A:W,23,FALSE)))</f>
        <v>#N/A</v>
      </c>
      <c r="F481" s="46" t="str">
        <f t="shared" si="86"/>
        <v/>
      </c>
      <c r="G481" s="46" t="str">
        <f>IFERROR(MID(A481,FIND(".",A481,LEN(Questionnaire!$E$3)),LEN(A481)),"")</f>
        <v/>
      </c>
      <c r="H481" s="46" t="str">
        <f t="shared" si="87"/>
        <v/>
      </c>
      <c r="AJ481"/>
      <c r="AK481"/>
      <c r="AL481"/>
      <c r="AM481"/>
      <c r="AN481"/>
      <c r="AO481"/>
      <c r="AP481"/>
      <c r="AQ481" s="48" t="str">
        <f>IF(ROW()=1,"",IF(L481=200,IFERROR(IF(FIND(LOWER(Questionnaire!$E$2),LOWER(N481)),"Yes","No"),"No"),"-"))</f>
        <v>-</v>
      </c>
      <c r="AR481" s="48" t="str">
        <f t="shared" si="77"/>
        <v>-</v>
      </c>
      <c r="AS481" s="48" t="str">
        <f t="shared" si="78"/>
        <v>-</v>
      </c>
      <c r="AT481" s="48" t="str">
        <f t="shared" si="85"/>
        <v>-</v>
      </c>
      <c r="AU481" s="48" t="str">
        <f t="shared" si="79"/>
        <v>No</v>
      </c>
      <c r="AV481" s="48" t="str">
        <f t="shared" si="80"/>
        <v>No</v>
      </c>
      <c r="AW481" s="48" t="str">
        <f t="shared" si="81"/>
        <v>-</v>
      </c>
      <c r="AX481" s="48" t="str">
        <f t="shared" si="82"/>
        <v>No</v>
      </c>
      <c r="AY481" s="48" t="str">
        <f t="shared" si="83"/>
        <v>No</v>
      </c>
      <c r="AZ481" s="48">
        <f t="shared" si="84"/>
        <v>0</v>
      </c>
    </row>
    <row r="482" spans="1:52" x14ac:dyDescent="0.25">
      <c r="A482" s="39"/>
      <c r="B482" s="39" t="e">
        <f>IF(ROW(A482)=1,"",VLOOKUP(A482,'SERP Crawl'!A:C,3,FALSE))</f>
        <v>#N/A</v>
      </c>
      <c r="C482" t="e">
        <f>IF(ROW(A482)=1,"",VLOOKUP(A482,Crawl!A:C,3,FALSE))</f>
        <v>#N/A</v>
      </c>
      <c r="D482" s="46" t="e">
        <f>IF(ROW(A482)=1,"",IF(VLOOKUP(A482,Crawl!A:V,22,FALSE)="","No","Yes"))</f>
        <v>#N/A</v>
      </c>
      <c r="E482" s="46" t="e">
        <f>IF(ROW(A482)=1,"",IF(VLOOKUP(A482,Crawl!A:W,23,FALSE)=0,"",VLOOKUP(A482,Crawl!A:W,23,FALSE)))</f>
        <v>#N/A</v>
      </c>
      <c r="F482" s="46" t="str">
        <f t="shared" si="86"/>
        <v/>
      </c>
      <c r="G482" s="46" t="str">
        <f>IFERROR(MID(A482,FIND(".",A482,LEN(Questionnaire!$E$3)),LEN(A482)),"")</f>
        <v/>
      </c>
      <c r="H482" s="46" t="str">
        <f t="shared" si="87"/>
        <v/>
      </c>
      <c r="AJ482"/>
      <c r="AK482"/>
      <c r="AL482"/>
      <c r="AM482"/>
      <c r="AN482"/>
      <c r="AO482"/>
      <c r="AP482"/>
      <c r="AQ482" s="48" t="str">
        <f>IF(ROW()=1,"",IF(L482=200,IFERROR(IF(FIND(LOWER(Questionnaire!$E$2),LOWER(N482)),"Yes","No"),"No"),"-"))</f>
        <v>-</v>
      </c>
      <c r="AR482" s="48" t="str">
        <f t="shared" si="77"/>
        <v>-</v>
      </c>
      <c r="AS482" s="48" t="str">
        <f t="shared" si="78"/>
        <v>-</v>
      </c>
      <c r="AT482" s="48" t="str">
        <f t="shared" si="85"/>
        <v>-</v>
      </c>
      <c r="AU482" s="48" t="str">
        <f t="shared" si="79"/>
        <v>No</v>
      </c>
      <c r="AV482" s="48" t="str">
        <f t="shared" si="80"/>
        <v>No</v>
      </c>
      <c r="AW482" s="48" t="str">
        <f t="shared" si="81"/>
        <v>-</v>
      </c>
      <c r="AX482" s="48" t="str">
        <f t="shared" si="82"/>
        <v>No</v>
      </c>
      <c r="AY482" s="48" t="str">
        <f t="shared" si="83"/>
        <v>No</v>
      </c>
      <c r="AZ482" s="48">
        <f t="shared" si="84"/>
        <v>0</v>
      </c>
    </row>
    <row r="483" spans="1:52" x14ac:dyDescent="0.25">
      <c r="A483" s="39"/>
      <c r="B483" s="39" t="e">
        <f>IF(ROW(A483)=1,"",VLOOKUP(A483,'SERP Crawl'!A:C,3,FALSE))</f>
        <v>#N/A</v>
      </c>
      <c r="C483" t="e">
        <f>IF(ROW(A483)=1,"",VLOOKUP(A483,Crawl!A:C,3,FALSE))</f>
        <v>#N/A</v>
      </c>
      <c r="D483" s="46" t="e">
        <f>IF(ROW(A483)=1,"",IF(VLOOKUP(A483,Crawl!A:V,22,FALSE)="","No","Yes"))</f>
        <v>#N/A</v>
      </c>
      <c r="E483" s="46" t="e">
        <f>IF(ROW(A483)=1,"",IF(VLOOKUP(A483,Crawl!A:W,23,FALSE)=0,"",VLOOKUP(A483,Crawl!A:W,23,FALSE)))</f>
        <v>#N/A</v>
      </c>
      <c r="F483" s="46" t="str">
        <f t="shared" si="86"/>
        <v/>
      </c>
      <c r="G483" s="46" t="str">
        <f>IFERROR(MID(A483,FIND(".",A483,LEN(Questionnaire!$E$3)),LEN(A483)),"")</f>
        <v/>
      </c>
      <c r="H483" s="46" t="str">
        <f t="shared" si="87"/>
        <v/>
      </c>
      <c r="AJ483"/>
      <c r="AK483"/>
      <c r="AL483"/>
      <c r="AM483"/>
      <c r="AN483"/>
      <c r="AO483"/>
      <c r="AP483"/>
      <c r="AQ483" s="48" t="str">
        <f>IF(ROW()=1,"",IF(L483=200,IFERROR(IF(FIND(LOWER(Questionnaire!$E$2),LOWER(N483)),"Yes","No"),"No"),"-"))</f>
        <v>-</v>
      </c>
      <c r="AR483" s="48" t="str">
        <f t="shared" si="77"/>
        <v>-</v>
      </c>
      <c r="AS483" s="48" t="str">
        <f t="shared" si="78"/>
        <v>-</v>
      </c>
      <c r="AT483" s="48" t="str">
        <f t="shared" si="85"/>
        <v>-</v>
      </c>
      <c r="AU483" s="48" t="str">
        <f t="shared" si="79"/>
        <v>No</v>
      </c>
      <c r="AV483" s="48" t="str">
        <f t="shared" si="80"/>
        <v>No</v>
      </c>
      <c r="AW483" s="48" t="str">
        <f t="shared" si="81"/>
        <v>-</v>
      </c>
      <c r="AX483" s="48" t="str">
        <f t="shared" si="82"/>
        <v>No</v>
      </c>
      <c r="AY483" s="48" t="str">
        <f t="shared" si="83"/>
        <v>No</v>
      </c>
      <c r="AZ483" s="48">
        <f t="shared" si="84"/>
        <v>0</v>
      </c>
    </row>
    <row r="484" spans="1:52" x14ac:dyDescent="0.25">
      <c r="A484" s="39"/>
      <c r="B484" s="39" t="e">
        <f>IF(ROW(A484)=1,"",VLOOKUP(A484,'SERP Crawl'!A:C,3,FALSE))</f>
        <v>#N/A</v>
      </c>
      <c r="C484" t="e">
        <f>IF(ROW(A484)=1,"",VLOOKUP(A484,Crawl!A:C,3,FALSE))</f>
        <v>#N/A</v>
      </c>
      <c r="D484" s="46" t="e">
        <f>IF(ROW(A484)=1,"",IF(VLOOKUP(A484,Crawl!A:V,22,FALSE)="","No","Yes"))</f>
        <v>#N/A</v>
      </c>
      <c r="E484" s="46" t="e">
        <f>IF(ROW(A484)=1,"",IF(VLOOKUP(A484,Crawl!A:W,23,FALSE)=0,"",VLOOKUP(A484,Crawl!A:W,23,FALSE)))</f>
        <v>#N/A</v>
      </c>
      <c r="F484" s="46" t="str">
        <f t="shared" si="86"/>
        <v/>
      </c>
      <c r="G484" s="46" t="str">
        <f>IFERROR(MID(A484,FIND(".",A484,LEN(Questionnaire!$E$3)),LEN(A484)),"")</f>
        <v/>
      </c>
      <c r="H484" s="46" t="str">
        <f t="shared" si="87"/>
        <v/>
      </c>
      <c r="AJ484"/>
      <c r="AK484"/>
      <c r="AL484"/>
      <c r="AM484"/>
      <c r="AN484"/>
      <c r="AO484"/>
      <c r="AP484"/>
      <c r="AQ484" s="48" t="str">
        <f>IF(ROW()=1,"",IF(L484=200,IFERROR(IF(FIND(LOWER(Questionnaire!$E$2),LOWER(N484)),"Yes","No"),"No"),"-"))</f>
        <v>-</v>
      </c>
      <c r="AR484" s="48" t="str">
        <f t="shared" si="77"/>
        <v>-</v>
      </c>
      <c r="AS484" s="48" t="str">
        <f t="shared" si="78"/>
        <v>-</v>
      </c>
      <c r="AT484" s="48" t="str">
        <f t="shared" si="85"/>
        <v>-</v>
      </c>
      <c r="AU484" s="48" t="str">
        <f t="shared" si="79"/>
        <v>No</v>
      </c>
      <c r="AV484" s="48" t="str">
        <f t="shared" si="80"/>
        <v>No</v>
      </c>
      <c r="AW484" s="48" t="str">
        <f t="shared" si="81"/>
        <v>-</v>
      </c>
      <c r="AX484" s="48" t="str">
        <f t="shared" si="82"/>
        <v>No</v>
      </c>
      <c r="AY484" s="48" t="str">
        <f t="shared" si="83"/>
        <v>No</v>
      </c>
      <c r="AZ484" s="48">
        <f t="shared" si="84"/>
        <v>0</v>
      </c>
    </row>
    <row r="485" spans="1:52" x14ac:dyDescent="0.25">
      <c r="A485" s="39"/>
      <c r="B485" s="39" t="e">
        <f>IF(ROW(A485)=1,"",VLOOKUP(A485,'SERP Crawl'!A:C,3,FALSE))</f>
        <v>#N/A</v>
      </c>
      <c r="C485" t="e">
        <f>IF(ROW(A485)=1,"",VLOOKUP(A485,Crawl!A:C,3,FALSE))</f>
        <v>#N/A</v>
      </c>
      <c r="D485" s="46" t="e">
        <f>IF(ROW(A485)=1,"",IF(VLOOKUP(A485,Crawl!A:V,22,FALSE)="","No","Yes"))</f>
        <v>#N/A</v>
      </c>
      <c r="E485" s="46" t="e">
        <f>IF(ROW(A485)=1,"",IF(VLOOKUP(A485,Crawl!A:W,23,FALSE)=0,"",VLOOKUP(A485,Crawl!A:W,23,FALSE)))</f>
        <v>#N/A</v>
      </c>
      <c r="F485" s="46" t="str">
        <f t="shared" si="86"/>
        <v/>
      </c>
      <c r="G485" s="46" t="str">
        <f>IFERROR(MID(A485,FIND(".",A485,LEN(Questionnaire!$E$3)),LEN(A485)),"")</f>
        <v/>
      </c>
      <c r="H485" s="46" t="str">
        <f t="shared" si="87"/>
        <v/>
      </c>
      <c r="AJ485"/>
      <c r="AK485"/>
      <c r="AL485"/>
      <c r="AM485"/>
      <c r="AN485"/>
      <c r="AO485"/>
      <c r="AP485"/>
      <c r="AQ485" s="48" t="str">
        <f>IF(ROW()=1,"",IF(L485=200,IFERROR(IF(FIND(LOWER(Questionnaire!$E$2),LOWER(N485)),"Yes","No"),"No"),"-"))</f>
        <v>-</v>
      </c>
      <c r="AR485" s="48" t="str">
        <f t="shared" si="77"/>
        <v>-</v>
      </c>
      <c r="AS485" s="48" t="str">
        <f t="shared" si="78"/>
        <v>-</v>
      </c>
      <c r="AT485" s="48" t="str">
        <f t="shared" si="85"/>
        <v>-</v>
      </c>
      <c r="AU485" s="48" t="str">
        <f t="shared" si="79"/>
        <v>No</v>
      </c>
      <c r="AV485" s="48" t="str">
        <f t="shared" si="80"/>
        <v>No</v>
      </c>
      <c r="AW485" s="48" t="str">
        <f t="shared" si="81"/>
        <v>-</v>
      </c>
      <c r="AX485" s="48" t="str">
        <f t="shared" si="82"/>
        <v>No</v>
      </c>
      <c r="AY485" s="48" t="str">
        <f t="shared" si="83"/>
        <v>No</v>
      </c>
      <c r="AZ485" s="48">
        <f t="shared" si="84"/>
        <v>0</v>
      </c>
    </row>
    <row r="486" spans="1:52" x14ac:dyDescent="0.25">
      <c r="A486" s="39"/>
      <c r="B486" s="39" t="e">
        <f>IF(ROW(A486)=1,"",VLOOKUP(A486,'SERP Crawl'!A:C,3,FALSE))</f>
        <v>#N/A</v>
      </c>
      <c r="C486" t="e">
        <f>IF(ROW(A486)=1,"",VLOOKUP(A486,Crawl!A:C,3,FALSE))</f>
        <v>#N/A</v>
      </c>
      <c r="D486" s="46" t="e">
        <f>IF(ROW(A486)=1,"",IF(VLOOKUP(A486,Crawl!A:V,22,FALSE)="","No","Yes"))</f>
        <v>#N/A</v>
      </c>
      <c r="E486" s="46" t="e">
        <f>IF(ROW(A486)=1,"",IF(VLOOKUP(A486,Crawl!A:W,23,FALSE)=0,"",VLOOKUP(A486,Crawl!A:W,23,FALSE)))</f>
        <v>#N/A</v>
      </c>
      <c r="F486" s="46" t="str">
        <f t="shared" si="86"/>
        <v/>
      </c>
      <c r="G486" s="46" t="str">
        <f>IFERROR(MID(A486,FIND(".",A486,LEN(Questionnaire!$E$3)),LEN(A486)),"")</f>
        <v/>
      </c>
      <c r="H486" s="46" t="str">
        <f t="shared" si="87"/>
        <v/>
      </c>
      <c r="AJ486"/>
      <c r="AK486"/>
      <c r="AL486"/>
      <c r="AM486"/>
      <c r="AN486"/>
      <c r="AO486"/>
      <c r="AP486"/>
      <c r="AQ486" s="48" t="str">
        <f>IF(ROW()=1,"",IF(L486=200,IFERROR(IF(FIND(LOWER(Questionnaire!$E$2),LOWER(N486)),"Yes","No"),"No"),"-"))</f>
        <v>-</v>
      </c>
      <c r="AR486" s="48" t="str">
        <f t="shared" si="77"/>
        <v>-</v>
      </c>
      <c r="AS486" s="48" t="str">
        <f t="shared" si="78"/>
        <v>-</v>
      </c>
      <c r="AT486" s="48" t="str">
        <f t="shared" si="85"/>
        <v>-</v>
      </c>
      <c r="AU486" s="48" t="str">
        <f t="shared" si="79"/>
        <v>No</v>
      </c>
      <c r="AV486" s="48" t="str">
        <f t="shared" si="80"/>
        <v>No</v>
      </c>
      <c r="AW486" s="48" t="str">
        <f t="shared" si="81"/>
        <v>-</v>
      </c>
      <c r="AX486" s="48" t="str">
        <f t="shared" si="82"/>
        <v>No</v>
      </c>
      <c r="AY486" s="48" t="str">
        <f t="shared" si="83"/>
        <v>No</v>
      </c>
      <c r="AZ486" s="48">
        <f t="shared" si="84"/>
        <v>0</v>
      </c>
    </row>
    <row r="487" spans="1:52" x14ac:dyDescent="0.25">
      <c r="A487" s="39"/>
      <c r="B487" s="39" t="e">
        <f>IF(ROW(A487)=1,"",VLOOKUP(A487,'SERP Crawl'!A:C,3,FALSE))</f>
        <v>#N/A</v>
      </c>
      <c r="C487" t="e">
        <f>IF(ROW(A487)=1,"",VLOOKUP(A487,Crawl!A:C,3,FALSE))</f>
        <v>#N/A</v>
      </c>
      <c r="D487" s="46" t="e">
        <f>IF(ROW(A487)=1,"",IF(VLOOKUP(A487,Crawl!A:V,22,FALSE)="","No","Yes"))</f>
        <v>#N/A</v>
      </c>
      <c r="E487" s="46" t="e">
        <f>IF(ROW(A487)=1,"",IF(VLOOKUP(A487,Crawl!A:W,23,FALSE)=0,"",VLOOKUP(A487,Crawl!A:W,23,FALSE)))</f>
        <v>#N/A</v>
      </c>
      <c r="F487" s="46" t="str">
        <f t="shared" si="86"/>
        <v/>
      </c>
      <c r="G487" s="46" t="str">
        <f>IFERROR(MID(A487,FIND(".",A487,LEN(Questionnaire!$E$3)),LEN(A487)),"")</f>
        <v/>
      </c>
      <c r="H487" s="46" t="str">
        <f t="shared" si="87"/>
        <v/>
      </c>
      <c r="AJ487"/>
      <c r="AK487"/>
      <c r="AL487"/>
      <c r="AM487"/>
      <c r="AN487"/>
      <c r="AO487"/>
      <c r="AP487"/>
      <c r="AQ487" s="48" t="str">
        <f>IF(ROW()=1,"",IF(L487=200,IFERROR(IF(FIND(LOWER(Questionnaire!$E$2),LOWER(N487)),"Yes","No"),"No"),"-"))</f>
        <v>-</v>
      </c>
      <c r="AR487" s="48" t="str">
        <f t="shared" si="77"/>
        <v>-</v>
      </c>
      <c r="AS487" s="48" t="str">
        <f t="shared" si="78"/>
        <v>-</v>
      </c>
      <c r="AT487" s="48" t="str">
        <f t="shared" si="85"/>
        <v>-</v>
      </c>
      <c r="AU487" s="48" t="str">
        <f t="shared" si="79"/>
        <v>No</v>
      </c>
      <c r="AV487" s="48" t="str">
        <f t="shared" si="80"/>
        <v>No</v>
      </c>
      <c r="AW487" s="48" t="str">
        <f t="shared" si="81"/>
        <v>-</v>
      </c>
      <c r="AX487" s="48" t="str">
        <f t="shared" si="82"/>
        <v>No</v>
      </c>
      <c r="AY487" s="48" t="str">
        <f t="shared" si="83"/>
        <v>No</v>
      </c>
      <c r="AZ487" s="48">
        <f t="shared" si="84"/>
        <v>0</v>
      </c>
    </row>
    <row r="488" spans="1:52" x14ac:dyDescent="0.25">
      <c r="A488" s="39"/>
      <c r="B488" s="39" t="e">
        <f>IF(ROW(A488)=1,"",VLOOKUP(A488,'SERP Crawl'!A:C,3,FALSE))</f>
        <v>#N/A</v>
      </c>
      <c r="C488" t="e">
        <f>IF(ROW(A488)=1,"",VLOOKUP(A488,Crawl!A:C,3,FALSE))</f>
        <v>#N/A</v>
      </c>
      <c r="D488" s="46" t="e">
        <f>IF(ROW(A488)=1,"",IF(VLOOKUP(A488,Crawl!A:V,22,FALSE)="","No","Yes"))</f>
        <v>#N/A</v>
      </c>
      <c r="E488" s="46" t="e">
        <f>IF(ROW(A488)=1,"",IF(VLOOKUP(A488,Crawl!A:W,23,FALSE)=0,"",VLOOKUP(A488,Crawl!A:W,23,FALSE)))</f>
        <v>#N/A</v>
      </c>
      <c r="F488" s="46" t="str">
        <f t="shared" si="86"/>
        <v/>
      </c>
      <c r="G488" s="46" t="str">
        <f>IFERROR(MID(A488,FIND(".",A488,LEN(Questionnaire!$E$3)),LEN(A488)),"")</f>
        <v/>
      </c>
      <c r="H488" s="46" t="str">
        <f t="shared" si="87"/>
        <v/>
      </c>
      <c r="AJ488"/>
      <c r="AK488"/>
      <c r="AL488"/>
      <c r="AM488"/>
      <c r="AN488"/>
      <c r="AO488"/>
      <c r="AP488"/>
      <c r="AQ488" s="48" t="str">
        <f>IF(ROW()=1,"",IF(L488=200,IFERROR(IF(FIND(LOWER(Questionnaire!$E$2),LOWER(N488)),"Yes","No"),"No"),"-"))</f>
        <v>-</v>
      </c>
      <c r="AR488" s="48" t="str">
        <f t="shared" si="77"/>
        <v>-</v>
      </c>
      <c r="AS488" s="48" t="str">
        <f t="shared" si="78"/>
        <v>-</v>
      </c>
      <c r="AT488" s="48" t="str">
        <f t="shared" si="85"/>
        <v>-</v>
      </c>
      <c r="AU488" s="48" t="str">
        <f t="shared" si="79"/>
        <v>No</v>
      </c>
      <c r="AV488" s="48" t="str">
        <f t="shared" si="80"/>
        <v>No</v>
      </c>
      <c r="AW488" s="48" t="str">
        <f t="shared" si="81"/>
        <v>-</v>
      </c>
      <c r="AX488" s="48" t="str">
        <f t="shared" si="82"/>
        <v>No</v>
      </c>
      <c r="AY488" s="48" t="str">
        <f t="shared" si="83"/>
        <v>No</v>
      </c>
      <c r="AZ488" s="48">
        <f t="shared" si="84"/>
        <v>0</v>
      </c>
    </row>
    <row r="489" spans="1:52" x14ac:dyDescent="0.25">
      <c r="A489" s="39"/>
      <c r="B489" s="39" t="e">
        <f>IF(ROW(A489)=1,"",VLOOKUP(A489,'SERP Crawl'!A:C,3,FALSE))</f>
        <v>#N/A</v>
      </c>
      <c r="C489" t="e">
        <f>IF(ROW(A489)=1,"",VLOOKUP(A489,Crawl!A:C,3,FALSE))</f>
        <v>#N/A</v>
      </c>
      <c r="D489" s="46" t="e">
        <f>IF(ROW(A489)=1,"",IF(VLOOKUP(A489,Crawl!A:V,22,FALSE)="","No","Yes"))</f>
        <v>#N/A</v>
      </c>
      <c r="E489" s="46" t="e">
        <f>IF(ROW(A489)=1,"",IF(VLOOKUP(A489,Crawl!A:W,23,FALSE)=0,"",VLOOKUP(A489,Crawl!A:W,23,FALSE)))</f>
        <v>#N/A</v>
      </c>
      <c r="F489" s="46" t="str">
        <f t="shared" si="86"/>
        <v/>
      </c>
      <c r="G489" s="46" t="str">
        <f>IFERROR(MID(A489,FIND(".",A489,LEN(Questionnaire!$E$3)),LEN(A489)),"")</f>
        <v/>
      </c>
      <c r="H489" s="46" t="str">
        <f t="shared" si="87"/>
        <v/>
      </c>
      <c r="AJ489"/>
      <c r="AK489"/>
      <c r="AL489"/>
      <c r="AM489"/>
      <c r="AN489"/>
      <c r="AO489"/>
      <c r="AP489"/>
      <c r="AQ489" s="48" t="str">
        <f>IF(ROW()=1,"",IF(L489=200,IFERROR(IF(FIND(LOWER(Questionnaire!$E$2),LOWER(N489)),"Yes","No"),"No"),"-"))</f>
        <v>-</v>
      </c>
      <c r="AR489" s="48" t="str">
        <f t="shared" si="77"/>
        <v>-</v>
      </c>
      <c r="AS489" s="48" t="str">
        <f t="shared" si="78"/>
        <v>-</v>
      </c>
      <c r="AT489" s="48" t="str">
        <f t="shared" si="85"/>
        <v>-</v>
      </c>
      <c r="AU489" s="48" t="str">
        <f t="shared" si="79"/>
        <v>No</v>
      </c>
      <c r="AV489" s="48" t="str">
        <f t="shared" si="80"/>
        <v>No</v>
      </c>
      <c r="AW489" s="48" t="str">
        <f t="shared" si="81"/>
        <v>-</v>
      </c>
      <c r="AX489" s="48" t="str">
        <f t="shared" si="82"/>
        <v>No</v>
      </c>
      <c r="AY489" s="48" t="str">
        <f t="shared" si="83"/>
        <v>No</v>
      </c>
      <c r="AZ489" s="48">
        <f t="shared" si="84"/>
        <v>0</v>
      </c>
    </row>
    <row r="490" spans="1:52" x14ac:dyDescent="0.25">
      <c r="A490" s="39"/>
      <c r="B490" s="39" t="e">
        <f>IF(ROW(A490)=1,"",VLOOKUP(A490,'SERP Crawl'!A:C,3,FALSE))</f>
        <v>#N/A</v>
      </c>
      <c r="C490" t="e">
        <f>IF(ROW(A490)=1,"",VLOOKUP(A490,Crawl!A:C,3,FALSE))</f>
        <v>#N/A</v>
      </c>
      <c r="D490" s="46" t="e">
        <f>IF(ROW(A490)=1,"",IF(VLOOKUP(A490,Crawl!A:V,22,FALSE)="","No","Yes"))</f>
        <v>#N/A</v>
      </c>
      <c r="E490" s="46" t="e">
        <f>IF(ROW(A490)=1,"",IF(VLOOKUP(A490,Crawl!A:W,23,FALSE)=0,"",VLOOKUP(A490,Crawl!A:W,23,FALSE)))</f>
        <v>#N/A</v>
      </c>
      <c r="F490" s="46" t="str">
        <f t="shared" si="86"/>
        <v/>
      </c>
      <c r="G490" s="46" t="str">
        <f>IFERROR(MID(A490,FIND(".",A490,LEN(Questionnaire!$E$3)),LEN(A490)),"")</f>
        <v/>
      </c>
      <c r="H490" s="46" t="str">
        <f t="shared" si="87"/>
        <v/>
      </c>
      <c r="AJ490"/>
      <c r="AK490"/>
      <c r="AL490"/>
      <c r="AM490"/>
      <c r="AN490"/>
      <c r="AO490"/>
      <c r="AP490"/>
      <c r="AQ490" s="48" t="str">
        <f>IF(ROW()=1,"",IF(L490=200,IFERROR(IF(FIND(LOWER(Questionnaire!$E$2),LOWER(N490)),"Yes","No"),"No"),"-"))</f>
        <v>-</v>
      </c>
      <c r="AR490" s="48" t="str">
        <f t="shared" si="77"/>
        <v>-</v>
      </c>
      <c r="AS490" s="48" t="str">
        <f t="shared" si="78"/>
        <v>-</v>
      </c>
      <c r="AT490" s="48" t="str">
        <f t="shared" si="85"/>
        <v>-</v>
      </c>
      <c r="AU490" s="48" t="str">
        <f t="shared" si="79"/>
        <v>No</v>
      </c>
      <c r="AV490" s="48" t="str">
        <f t="shared" si="80"/>
        <v>No</v>
      </c>
      <c r="AW490" s="48" t="str">
        <f t="shared" si="81"/>
        <v>-</v>
      </c>
      <c r="AX490" s="48" t="str">
        <f t="shared" si="82"/>
        <v>No</v>
      </c>
      <c r="AY490" s="48" t="str">
        <f t="shared" si="83"/>
        <v>No</v>
      </c>
      <c r="AZ490" s="48">
        <f t="shared" si="84"/>
        <v>0</v>
      </c>
    </row>
    <row r="491" spans="1:52" x14ac:dyDescent="0.25">
      <c r="A491" s="39"/>
      <c r="B491" s="39" t="e">
        <f>IF(ROW(A491)=1,"",VLOOKUP(A491,'SERP Crawl'!A:C,3,FALSE))</f>
        <v>#N/A</v>
      </c>
      <c r="C491" t="e">
        <f>IF(ROW(A491)=1,"",VLOOKUP(A491,Crawl!A:C,3,FALSE))</f>
        <v>#N/A</v>
      </c>
      <c r="D491" s="46" t="e">
        <f>IF(ROW(A491)=1,"",IF(VLOOKUP(A491,Crawl!A:V,22,FALSE)="","No","Yes"))</f>
        <v>#N/A</v>
      </c>
      <c r="E491" s="46" t="e">
        <f>IF(ROW(A491)=1,"",IF(VLOOKUP(A491,Crawl!A:W,23,FALSE)=0,"",VLOOKUP(A491,Crawl!A:W,23,FALSE)))</f>
        <v>#N/A</v>
      </c>
      <c r="F491" s="46" t="str">
        <f t="shared" si="86"/>
        <v/>
      </c>
      <c r="G491" s="46" t="str">
        <f>IFERROR(MID(A491,FIND(".",A491,LEN(Questionnaire!$E$3)),LEN(A491)),"")</f>
        <v/>
      </c>
      <c r="H491" s="46" t="str">
        <f t="shared" si="87"/>
        <v/>
      </c>
      <c r="AJ491"/>
      <c r="AK491"/>
      <c r="AL491"/>
      <c r="AM491"/>
      <c r="AN491"/>
      <c r="AO491"/>
      <c r="AP491"/>
      <c r="AQ491" s="48" t="str">
        <f>IF(ROW()=1,"",IF(L491=200,IFERROR(IF(FIND(LOWER(Questionnaire!$E$2),LOWER(N491)),"Yes","No"),"No"),"-"))</f>
        <v>-</v>
      </c>
      <c r="AR491" s="48" t="str">
        <f t="shared" si="77"/>
        <v>-</v>
      </c>
      <c r="AS491" s="48" t="str">
        <f t="shared" si="78"/>
        <v>-</v>
      </c>
      <c r="AT491" s="48" t="str">
        <f t="shared" si="85"/>
        <v>-</v>
      </c>
      <c r="AU491" s="48" t="str">
        <f t="shared" si="79"/>
        <v>No</v>
      </c>
      <c r="AV491" s="48" t="str">
        <f t="shared" si="80"/>
        <v>No</v>
      </c>
      <c r="AW491" s="48" t="str">
        <f t="shared" si="81"/>
        <v>-</v>
      </c>
      <c r="AX491" s="48" t="str">
        <f t="shared" si="82"/>
        <v>No</v>
      </c>
      <c r="AY491" s="48" t="str">
        <f t="shared" si="83"/>
        <v>No</v>
      </c>
      <c r="AZ491" s="48">
        <f t="shared" si="84"/>
        <v>0</v>
      </c>
    </row>
    <row r="492" spans="1:52" x14ac:dyDescent="0.25">
      <c r="A492" s="39"/>
      <c r="B492" s="39" t="e">
        <f>IF(ROW(A492)=1,"",VLOOKUP(A492,'SERP Crawl'!A:C,3,FALSE))</f>
        <v>#N/A</v>
      </c>
      <c r="C492" t="e">
        <f>IF(ROW(A492)=1,"",VLOOKUP(A492,Crawl!A:C,3,FALSE))</f>
        <v>#N/A</v>
      </c>
      <c r="D492" s="46" t="e">
        <f>IF(ROW(A492)=1,"",IF(VLOOKUP(A492,Crawl!A:V,22,FALSE)="","No","Yes"))</f>
        <v>#N/A</v>
      </c>
      <c r="E492" s="46" t="e">
        <f>IF(ROW(A492)=1,"",IF(VLOOKUP(A492,Crawl!A:W,23,FALSE)=0,"",VLOOKUP(A492,Crawl!A:W,23,FALSE)))</f>
        <v>#N/A</v>
      </c>
      <c r="F492" s="46" t="str">
        <f t="shared" si="86"/>
        <v/>
      </c>
      <c r="G492" s="46" t="str">
        <f>IFERROR(MID(A492,FIND(".",A492,LEN(Questionnaire!$E$3)),LEN(A492)),"")</f>
        <v/>
      </c>
      <c r="H492" s="46" t="str">
        <f t="shared" si="87"/>
        <v/>
      </c>
      <c r="AJ492"/>
      <c r="AK492"/>
      <c r="AL492"/>
      <c r="AM492"/>
      <c r="AN492"/>
      <c r="AO492"/>
      <c r="AP492"/>
      <c r="AQ492" s="48" t="str">
        <f>IF(ROW()=1,"",IF(L492=200,IFERROR(IF(FIND(LOWER(Questionnaire!$E$2),LOWER(N492)),"Yes","No"),"No"),"-"))</f>
        <v>-</v>
      </c>
      <c r="AR492" s="48" t="str">
        <f t="shared" si="77"/>
        <v>-</v>
      </c>
      <c r="AS492" s="48" t="str">
        <f t="shared" si="78"/>
        <v>-</v>
      </c>
      <c r="AT492" s="48" t="str">
        <f t="shared" si="85"/>
        <v>-</v>
      </c>
      <c r="AU492" s="48" t="str">
        <f t="shared" si="79"/>
        <v>No</v>
      </c>
      <c r="AV492" s="48" t="str">
        <f t="shared" si="80"/>
        <v>No</v>
      </c>
      <c r="AW492" s="48" t="str">
        <f t="shared" si="81"/>
        <v>-</v>
      </c>
      <c r="AX492" s="48" t="str">
        <f t="shared" si="82"/>
        <v>No</v>
      </c>
      <c r="AY492" s="48" t="str">
        <f t="shared" si="83"/>
        <v>No</v>
      </c>
      <c r="AZ492" s="48">
        <f t="shared" si="84"/>
        <v>0</v>
      </c>
    </row>
    <row r="493" spans="1:52" x14ac:dyDescent="0.25">
      <c r="A493" s="39"/>
      <c r="B493" s="39" t="e">
        <f>IF(ROW(A493)=1,"",VLOOKUP(A493,'SERP Crawl'!A:C,3,FALSE))</f>
        <v>#N/A</v>
      </c>
      <c r="C493" t="e">
        <f>IF(ROW(A493)=1,"",VLOOKUP(A493,Crawl!A:C,3,FALSE))</f>
        <v>#N/A</v>
      </c>
      <c r="D493" s="46" t="e">
        <f>IF(ROW(A493)=1,"",IF(VLOOKUP(A493,Crawl!A:V,22,FALSE)="","No","Yes"))</f>
        <v>#N/A</v>
      </c>
      <c r="E493" s="46" t="e">
        <f>IF(ROW(A493)=1,"",IF(VLOOKUP(A493,Crawl!A:W,23,FALSE)=0,"",VLOOKUP(A493,Crawl!A:W,23,FALSE)))</f>
        <v>#N/A</v>
      </c>
      <c r="F493" s="46" t="str">
        <f t="shared" si="86"/>
        <v/>
      </c>
      <c r="G493" s="46" t="str">
        <f>IFERROR(MID(A493,FIND(".",A493,LEN(Questionnaire!$E$3)),LEN(A493)),"")</f>
        <v/>
      </c>
      <c r="H493" s="46" t="str">
        <f t="shared" si="87"/>
        <v/>
      </c>
      <c r="AJ493"/>
      <c r="AK493"/>
      <c r="AL493"/>
      <c r="AM493"/>
      <c r="AN493"/>
      <c r="AO493"/>
      <c r="AP493"/>
      <c r="AQ493" s="48" t="str">
        <f>IF(ROW()=1,"",IF(L493=200,IFERROR(IF(FIND(LOWER(Questionnaire!$E$2),LOWER(N493)),"Yes","No"),"No"),"-"))</f>
        <v>-</v>
      </c>
      <c r="AR493" s="48" t="str">
        <f t="shared" si="77"/>
        <v>-</v>
      </c>
      <c r="AS493" s="48" t="str">
        <f t="shared" si="78"/>
        <v>-</v>
      </c>
      <c r="AT493" s="48" t="str">
        <f t="shared" si="85"/>
        <v>-</v>
      </c>
      <c r="AU493" s="48" t="str">
        <f t="shared" si="79"/>
        <v>No</v>
      </c>
      <c r="AV493" s="48" t="str">
        <f t="shared" si="80"/>
        <v>No</v>
      </c>
      <c r="AW493" s="48" t="str">
        <f t="shared" si="81"/>
        <v>-</v>
      </c>
      <c r="AX493" s="48" t="str">
        <f t="shared" si="82"/>
        <v>No</v>
      </c>
      <c r="AY493" s="48" t="str">
        <f t="shared" si="83"/>
        <v>No</v>
      </c>
      <c r="AZ493" s="48">
        <f t="shared" si="84"/>
        <v>0</v>
      </c>
    </row>
    <row r="494" spans="1:52" x14ac:dyDescent="0.25">
      <c r="A494" s="39"/>
      <c r="B494" s="39" t="e">
        <f>IF(ROW(A494)=1,"",VLOOKUP(A494,'SERP Crawl'!A:C,3,FALSE))</f>
        <v>#N/A</v>
      </c>
      <c r="C494" t="e">
        <f>IF(ROW(A494)=1,"",VLOOKUP(A494,Crawl!A:C,3,FALSE))</f>
        <v>#N/A</v>
      </c>
      <c r="D494" s="46" t="e">
        <f>IF(ROW(A494)=1,"",IF(VLOOKUP(A494,Crawl!A:V,22,FALSE)="","No","Yes"))</f>
        <v>#N/A</v>
      </c>
      <c r="E494" s="46" t="e">
        <f>IF(ROW(A494)=1,"",IF(VLOOKUP(A494,Crawl!A:W,23,FALSE)=0,"",VLOOKUP(A494,Crawl!A:W,23,FALSE)))</f>
        <v>#N/A</v>
      </c>
      <c r="F494" s="46" t="str">
        <f t="shared" si="86"/>
        <v/>
      </c>
      <c r="G494" s="46" t="str">
        <f>IFERROR(MID(A494,FIND(".",A494,LEN(Questionnaire!$E$3)),LEN(A494)),"")</f>
        <v/>
      </c>
      <c r="H494" s="46" t="str">
        <f t="shared" si="87"/>
        <v/>
      </c>
      <c r="AJ494"/>
      <c r="AK494"/>
      <c r="AL494"/>
      <c r="AM494"/>
      <c r="AN494"/>
      <c r="AO494"/>
      <c r="AP494"/>
      <c r="AQ494" s="48" t="str">
        <f>IF(ROW()=1,"",IF(L494=200,IFERROR(IF(FIND(LOWER(Questionnaire!$E$2),LOWER(N494)),"Yes","No"),"No"),"-"))</f>
        <v>-</v>
      </c>
      <c r="AR494" s="48" t="str">
        <f t="shared" si="77"/>
        <v>-</v>
      </c>
      <c r="AS494" s="48" t="str">
        <f t="shared" si="78"/>
        <v>-</v>
      </c>
      <c r="AT494" s="48" t="str">
        <f t="shared" si="85"/>
        <v>-</v>
      </c>
      <c r="AU494" s="48" t="str">
        <f t="shared" si="79"/>
        <v>No</v>
      </c>
      <c r="AV494" s="48" t="str">
        <f t="shared" si="80"/>
        <v>No</v>
      </c>
      <c r="AW494" s="48" t="str">
        <f t="shared" si="81"/>
        <v>-</v>
      </c>
      <c r="AX494" s="48" t="str">
        <f t="shared" si="82"/>
        <v>No</v>
      </c>
      <c r="AY494" s="48" t="str">
        <f t="shared" si="83"/>
        <v>No</v>
      </c>
      <c r="AZ494" s="48">
        <f t="shared" si="84"/>
        <v>0</v>
      </c>
    </row>
    <row r="495" spans="1:52" x14ac:dyDescent="0.25">
      <c r="A495" s="39"/>
      <c r="B495" s="39" t="e">
        <f>IF(ROW(A495)=1,"",VLOOKUP(A495,'SERP Crawl'!A:C,3,FALSE))</f>
        <v>#N/A</v>
      </c>
      <c r="C495" t="e">
        <f>IF(ROW(A495)=1,"",VLOOKUP(A495,Crawl!A:C,3,FALSE))</f>
        <v>#N/A</v>
      </c>
      <c r="D495" s="46" t="e">
        <f>IF(ROW(A495)=1,"",IF(VLOOKUP(A495,Crawl!A:V,22,FALSE)="","No","Yes"))</f>
        <v>#N/A</v>
      </c>
      <c r="E495" s="46" t="e">
        <f>IF(ROW(A495)=1,"",IF(VLOOKUP(A495,Crawl!A:W,23,FALSE)=0,"",VLOOKUP(A495,Crawl!A:W,23,FALSE)))</f>
        <v>#N/A</v>
      </c>
      <c r="F495" s="46" t="str">
        <f t="shared" si="86"/>
        <v/>
      </c>
      <c r="G495" s="46" t="str">
        <f>IFERROR(MID(A495,FIND(".",A495,LEN(Questionnaire!$E$3)),LEN(A495)),"")</f>
        <v/>
      </c>
      <c r="H495" s="46" t="str">
        <f t="shared" si="87"/>
        <v/>
      </c>
      <c r="AJ495"/>
      <c r="AK495"/>
      <c r="AL495"/>
      <c r="AM495"/>
      <c r="AN495"/>
      <c r="AO495"/>
      <c r="AP495"/>
      <c r="AQ495" s="48" t="str">
        <f>IF(ROW()=1,"",IF(L495=200,IFERROR(IF(FIND(LOWER(Questionnaire!$E$2),LOWER(N495)),"Yes","No"),"No"),"-"))</f>
        <v>-</v>
      </c>
      <c r="AR495" s="48" t="str">
        <f t="shared" si="77"/>
        <v>-</v>
      </c>
      <c r="AS495" s="48" t="str">
        <f t="shared" si="78"/>
        <v>-</v>
      </c>
      <c r="AT495" s="48" t="str">
        <f t="shared" si="85"/>
        <v>-</v>
      </c>
      <c r="AU495" s="48" t="str">
        <f t="shared" si="79"/>
        <v>No</v>
      </c>
      <c r="AV495" s="48" t="str">
        <f t="shared" si="80"/>
        <v>No</v>
      </c>
      <c r="AW495" s="48" t="str">
        <f t="shared" si="81"/>
        <v>-</v>
      </c>
      <c r="AX495" s="48" t="str">
        <f t="shared" si="82"/>
        <v>No</v>
      </c>
      <c r="AY495" s="48" t="str">
        <f t="shared" si="83"/>
        <v>No</v>
      </c>
      <c r="AZ495" s="48">
        <f t="shared" si="84"/>
        <v>0</v>
      </c>
    </row>
    <row r="496" spans="1:52" x14ac:dyDescent="0.25">
      <c r="A496" s="39"/>
      <c r="B496" s="39" t="e">
        <f>IF(ROW(A496)=1,"",VLOOKUP(A496,'SERP Crawl'!A:C,3,FALSE))</f>
        <v>#N/A</v>
      </c>
      <c r="C496" t="e">
        <f>IF(ROW(A496)=1,"",VLOOKUP(A496,Crawl!A:C,3,FALSE))</f>
        <v>#N/A</v>
      </c>
      <c r="D496" s="46" t="e">
        <f>IF(ROW(A496)=1,"",IF(VLOOKUP(A496,Crawl!A:V,22,FALSE)="","No","Yes"))</f>
        <v>#N/A</v>
      </c>
      <c r="E496" s="46" t="e">
        <f>IF(ROW(A496)=1,"",IF(VLOOKUP(A496,Crawl!A:W,23,FALSE)=0,"",VLOOKUP(A496,Crawl!A:W,23,FALSE)))</f>
        <v>#N/A</v>
      </c>
      <c r="F496" s="46" t="str">
        <f t="shared" si="86"/>
        <v/>
      </c>
      <c r="G496" s="46" t="str">
        <f>IFERROR(MID(A496,FIND(".",A496,LEN(Questionnaire!$E$3)),LEN(A496)),"")</f>
        <v/>
      </c>
      <c r="H496" s="46" t="str">
        <f t="shared" si="87"/>
        <v/>
      </c>
      <c r="AJ496"/>
      <c r="AK496"/>
      <c r="AL496"/>
      <c r="AM496"/>
      <c r="AN496"/>
      <c r="AO496"/>
      <c r="AP496"/>
      <c r="AQ496" s="48" t="str">
        <f>IF(ROW()=1,"",IF(L496=200,IFERROR(IF(FIND(LOWER(Questionnaire!$E$2),LOWER(N496)),"Yes","No"),"No"),"-"))</f>
        <v>-</v>
      </c>
      <c r="AR496" s="48" t="str">
        <f t="shared" si="77"/>
        <v>-</v>
      </c>
      <c r="AS496" s="48" t="str">
        <f t="shared" si="78"/>
        <v>-</v>
      </c>
      <c r="AT496" s="48" t="str">
        <f t="shared" si="85"/>
        <v>-</v>
      </c>
      <c r="AU496" s="48" t="str">
        <f t="shared" si="79"/>
        <v>No</v>
      </c>
      <c r="AV496" s="48" t="str">
        <f t="shared" si="80"/>
        <v>No</v>
      </c>
      <c r="AW496" s="48" t="str">
        <f t="shared" si="81"/>
        <v>-</v>
      </c>
      <c r="AX496" s="48" t="str">
        <f t="shared" si="82"/>
        <v>No</v>
      </c>
      <c r="AY496" s="48" t="str">
        <f t="shared" si="83"/>
        <v>No</v>
      </c>
      <c r="AZ496" s="48">
        <f t="shared" si="84"/>
        <v>0</v>
      </c>
    </row>
    <row r="497" spans="1:52" x14ac:dyDescent="0.25">
      <c r="A497" s="39"/>
      <c r="B497" s="39" t="e">
        <f>IF(ROW(A497)=1,"",VLOOKUP(A497,'SERP Crawl'!A:C,3,FALSE))</f>
        <v>#N/A</v>
      </c>
      <c r="C497" t="e">
        <f>IF(ROW(A497)=1,"",VLOOKUP(A497,Crawl!A:C,3,FALSE))</f>
        <v>#N/A</v>
      </c>
      <c r="D497" s="46" t="e">
        <f>IF(ROW(A497)=1,"",IF(VLOOKUP(A497,Crawl!A:V,22,FALSE)="","No","Yes"))</f>
        <v>#N/A</v>
      </c>
      <c r="E497" s="46" t="e">
        <f>IF(ROW(A497)=1,"",IF(VLOOKUP(A497,Crawl!A:W,23,FALSE)=0,"",VLOOKUP(A497,Crawl!A:W,23,FALSE)))</f>
        <v>#N/A</v>
      </c>
      <c r="F497" s="46" t="str">
        <f t="shared" si="86"/>
        <v/>
      </c>
      <c r="G497" s="46" t="str">
        <f>IFERROR(MID(A497,FIND(".",A497,LEN(Questionnaire!$E$3)),LEN(A497)),"")</f>
        <v/>
      </c>
      <c r="H497" s="46" t="str">
        <f t="shared" si="87"/>
        <v/>
      </c>
      <c r="AJ497"/>
      <c r="AK497"/>
      <c r="AL497"/>
      <c r="AM497"/>
      <c r="AN497"/>
      <c r="AO497"/>
      <c r="AP497"/>
      <c r="AQ497" s="48" t="str">
        <f>IF(ROW()=1,"",IF(L497=200,IFERROR(IF(FIND(LOWER(Questionnaire!$E$2),LOWER(N497)),"Yes","No"),"No"),"-"))</f>
        <v>-</v>
      </c>
      <c r="AR497" s="48" t="str">
        <f t="shared" si="77"/>
        <v>-</v>
      </c>
      <c r="AS497" s="48" t="str">
        <f t="shared" si="78"/>
        <v>-</v>
      </c>
      <c r="AT497" s="48" t="str">
        <f t="shared" si="85"/>
        <v>-</v>
      </c>
      <c r="AU497" s="48" t="str">
        <f t="shared" si="79"/>
        <v>No</v>
      </c>
      <c r="AV497" s="48" t="str">
        <f t="shared" si="80"/>
        <v>No</v>
      </c>
      <c r="AW497" s="48" t="str">
        <f t="shared" si="81"/>
        <v>-</v>
      </c>
      <c r="AX497" s="48" t="str">
        <f t="shared" si="82"/>
        <v>No</v>
      </c>
      <c r="AY497" s="48" t="str">
        <f t="shared" si="83"/>
        <v>No</v>
      </c>
      <c r="AZ497" s="48">
        <f t="shared" si="84"/>
        <v>0</v>
      </c>
    </row>
    <row r="498" spans="1:52" x14ac:dyDescent="0.25">
      <c r="B498" s="39" t="e">
        <f>IF(ROW(A498)=1,"",VLOOKUP(A498,'SERP Crawl'!A:C,3,FALSE))</f>
        <v>#N/A</v>
      </c>
      <c r="C498" t="e">
        <f>IF(ROW(A498)=1,"",VLOOKUP(A498,Crawl!A:C,3,FALSE))</f>
        <v>#N/A</v>
      </c>
      <c r="D498" s="46" t="e">
        <f>IF(ROW(A498)=1,"",IF(VLOOKUP(A498,Crawl!A:V,22,FALSE)="","No","Yes"))</f>
        <v>#N/A</v>
      </c>
      <c r="E498" s="46" t="e">
        <f>IF(ROW(A498)=1,"",IF(VLOOKUP(A498,Crawl!A:W,23,FALSE)=0,"",VLOOKUP(A498,Crawl!A:W,23,FALSE)))</f>
        <v>#N/A</v>
      </c>
      <c r="F498" s="46" t="str">
        <f t="shared" si="86"/>
        <v/>
      </c>
      <c r="G498" s="46" t="str">
        <f>IFERROR(MID(A498,FIND(".",A498,LEN(Questionnaire!$E$3)),LEN(A498)),"")</f>
        <v/>
      </c>
      <c r="H498" s="46" t="str">
        <f t="shared" si="87"/>
        <v/>
      </c>
      <c r="AJ498"/>
      <c r="AK498"/>
      <c r="AL498"/>
      <c r="AM498"/>
      <c r="AN498"/>
      <c r="AO498"/>
      <c r="AP498"/>
      <c r="AQ498" s="48" t="str">
        <f>IF(ROW()=1,"",IF(L498=200,IFERROR(IF(FIND(LOWER(Questionnaire!$E$2),LOWER(N498)),"Yes","No"),"No"),"-"))</f>
        <v>-</v>
      </c>
      <c r="AR498" s="48" t="str">
        <f t="shared" si="77"/>
        <v>-</v>
      </c>
      <c r="AS498" s="48" t="str">
        <f t="shared" si="78"/>
        <v>-</v>
      </c>
      <c r="AT498" s="48" t="str">
        <f t="shared" si="85"/>
        <v>-</v>
      </c>
      <c r="AU498" s="48" t="str">
        <f t="shared" si="79"/>
        <v>No</v>
      </c>
      <c r="AV498" s="48" t="str">
        <f t="shared" si="80"/>
        <v>No</v>
      </c>
      <c r="AW498" s="48" t="str">
        <f t="shared" si="81"/>
        <v>-</v>
      </c>
      <c r="AX498" s="48" t="str">
        <f t="shared" si="82"/>
        <v>No</v>
      </c>
      <c r="AY498" s="48" t="str">
        <f t="shared" si="83"/>
        <v>No</v>
      </c>
      <c r="AZ498" s="48">
        <f t="shared" si="84"/>
        <v>0</v>
      </c>
    </row>
    <row r="499" spans="1:52" x14ac:dyDescent="0.25">
      <c r="A499" s="39"/>
      <c r="B499" s="39" t="e">
        <f>IF(ROW(A499)=1,"",VLOOKUP(A499,'SERP Crawl'!A:C,3,FALSE))</f>
        <v>#N/A</v>
      </c>
      <c r="C499" t="e">
        <f>IF(ROW(A499)=1,"",VLOOKUP(A499,Crawl!A:C,3,FALSE))</f>
        <v>#N/A</v>
      </c>
      <c r="D499" s="46" t="e">
        <f>IF(ROW(A499)=1,"",IF(VLOOKUP(A499,Crawl!A:V,22,FALSE)="","No","Yes"))</f>
        <v>#N/A</v>
      </c>
      <c r="E499" s="46" t="e">
        <f>IF(ROW(A499)=1,"",IF(VLOOKUP(A499,Crawl!A:W,23,FALSE)=0,"",VLOOKUP(A499,Crawl!A:W,23,FALSE)))</f>
        <v>#N/A</v>
      </c>
      <c r="F499" s="46" t="str">
        <f t="shared" si="86"/>
        <v/>
      </c>
      <c r="G499" s="46" t="str">
        <f>IFERROR(MID(A499,FIND(".",A499,LEN(Questionnaire!$E$3)),LEN(A499)),"")</f>
        <v/>
      </c>
      <c r="H499" s="46" t="str">
        <f t="shared" si="87"/>
        <v/>
      </c>
      <c r="AJ499"/>
      <c r="AK499"/>
      <c r="AL499"/>
      <c r="AM499"/>
      <c r="AN499"/>
      <c r="AO499"/>
      <c r="AP499"/>
      <c r="AQ499" s="48" t="str">
        <f>IF(ROW()=1,"",IF(L499=200,IFERROR(IF(FIND(LOWER(Questionnaire!$E$2),LOWER(N499)),"Yes","No"),"No"),"-"))</f>
        <v>-</v>
      </c>
      <c r="AR499" s="48" t="str">
        <f t="shared" si="77"/>
        <v>-</v>
      </c>
      <c r="AS499" s="48" t="str">
        <f t="shared" si="78"/>
        <v>-</v>
      </c>
      <c r="AT499" s="48" t="str">
        <f t="shared" si="85"/>
        <v>-</v>
      </c>
      <c r="AU499" s="48" t="str">
        <f t="shared" si="79"/>
        <v>No</v>
      </c>
      <c r="AV499" s="48" t="str">
        <f t="shared" si="80"/>
        <v>No</v>
      </c>
      <c r="AW499" s="48" t="str">
        <f t="shared" si="81"/>
        <v>-</v>
      </c>
      <c r="AX499" s="48" t="str">
        <f t="shared" si="82"/>
        <v>No</v>
      </c>
      <c r="AY499" s="48" t="str">
        <f t="shared" si="83"/>
        <v>No</v>
      </c>
      <c r="AZ499" s="48">
        <f t="shared" si="84"/>
        <v>0</v>
      </c>
    </row>
    <row r="500" spans="1:52" x14ac:dyDescent="0.25">
      <c r="A500" s="39"/>
      <c r="B500" s="39" t="e">
        <f>IF(ROW(A500)=1,"",VLOOKUP(A500,'SERP Crawl'!A:C,3,FALSE))</f>
        <v>#N/A</v>
      </c>
      <c r="C500" t="e">
        <f>IF(ROW(A500)=1,"",VLOOKUP(A500,Crawl!A:C,3,FALSE))</f>
        <v>#N/A</v>
      </c>
      <c r="D500" s="46" t="e">
        <f>IF(ROW(A500)=1,"",IF(VLOOKUP(A500,Crawl!A:V,22,FALSE)="","No","Yes"))</f>
        <v>#N/A</v>
      </c>
      <c r="E500" s="46" t="e">
        <f>IF(ROW(A500)=1,"",IF(VLOOKUP(A500,Crawl!A:W,23,FALSE)=0,"",VLOOKUP(A500,Crawl!A:W,23,FALSE)))</f>
        <v>#N/A</v>
      </c>
      <c r="F500" s="46" t="str">
        <f t="shared" si="86"/>
        <v/>
      </c>
      <c r="G500" s="46" t="str">
        <f>IFERROR(MID(A500,FIND(".",A500,LEN(Questionnaire!$E$3)),LEN(A500)),"")</f>
        <v/>
      </c>
      <c r="H500" s="46" t="str">
        <f t="shared" si="87"/>
        <v/>
      </c>
      <c r="AJ500"/>
      <c r="AK500"/>
      <c r="AL500"/>
      <c r="AM500"/>
      <c r="AN500"/>
      <c r="AO500"/>
      <c r="AP500"/>
      <c r="AQ500" s="48" t="str">
        <f>IF(ROW()=1,"",IF(L500=200,IFERROR(IF(FIND(LOWER(Questionnaire!$E$2),LOWER(N500)),"Yes","No"),"No"),"-"))</f>
        <v>-</v>
      </c>
      <c r="AR500" s="48" t="str">
        <f t="shared" si="77"/>
        <v>-</v>
      </c>
      <c r="AS500" s="48" t="str">
        <f t="shared" si="78"/>
        <v>-</v>
      </c>
      <c r="AT500" s="48" t="str">
        <f t="shared" si="85"/>
        <v>-</v>
      </c>
      <c r="AU500" s="48" t="str">
        <f t="shared" si="79"/>
        <v>No</v>
      </c>
      <c r="AV500" s="48" t="str">
        <f t="shared" si="80"/>
        <v>No</v>
      </c>
      <c r="AW500" s="48" t="str">
        <f t="shared" si="81"/>
        <v>-</v>
      </c>
      <c r="AX500" s="48" t="str">
        <f t="shared" si="82"/>
        <v>No</v>
      </c>
      <c r="AY500" s="48" t="str">
        <f t="shared" si="83"/>
        <v>No</v>
      </c>
      <c r="AZ500" s="48">
        <f t="shared" si="84"/>
        <v>0</v>
      </c>
    </row>
    <row r="501" spans="1:52" x14ac:dyDescent="0.25">
      <c r="A501" s="39"/>
      <c r="B501" s="39" t="e">
        <f>IF(ROW(A501)=1,"",VLOOKUP(A501,'SERP Crawl'!A:C,3,FALSE))</f>
        <v>#N/A</v>
      </c>
      <c r="C501" t="e">
        <f>IF(ROW(A501)=1,"",VLOOKUP(A501,Crawl!A:C,3,FALSE))</f>
        <v>#N/A</v>
      </c>
      <c r="D501" s="46" t="e">
        <f>IF(ROW(A501)=1,"",IF(VLOOKUP(A501,Crawl!A:V,22,FALSE)="","No","Yes"))</f>
        <v>#N/A</v>
      </c>
      <c r="E501" s="46" t="e">
        <f>IF(ROW(A501)=1,"",IF(VLOOKUP(A501,Crawl!A:W,23,FALSE)=0,"",VLOOKUP(A501,Crawl!A:W,23,FALSE)))</f>
        <v>#N/A</v>
      </c>
      <c r="F501" s="46" t="str">
        <f t="shared" si="86"/>
        <v/>
      </c>
      <c r="G501" s="46" t="str">
        <f>IFERROR(MID(A501,FIND(".",A501,LEN(Questionnaire!$E$3)),LEN(A501)),"")</f>
        <v/>
      </c>
      <c r="H501" s="46" t="str">
        <f t="shared" si="87"/>
        <v/>
      </c>
      <c r="AJ501"/>
      <c r="AK501"/>
      <c r="AL501"/>
      <c r="AM501"/>
      <c r="AN501"/>
      <c r="AO501"/>
      <c r="AP501"/>
      <c r="AQ501" s="48" t="str">
        <f>IF(ROW()=1,"",IF(L501=200,IFERROR(IF(FIND(LOWER(Questionnaire!$E$2),LOWER(N501)),"Yes","No"),"No"),"-"))</f>
        <v>-</v>
      </c>
      <c r="AR501" s="48" t="str">
        <f t="shared" si="77"/>
        <v>-</v>
      </c>
      <c r="AS501" s="48" t="str">
        <f t="shared" si="78"/>
        <v>-</v>
      </c>
      <c r="AT501" s="48" t="str">
        <f t="shared" si="85"/>
        <v>-</v>
      </c>
      <c r="AU501" s="48" t="str">
        <f t="shared" si="79"/>
        <v>No</v>
      </c>
      <c r="AV501" s="48" t="str">
        <f t="shared" si="80"/>
        <v>No</v>
      </c>
      <c r="AW501" s="48" t="str">
        <f t="shared" si="81"/>
        <v>-</v>
      </c>
      <c r="AX501" s="48" t="str">
        <f t="shared" si="82"/>
        <v>No</v>
      </c>
      <c r="AY501" s="48" t="str">
        <f t="shared" si="83"/>
        <v>No</v>
      </c>
      <c r="AZ501" s="48">
        <f t="shared" si="84"/>
        <v>0</v>
      </c>
    </row>
    <row r="502" spans="1:52" x14ac:dyDescent="0.25">
      <c r="A502" s="39"/>
      <c r="B502" s="39" t="e">
        <f>IF(ROW(A502)=1,"",VLOOKUP(A502,'SERP Crawl'!A:C,3,FALSE))</f>
        <v>#N/A</v>
      </c>
      <c r="C502" t="e">
        <f>IF(ROW(A502)=1,"",VLOOKUP(A502,Crawl!A:C,3,FALSE))</f>
        <v>#N/A</v>
      </c>
      <c r="D502" s="46" t="e">
        <f>IF(ROW(A502)=1,"",IF(VLOOKUP(A502,Crawl!A:V,22,FALSE)="","No","Yes"))</f>
        <v>#N/A</v>
      </c>
      <c r="E502" s="46" t="e">
        <f>IF(ROW(A502)=1,"",IF(VLOOKUP(A502,Crawl!A:W,23,FALSE)=0,"",VLOOKUP(A502,Crawl!A:W,23,FALSE)))</f>
        <v>#N/A</v>
      </c>
      <c r="F502" s="46" t="str">
        <f t="shared" si="86"/>
        <v/>
      </c>
      <c r="G502" s="46" t="str">
        <f>IFERROR(MID(A502,FIND(".",A502,LEN(Questionnaire!$E$3)),LEN(A502)),"")</f>
        <v/>
      </c>
      <c r="H502" s="46" t="str">
        <f t="shared" si="87"/>
        <v/>
      </c>
      <c r="AJ502"/>
      <c r="AK502"/>
      <c r="AL502"/>
      <c r="AM502"/>
      <c r="AN502"/>
      <c r="AO502"/>
      <c r="AP502"/>
      <c r="AQ502" s="48" t="str">
        <f>IF(ROW()=1,"",IF(L502=200,IFERROR(IF(FIND(LOWER(Questionnaire!$E$2),LOWER(N502)),"Yes","No"),"No"),"-"))</f>
        <v>-</v>
      </c>
      <c r="AR502" s="48" t="str">
        <f t="shared" si="77"/>
        <v>-</v>
      </c>
      <c r="AS502" s="48" t="str">
        <f t="shared" si="78"/>
        <v>-</v>
      </c>
      <c r="AT502" s="48" t="str">
        <f t="shared" si="85"/>
        <v>-</v>
      </c>
      <c r="AU502" s="48" t="str">
        <f t="shared" si="79"/>
        <v>No</v>
      </c>
      <c r="AV502" s="48" t="str">
        <f t="shared" si="80"/>
        <v>No</v>
      </c>
      <c r="AW502" s="48" t="str">
        <f t="shared" si="81"/>
        <v>-</v>
      </c>
      <c r="AX502" s="48" t="str">
        <f t="shared" si="82"/>
        <v>No</v>
      </c>
      <c r="AY502" s="48" t="str">
        <f t="shared" si="83"/>
        <v>No</v>
      </c>
      <c r="AZ502" s="48">
        <f t="shared" si="84"/>
        <v>0</v>
      </c>
    </row>
    <row r="503" spans="1:52" x14ac:dyDescent="0.25">
      <c r="A503" s="39"/>
      <c r="B503" s="39" t="e">
        <f>IF(ROW(A503)=1,"",VLOOKUP(A503,'SERP Crawl'!A:C,3,FALSE))</f>
        <v>#N/A</v>
      </c>
      <c r="C503" t="e">
        <f>IF(ROW(A503)=1,"",VLOOKUP(A503,Crawl!A:C,3,FALSE))</f>
        <v>#N/A</v>
      </c>
      <c r="D503" s="46" t="e">
        <f>IF(ROW(A503)=1,"",IF(VLOOKUP(A503,Crawl!A:V,22,FALSE)="","No","Yes"))</f>
        <v>#N/A</v>
      </c>
      <c r="E503" s="46" t="e">
        <f>IF(ROW(A503)=1,"",IF(VLOOKUP(A503,Crawl!A:W,23,FALSE)=0,"",VLOOKUP(A503,Crawl!A:W,23,FALSE)))</f>
        <v>#N/A</v>
      </c>
      <c r="F503" s="46" t="str">
        <f t="shared" si="86"/>
        <v/>
      </c>
      <c r="G503" s="46" t="str">
        <f>IFERROR(MID(A503,FIND(".",A503,LEN(Questionnaire!$E$3)),LEN(A503)),"")</f>
        <v/>
      </c>
      <c r="H503" s="46" t="str">
        <f t="shared" si="87"/>
        <v/>
      </c>
      <c r="AJ503"/>
      <c r="AK503"/>
      <c r="AL503"/>
      <c r="AM503"/>
      <c r="AN503"/>
      <c r="AO503"/>
      <c r="AP503"/>
      <c r="AQ503" s="48" t="str">
        <f>IF(ROW()=1,"",IF(L503=200,IFERROR(IF(FIND(LOWER(Questionnaire!$E$2),LOWER(N503)),"Yes","No"),"No"),"-"))</f>
        <v>-</v>
      </c>
      <c r="AR503" s="48" t="str">
        <f t="shared" si="77"/>
        <v>-</v>
      </c>
      <c r="AS503" s="48" t="str">
        <f t="shared" si="78"/>
        <v>-</v>
      </c>
      <c r="AT503" s="48" t="str">
        <f t="shared" si="85"/>
        <v>-</v>
      </c>
      <c r="AU503" s="48" t="str">
        <f t="shared" si="79"/>
        <v>No</v>
      </c>
      <c r="AV503" s="48" t="str">
        <f t="shared" si="80"/>
        <v>No</v>
      </c>
      <c r="AW503" s="48" t="str">
        <f t="shared" si="81"/>
        <v>-</v>
      </c>
      <c r="AX503" s="48" t="str">
        <f t="shared" si="82"/>
        <v>No</v>
      </c>
      <c r="AY503" s="48" t="str">
        <f t="shared" si="83"/>
        <v>No</v>
      </c>
      <c r="AZ503" s="48">
        <f t="shared" si="84"/>
        <v>0</v>
      </c>
    </row>
    <row r="504" spans="1:52" x14ac:dyDescent="0.25">
      <c r="A504" s="39"/>
      <c r="B504" s="39" t="e">
        <f>IF(ROW(A504)=1,"",VLOOKUP(A504,'SERP Crawl'!A:C,3,FALSE))</f>
        <v>#N/A</v>
      </c>
      <c r="C504" t="e">
        <f>IF(ROW(A504)=1,"",VLOOKUP(A504,Crawl!A:C,3,FALSE))</f>
        <v>#N/A</v>
      </c>
      <c r="D504" s="46" t="e">
        <f>IF(ROW(A504)=1,"",IF(VLOOKUP(A504,Crawl!A:V,22,FALSE)="","No","Yes"))</f>
        <v>#N/A</v>
      </c>
      <c r="E504" s="46" t="e">
        <f>IF(ROW(A504)=1,"",IF(VLOOKUP(A504,Crawl!A:W,23,FALSE)=0,"",VLOOKUP(A504,Crawl!A:W,23,FALSE)))</f>
        <v>#N/A</v>
      </c>
      <c r="F504" s="46" t="str">
        <f t="shared" si="86"/>
        <v/>
      </c>
      <c r="G504" s="46" t="str">
        <f>IFERROR(MID(A504,FIND(".",A504,LEN(Questionnaire!$E$3)),LEN(A504)),"")</f>
        <v/>
      </c>
      <c r="H504" s="46" t="str">
        <f t="shared" si="87"/>
        <v/>
      </c>
      <c r="AJ504"/>
      <c r="AK504"/>
      <c r="AL504"/>
      <c r="AM504"/>
      <c r="AN504"/>
      <c r="AO504"/>
      <c r="AP504"/>
      <c r="AQ504" s="48" t="str">
        <f>IF(ROW()=1,"",IF(L504=200,IFERROR(IF(FIND(LOWER(Questionnaire!$E$2),LOWER(N504)),"Yes","No"),"No"),"-"))</f>
        <v>-</v>
      </c>
      <c r="AR504" s="48" t="str">
        <f t="shared" si="77"/>
        <v>-</v>
      </c>
      <c r="AS504" s="48" t="str">
        <f t="shared" si="78"/>
        <v>-</v>
      </c>
      <c r="AT504" s="48" t="str">
        <f t="shared" si="85"/>
        <v>-</v>
      </c>
      <c r="AU504" s="48" t="str">
        <f t="shared" si="79"/>
        <v>No</v>
      </c>
      <c r="AV504" s="48" t="str">
        <f t="shared" si="80"/>
        <v>No</v>
      </c>
      <c r="AW504" s="48" t="str">
        <f t="shared" si="81"/>
        <v>-</v>
      </c>
      <c r="AX504" s="48" t="str">
        <f t="shared" si="82"/>
        <v>No</v>
      </c>
      <c r="AY504" s="48" t="str">
        <f t="shared" si="83"/>
        <v>No</v>
      </c>
      <c r="AZ504" s="48">
        <f t="shared" si="84"/>
        <v>0</v>
      </c>
    </row>
    <row r="505" spans="1:52" x14ac:dyDescent="0.25">
      <c r="A505" s="39"/>
      <c r="B505" s="39" t="e">
        <f>IF(ROW(A505)=1,"",VLOOKUP(A505,'SERP Crawl'!A:C,3,FALSE))</f>
        <v>#N/A</v>
      </c>
      <c r="C505" t="e">
        <f>IF(ROW(A505)=1,"",VLOOKUP(A505,Crawl!A:C,3,FALSE))</f>
        <v>#N/A</v>
      </c>
      <c r="D505" s="46" t="e">
        <f>IF(ROW(A505)=1,"",IF(VLOOKUP(A505,Crawl!A:V,22,FALSE)="","No","Yes"))</f>
        <v>#N/A</v>
      </c>
      <c r="E505" s="46" t="e">
        <f>IF(ROW(A505)=1,"",IF(VLOOKUP(A505,Crawl!A:W,23,FALSE)=0,"",VLOOKUP(A505,Crawl!A:W,23,FALSE)))</f>
        <v>#N/A</v>
      </c>
      <c r="F505" s="46" t="str">
        <f t="shared" si="86"/>
        <v/>
      </c>
      <c r="G505" s="46" t="str">
        <f>IFERROR(MID(A505,FIND(".",A505,LEN(Questionnaire!$E$3)),LEN(A505)),"")</f>
        <v/>
      </c>
      <c r="H505" s="46" t="str">
        <f t="shared" si="87"/>
        <v/>
      </c>
      <c r="AJ505"/>
      <c r="AK505"/>
      <c r="AL505"/>
      <c r="AM505"/>
      <c r="AN505"/>
      <c r="AO505"/>
      <c r="AP505"/>
      <c r="AQ505" s="48" t="str">
        <f>IF(ROW()=1,"",IF(L505=200,IFERROR(IF(FIND(LOWER(Questionnaire!$E$2),LOWER(N505)),"Yes","No"),"No"),"-"))</f>
        <v>-</v>
      </c>
      <c r="AR505" s="48" t="str">
        <f t="shared" si="77"/>
        <v>-</v>
      </c>
      <c r="AS505" s="48" t="str">
        <f t="shared" si="78"/>
        <v>-</v>
      </c>
      <c r="AT505" s="48" t="str">
        <f t="shared" si="85"/>
        <v>-</v>
      </c>
      <c r="AU505" s="48" t="str">
        <f t="shared" si="79"/>
        <v>No</v>
      </c>
      <c r="AV505" s="48" t="str">
        <f t="shared" si="80"/>
        <v>No</v>
      </c>
      <c r="AW505" s="48" t="str">
        <f t="shared" si="81"/>
        <v>-</v>
      </c>
      <c r="AX505" s="48" t="str">
        <f t="shared" si="82"/>
        <v>No</v>
      </c>
      <c r="AY505" s="48" t="str">
        <f t="shared" si="83"/>
        <v>No</v>
      </c>
      <c r="AZ505" s="48">
        <f t="shared" si="84"/>
        <v>0</v>
      </c>
    </row>
    <row r="506" spans="1:52" x14ac:dyDescent="0.25">
      <c r="A506" s="39"/>
      <c r="B506" s="39" t="e">
        <f>IF(ROW(A506)=1,"",VLOOKUP(A506,'SERP Crawl'!A:C,3,FALSE))</f>
        <v>#N/A</v>
      </c>
      <c r="C506" t="e">
        <f>IF(ROW(A506)=1,"",VLOOKUP(A506,Crawl!A:C,3,FALSE))</f>
        <v>#N/A</v>
      </c>
      <c r="D506" s="46" t="e">
        <f>IF(ROW(A506)=1,"",IF(VLOOKUP(A506,Crawl!A:V,22,FALSE)="","No","Yes"))</f>
        <v>#N/A</v>
      </c>
      <c r="E506" s="46" t="e">
        <f>IF(ROW(A506)=1,"",IF(VLOOKUP(A506,Crawl!A:W,23,FALSE)=0,"",VLOOKUP(A506,Crawl!A:W,23,FALSE)))</f>
        <v>#N/A</v>
      </c>
      <c r="F506" s="46" t="str">
        <f t="shared" si="86"/>
        <v/>
      </c>
      <c r="G506" s="46" t="str">
        <f>IFERROR(MID(A506,FIND(".",A506,LEN(Questionnaire!$E$3)),LEN(A506)),"")</f>
        <v/>
      </c>
      <c r="H506" s="46" t="str">
        <f t="shared" si="87"/>
        <v/>
      </c>
      <c r="AJ506"/>
      <c r="AK506"/>
      <c r="AL506"/>
      <c r="AM506"/>
      <c r="AN506"/>
      <c r="AO506"/>
      <c r="AP506"/>
      <c r="AQ506" s="48" t="str">
        <f>IF(ROW()=1,"",IF(L506=200,IFERROR(IF(FIND(LOWER(Questionnaire!$E$2),LOWER(N506)),"Yes","No"),"No"),"-"))</f>
        <v>-</v>
      </c>
      <c r="AR506" s="48" t="str">
        <f t="shared" si="77"/>
        <v>-</v>
      </c>
      <c r="AS506" s="48" t="str">
        <f t="shared" si="78"/>
        <v>-</v>
      </c>
      <c r="AT506" s="48" t="str">
        <f t="shared" si="85"/>
        <v>-</v>
      </c>
      <c r="AU506" s="48" t="str">
        <f t="shared" si="79"/>
        <v>No</v>
      </c>
      <c r="AV506" s="48" t="str">
        <f t="shared" si="80"/>
        <v>No</v>
      </c>
      <c r="AW506" s="48" t="str">
        <f t="shared" si="81"/>
        <v>-</v>
      </c>
      <c r="AX506" s="48" t="str">
        <f t="shared" si="82"/>
        <v>No</v>
      </c>
      <c r="AY506" s="48" t="str">
        <f t="shared" si="83"/>
        <v>No</v>
      </c>
      <c r="AZ506" s="48">
        <f t="shared" si="84"/>
        <v>0</v>
      </c>
    </row>
    <row r="507" spans="1:52" x14ac:dyDescent="0.25">
      <c r="A507" s="39"/>
      <c r="B507" s="39" t="e">
        <f>IF(ROW(A507)=1,"",VLOOKUP(A507,'SERP Crawl'!A:C,3,FALSE))</f>
        <v>#N/A</v>
      </c>
      <c r="C507" t="e">
        <f>IF(ROW(A507)=1,"",VLOOKUP(A507,Crawl!A:C,3,FALSE))</f>
        <v>#N/A</v>
      </c>
      <c r="D507" s="46" t="e">
        <f>IF(ROW(A507)=1,"",IF(VLOOKUP(A507,Crawl!A:V,22,FALSE)="","No","Yes"))</f>
        <v>#N/A</v>
      </c>
      <c r="E507" s="46" t="e">
        <f>IF(ROW(A507)=1,"",IF(VLOOKUP(A507,Crawl!A:W,23,FALSE)=0,"",VLOOKUP(A507,Crawl!A:W,23,FALSE)))</f>
        <v>#N/A</v>
      </c>
      <c r="F507" s="46" t="str">
        <f t="shared" si="86"/>
        <v/>
      </c>
      <c r="G507" s="46" t="str">
        <f>IFERROR(MID(A507,FIND(".",A507,LEN(Questionnaire!$E$3)),LEN(A507)),"")</f>
        <v/>
      </c>
      <c r="H507" s="46" t="str">
        <f t="shared" si="87"/>
        <v/>
      </c>
      <c r="AJ507"/>
      <c r="AK507"/>
      <c r="AL507"/>
      <c r="AM507"/>
      <c r="AN507"/>
      <c r="AO507"/>
      <c r="AP507"/>
      <c r="AQ507" s="48" t="str">
        <f>IF(ROW()=1,"",IF(L507=200,IFERROR(IF(FIND(LOWER(Questionnaire!$E$2),LOWER(N507)),"Yes","No"),"No"),"-"))</f>
        <v>-</v>
      </c>
      <c r="AR507" s="48" t="str">
        <f t="shared" si="77"/>
        <v>-</v>
      </c>
      <c r="AS507" s="48" t="str">
        <f t="shared" si="78"/>
        <v>-</v>
      </c>
      <c r="AT507" s="48" t="str">
        <f t="shared" si="85"/>
        <v>-</v>
      </c>
      <c r="AU507" s="48" t="str">
        <f t="shared" si="79"/>
        <v>No</v>
      </c>
      <c r="AV507" s="48" t="str">
        <f t="shared" si="80"/>
        <v>No</v>
      </c>
      <c r="AW507" s="48" t="str">
        <f t="shared" si="81"/>
        <v>-</v>
      </c>
      <c r="AX507" s="48" t="str">
        <f t="shared" si="82"/>
        <v>No</v>
      </c>
      <c r="AY507" s="48" t="str">
        <f t="shared" si="83"/>
        <v>No</v>
      </c>
      <c r="AZ507" s="48">
        <f t="shared" si="84"/>
        <v>0</v>
      </c>
    </row>
    <row r="508" spans="1:52" x14ac:dyDescent="0.25">
      <c r="A508" s="39"/>
      <c r="B508" s="39" t="e">
        <f>IF(ROW(A508)=1,"",VLOOKUP(A508,'SERP Crawl'!A:C,3,FALSE))</f>
        <v>#N/A</v>
      </c>
      <c r="C508" t="e">
        <f>IF(ROW(A508)=1,"",VLOOKUP(A508,Crawl!A:C,3,FALSE))</f>
        <v>#N/A</v>
      </c>
      <c r="D508" s="46" t="e">
        <f>IF(ROW(A508)=1,"",IF(VLOOKUP(A508,Crawl!A:V,22,FALSE)="","No","Yes"))</f>
        <v>#N/A</v>
      </c>
      <c r="E508" s="46" t="e">
        <f>IF(ROW(A508)=1,"",IF(VLOOKUP(A508,Crawl!A:W,23,FALSE)=0,"",VLOOKUP(A508,Crawl!A:W,23,FALSE)))</f>
        <v>#N/A</v>
      </c>
      <c r="F508" s="46" t="str">
        <f t="shared" si="86"/>
        <v/>
      </c>
      <c r="G508" s="46" t="str">
        <f>IFERROR(MID(A508,FIND(".",A508,LEN(Questionnaire!$E$3)),LEN(A508)),"")</f>
        <v/>
      </c>
      <c r="H508" s="46" t="str">
        <f t="shared" si="87"/>
        <v/>
      </c>
      <c r="AJ508"/>
      <c r="AK508"/>
      <c r="AL508"/>
      <c r="AM508"/>
      <c r="AN508"/>
      <c r="AO508"/>
      <c r="AP508"/>
      <c r="AQ508" s="48" t="str">
        <f>IF(ROW()=1,"",IF(L508=200,IFERROR(IF(FIND(LOWER(Questionnaire!$E$2),LOWER(N508)),"Yes","No"),"No"),"-"))</f>
        <v>-</v>
      </c>
      <c r="AR508" s="48" t="str">
        <f t="shared" si="77"/>
        <v>-</v>
      </c>
      <c r="AS508" s="48" t="str">
        <f t="shared" si="78"/>
        <v>-</v>
      </c>
      <c r="AT508" s="48" t="str">
        <f t="shared" si="85"/>
        <v>-</v>
      </c>
      <c r="AU508" s="48" t="str">
        <f t="shared" si="79"/>
        <v>No</v>
      </c>
      <c r="AV508" s="48" t="str">
        <f t="shared" si="80"/>
        <v>No</v>
      </c>
      <c r="AW508" s="48" t="str">
        <f t="shared" si="81"/>
        <v>-</v>
      </c>
      <c r="AX508" s="48" t="str">
        <f t="shared" si="82"/>
        <v>No</v>
      </c>
      <c r="AY508" s="48" t="str">
        <f t="shared" si="83"/>
        <v>No</v>
      </c>
      <c r="AZ508" s="48">
        <f t="shared" si="84"/>
        <v>0</v>
      </c>
    </row>
    <row r="509" spans="1:52" x14ac:dyDescent="0.25">
      <c r="A509" s="39"/>
      <c r="B509" s="39" t="e">
        <f>IF(ROW(A509)=1,"",VLOOKUP(A509,'SERP Crawl'!A:C,3,FALSE))</f>
        <v>#N/A</v>
      </c>
      <c r="C509" t="e">
        <f>IF(ROW(A509)=1,"",VLOOKUP(A509,Crawl!A:C,3,FALSE))</f>
        <v>#N/A</v>
      </c>
      <c r="D509" s="46" t="e">
        <f>IF(ROW(A509)=1,"",IF(VLOOKUP(A509,Crawl!A:V,22,FALSE)="","No","Yes"))</f>
        <v>#N/A</v>
      </c>
      <c r="E509" s="46" t="e">
        <f>IF(ROW(A509)=1,"",IF(VLOOKUP(A509,Crawl!A:W,23,FALSE)=0,"",VLOOKUP(A509,Crawl!A:W,23,FALSE)))</f>
        <v>#N/A</v>
      </c>
      <c r="F509" s="46" t="str">
        <f t="shared" si="86"/>
        <v/>
      </c>
      <c r="G509" s="46" t="str">
        <f>IFERROR(MID(A509,FIND(".",A509,LEN(Questionnaire!$E$3)),LEN(A509)),"")</f>
        <v/>
      </c>
      <c r="H509" s="46" t="str">
        <f t="shared" si="87"/>
        <v/>
      </c>
      <c r="AJ509"/>
      <c r="AK509"/>
      <c r="AL509"/>
      <c r="AM509"/>
      <c r="AN509"/>
      <c r="AO509"/>
      <c r="AP509"/>
      <c r="AQ509" s="48" t="str">
        <f>IF(ROW()=1,"",IF(L509=200,IFERROR(IF(FIND(LOWER(Questionnaire!$E$2),LOWER(N509)),"Yes","No"),"No"),"-"))</f>
        <v>-</v>
      </c>
      <c r="AR509" s="48" t="str">
        <f t="shared" si="77"/>
        <v>-</v>
      </c>
      <c r="AS509" s="48" t="str">
        <f t="shared" si="78"/>
        <v>-</v>
      </c>
      <c r="AT509" s="48" t="str">
        <f t="shared" si="85"/>
        <v>-</v>
      </c>
      <c r="AU509" s="48" t="str">
        <f t="shared" si="79"/>
        <v>No</v>
      </c>
      <c r="AV509" s="48" t="str">
        <f t="shared" si="80"/>
        <v>No</v>
      </c>
      <c r="AW509" s="48" t="str">
        <f t="shared" si="81"/>
        <v>-</v>
      </c>
      <c r="AX509" s="48" t="str">
        <f t="shared" si="82"/>
        <v>No</v>
      </c>
      <c r="AY509" s="48" t="str">
        <f t="shared" si="83"/>
        <v>No</v>
      </c>
      <c r="AZ509" s="48">
        <f t="shared" si="84"/>
        <v>0</v>
      </c>
    </row>
    <row r="510" spans="1:52" x14ac:dyDescent="0.25">
      <c r="A510" s="39"/>
      <c r="B510" s="39" t="e">
        <f>IF(ROW(A510)=1,"",VLOOKUP(A510,'SERP Crawl'!A:C,3,FALSE))</f>
        <v>#N/A</v>
      </c>
      <c r="C510" t="e">
        <f>IF(ROW(A510)=1,"",VLOOKUP(A510,Crawl!A:C,3,FALSE))</f>
        <v>#N/A</v>
      </c>
      <c r="D510" s="46" t="e">
        <f>IF(ROW(A510)=1,"",IF(VLOOKUP(A510,Crawl!A:V,22,FALSE)="","No","Yes"))</f>
        <v>#N/A</v>
      </c>
      <c r="E510" s="46" t="e">
        <f>IF(ROW(A510)=1,"",IF(VLOOKUP(A510,Crawl!A:W,23,FALSE)=0,"",VLOOKUP(A510,Crawl!A:W,23,FALSE)))</f>
        <v>#N/A</v>
      </c>
      <c r="F510" s="46" t="str">
        <f t="shared" si="86"/>
        <v/>
      </c>
      <c r="G510" s="46" t="str">
        <f>IFERROR(MID(A510,FIND(".",A510,LEN(Questionnaire!$E$3)),LEN(A510)),"")</f>
        <v/>
      </c>
      <c r="H510" s="46" t="str">
        <f t="shared" si="87"/>
        <v/>
      </c>
      <c r="AJ510"/>
      <c r="AK510"/>
      <c r="AL510"/>
      <c r="AM510"/>
      <c r="AN510"/>
      <c r="AO510"/>
      <c r="AP510"/>
      <c r="AQ510" s="48" t="str">
        <f>IF(ROW()=1,"",IF(L510=200,IFERROR(IF(FIND(LOWER(Questionnaire!$E$2),LOWER(N510)),"Yes","No"),"No"),"-"))</f>
        <v>-</v>
      </c>
      <c r="AR510" s="48" t="str">
        <f t="shared" si="77"/>
        <v>-</v>
      </c>
      <c r="AS510" s="48" t="str">
        <f t="shared" si="78"/>
        <v>-</v>
      </c>
      <c r="AT510" s="48" t="str">
        <f t="shared" si="85"/>
        <v>-</v>
      </c>
      <c r="AU510" s="48" t="str">
        <f t="shared" si="79"/>
        <v>No</v>
      </c>
      <c r="AV510" s="48" t="str">
        <f t="shared" si="80"/>
        <v>No</v>
      </c>
      <c r="AW510" s="48" t="str">
        <f t="shared" si="81"/>
        <v>-</v>
      </c>
      <c r="AX510" s="48" t="str">
        <f t="shared" si="82"/>
        <v>No</v>
      </c>
      <c r="AY510" s="48" t="str">
        <f t="shared" si="83"/>
        <v>No</v>
      </c>
      <c r="AZ510" s="48">
        <f t="shared" si="84"/>
        <v>0</v>
      </c>
    </row>
    <row r="511" spans="1:52" x14ac:dyDescent="0.25">
      <c r="A511" s="39"/>
      <c r="B511" s="39" t="e">
        <f>IF(ROW(A511)=1,"",VLOOKUP(A511,'SERP Crawl'!A:C,3,FALSE))</f>
        <v>#N/A</v>
      </c>
      <c r="C511" t="e">
        <f>IF(ROW(A511)=1,"",VLOOKUP(A511,Crawl!A:C,3,FALSE))</f>
        <v>#N/A</v>
      </c>
      <c r="D511" s="46" t="e">
        <f>IF(ROW(A511)=1,"",IF(VLOOKUP(A511,Crawl!A:V,22,FALSE)="","No","Yes"))</f>
        <v>#N/A</v>
      </c>
      <c r="E511" s="46" t="e">
        <f>IF(ROW(A511)=1,"",IF(VLOOKUP(A511,Crawl!A:W,23,FALSE)=0,"",VLOOKUP(A511,Crawl!A:W,23,FALSE)))</f>
        <v>#N/A</v>
      </c>
      <c r="F511" s="46" t="str">
        <f t="shared" si="86"/>
        <v/>
      </c>
      <c r="G511" s="46" t="str">
        <f>IFERROR(MID(A511,FIND(".",A511,LEN(Questionnaire!$E$3)),LEN(A511)),"")</f>
        <v/>
      </c>
      <c r="H511" s="46" t="str">
        <f t="shared" si="87"/>
        <v/>
      </c>
      <c r="AJ511"/>
      <c r="AK511"/>
      <c r="AL511"/>
      <c r="AM511"/>
      <c r="AN511"/>
      <c r="AO511"/>
      <c r="AP511"/>
      <c r="AQ511" s="48" t="str">
        <f>IF(ROW()=1,"",IF(L511=200,IFERROR(IF(FIND(LOWER(Questionnaire!$E$2),LOWER(N511)),"Yes","No"),"No"),"-"))</f>
        <v>-</v>
      </c>
      <c r="AR511" s="48" t="str">
        <f t="shared" si="77"/>
        <v>-</v>
      </c>
      <c r="AS511" s="48" t="str">
        <f t="shared" si="78"/>
        <v>-</v>
      </c>
      <c r="AT511" s="48" t="str">
        <f t="shared" si="85"/>
        <v>-</v>
      </c>
      <c r="AU511" s="48" t="str">
        <f t="shared" si="79"/>
        <v>No</v>
      </c>
      <c r="AV511" s="48" t="str">
        <f t="shared" si="80"/>
        <v>No</v>
      </c>
      <c r="AW511" s="48" t="str">
        <f t="shared" si="81"/>
        <v>-</v>
      </c>
      <c r="AX511" s="48" t="str">
        <f t="shared" si="82"/>
        <v>No</v>
      </c>
      <c r="AY511" s="48" t="str">
        <f t="shared" si="83"/>
        <v>No</v>
      </c>
      <c r="AZ511" s="48">
        <f t="shared" si="84"/>
        <v>0</v>
      </c>
    </row>
    <row r="512" spans="1:52" x14ac:dyDescent="0.25">
      <c r="A512" s="39"/>
      <c r="B512" s="39" t="e">
        <f>IF(ROW(A512)=1,"",VLOOKUP(A512,'SERP Crawl'!A:C,3,FALSE))</f>
        <v>#N/A</v>
      </c>
      <c r="C512" t="e">
        <f>IF(ROW(A512)=1,"",VLOOKUP(A512,Crawl!A:C,3,FALSE))</f>
        <v>#N/A</v>
      </c>
      <c r="D512" s="46" t="e">
        <f>IF(ROW(A512)=1,"",IF(VLOOKUP(A512,Crawl!A:V,22,FALSE)="","No","Yes"))</f>
        <v>#N/A</v>
      </c>
      <c r="E512" s="46" t="e">
        <f>IF(ROW(A512)=1,"",IF(VLOOKUP(A512,Crawl!A:W,23,FALSE)=0,"",VLOOKUP(A512,Crawl!A:W,23,FALSE)))</f>
        <v>#N/A</v>
      </c>
      <c r="F512" s="46" t="str">
        <f t="shared" si="86"/>
        <v/>
      </c>
      <c r="G512" s="46" t="str">
        <f>IFERROR(MID(A512,FIND(".",A512,LEN(Questionnaire!$E$3)),LEN(A512)),"")</f>
        <v/>
      </c>
      <c r="H512" s="46" t="str">
        <f t="shared" si="87"/>
        <v/>
      </c>
      <c r="AJ512"/>
      <c r="AK512"/>
      <c r="AL512"/>
      <c r="AM512"/>
      <c r="AN512"/>
      <c r="AO512"/>
      <c r="AP512"/>
      <c r="AQ512" s="48" t="str">
        <f>IF(ROW()=1,"",IF(L512=200,IFERROR(IF(FIND(LOWER(Questionnaire!$E$2),LOWER(N512)),"Yes","No"),"No"),"-"))</f>
        <v>-</v>
      </c>
      <c r="AR512" s="48" t="str">
        <f t="shared" si="77"/>
        <v>-</v>
      </c>
      <c r="AS512" s="48" t="str">
        <f t="shared" si="78"/>
        <v>-</v>
      </c>
      <c r="AT512" s="48" t="str">
        <f t="shared" si="85"/>
        <v>-</v>
      </c>
      <c r="AU512" s="48" t="str">
        <f t="shared" si="79"/>
        <v>No</v>
      </c>
      <c r="AV512" s="48" t="str">
        <f t="shared" si="80"/>
        <v>No</v>
      </c>
      <c r="AW512" s="48" t="str">
        <f t="shared" si="81"/>
        <v>-</v>
      </c>
      <c r="AX512" s="48" t="str">
        <f t="shared" si="82"/>
        <v>No</v>
      </c>
      <c r="AY512" s="48" t="str">
        <f t="shared" si="83"/>
        <v>No</v>
      </c>
      <c r="AZ512" s="48">
        <f t="shared" si="84"/>
        <v>0</v>
      </c>
    </row>
    <row r="513" spans="1:52" x14ac:dyDescent="0.25">
      <c r="A513" s="39"/>
      <c r="B513" s="39" t="e">
        <f>IF(ROW(A513)=1,"",VLOOKUP(A513,'SERP Crawl'!A:C,3,FALSE))</f>
        <v>#N/A</v>
      </c>
      <c r="C513" t="e">
        <f>IF(ROW(A513)=1,"",VLOOKUP(A513,Crawl!A:C,3,FALSE))</f>
        <v>#N/A</v>
      </c>
      <c r="D513" s="46" t="e">
        <f>IF(ROW(A513)=1,"",IF(VLOOKUP(A513,Crawl!A:V,22,FALSE)="","No","Yes"))</f>
        <v>#N/A</v>
      </c>
      <c r="E513" s="46" t="e">
        <f>IF(ROW(A513)=1,"",IF(VLOOKUP(A513,Crawl!A:W,23,FALSE)=0,"",VLOOKUP(A513,Crawl!A:W,23,FALSE)))</f>
        <v>#N/A</v>
      </c>
      <c r="F513" s="46" t="str">
        <f t="shared" si="86"/>
        <v/>
      </c>
      <c r="G513" s="46" t="str">
        <f>IFERROR(MID(A513,FIND(".",A513,LEN(Questionnaire!$E$3)),LEN(A513)),"")</f>
        <v/>
      </c>
      <c r="H513" s="46" t="str">
        <f t="shared" si="87"/>
        <v/>
      </c>
      <c r="AJ513"/>
      <c r="AK513"/>
      <c r="AL513"/>
      <c r="AM513"/>
      <c r="AN513"/>
      <c r="AO513"/>
      <c r="AP513"/>
      <c r="AQ513" s="48" t="str">
        <f>IF(ROW()=1,"",IF(L513=200,IFERROR(IF(FIND(LOWER(Questionnaire!$E$2),LOWER(N513)),"Yes","No"),"No"),"-"))</f>
        <v>-</v>
      </c>
      <c r="AR513" s="48" t="str">
        <f t="shared" si="77"/>
        <v>-</v>
      </c>
      <c r="AS513" s="48" t="str">
        <f t="shared" si="78"/>
        <v>-</v>
      </c>
      <c r="AT513" s="48" t="str">
        <f t="shared" si="85"/>
        <v>-</v>
      </c>
      <c r="AU513" s="48" t="str">
        <f t="shared" si="79"/>
        <v>No</v>
      </c>
      <c r="AV513" s="48" t="str">
        <f t="shared" si="80"/>
        <v>No</v>
      </c>
      <c r="AW513" s="48" t="str">
        <f t="shared" si="81"/>
        <v>-</v>
      </c>
      <c r="AX513" s="48" t="str">
        <f t="shared" si="82"/>
        <v>No</v>
      </c>
      <c r="AY513" s="48" t="str">
        <f t="shared" si="83"/>
        <v>No</v>
      </c>
      <c r="AZ513" s="48">
        <f t="shared" si="84"/>
        <v>0</v>
      </c>
    </row>
    <row r="514" spans="1:52" x14ac:dyDescent="0.25">
      <c r="A514" s="39"/>
      <c r="B514" s="39" t="e">
        <f>IF(ROW(A514)=1,"",VLOOKUP(A514,'SERP Crawl'!A:C,3,FALSE))</f>
        <v>#N/A</v>
      </c>
      <c r="C514" t="e">
        <f>IF(ROW(A514)=1,"",VLOOKUP(A514,Crawl!A:C,3,FALSE))</f>
        <v>#N/A</v>
      </c>
      <c r="D514" s="46" t="e">
        <f>IF(ROW(A514)=1,"",IF(VLOOKUP(A514,Crawl!A:V,22,FALSE)="","No","Yes"))</f>
        <v>#N/A</v>
      </c>
      <c r="E514" s="46" t="e">
        <f>IF(ROW(A514)=1,"",IF(VLOOKUP(A514,Crawl!A:W,23,FALSE)=0,"",VLOOKUP(A514,Crawl!A:W,23,FALSE)))</f>
        <v>#N/A</v>
      </c>
      <c r="F514" s="46" t="str">
        <f t="shared" si="86"/>
        <v/>
      </c>
      <c r="G514" s="46" t="str">
        <f>IFERROR(MID(A514,FIND(".",A514,LEN(Questionnaire!$E$3)),LEN(A514)),"")</f>
        <v/>
      </c>
      <c r="H514" s="46" t="str">
        <f t="shared" si="87"/>
        <v/>
      </c>
      <c r="AJ514"/>
      <c r="AK514"/>
      <c r="AL514"/>
      <c r="AM514"/>
      <c r="AN514"/>
      <c r="AO514"/>
      <c r="AP514"/>
      <c r="AQ514" s="48" t="str">
        <f>IF(ROW()=1,"",IF(L514=200,IFERROR(IF(FIND(LOWER(Questionnaire!$E$2),LOWER(N514)),"Yes","No"),"No"),"-"))</f>
        <v>-</v>
      </c>
      <c r="AR514" s="48" t="str">
        <f t="shared" si="77"/>
        <v>-</v>
      </c>
      <c r="AS514" s="48" t="str">
        <f t="shared" si="78"/>
        <v>-</v>
      </c>
      <c r="AT514" s="48" t="str">
        <f t="shared" si="85"/>
        <v>-</v>
      </c>
      <c r="AU514" s="48" t="str">
        <f t="shared" si="79"/>
        <v>No</v>
      </c>
      <c r="AV514" s="48" t="str">
        <f t="shared" si="80"/>
        <v>No</v>
      </c>
      <c r="AW514" s="48" t="str">
        <f t="shared" si="81"/>
        <v>-</v>
      </c>
      <c r="AX514" s="48" t="str">
        <f t="shared" si="82"/>
        <v>No</v>
      </c>
      <c r="AY514" s="48" t="str">
        <f t="shared" si="83"/>
        <v>No</v>
      </c>
      <c r="AZ514" s="48">
        <f t="shared" si="84"/>
        <v>0</v>
      </c>
    </row>
    <row r="515" spans="1:52" x14ac:dyDescent="0.25">
      <c r="A515" s="39"/>
      <c r="B515" s="39" t="e">
        <f>IF(ROW(A515)=1,"",VLOOKUP(A515,'SERP Crawl'!A:C,3,FALSE))</f>
        <v>#N/A</v>
      </c>
      <c r="C515" t="e">
        <f>IF(ROW(A515)=1,"",VLOOKUP(A515,Crawl!A:C,3,FALSE))</f>
        <v>#N/A</v>
      </c>
      <c r="D515" s="46" t="e">
        <f>IF(ROW(A515)=1,"",IF(VLOOKUP(A515,Crawl!A:V,22,FALSE)="","No","Yes"))</f>
        <v>#N/A</v>
      </c>
      <c r="E515" s="46" t="e">
        <f>IF(ROW(A515)=1,"",IF(VLOOKUP(A515,Crawl!A:W,23,FALSE)=0,"",VLOOKUP(A515,Crawl!A:W,23,FALSE)))</f>
        <v>#N/A</v>
      </c>
      <c r="F515" s="46" t="str">
        <f t="shared" si="86"/>
        <v/>
      </c>
      <c r="G515" s="46" t="str">
        <f>IFERROR(MID(A515,FIND(".",A515,LEN(Questionnaire!$E$3)),LEN(A515)),"")</f>
        <v/>
      </c>
      <c r="H515" s="46" t="str">
        <f t="shared" si="87"/>
        <v/>
      </c>
      <c r="AJ515"/>
      <c r="AK515"/>
      <c r="AL515"/>
      <c r="AM515"/>
      <c r="AN515"/>
      <c r="AO515"/>
      <c r="AP515"/>
      <c r="AQ515" s="48" t="str">
        <f>IF(ROW()=1,"",IF(L515=200,IFERROR(IF(FIND(LOWER(Questionnaire!$E$2),LOWER(N515)),"Yes","No"),"No"),"-"))</f>
        <v>-</v>
      </c>
      <c r="AR515" s="48" t="str">
        <f t="shared" si="77"/>
        <v>-</v>
      </c>
      <c r="AS515" s="48" t="str">
        <f t="shared" si="78"/>
        <v>-</v>
      </c>
      <c r="AT515" s="48" t="str">
        <f t="shared" si="85"/>
        <v>-</v>
      </c>
      <c r="AU515" s="48" t="str">
        <f t="shared" si="79"/>
        <v>No</v>
      </c>
      <c r="AV515" s="48" t="str">
        <f t="shared" si="80"/>
        <v>No</v>
      </c>
      <c r="AW515" s="48" t="str">
        <f t="shared" si="81"/>
        <v>-</v>
      </c>
      <c r="AX515" s="48" t="str">
        <f t="shared" si="82"/>
        <v>No</v>
      </c>
      <c r="AY515" s="48" t="str">
        <f t="shared" si="83"/>
        <v>No</v>
      </c>
      <c r="AZ515" s="48">
        <f t="shared" si="84"/>
        <v>0</v>
      </c>
    </row>
    <row r="516" spans="1:52" x14ac:dyDescent="0.25">
      <c r="A516" s="39"/>
      <c r="B516" s="39" t="e">
        <f>IF(ROW(A516)=1,"",VLOOKUP(A516,'SERP Crawl'!A:C,3,FALSE))</f>
        <v>#N/A</v>
      </c>
      <c r="C516" t="e">
        <f>IF(ROW(A516)=1,"",VLOOKUP(A516,Crawl!A:C,3,FALSE))</f>
        <v>#N/A</v>
      </c>
      <c r="D516" s="46" t="e">
        <f>IF(ROW(A516)=1,"",IF(VLOOKUP(A516,Crawl!A:V,22,FALSE)="","No","Yes"))</f>
        <v>#N/A</v>
      </c>
      <c r="E516" s="46" t="e">
        <f>IF(ROW(A516)=1,"",IF(VLOOKUP(A516,Crawl!A:W,23,FALSE)=0,"",VLOOKUP(A516,Crawl!A:W,23,FALSE)))</f>
        <v>#N/A</v>
      </c>
      <c r="F516" s="46" t="str">
        <f t="shared" si="86"/>
        <v/>
      </c>
      <c r="G516" s="46" t="str">
        <f>IFERROR(MID(A516,FIND(".",A516,LEN(Questionnaire!$E$3)),LEN(A516)),"")</f>
        <v/>
      </c>
      <c r="H516" s="46" t="str">
        <f t="shared" si="87"/>
        <v/>
      </c>
      <c r="AJ516"/>
      <c r="AK516"/>
      <c r="AL516"/>
      <c r="AM516"/>
      <c r="AN516"/>
      <c r="AO516"/>
      <c r="AP516"/>
      <c r="AQ516" s="48" t="str">
        <f>IF(ROW()=1,"",IF(L516=200,IFERROR(IF(FIND(LOWER(Questionnaire!$E$2),LOWER(N516)),"Yes","No"),"No"),"-"))</f>
        <v>-</v>
      </c>
      <c r="AR516" s="48" t="str">
        <f t="shared" ref="AR516:AR579" si="88">IF(ROW()=1,"",IF(M516="OK",IF(N516="","No",IF(COUNTIF(N:N,N516)&gt;1,"Yes","No")),"-"))</f>
        <v>-</v>
      </c>
      <c r="AS516" s="48" t="str">
        <f t="shared" ref="AS516:AS579" si="89">IF(ROW()=1,"",IF(M516="OK",IF(Q516="","No",IF(COUNTIF(Q:Q,Q516)&gt;1,"Yes","No")),"-"))</f>
        <v>-</v>
      </c>
      <c r="AT516" s="48" t="str">
        <f t="shared" si="85"/>
        <v>-</v>
      </c>
      <c r="AU516" s="48" t="str">
        <f t="shared" ref="AU516:AU579" si="90">IF(ROW()=1,"",IF(AQ516="Yes",IF(AR516="Yes",IF(AS516="Yes",IF(AT516="Yes","No"),"No"),"No"),"No"))</f>
        <v>No</v>
      </c>
      <c r="AV516" s="48" t="str">
        <f t="shared" ref="AV516:AV579" si="91">IF(ROW()=1,"",IF(AE516="","No","Yes"))</f>
        <v>No</v>
      </c>
      <c r="AW516" s="48" t="str">
        <f t="shared" ref="AW516:AW579" si="92">IF(ROW()=1,"",IF(AF516="","-",IF(AF516=J516,"Yes","No")))</f>
        <v>-</v>
      </c>
      <c r="AX516" s="48" t="str">
        <f t="shared" ref="AX516:AX579" si="93">IF(ROW()=1,"",IFERROR(IF(FIND("noindex",LOWER(AG516)),"Yes","No"),"No"))</f>
        <v>No</v>
      </c>
      <c r="AY516" s="48" t="str">
        <f t="shared" ref="AY516:AY579" si="94">IFERROR(IF(FIND("noindex",LOWER(AG516)),"Yes","No"),"No")</f>
        <v>No</v>
      </c>
      <c r="AZ516" s="48">
        <f t="shared" ref="AZ516:AZ579" si="95">LEN(J516)</f>
        <v>0</v>
      </c>
    </row>
    <row r="517" spans="1:52" x14ac:dyDescent="0.25">
      <c r="A517" s="39"/>
      <c r="B517" s="39" t="e">
        <f>IF(ROW(A517)=1,"",VLOOKUP(A517,'SERP Crawl'!A:C,3,FALSE))</f>
        <v>#N/A</v>
      </c>
      <c r="C517" t="e">
        <f>IF(ROW(A517)=1,"",VLOOKUP(A517,Crawl!A:C,3,FALSE))</f>
        <v>#N/A</v>
      </c>
      <c r="D517" s="46" t="e">
        <f>IF(ROW(A517)=1,"",IF(VLOOKUP(A517,Crawl!A:V,22,FALSE)="","No","Yes"))</f>
        <v>#N/A</v>
      </c>
      <c r="E517" s="46" t="e">
        <f>IF(ROW(A517)=1,"",IF(VLOOKUP(A517,Crawl!A:W,23,FALSE)=0,"",VLOOKUP(A517,Crawl!A:W,23,FALSE)))</f>
        <v>#N/A</v>
      </c>
      <c r="F517" s="46" t="str">
        <f t="shared" si="86"/>
        <v/>
      </c>
      <c r="G517" s="46" t="str">
        <f>IFERROR(MID(A517,FIND(".",A517,LEN(Questionnaire!$E$3)),LEN(A517)),"")</f>
        <v/>
      </c>
      <c r="H517" s="46" t="str">
        <f t="shared" si="87"/>
        <v/>
      </c>
      <c r="AJ517"/>
      <c r="AK517"/>
      <c r="AL517"/>
      <c r="AM517"/>
      <c r="AN517"/>
      <c r="AO517"/>
      <c r="AP517"/>
      <c r="AQ517" s="48" t="str">
        <f>IF(ROW()=1,"",IF(L517=200,IFERROR(IF(FIND(LOWER(Questionnaire!$E$2),LOWER(N517)),"Yes","No"),"No"),"-"))</f>
        <v>-</v>
      </c>
      <c r="AR517" s="48" t="str">
        <f t="shared" si="88"/>
        <v>-</v>
      </c>
      <c r="AS517" s="48" t="str">
        <f t="shared" si="89"/>
        <v>-</v>
      </c>
      <c r="AT517" s="48" t="str">
        <f t="shared" ref="AT517:AT580" si="96">IFERROR(IF(ROW()=1,"",IF(M517="OK",IF(V517="","No",IF(COUNTIF(V:V,V517)&gt;1,"Yes","No")),"-")),"-")</f>
        <v>-</v>
      </c>
      <c r="AU517" s="48" t="str">
        <f t="shared" si="90"/>
        <v>No</v>
      </c>
      <c r="AV517" s="48" t="str">
        <f t="shared" si="91"/>
        <v>No</v>
      </c>
      <c r="AW517" s="48" t="str">
        <f t="shared" si="92"/>
        <v>-</v>
      </c>
      <c r="AX517" s="48" t="str">
        <f t="shared" si="93"/>
        <v>No</v>
      </c>
      <c r="AY517" s="48" t="str">
        <f t="shared" si="94"/>
        <v>No</v>
      </c>
      <c r="AZ517" s="48">
        <f t="shared" si="95"/>
        <v>0</v>
      </c>
    </row>
    <row r="518" spans="1:52" x14ac:dyDescent="0.25">
      <c r="A518" s="39"/>
      <c r="B518" s="39" t="e">
        <f>IF(ROW(A518)=1,"",VLOOKUP(A518,'SERP Crawl'!A:C,3,FALSE))</f>
        <v>#N/A</v>
      </c>
      <c r="C518" t="e">
        <f>IF(ROW(A518)=1,"",VLOOKUP(A518,Crawl!A:C,3,FALSE))</f>
        <v>#N/A</v>
      </c>
      <c r="D518" s="46" t="e">
        <f>IF(ROW(A518)=1,"",IF(VLOOKUP(A518,Crawl!A:V,22,FALSE)="","No","Yes"))</f>
        <v>#N/A</v>
      </c>
      <c r="E518" s="46" t="e">
        <f>IF(ROW(A518)=1,"",IF(VLOOKUP(A518,Crawl!A:W,23,FALSE)=0,"",VLOOKUP(A518,Crawl!A:W,23,FALSE)))</f>
        <v>#N/A</v>
      </c>
      <c r="F518" s="46" t="str">
        <f t="shared" ref="F518:F581" si="97">IFERROR(IF(E518="","-",IF(IF(ROW(A518)=1,"",IF(E518="","-",IF(D518="Yes","-",IF(E518=A518,"Yes","No")))),"")),"")</f>
        <v/>
      </c>
      <c r="G518" s="46" t="str">
        <f>IFERROR(MID(A518,FIND(".",A518,LEN(Questionnaire!$E$3)),LEN(A518)),"")</f>
        <v/>
      </c>
      <c r="H518" s="46" t="str">
        <f t="shared" ref="H518:H581" si="98">IFERROR(MID(A518,FIND("//",A518)+2,SUM(FIND(".",A518)-2-FIND("//",A518))),"")</f>
        <v/>
      </c>
      <c r="AJ518"/>
      <c r="AK518"/>
      <c r="AL518"/>
      <c r="AM518"/>
      <c r="AN518"/>
      <c r="AO518"/>
      <c r="AP518"/>
      <c r="AQ518" s="48" t="str">
        <f>IF(ROW()=1,"",IF(L518=200,IFERROR(IF(FIND(LOWER(Questionnaire!$E$2),LOWER(N518)),"Yes","No"),"No"),"-"))</f>
        <v>-</v>
      </c>
      <c r="AR518" s="48" t="str">
        <f t="shared" si="88"/>
        <v>-</v>
      </c>
      <c r="AS518" s="48" t="str">
        <f t="shared" si="89"/>
        <v>-</v>
      </c>
      <c r="AT518" s="48" t="str">
        <f t="shared" si="96"/>
        <v>-</v>
      </c>
      <c r="AU518" s="48" t="str">
        <f t="shared" si="90"/>
        <v>No</v>
      </c>
      <c r="AV518" s="48" t="str">
        <f t="shared" si="91"/>
        <v>No</v>
      </c>
      <c r="AW518" s="48" t="str">
        <f t="shared" si="92"/>
        <v>-</v>
      </c>
      <c r="AX518" s="48" t="str">
        <f t="shared" si="93"/>
        <v>No</v>
      </c>
      <c r="AY518" s="48" t="str">
        <f t="shared" si="94"/>
        <v>No</v>
      </c>
      <c r="AZ518" s="48">
        <f t="shared" si="95"/>
        <v>0</v>
      </c>
    </row>
    <row r="519" spans="1:52" x14ac:dyDescent="0.25">
      <c r="A519" s="39"/>
      <c r="B519" s="39" t="e">
        <f>IF(ROW(A519)=1,"",VLOOKUP(A519,'SERP Crawl'!A:C,3,FALSE))</f>
        <v>#N/A</v>
      </c>
      <c r="C519" t="e">
        <f>IF(ROW(A519)=1,"",VLOOKUP(A519,Crawl!A:C,3,FALSE))</f>
        <v>#N/A</v>
      </c>
      <c r="D519" s="46" t="e">
        <f>IF(ROW(A519)=1,"",IF(VLOOKUP(A519,Crawl!A:V,22,FALSE)="","No","Yes"))</f>
        <v>#N/A</v>
      </c>
      <c r="E519" s="46" t="e">
        <f>IF(ROW(A519)=1,"",IF(VLOOKUP(A519,Crawl!A:W,23,FALSE)=0,"",VLOOKUP(A519,Crawl!A:W,23,FALSE)))</f>
        <v>#N/A</v>
      </c>
      <c r="F519" s="46" t="str">
        <f t="shared" si="97"/>
        <v/>
      </c>
      <c r="G519" s="46" t="str">
        <f>IFERROR(MID(A519,FIND(".",A519,LEN(Questionnaire!$E$3)),LEN(A519)),"")</f>
        <v/>
      </c>
      <c r="H519" s="46" t="str">
        <f t="shared" si="98"/>
        <v/>
      </c>
      <c r="AJ519"/>
      <c r="AK519"/>
      <c r="AL519"/>
      <c r="AM519"/>
      <c r="AN519"/>
      <c r="AO519"/>
      <c r="AP519"/>
      <c r="AQ519" s="48" t="str">
        <f>IF(ROW()=1,"",IF(L519=200,IFERROR(IF(FIND(LOWER(Questionnaire!$E$2),LOWER(N519)),"Yes","No"),"No"),"-"))</f>
        <v>-</v>
      </c>
      <c r="AR519" s="48" t="str">
        <f t="shared" si="88"/>
        <v>-</v>
      </c>
      <c r="AS519" s="48" t="str">
        <f t="shared" si="89"/>
        <v>-</v>
      </c>
      <c r="AT519" s="48" t="str">
        <f t="shared" si="96"/>
        <v>-</v>
      </c>
      <c r="AU519" s="48" t="str">
        <f t="shared" si="90"/>
        <v>No</v>
      </c>
      <c r="AV519" s="48" t="str">
        <f t="shared" si="91"/>
        <v>No</v>
      </c>
      <c r="AW519" s="48" t="str">
        <f t="shared" si="92"/>
        <v>-</v>
      </c>
      <c r="AX519" s="48" t="str">
        <f t="shared" si="93"/>
        <v>No</v>
      </c>
      <c r="AY519" s="48" t="str">
        <f t="shared" si="94"/>
        <v>No</v>
      </c>
      <c r="AZ519" s="48">
        <f t="shared" si="95"/>
        <v>0</v>
      </c>
    </row>
    <row r="520" spans="1:52" x14ac:dyDescent="0.25">
      <c r="A520" s="39"/>
      <c r="B520" s="39" t="e">
        <f>IF(ROW(A520)=1,"",VLOOKUP(A520,'SERP Crawl'!A:C,3,FALSE))</f>
        <v>#N/A</v>
      </c>
      <c r="C520" t="e">
        <f>IF(ROW(A520)=1,"",VLOOKUP(A520,Crawl!A:C,3,FALSE))</f>
        <v>#N/A</v>
      </c>
      <c r="D520" s="46" t="e">
        <f>IF(ROW(A520)=1,"",IF(VLOOKUP(A520,Crawl!A:V,22,FALSE)="","No","Yes"))</f>
        <v>#N/A</v>
      </c>
      <c r="E520" s="46" t="e">
        <f>IF(ROW(A520)=1,"",IF(VLOOKUP(A520,Crawl!A:W,23,FALSE)=0,"",VLOOKUP(A520,Crawl!A:W,23,FALSE)))</f>
        <v>#N/A</v>
      </c>
      <c r="F520" s="46" t="str">
        <f t="shared" si="97"/>
        <v/>
      </c>
      <c r="G520" s="46" t="str">
        <f>IFERROR(MID(A520,FIND(".",A520,LEN(Questionnaire!$E$3)),LEN(A520)),"")</f>
        <v/>
      </c>
      <c r="H520" s="46" t="str">
        <f t="shared" si="98"/>
        <v/>
      </c>
      <c r="AJ520"/>
      <c r="AK520"/>
      <c r="AL520"/>
      <c r="AM520"/>
      <c r="AN520"/>
      <c r="AO520"/>
      <c r="AP520"/>
      <c r="AQ520" s="48" t="str">
        <f>IF(ROW()=1,"",IF(L520=200,IFERROR(IF(FIND(LOWER(Questionnaire!$E$2),LOWER(N520)),"Yes","No"),"No"),"-"))</f>
        <v>-</v>
      </c>
      <c r="AR520" s="48" t="str">
        <f t="shared" si="88"/>
        <v>-</v>
      </c>
      <c r="AS520" s="48" t="str">
        <f t="shared" si="89"/>
        <v>-</v>
      </c>
      <c r="AT520" s="48" t="str">
        <f t="shared" si="96"/>
        <v>-</v>
      </c>
      <c r="AU520" s="48" t="str">
        <f t="shared" si="90"/>
        <v>No</v>
      </c>
      <c r="AV520" s="48" t="str">
        <f t="shared" si="91"/>
        <v>No</v>
      </c>
      <c r="AW520" s="48" t="str">
        <f t="shared" si="92"/>
        <v>-</v>
      </c>
      <c r="AX520" s="48" t="str">
        <f t="shared" si="93"/>
        <v>No</v>
      </c>
      <c r="AY520" s="48" t="str">
        <f t="shared" si="94"/>
        <v>No</v>
      </c>
      <c r="AZ520" s="48">
        <f t="shared" si="95"/>
        <v>0</v>
      </c>
    </row>
    <row r="521" spans="1:52" x14ac:dyDescent="0.25">
      <c r="A521" s="39"/>
      <c r="B521" s="39" t="e">
        <f>IF(ROW(A521)=1,"",VLOOKUP(A521,'SERP Crawl'!A:C,3,FALSE))</f>
        <v>#N/A</v>
      </c>
      <c r="C521" t="e">
        <f>IF(ROW(A521)=1,"",VLOOKUP(A521,Crawl!A:C,3,FALSE))</f>
        <v>#N/A</v>
      </c>
      <c r="D521" s="46" t="e">
        <f>IF(ROW(A521)=1,"",IF(VLOOKUP(A521,Crawl!A:V,22,FALSE)="","No","Yes"))</f>
        <v>#N/A</v>
      </c>
      <c r="E521" s="46" t="e">
        <f>IF(ROW(A521)=1,"",IF(VLOOKUP(A521,Crawl!A:W,23,FALSE)=0,"",VLOOKUP(A521,Crawl!A:W,23,FALSE)))</f>
        <v>#N/A</v>
      </c>
      <c r="F521" s="46" t="str">
        <f t="shared" si="97"/>
        <v/>
      </c>
      <c r="G521" s="46" t="str">
        <f>IFERROR(MID(A521,FIND(".",A521,LEN(Questionnaire!$E$3)),LEN(A521)),"")</f>
        <v/>
      </c>
      <c r="H521" s="46" t="str">
        <f t="shared" si="98"/>
        <v/>
      </c>
      <c r="AJ521"/>
      <c r="AK521"/>
      <c r="AL521"/>
      <c r="AM521"/>
      <c r="AN521"/>
      <c r="AO521"/>
      <c r="AP521"/>
      <c r="AQ521" s="48" t="str">
        <f>IF(ROW()=1,"",IF(L521=200,IFERROR(IF(FIND(LOWER(Questionnaire!$E$2),LOWER(N521)),"Yes","No"),"No"),"-"))</f>
        <v>-</v>
      </c>
      <c r="AR521" s="48" t="str">
        <f t="shared" si="88"/>
        <v>-</v>
      </c>
      <c r="AS521" s="48" t="str">
        <f t="shared" si="89"/>
        <v>-</v>
      </c>
      <c r="AT521" s="48" t="str">
        <f t="shared" si="96"/>
        <v>-</v>
      </c>
      <c r="AU521" s="48" t="str">
        <f t="shared" si="90"/>
        <v>No</v>
      </c>
      <c r="AV521" s="48" t="str">
        <f t="shared" si="91"/>
        <v>No</v>
      </c>
      <c r="AW521" s="48" t="str">
        <f t="shared" si="92"/>
        <v>-</v>
      </c>
      <c r="AX521" s="48" t="str">
        <f t="shared" si="93"/>
        <v>No</v>
      </c>
      <c r="AY521" s="48" t="str">
        <f t="shared" si="94"/>
        <v>No</v>
      </c>
      <c r="AZ521" s="48">
        <f t="shared" si="95"/>
        <v>0</v>
      </c>
    </row>
    <row r="522" spans="1:52" x14ac:dyDescent="0.25">
      <c r="A522" s="39"/>
      <c r="B522" s="39" t="e">
        <f>IF(ROW(A522)=1,"",VLOOKUP(A522,'SERP Crawl'!A:C,3,FALSE))</f>
        <v>#N/A</v>
      </c>
      <c r="C522" t="e">
        <f>IF(ROW(A522)=1,"",VLOOKUP(A522,Crawl!A:C,3,FALSE))</f>
        <v>#N/A</v>
      </c>
      <c r="D522" s="46" t="e">
        <f>IF(ROW(A522)=1,"",IF(VLOOKUP(A522,Crawl!A:V,22,FALSE)="","No","Yes"))</f>
        <v>#N/A</v>
      </c>
      <c r="E522" s="46" t="e">
        <f>IF(ROW(A522)=1,"",IF(VLOOKUP(A522,Crawl!A:W,23,FALSE)=0,"",VLOOKUP(A522,Crawl!A:W,23,FALSE)))</f>
        <v>#N/A</v>
      </c>
      <c r="F522" s="46" t="str">
        <f t="shared" si="97"/>
        <v/>
      </c>
      <c r="G522" s="46" t="str">
        <f>IFERROR(MID(A522,FIND(".",A522,LEN(Questionnaire!$E$3)),LEN(A522)),"")</f>
        <v/>
      </c>
      <c r="H522" s="46" t="str">
        <f t="shared" si="98"/>
        <v/>
      </c>
      <c r="AJ522"/>
      <c r="AK522"/>
      <c r="AL522"/>
      <c r="AM522"/>
      <c r="AN522"/>
      <c r="AO522"/>
      <c r="AP522"/>
      <c r="AQ522" s="48" t="str">
        <f>IF(ROW()=1,"",IF(L522=200,IFERROR(IF(FIND(LOWER(Questionnaire!$E$2),LOWER(N522)),"Yes","No"),"No"),"-"))</f>
        <v>-</v>
      </c>
      <c r="AR522" s="48" t="str">
        <f t="shared" si="88"/>
        <v>-</v>
      </c>
      <c r="AS522" s="48" t="str">
        <f t="shared" si="89"/>
        <v>-</v>
      </c>
      <c r="AT522" s="48" t="str">
        <f t="shared" si="96"/>
        <v>-</v>
      </c>
      <c r="AU522" s="48" t="str">
        <f t="shared" si="90"/>
        <v>No</v>
      </c>
      <c r="AV522" s="48" t="str">
        <f t="shared" si="91"/>
        <v>No</v>
      </c>
      <c r="AW522" s="48" t="str">
        <f t="shared" si="92"/>
        <v>-</v>
      </c>
      <c r="AX522" s="48" t="str">
        <f t="shared" si="93"/>
        <v>No</v>
      </c>
      <c r="AY522" s="48" t="str">
        <f t="shared" si="94"/>
        <v>No</v>
      </c>
      <c r="AZ522" s="48">
        <f t="shared" si="95"/>
        <v>0</v>
      </c>
    </row>
    <row r="523" spans="1:52" x14ac:dyDescent="0.25">
      <c r="A523" s="39"/>
      <c r="B523" s="39" t="e">
        <f>IF(ROW(A523)=1,"",VLOOKUP(A523,'SERP Crawl'!A:C,3,FALSE))</f>
        <v>#N/A</v>
      </c>
      <c r="C523" t="e">
        <f>IF(ROW(A523)=1,"",VLOOKUP(A523,Crawl!A:C,3,FALSE))</f>
        <v>#N/A</v>
      </c>
      <c r="D523" s="46" t="e">
        <f>IF(ROW(A523)=1,"",IF(VLOOKUP(A523,Crawl!A:V,22,FALSE)="","No","Yes"))</f>
        <v>#N/A</v>
      </c>
      <c r="E523" s="46" t="e">
        <f>IF(ROW(A523)=1,"",IF(VLOOKUP(A523,Crawl!A:W,23,FALSE)=0,"",VLOOKUP(A523,Crawl!A:W,23,FALSE)))</f>
        <v>#N/A</v>
      </c>
      <c r="F523" s="46" t="str">
        <f t="shared" si="97"/>
        <v/>
      </c>
      <c r="G523" s="46" t="str">
        <f>IFERROR(MID(A523,FIND(".",A523,LEN(Questionnaire!$E$3)),LEN(A523)),"")</f>
        <v/>
      </c>
      <c r="H523" s="46" t="str">
        <f t="shared" si="98"/>
        <v/>
      </c>
      <c r="AJ523"/>
      <c r="AK523"/>
      <c r="AL523"/>
      <c r="AM523"/>
      <c r="AN523"/>
      <c r="AO523"/>
      <c r="AP523"/>
      <c r="AQ523" s="48" t="str">
        <f>IF(ROW()=1,"",IF(L523=200,IFERROR(IF(FIND(LOWER(Questionnaire!$E$2),LOWER(N523)),"Yes","No"),"No"),"-"))</f>
        <v>-</v>
      </c>
      <c r="AR523" s="48" t="str">
        <f t="shared" si="88"/>
        <v>-</v>
      </c>
      <c r="AS523" s="48" t="str">
        <f t="shared" si="89"/>
        <v>-</v>
      </c>
      <c r="AT523" s="48" t="str">
        <f t="shared" si="96"/>
        <v>-</v>
      </c>
      <c r="AU523" s="48" t="str">
        <f t="shared" si="90"/>
        <v>No</v>
      </c>
      <c r="AV523" s="48" t="str">
        <f t="shared" si="91"/>
        <v>No</v>
      </c>
      <c r="AW523" s="48" t="str">
        <f t="shared" si="92"/>
        <v>-</v>
      </c>
      <c r="AX523" s="48" t="str">
        <f t="shared" si="93"/>
        <v>No</v>
      </c>
      <c r="AY523" s="48" t="str">
        <f t="shared" si="94"/>
        <v>No</v>
      </c>
      <c r="AZ523" s="48">
        <f t="shared" si="95"/>
        <v>0</v>
      </c>
    </row>
    <row r="524" spans="1:52" x14ac:dyDescent="0.25">
      <c r="A524" s="39"/>
      <c r="B524" s="39" t="e">
        <f>IF(ROW(A524)=1,"",VLOOKUP(A524,'SERP Crawl'!A:C,3,FALSE))</f>
        <v>#N/A</v>
      </c>
      <c r="C524" t="e">
        <f>IF(ROW(A524)=1,"",VLOOKUP(A524,Crawl!A:C,3,FALSE))</f>
        <v>#N/A</v>
      </c>
      <c r="D524" s="46" t="e">
        <f>IF(ROW(A524)=1,"",IF(VLOOKUP(A524,Crawl!A:V,22,FALSE)="","No","Yes"))</f>
        <v>#N/A</v>
      </c>
      <c r="E524" s="46" t="e">
        <f>IF(ROW(A524)=1,"",IF(VLOOKUP(A524,Crawl!A:W,23,FALSE)=0,"",VLOOKUP(A524,Crawl!A:W,23,FALSE)))</f>
        <v>#N/A</v>
      </c>
      <c r="F524" s="46" t="str">
        <f t="shared" si="97"/>
        <v/>
      </c>
      <c r="G524" s="46" t="str">
        <f>IFERROR(MID(A524,FIND(".",A524,LEN(Questionnaire!$E$3)),LEN(A524)),"")</f>
        <v/>
      </c>
      <c r="H524" s="46" t="str">
        <f t="shared" si="98"/>
        <v/>
      </c>
      <c r="AJ524"/>
      <c r="AK524"/>
      <c r="AL524"/>
      <c r="AM524"/>
      <c r="AN524"/>
      <c r="AO524"/>
      <c r="AP524"/>
      <c r="AQ524" s="48" t="str">
        <f>IF(ROW()=1,"",IF(L524=200,IFERROR(IF(FIND(LOWER(Questionnaire!$E$2),LOWER(N524)),"Yes","No"),"No"),"-"))</f>
        <v>-</v>
      </c>
      <c r="AR524" s="48" t="str">
        <f t="shared" si="88"/>
        <v>-</v>
      </c>
      <c r="AS524" s="48" t="str">
        <f t="shared" si="89"/>
        <v>-</v>
      </c>
      <c r="AT524" s="48" t="str">
        <f t="shared" si="96"/>
        <v>-</v>
      </c>
      <c r="AU524" s="48" t="str">
        <f t="shared" si="90"/>
        <v>No</v>
      </c>
      <c r="AV524" s="48" t="str">
        <f t="shared" si="91"/>
        <v>No</v>
      </c>
      <c r="AW524" s="48" t="str">
        <f t="shared" si="92"/>
        <v>-</v>
      </c>
      <c r="AX524" s="48" t="str">
        <f t="shared" si="93"/>
        <v>No</v>
      </c>
      <c r="AY524" s="48" t="str">
        <f t="shared" si="94"/>
        <v>No</v>
      </c>
      <c r="AZ524" s="48">
        <f t="shared" si="95"/>
        <v>0</v>
      </c>
    </row>
    <row r="525" spans="1:52" x14ac:dyDescent="0.25">
      <c r="A525" s="39"/>
      <c r="B525" s="39" t="e">
        <f>IF(ROW(A525)=1,"",VLOOKUP(A525,'SERP Crawl'!A:C,3,FALSE))</f>
        <v>#N/A</v>
      </c>
      <c r="C525" t="e">
        <f>IF(ROW(A525)=1,"",VLOOKUP(A525,Crawl!A:C,3,FALSE))</f>
        <v>#N/A</v>
      </c>
      <c r="D525" s="46" t="e">
        <f>IF(ROW(A525)=1,"",IF(VLOOKUP(A525,Crawl!A:V,22,FALSE)="","No","Yes"))</f>
        <v>#N/A</v>
      </c>
      <c r="E525" s="46" t="e">
        <f>IF(ROW(A525)=1,"",IF(VLOOKUP(A525,Crawl!A:W,23,FALSE)=0,"",VLOOKUP(A525,Crawl!A:W,23,FALSE)))</f>
        <v>#N/A</v>
      </c>
      <c r="F525" s="46" t="str">
        <f t="shared" si="97"/>
        <v/>
      </c>
      <c r="G525" s="46" t="str">
        <f>IFERROR(MID(A525,FIND(".",A525,LEN(Questionnaire!$E$3)),LEN(A525)),"")</f>
        <v/>
      </c>
      <c r="H525" s="46" t="str">
        <f t="shared" si="98"/>
        <v/>
      </c>
      <c r="AJ525"/>
      <c r="AK525"/>
      <c r="AL525"/>
      <c r="AM525"/>
      <c r="AN525"/>
      <c r="AO525"/>
      <c r="AP525"/>
      <c r="AQ525" s="48" t="str">
        <f>IF(ROW()=1,"",IF(L525=200,IFERROR(IF(FIND(LOWER(Questionnaire!$E$2),LOWER(N525)),"Yes","No"),"No"),"-"))</f>
        <v>-</v>
      </c>
      <c r="AR525" s="48" t="str">
        <f t="shared" si="88"/>
        <v>-</v>
      </c>
      <c r="AS525" s="48" t="str">
        <f t="shared" si="89"/>
        <v>-</v>
      </c>
      <c r="AT525" s="48" t="str">
        <f t="shared" si="96"/>
        <v>-</v>
      </c>
      <c r="AU525" s="48" t="str">
        <f t="shared" si="90"/>
        <v>No</v>
      </c>
      <c r="AV525" s="48" t="str">
        <f t="shared" si="91"/>
        <v>No</v>
      </c>
      <c r="AW525" s="48" t="str">
        <f t="shared" si="92"/>
        <v>-</v>
      </c>
      <c r="AX525" s="48" t="str">
        <f t="shared" si="93"/>
        <v>No</v>
      </c>
      <c r="AY525" s="48" t="str">
        <f t="shared" si="94"/>
        <v>No</v>
      </c>
      <c r="AZ525" s="48">
        <f t="shared" si="95"/>
        <v>0</v>
      </c>
    </row>
    <row r="526" spans="1:52" x14ac:dyDescent="0.25">
      <c r="A526" s="39"/>
      <c r="B526" s="39" t="e">
        <f>IF(ROW(A526)=1,"",VLOOKUP(A526,'SERP Crawl'!A:C,3,FALSE))</f>
        <v>#N/A</v>
      </c>
      <c r="C526" t="e">
        <f>IF(ROW(A526)=1,"",VLOOKUP(A526,Crawl!A:C,3,FALSE))</f>
        <v>#N/A</v>
      </c>
      <c r="D526" s="46" t="e">
        <f>IF(ROW(A526)=1,"",IF(VLOOKUP(A526,Crawl!A:V,22,FALSE)="","No","Yes"))</f>
        <v>#N/A</v>
      </c>
      <c r="E526" s="46" t="e">
        <f>IF(ROW(A526)=1,"",IF(VLOOKUP(A526,Crawl!A:W,23,FALSE)=0,"",VLOOKUP(A526,Crawl!A:W,23,FALSE)))</f>
        <v>#N/A</v>
      </c>
      <c r="F526" s="46" t="str">
        <f t="shared" si="97"/>
        <v/>
      </c>
      <c r="G526" s="46" t="str">
        <f>IFERROR(MID(A526,FIND(".",A526,LEN(Questionnaire!$E$3)),LEN(A526)),"")</f>
        <v/>
      </c>
      <c r="H526" s="46" t="str">
        <f t="shared" si="98"/>
        <v/>
      </c>
      <c r="AJ526"/>
      <c r="AK526"/>
      <c r="AL526"/>
      <c r="AM526"/>
      <c r="AN526"/>
      <c r="AO526"/>
      <c r="AP526"/>
      <c r="AQ526" s="48" t="str">
        <f>IF(ROW()=1,"",IF(L526=200,IFERROR(IF(FIND(LOWER(Questionnaire!$E$2),LOWER(N526)),"Yes","No"),"No"),"-"))</f>
        <v>-</v>
      </c>
      <c r="AR526" s="48" t="str">
        <f t="shared" si="88"/>
        <v>-</v>
      </c>
      <c r="AS526" s="48" t="str">
        <f t="shared" si="89"/>
        <v>-</v>
      </c>
      <c r="AT526" s="48" t="str">
        <f t="shared" si="96"/>
        <v>-</v>
      </c>
      <c r="AU526" s="48" t="str">
        <f t="shared" si="90"/>
        <v>No</v>
      </c>
      <c r="AV526" s="48" t="str">
        <f t="shared" si="91"/>
        <v>No</v>
      </c>
      <c r="AW526" s="48" t="str">
        <f t="shared" si="92"/>
        <v>-</v>
      </c>
      <c r="AX526" s="48" t="str">
        <f t="shared" si="93"/>
        <v>No</v>
      </c>
      <c r="AY526" s="48" t="str">
        <f t="shared" si="94"/>
        <v>No</v>
      </c>
      <c r="AZ526" s="48">
        <f t="shared" si="95"/>
        <v>0</v>
      </c>
    </row>
    <row r="527" spans="1:52" x14ac:dyDescent="0.25">
      <c r="A527" s="39"/>
      <c r="B527" s="39" t="e">
        <f>IF(ROW(A527)=1,"",VLOOKUP(A527,'SERP Crawl'!A:C,3,FALSE))</f>
        <v>#N/A</v>
      </c>
      <c r="C527" t="e">
        <f>IF(ROW(A527)=1,"",VLOOKUP(A527,Crawl!A:C,3,FALSE))</f>
        <v>#N/A</v>
      </c>
      <c r="D527" s="46" t="e">
        <f>IF(ROW(A527)=1,"",IF(VLOOKUP(A527,Crawl!A:V,22,FALSE)="","No","Yes"))</f>
        <v>#N/A</v>
      </c>
      <c r="E527" s="46" t="e">
        <f>IF(ROW(A527)=1,"",IF(VLOOKUP(A527,Crawl!A:W,23,FALSE)=0,"",VLOOKUP(A527,Crawl!A:W,23,FALSE)))</f>
        <v>#N/A</v>
      </c>
      <c r="F527" s="46" t="str">
        <f t="shared" si="97"/>
        <v/>
      </c>
      <c r="G527" s="46" t="str">
        <f>IFERROR(MID(A527,FIND(".",A527,LEN(Questionnaire!$E$3)),LEN(A527)),"")</f>
        <v/>
      </c>
      <c r="H527" s="46" t="str">
        <f t="shared" si="98"/>
        <v/>
      </c>
      <c r="AJ527"/>
      <c r="AK527"/>
      <c r="AL527"/>
      <c r="AM527"/>
      <c r="AN527"/>
      <c r="AO527"/>
      <c r="AP527"/>
      <c r="AQ527" s="48" t="str">
        <f>IF(ROW()=1,"",IF(L527=200,IFERROR(IF(FIND(LOWER(Questionnaire!$E$2),LOWER(N527)),"Yes","No"),"No"),"-"))</f>
        <v>-</v>
      </c>
      <c r="AR527" s="48" t="str">
        <f t="shared" si="88"/>
        <v>-</v>
      </c>
      <c r="AS527" s="48" t="str">
        <f t="shared" si="89"/>
        <v>-</v>
      </c>
      <c r="AT527" s="48" t="str">
        <f t="shared" si="96"/>
        <v>-</v>
      </c>
      <c r="AU527" s="48" t="str">
        <f t="shared" si="90"/>
        <v>No</v>
      </c>
      <c r="AV527" s="48" t="str">
        <f t="shared" si="91"/>
        <v>No</v>
      </c>
      <c r="AW527" s="48" t="str">
        <f t="shared" si="92"/>
        <v>-</v>
      </c>
      <c r="AX527" s="48" t="str">
        <f t="shared" si="93"/>
        <v>No</v>
      </c>
      <c r="AY527" s="48" t="str">
        <f t="shared" si="94"/>
        <v>No</v>
      </c>
      <c r="AZ527" s="48">
        <f t="shared" si="95"/>
        <v>0</v>
      </c>
    </row>
    <row r="528" spans="1:52" x14ac:dyDescent="0.25">
      <c r="A528" s="39"/>
      <c r="B528" s="39" t="e">
        <f>IF(ROW(A528)=1,"",VLOOKUP(A528,'SERP Crawl'!A:C,3,FALSE))</f>
        <v>#N/A</v>
      </c>
      <c r="C528" t="e">
        <f>IF(ROW(A528)=1,"",VLOOKUP(A528,Crawl!A:C,3,FALSE))</f>
        <v>#N/A</v>
      </c>
      <c r="D528" s="46" t="e">
        <f>IF(ROW(A528)=1,"",IF(VLOOKUP(A528,Crawl!A:V,22,FALSE)="","No","Yes"))</f>
        <v>#N/A</v>
      </c>
      <c r="E528" s="46" t="e">
        <f>IF(ROW(A528)=1,"",IF(VLOOKUP(A528,Crawl!A:W,23,FALSE)=0,"",VLOOKUP(A528,Crawl!A:W,23,FALSE)))</f>
        <v>#N/A</v>
      </c>
      <c r="F528" s="46" t="str">
        <f t="shared" si="97"/>
        <v/>
      </c>
      <c r="G528" s="46" t="str">
        <f>IFERROR(MID(A528,FIND(".",A528,LEN(Questionnaire!$E$3)),LEN(A528)),"")</f>
        <v/>
      </c>
      <c r="H528" s="46" t="str">
        <f t="shared" si="98"/>
        <v/>
      </c>
      <c r="AJ528"/>
      <c r="AK528"/>
      <c r="AL528"/>
      <c r="AM528"/>
      <c r="AN528"/>
      <c r="AO528"/>
      <c r="AP528"/>
      <c r="AQ528" s="48" t="str">
        <f>IF(ROW()=1,"",IF(L528=200,IFERROR(IF(FIND(LOWER(Questionnaire!$E$2),LOWER(N528)),"Yes","No"),"No"),"-"))</f>
        <v>-</v>
      </c>
      <c r="AR528" s="48" t="str">
        <f t="shared" si="88"/>
        <v>-</v>
      </c>
      <c r="AS528" s="48" t="str">
        <f t="shared" si="89"/>
        <v>-</v>
      </c>
      <c r="AT528" s="48" t="str">
        <f t="shared" si="96"/>
        <v>-</v>
      </c>
      <c r="AU528" s="48" t="str">
        <f t="shared" si="90"/>
        <v>No</v>
      </c>
      <c r="AV528" s="48" t="str">
        <f t="shared" si="91"/>
        <v>No</v>
      </c>
      <c r="AW528" s="48" t="str">
        <f t="shared" si="92"/>
        <v>-</v>
      </c>
      <c r="AX528" s="48" t="str">
        <f t="shared" si="93"/>
        <v>No</v>
      </c>
      <c r="AY528" s="48" t="str">
        <f t="shared" si="94"/>
        <v>No</v>
      </c>
      <c r="AZ528" s="48">
        <f t="shared" si="95"/>
        <v>0</v>
      </c>
    </row>
    <row r="529" spans="1:52" x14ac:dyDescent="0.25">
      <c r="A529" s="39"/>
      <c r="B529" s="39" t="e">
        <f>IF(ROW(A529)=1,"",VLOOKUP(A529,'SERP Crawl'!A:C,3,FALSE))</f>
        <v>#N/A</v>
      </c>
      <c r="C529" t="e">
        <f>IF(ROW(A529)=1,"",VLOOKUP(A529,Crawl!A:C,3,FALSE))</f>
        <v>#N/A</v>
      </c>
      <c r="D529" s="46" t="e">
        <f>IF(ROW(A529)=1,"",IF(VLOOKUP(A529,Crawl!A:V,22,FALSE)="","No","Yes"))</f>
        <v>#N/A</v>
      </c>
      <c r="E529" s="46" t="e">
        <f>IF(ROW(A529)=1,"",IF(VLOOKUP(A529,Crawl!A:W,23,FALSE)=0,"",VLOOKUP(A529,Crawl!A:W,23,FALSE)))</f>
        <v>#N/A</v>
      </c>
      <c r="F529" s="46" t="str">
        <f t="shared" si="97"/>
        <v/>
      </c>
      <c r="G529" s="46" t="str">
        <f>IFERROR(MID(A529,FIND(".",A529,LEN(Questionnaire!$E$3)),LEN(A529)),"")</f>
        <v/>
      </c>
      <c r="H529" s="46" t="str">
        <f t="shared" si="98"/>
        <v/>
      </c>
      <c r="AJ529"/>
      <c r="AK529"/>
      <c r="AL529"/>
      <c r="AM529"/>
      <c r="AN529"/>
      <c r="AO529"/>
      <c r="AP529"/>
      <c r="AQ529" s="48" t="str">
        <f>IF(ROW()=1,"",IF(L529=200,IFERROR(IF(FIND(LOWER(Questionnaire!$E$2),LOWER(N529)),"Yes","No"),"No"),"-"))</f>
        <v>-</v>
      </c>
      <c r="AR529" s="48" t="str">
        <f t="shared" si="88"/>
        <v>-</v>
      </c>
      <c r="AS529" s="48" t="str">
        <f t="shared" si="89"/>
        <v>-</v>
      </c>
      <c r="AT529" s="48" t="str">
        <f t="shared" si="96"/>
        <v>-</v>
      </c>
      <c r="AU529" s="48" t="str">
        <f t="shared" si="90"/>
        <v>No</v>
      </c>
      <c r="AV529" s="48" t="str">
        <f t="shared" si="91"/>
        <v>No</v>
      </c>
      <c r="AW529" s="48" t="str">
        <f t="shared" si="92"/>
        <v>-</v>
      </c>
      <c r="AX529" s="48" t="str">
        <f t="shared" si="93"/>
        <v>No</v>
      </c>
      <c r="AY529" s="48" t="str">
        <f t="shared" si="94"/>
        <v>No</v>
      </c>
      <c r="AZ529" s="48">
        <f t="shared" si="95"/>
        <v>0</v>
      </c>
    </row>
    <row r="530" spans="1:52" x14ac:dyDescent="0.25">
      <c r="A530" s="39"/>
      <c r="B530" s="39" t="e">
        <f>IF(ROW(A530)=1,"",VLOOKUP(A530,'SERP Crawl'!A:C,3,FALSE))</f>
        <v>#N/A</v>
      </c>
      <c r="C530" t="e">
        <f>IF(ROW(A530)=1,"",VLOOKUP(A530,Crawl!A:C,3,FALSE))</f>
        <v>#N/A</v>
      </c>
      <c r="D530" s="46" t="e">
        <f>IF(ROW(A530)=1,"",IF(VLOOKUP(A530,Crawl!A:V,22,FALSE)="","No","Yes"))</f>
        <v>#N/A</v>
      </c>
      <c r="E530" s="46" t="e">
        <f>IF(ROW(A530)=1,"",IF(VLOOKUP(A530,Crawl!A:W,23,FALSE)=0,"",VLOOKUP(A530,Crawl!A:W,23,FALSE)))</f>
        <v>#N/A</v>
      </c>
      <c r="F530" s="46" t="str">
        <f t="shared" si="97"/>
        <v/>
      </c>
      <c r="G530" s="46" t="str">
        <f>IFERROR(MID(A530,FIND(".",A530,LEN(Questionnaire!$E$3)),LEN(A530)),"")</f>
        <v/>
      </c>
      <c r="H530" s="46" t="str">
        <f t="shared" si="98"/>
        <v/>
      </c>
      <c r="AJ530"/>
      <c r="AK530"/>
      <c r="AL530"/>
      <c r="AM530"/>
      <c r="AN530"/>
      <c r="AO530"/>
      <c r="AP530"/>
      <c r="AQ530" s="48" t="str">
        <f>IF(ROW()=1,"",IF(L530=200,IFERROR(IF(FIND(LOWER(Questionnaire!$E$2),LOWER(N530)),"Yes","No"),"No"),"-"))</f>
        <v>-</v>
      </c>
      <c r="AR530" s="48" t="str">
        <f t="shared" si="88"/>
        <v>-</v>
      </c>
      <c r="AS530" s="48" t="str">
        <f t="shared" si="89"/>
        <v>-</v>
      </c>
      <c r="AT530" s="48" t="str">
        <f t="shared" si="96"/>
        <v>-</v>
      </c>
      <c r="AU530" s="48" t="str">
        <f t="shared" si="90"/>
        <v>No</v>
      </c>
      <c r="AV530" s="48" t="str">
        <f t="shared" si="91"/>
        <v>No</v>
      </c>
      <c r="AW530" s="48" t="str">
        <f t="shared" si="92"/>
        <v>-</v>
      </c>
      <c r="AX530" s="48" t="str">
        <f t="shared" si="93"/>
        <v>No</v>
      </c>
      <c r="AY530" s="48" t="str">
        <f t="shared" si="94"/>
        <v>No</v>
      </c>
      <c r="AZ530" s="48">
        <f t="shared" si="95"/>
        <v>0</v>
      </c>
    </row>
    <row r="531" spans="1:52" x14ac:dyDescent="0.25">
      <c r="A531" s="39"/>
      <c r="B531" s="39" t="e">
        <f>IF(ROW(A531)=1,"",VLOOKUP(A531,'SERP Crawl'!A:C,3,FALSE))</f>
        <v>#N/A</v>
      </c>
      <c r="C531" t="e">
        <f>IF(ROW(A531)=1,"",VLOOKUP(A531,Crawl!A:C,3,FALSE))</f>
        <v>#N/A</v>
      </c>
      <c r="D531" s="46" t="e">
        <f>IF(ROW(A531)=1,"",IF(VLOOKUP(A531,Crawl!A:V,22,FALSE)="","No","Yes"))</f>
        <v>#N/A</v>
      </c>
      <c r="E531" s="46" t="e">
        <f>IF(ROW(A531)=1,"",IF(VLOOKUP(A531,Crawl!A:W,23,FALSE)=0,"",VLOOKUP(A531,Crawl!A:W,23,FALSE)))</f>
        <v>#N/A</v>
      </c>
      <c r="F531" s="46" t="str">
        <f t="shared" si="97"/>
        <v/>
      </c>
      <c r="G531" s="46" t="str">
        <f>IFERROR(MID(A531,FIND(".",A531,LEN(Questionnaire!$E$3)),LEN(A531)),"")</f>
        <v/>
      </c>
      <c r="H531" s="46" t="str">
        <f t="shared" si="98"/>
        <v/>
      </c>
      <c r="AJ531"/>
      <c r="AK531"/>
      <c r="AL531"/>
      <c r="AM531"/>
      <c r="AN531"/>
      <c r="AO531"/>
      <c r="AP531"/>
      <c r="AQ531" s="48" t="str">
        <f>IF(ROW()=1,"",IF(L531=200,IFERROR(IF(FIND(LOWER(Questionnaire!$E$2),LOWER(N531)),"Yes","No"),"No"),"-"))</f>
        <v>-</v>
      </c>
      <c r="AR531" s="48" t="str">
        <f t="shared" si="88"/>
        <v>-</v>
      </c>
      <c r="AS531" s="48" t="str">
        <f t="shared" si="89"/>
        <v>-</v>
      </c>
      <c r="AT531" s="48" t="str">
        <f t="shared" si="96"/>
        <v>-</v>
      </c>
      <c r="AU531" s="48" t="str">
        <f t="shared" si="90"/>
        <v>No</v>
      </c>
      <c r="AV531" s="48" t="str">
        <f t="shared" si="91"/>
        <v>No</v>
      </c>
      <c r="AW531" s="48" t="str">
        <f t="shared" si="92"/>
        <v>-</v>
      </c>
      <c r="AX531" s="48" t="str">
        <f t="shared" si="93"/>
        <v>No</v>
      </c>
      <c r="AY531" s="48" t="str">
        <f t="shared" si="94"/>
        <v>No</v>
      </c>
      <c r="AZ531" s="48">
        <f t="shared" si="95"/>
        <v>0</v>
      </c>
    </row>
    <row r="532" spans="1:52" x14ac:dyDescent="0.25">
      <c r="A532" s="39"/>
      <c r="B532" s="39" t="e">
        <f>IF(ROW(A532)=1,"",VLOOKUP(A532,'SERP Crawl'!A:C,3,FALSE))</f>
        <v>#N/A</v>
      </c>
      <c r="C532" t="e">
        <f>IF(ROW(A532)=1,"",VLOOKUP(A532,Crawl!A:C,3,FALSE))</f>
        <v>#N/A</v>
      </c>
      <c r="D532" s="46" t="e">
        <f>IF(ROW(A532)=1,"",IF(VLOOKUP(A532,Crawl!A:V,22,FALSE)="","No","Yes"))</f>
        <v>#N/A</v>
      </c>
      <c r="E532" s="46" t="e">
        <f>IF(ROW(A532)=1,"",IF(VLOOKUP(A532,Crawl!A:W,23,FALSE)=0,"",VLOOKUP(A532,Crawl!A:W,23,FALSE)))</f>
        <v>#N/A</v>
      </c>
      <c r="F532" s="46" t="str">
        <f t="shared" si="97"/>
        <v/>
      </c>
      <c r="G532" s="46" t="str">
        <f>IFERROR(MID(A532,FIND(".",A532,LEN(Questionnaire!$E$3)),LEN(A532)),"")</f>
        <v/>
      </c>
      <c r="H532" s="46" t="str">
        <f t="shared" si="98"/>
        <v/>
      </c>
      <c r="AJ532"/>
      <c r="AK532"/>
      <c r="AL532"/>
      <c r="AM532"/>
      <c r="AN532"/>
      <c r="AO532"/>
      <c r="AP532"/>
      <c r="AQ532" s="48" t="str">
        <f>IF(ROW()=1,"",IF(L532=200,IFERROR(IF(FIND(LOWER(Questionnaire!$E$2),LOWER(N532)),"Yes","No"),"No"),"-"))</f>
        <v>-</v>
      </c>
      <c r="AR532" s="48" t="str">
        <f t="shared" si="88"/>
        <v>-</v>
      </c>
      <c r="AS532" s="48" t="str">
        <f t="shared" si="89"/>
        <v>-</v>
      </c>
      <c r="AT532" s="48" t="str">
        <f t="shared" si="96"/>
        <v>-</v>
      </c>
      <c r="AU532" s="48" t="str">
        <f t="shared" si="90"/>
        <v>No</v>
      </c>
      <c r="AV532" s="48" t="str">
        <f t="shared" si="91"/>
        <v>No</v>
      </c>
      <c r="AW532" s="48" t="str">
        <f t="shared" si="92"/>
        <v>-</v>
      </c>
      <c r="AX532" s="48" t="str">
        <f t="shared" si="93"/>
        <v>No</v>
      </c>
      <c r="AY532" s="48" t="str">
        <f t="shared" si="94"/>
        <v>No</v>
      </c>
      <c r="AZ532" s="48">
        <f t="shared" si="95"/>
        <v>0</v>
      </c>
    </row>
    <row r="533" spans="1:52" x14ac:dyDescent="0.25">
      <c r="A533" s="39"/>
      <c r="B533" s="39" t="e">
        <f>IF(ROW(A533)=1,"",VLOOKUP(A533,'SERP Crawl'!A:C,3,FALSE))</f>
        <v>#N/A</v>
      </c>
      <c r="C533" t="e">
        <f>IF(ROW(A533)=1,"",VLOOKUP(A533,Crawl!A:C,3,FALSE))</f>
        <v>#N/A</v>
      </c>
      <c r="D533" s="46" t="e">
        <f>IF(ROW(A533)=1,"",IF(VLOOKUP(A533,Crawl!A:V,22,FALSE)="","No","Yes"))</f>
        <v>#N/A</v>
      </c>
      <c r="E533" s="46" t="e">
        <f>IF(ROW(A533)=1,"",IF(VLOOKUP(A533,Crawl!A:W,23,FALSE)=0,"",VLOOKUP(A533,Crawl!A:W,23,FALSE)))</f>
        <v>#N/A</v>
      </c>
      <c r="F533" s="46" t="str">
        <f t="shared" si="97"/>
        <v/>
      </c>
      <c r="G533" s="46" t="str">
        <f>IFERROR(MID(A533,FIND(".",A533,LEN(Questionnaire!$E$3)),LEN(A533)),"")</f>
        <v/>
      </c>
      <c r="H533" s="46" t="str">
        <f t="shared" si="98"/>
        <v/>
      </c>
      <c r="AJ533"/>
      <c r="AK533"/>
      <c r="AL533"/>
      <c r="AM533"/>
      <c r="AN533"/>
      <c r="AO533"/>
      <c r="AP533"/>
      <c r="AQ533" s="48" t="str">
        <f>IF(ROW()=1,"",IF(L533=200,IFERROR(IF(FIND(LOWER(Questionnaire!$E$2),LOWER(N533)),"Yes","No"),"No"),"-"))</f>
        <v>-</v>
      </c>
      <c r="AR533" s="48" t="str">
        <f t="shared" si="88"/>
        <v>-</v>
      </c>
      <c r="AS533" s="48" t="str">
        <f t="shared" si="89"/>
        <v>-</v>
      </c>
      <c r="AT533" s="48" t="str">
        <f t="shared" si="96"/>
        <v>-</v>
      </c>
      <c r="AU533" s="48" t="str">
        <f t="shared" si="90"/>
        <v>No</v>
      </c>
      <c r="AV533" s="48" t="str">
        <f t="shared" si="91"/>
        <v>No</v>
      </c>
      <c r="AW533" s="48" t="str">
        <f t="shared" si="92"/>
        <v>-</v>
      </c>
      <c r="AX533" s="48" t="str">
        <f t="shared" si="93"/>
        <v>No</v>
      </c>
      <c r="AY533" s="48" t="str">
        <f t="shared" si="94"/>
        <v>No</v>
      </c>
      <c r="AZ533" s="48">
        <f t="shared" si="95"/>
        <v>0</v>
      </c>
    </row>
    <row r="534" spans="1:52" x14ac:dyDescent="0.25">
      <c r="A534" s="39"/>
      <c r="B534" s="39" t="e">
        <f>IF(ROW(A534)=1,"",VLOOKUP(A534,'SERP Crawl'!A:C,3,FALSE))</f>
        <v>#N/A</v>
      </c>
      <c r="C534" t="e">
        <f>IF(ROW(A534)=1,"",VLOOKUP(A534,Crawl!A:C,3,FALSE))</f>
        <v>#N/A</v>
      </c>
      <c r="D534" s="46" t="e">
        <f>IF(ROW(A534)=1,"",IF(VLOOKUP(A534,Crawl!A:V,22,FALSE)="","No","Yes"))</f>
        <v>#N/A</v>
      </c>
      <c r="E534" s="46" t="e">
        <f>IF(ROW(A534)=1,"",IF(VLOOKUP(A534,Crawl!A:W,23,FALSE)=0,"",VLOOKUP(A534,Crawl!A:W,23,FALSE)))</f>
        <v>#N/A</v>
      </c>
      <c r="F534" s="46" t="str">
        <f t="shared" si="97"/>
        <v/>
      </c>
      <c r="G534" s="46" t="str">
        <f>IFERROR(MID(A534,FIND(".",A534,LEN(Questionnaire!$E$3)),LEN(A534)),"")</f>
        <v/>
      </c>
      <c r="H534" s="46" t="str">
        <f t="shared" si="98"/>
        <v/>
      </c>
      <c r="AJ534"/>
      <c r="AK534"/>
      <c r="AL534"/>
      <c r="AM534"/>
      <c r="AN534"/>
      <c r="AO534"/>
      <c r="AP534"/>
      <c r="AQ534" s="48" t="str">
        <f>IF(ROW()=1,"",IF(L534=200,IFERROR(IF(FIND(LOWER(Questionnaire!$E$2),LOWER(N534)),"Yes","No"),"No"),"-"))</f>
        <v>-</v>
      </c>
      <c r="AR534" s="48" t="str">
        <f t="shared" si="88"/>
        <v>-</v>
      </c>
      <c r="AS534" s="48" t="str">
        <f t="shared" si="89"/>
        <v>-</v>
      </c>
      <c r="AT534" s="48" t="str">
        <f t="shared" si="96"/>
        <v>-</v>
      </c>
      <c r="AU534" s="48" t="str">
        <f t="shared" si="90"/>
        <v>No</v>
      </c>
      <c r="AV534" s="48" t="str">
        <f t="shared" si="91"/>
        <v>No</v>
      </c>
      <c r="AW534" s="48" t="str">
        <f t="shared" si="92"/>
        <v>-</v>
      </c>
      <c r="AX534" s="48" t="str">
        <f t="shared" si="93"/>
        <v>No</v>
      </c>
      <c r="AY534" s="48" t="str">
        <f t="shared" si="94"/>
        <v>No</v>
      </c>
      <c r="AZ534" s="48">
        <f t="shared" si="95"/>
        <v>0</v>
      </c>
    </row>
    <row r="535" spans="1:52" x14ac:dyDescent="0.25">
      <c r="A535" s="39"/>
      <c r="B535" s="39" t="e">
        <f>IF(ROW(A535)=1,"",VLOOKUP(A535,'SERP Crawl'!A:C,3,FALSE))</f>
        <v>#N/A</v>
      </c>
      <c r="C535" t="e">
        <f>IF(ROW(A535)=1,"",VLOOKUP(A535,Crawl!A:C,3,FALSE))</f>
        <v>#N/A</v>
      </c>
      <c r="D535" s="46" t="e">
        <f>IF(ROW(A535)=1,"",IF(VLOOKUP(A535,Crawl!A:V,22,FALSE)="","No","Yes"))</f>
        <v>#N/A</v>
      </c>
      <c r="E535" s="46" t="e">
        <f>IF(ROW(A535)=1,"",IF(VLOOKUP(A535,Crawl!A:W,23,FALSE)=0,"",VLOOKUP(A535,Crawl!A:W,23,FALSE)))</f>
        <v>#N/A</v>
      </c>
      <c r="F535" s="46" t="str">
        <f t="shared" si="97"/>
        <v/>
      </c>
      <c r="G535" s="46" t="str">
        <f>IFERROR(MID(A535,FIND(".",A535,LEN(Questionnaire!$E$3)),LEN(A535)),"")</f>
        <v/>
      </c>
      <c r="H535" s="46" t="str">
        <f t="shared" si="98"/>
        <v/>
      </c>
      <c r="AJ535"/>
      <c r="AK535"/>
      <c r="AL535"/>
      <c r="AM535"/>
      <c r="AN535"/>
      <c r="AO535"/>
      <c r="AP535"/>
      <c r="AQ535" s="48" t="str">
        <f>IF(ROW()=1,"",IF(L535=200,IFERROR(IF(FIND(LOWER(Questionnaire!$E$2),LOWER(N535)),"Yes","No"),"No"),"-"))</f>
        <v>-</v>
      </c>
      <c r="AR535" s="48" t="str">
        <f t="shared" si="88"/>
        <v>-</v>
      </c>
      <c r="AS535" s="48" t="str">
        <f t="shared" si="89"/>
        <v>-</v>
      </c>
      <c r="AT535" s="48" t="str">
        <f t="shared" si="96"/>
        <v>-</v>
      </c>
      <c r="AU535" s="48" t="str">
        <f t="shared" si="90"/>
        <v>No</v>
      </c>
      <c r="AV535" s="48" t="str">
        <f t="shared" si="91"/>
        <v>No</v>
      </c>
      <c r="AW535" s="48" t="str">
        <f t="shared" si="92"/>
        <v>-</v>
      </c>
      <c r="AX535" s="48" t="str">
        <f t="shared" si="93"/>
        <v>No</v>
      </c>
      <c r="AY535" s="48" t="str">
        <f t="shared" si="94"/>
        <v>No</v>
      </c>
      <c r="AZ535" s="48">
        <f t="shared" si="95"/>
        <v>0</v>
      </c>
    </row>
    <row r="536" spans="1:52" x14ac:dyDescent="0.25">
      <c r="A536" s="39"/>
      <c r="B536" s="39" t="e">
        <f>IF(ROW(A536)=1,"",VLOOKUP(A536,'SERP Crawl'!A:C,3,FALSE))</f>
        <v>#N/A</v>
      </c>
      <c r="C536" t="e">
        <f>IF(ROW(A536)=1,"",VLOOKUP(A536,Crawl!A:C,3,FALSE))</f>
        <v>#N/A</v>
      </c>
      <c r="D536" s="46" t="e">
        <f>IF(ROW(A536)=1,"",IF(VLOOKUP(A536,Crawl!A:V,22,FALSE)="","No","Yes"))</f>
        <v>#N/A</v>
      </c>
      <c r="E536" s="46" t="e">
        <f>IF(ROW(A536)=1,"",IF(VLOOKUP(A536,Crawl!A:W,23,FALSE)=0,"",VLOOKUP(A536,Crawl!A:W,23,FALSE)))</f>
        <v>#N/A</v>
      </c>
      <c r="F536" s="46" t="str">
        <f t="shared" si="97"/>
        <v/>
      </c>
      <c r="G536" s="46" t="str">
        <f>IFERROR(MID(A536,FIND(".",A536,LEN(Questionnaire!$E$3)),LEN(A536)),"")</f>
        <v/>
      </c>
      <c r="H536" s="46" t="str">
        <f t="shared" si="98"/>
        <v/>
      </c>
      <c r="AJ536"/>
      <c r="AK536"/>
      <c r="AL536"/>
      <c r="AM536"/>
      <c r="AN536"/>
      <c r="AO536"/>
      <c r="AP536"/>
      <c r="AQ536" s="48" t="str">
        <f>IF(ROW()=1,"",IF(L536=200,IFERROR(IF(FIND(LOWER(Questionnaire!$E$2),LOWER(N536)),"Yes","No"),"No"),"-"))</f>
        <v>-</v>
      </c>
      <c r="AR536" s="48" t="str">
        <f t="shared" si="88"/>
        <v>-</v>
      </c>
      <c r="AS536" s="48" t="str">
        <f t="shared" si="89"/>
        <v>-</v>
      </c>
      <c r="AT536" s="48" t="str">
        <f t="shared" si="96"/>
        <v>-</v>
      </c>
      <c r="AU536" s="48" t="str">
        <f t="shared" si="90"/>
        <v>No</v>
      </c>
      <c r="AV536" s="48" t="str">
        <f t="shared" si="91"/>
        <v>No</v>
      </c>
      <c r="AW536" s="48" t="str">
        <f t="shared" si="92"/>
        <v>-</v>
      </c>
      <c r="AX536" s="48" t="str">
        <f t="shared" si="93"/>
        <v>No</v>
      </c>
      <c r="AY536" s="48" t="str">
        <f t="shared" si="94"/>
        <v>No</v>
      </c>
      <c r="AZ536" s="48">
        <f t="shared" si="95"/>
        <v>0</v>
      </c>
    </row>
    <row r="537" spans="1:52" x14ac:dyDescent="0.25">
      <c r="A537" s="39"/>
      <c r="B537" s="39" t="e">
        <f>IF(ROW(A537)=1,"",VLOOKUP(A537,'SERP Crawl'!A:C,3,FALSE))</f>
        <v>#N/A</v>
      </c>
      <c r="C537" t="e">
        <f>IF(ROW(A537)=1,"",VLOOKUP(A537,Crawl!A:C,3,FALSE))</f>
        <v>#N/A</v>
      </c>
      <c r="D537" s="46" t="e">
        <f>IF(ROW(A537)=1,"",IF(VLOOKUP(A537,Crawl!A:V,22,FALSE)="","No","Yes"))</f>
        <v>#N/A</v>
      </c>
      <c r="E537" s="46" t="e">
        <f>IF(ROW(A537)=1,"",IF(VLOOKUP(A537,Crawl!A:W,23,FALSE)=0,"",VLOOKUP(A537,Crawl!A:W,23,FALSE)))</f>
        <v>#N/A</v>
      </c>
      <c r="F537" s="46" t="str">
        <f t="shared" si="97"/>
        <v/>
      </c>
      <c r="G537" s="46" t="str">
        <f>IFERROR(MID(A537,FIND(".",A537,LEN(Questionnaire!$E$3)),LEN(A537)),"")</f>
        <v/>
      </c>
      <c r="H537" s="46" t="str">
        <f t="shared" si="98"/>
        <v/>
      </c>
      <c r="AJ537"/>
      <c r="AK537"/>
      <c r="AL537"/>
      <c r="AM537"/>
      <c r="AN537"/>
      <c r="AO537"/>
      <c r="AP537"/>
      <c r="AQ537" s="48" t="str">
        <f>IF(ROW()=1,"",IF(L537=200,IFERROR(IF(FIND(LOWER(Questionnaire!$E$2),LOWER(N537)),"Yes","No"),"No"),"-"))</f>
        <v>-</v>
      </c>
      <c r="AR537" s="48" t="str">
        <f t="shared" si="88"/>
        <v>-</v>
      </c>
      <c r="AS537" s="48" t="str">
        <f t="shared" si="89"/>
        <v>-</v>
      </c>
      <c r="AT537" s="48" t="str">
        <f t="shared" si="96"/>
        <v>-</v>
      </c>
      <c r="AU537" s="48" t="str">
        <f t="shared" si="90"/>
        <v>No</v>
      </c>
      <c r="AV537" s="48" t="str">
        <f t="shared" si="91"/>
        <v>No</v>
      </c>
      <c r="AW537" s="48" t="str">
        <f t="shared" si="92"/>
        <v>-</v>
      </c>
      <c r="AX537" s="48" t="str">
        <f t="shared" si="93"/>
        <v>No</v>
      </c>
      <c r="AY537" s="48" t="str">
        <f t="shared" si="94"/>
        <v>No</v>
      </c>
      <c r="AZ537" s="48">
        <f t="shared" si="95"/>
        <v>0</v>
      </c>
    </row>
    <row r="538" spans="1:52" x14ac:dyDescent="0.25">
      <c r="A538" s="39"/>
      <c r="B538" s="39" t="e">
        <f>IF(ROW(A538)=1,"",VLOOKUP(A538,'SERP Crawl'!A:C,3,FALSE))</f>
        <v>#N/A</v>
      </c>
      <c r="C538" t="e">
        <f>IF(ROW(A538)=1,"",VLOOKUP(A538,Crawl!A:C,3,FALSE))</f>
        <v>#N/A</v>
      </c>
      <c r="D538" s="46" t="e">
        <f>IF(ROW(A538)=1,"",IF(VLOOKUP(A538,Crawl!A:V,22,FALSE)="","No","Yes"))</f>
        <v>#N/A</v>
      </c>
      <c r="E538" s="46" t="e">
        <f>IF(ROW(A538)=1,"",IF(VLOOKUP(A538,Crawl!A:W,23,FALSE)=0,"",VLOOKUP(A538,Crawl!A:W,23,FALSE)))</f>
        <v>#N/A</v>
      </c>
      <c r="F538" s="46" t="str">
        <f t="shared" si="97"/>
        <v/>
      </c>
      <c r="G538" s="46" t="str">
        <f>IFERROR(MID(A538,FIND(".",A538,LEN(Questionnaire!$E$3)),LEN(A538)),"")</f>
        <v/>
      </c>
      <c r="H538" s="46" t="str">
        <f t="shared" si="98"/>
        <v/>
      </c>
      <c r="AJ538"/>
      <c r="AK538"/>
      <c r="AL538"/>
      <c r="AM538"/>
      <c r="AN538"/>
      <c r="AO538"/>
      <c r="AP538"/>
      <c r="AQ538" s="48" t="str">
        <f>IF(ROW()=1,"",IF(L538=200,IFERROR(IF(FIND(LOWER(Questionnaire!$E$2),LOWER(N538)),"Yes","No"),"No"),"-"))</f>
        <v>-</v>
      </c>
      <c r="AR538" s="48" t="str">
        <f t="shared" si="88"/>
        <v>-</v>
      </c>
      <c r="AS538" s="48" t="str">
        <f t="shared" si="89"/>
        <v>-</v>
      </c>
      <c r="AT538" s="48" t="str">
        <f t="shared" si="96"/>
        <v>-</v>
      </c>
      <c r="AU538" s="48" t="str">
        <f t="shared" si="90"/>
        <v>No</v>
      </c>
      <c r="AV538" s="48" t="str">
        <f t="shared" si="91"/>
        <v>No</v>
      </c>
      <c r="AW538" s="48" t="str">
        <f t="shared" si="92"/>
        <v>-</v>
      </c>
      <c r="AX538" s="48" t="str">
        <f t="shared" si="93"/>
        <v>No</v>
      </c>
      <c r="AY538" s="48" t="str">
        <f t="shared" si="94"/>
        <v>No</v>
      </c>
      <c r="AZ538" s="48">
        <f t="shared" si="95"/>
        <v>0</v>
      </c>
    </row>
    <row r="539" spans="1:52" x14ac:dyDescent="0.25">
      <c r="A539" s="39"/>
      <c r="B539" s="39" t="e">
        <f>IF(ROW(A539)=1,"",VLOOKUP(A539,'SERP Crawl'!A:C,3,FALSE))</f>
        <v>#N/A</v>
      </c>
      <c r="C539" t="e">
        <f>IF(ROW(A539)=1,"",VLOOKUP(A539,Crawl!A:C,3,FALSE))</f>
        <v>#N/A</v>
      </c>
      <c r="D539" s="46" t="e">
        <f>IF(ROW(A539)=1,"",IF(VLOOKUP(A539,Crawl!A:V,22,FALSE)="","No","Yes"))</f>
        <v>#N/A</v>
      </c>
      <c r="E539" s="46" t="e">
        <f>IF(ROW(A539)=1,"",IF(VLOOKUP(A539,Crawl!A:W,23,FALSE)=0,"",VLOOKUP(A539,Crawl!A:W,23,FALSE)))</f>
        <v>#N/A</v>
      </c>
      <c r="F539" s="46" t="str">
        <f t="shared" si="97"/>
        <v/>
      </c>
      <c r="G539" s="46" t="str">
        <f>IFERROR(MID(A539,FIND(".",A539,LEN(Questionnaire!$E$3)),LEN(A539)),"")</f>
        <v/>
      </c>
      <c r="H539" s="46" t="str">
        <f t="shared" si="98"/>
        <v/>
      </c>
      <c r="AJ539"/>
      <c r="AK539"/>
      <c r="AL539"/>
      <c r="AM539"/>
      <c r="AN539"/>
      <c r="AO539"/>
      <c r="AP539"/>
      <c r="AQ539" s="48" t="str">
        <f>IF(ROW()=1,"",IF(L539=200,IFERROR(IF(FIND(LOWER(Questionnaire!$E$2),LOWER(N539)),"Yes","No"),"No"),"-"))</f>
        <v>-</v>
      </c>
      <c r="AR539" s="48" t="str">
        <f t="shared" si="88"/>
        <v>-</v>
      </c>
      <c r="AS539" s="48" t="str">
        <f t="shared" si="89"/>
        <v>-</v>
      </c>
      <c r="AT539" s="48" t="str">
        <f t="shared" si="96"/>
        <v>-</v>
      </c>
      <c r="AU539" s="48" t="str">
        <f t="shared" si="90"/>
        <v>No</v>
      </c>
      <c r="AV539" s="48" t="str">
        <f t="shared" si="91"/>
        <v>No</v>
      </c>
      <c r="AW539" s="48" t="str">
        <f t="shared" si="92"/>
        <v>-</v>
      </c>
      <c r="AX539" s="48" t="str">
        <f t="shared" si="93"/>
        <v>No</v>
      </c>
      <c r="AY539" s="48" t="str">
        <f t="shared" si="94"/>
        <v>No</v>
      </c>
      <c r="AZ539" s="48">
        <f t="shared" si="95"/>
        <v>0</v>
      </c>
    </row>
    <row r="540" spans="1:52" x14ac:dyDescent="0.25">
      <c r="A540" s="39"/>
      <c r="B540" s="39" t="e">
        <f>IF(ROW(A540)=1,"",VLOOKUP(A540,'SERP Crawl'!A:C,3,FALSE))</f>
        <v>#N/A</v>
      </c>
      <c r="C540" t="e">
        <f>IF(ROW(A540)=1,"",VLOOKUP(A540,Crawl!A:C,3,FALSE))</f>
        <v>#N/A</v>
      </c>
      <c r="D540" s="46" t="e">
        <f>IF(ROW(A540)=1,"",IF(VLOOKUP(A540,Crawl!A:V,22,FALSE)="","No","Yes"))</f>
        <v>#N/A</v>
      </c>
      <c r="E540" s="46" t="e">
        <f>IF(ROW(A540)=1,"",IF(VLOOKUP(A540,Crawl!A:W,23,FALSE)=0,"",VLOOKUP(A540,Crawl!A:W,23,FALSE)))</f>
        <v>#N/A</v>
      </c>
      <c r="F540" s="46" t="str">
        <f t="shared" si="97"/>
        <v/>
      </c>
      <c r="G540" s="46" t="str">
        <f>IFERROR(MID(A540,FIND(".",A540,LEN(Questionnaire!$E$3)),LEN(A540)),"")</f>
        <v/>
      </c>
      <c r="H540" s="46" t="str">
        <f t="shared" si="98"/>
        <v/>
      </c>
      <c r="AJ540"/>
      <c r="AK540"/>
      <c r="AL540"/>
      <c r="AM540"/>
      <c r="AN540"/>
      <c r="AO540"/>
      <c r="AP540"/>
      <c r="AQ540" s="48" t="str">
        <f>IF(ROW()=1,"",IF(L540=200,IFERROR(IF(FIND(LOWER(Questionnaire!$E$2),LOWER(N540)),"Yes","No"),"No"),"-"))</f>
        <v>-</v>
      </c>
      <c r="AR540" s="48" t="str">
        <f t="shared" si="88"/>
        <v>-</v>
      </c>
      <c r="AS540" s="48" t="str">
        <f t="shared" si="89"/>
        <v>-</v>
      </c>
      <c r="AT540" s="48" t="str">
        <f t="shared" si="96"/>
        <v>-</v>
      </c>
      <c r="AU540" s="48" t="str">
        <f t="shared" si="90"/>
        <v>No</v>
      </c>
      <c r="AV540" s="48" t="str">
        <f t="shared" si="91"/>
        <v>No</v>
      </c>
      <c r="AW540" s="48" t="str">
        <f t="shared" si="92"/>
        <v>-</v>
      </c>
      <c r="AX540" s="48" t="str">
        <f t="shared" si="93"/>
        <v>No</v>
      </c>
      <c r="AY540" s="48" t="str">
        <f t="shared" si="94"/>
        <v>No</v>
      </c>
      <c r="AZ540" s="48">
        <f t="shared" si="95"/>
        <v>0</v>
      </c>
    </row>
    <row r="541" spans="1:52" x14ac:dyDescent="0.25">
      <c r="A541" s="39"/>
      <c r="B541" s="39" t="e">
        <f>IF(ROW(A541)=1,"",VLOOKUP(A541,'SERP Crawl'!A:C,3,FALSE))</f>
        <v>#N/A</v>
      </c>
      <c r="C541" t="e">
        <f>IF(ROW(A541)=1,"",VLOOKUP(A541,Crawl!A:C,3,FALSE))</f>
        <v>#N/A</v>
      </c>
      <c r="D541" s="46" t="e">
        <f>IF(ROW(A541)=1,"",IF(VLOOKUP(A541,Crawl!A:V,22,FALSE)="","No","Yes"))</f>
        <v>#N/A</v>
      </c>
      <c r="E541" s="46" t="e">
        <f>IF(ROW(A541)=1,"",IF(VLOOKUP(A541,Crawl!A:W,23,FALSE)=0,"",VLOOKUP(A541,Crawl!A:W,23,FALSE)))</f>
        <v>#N/A</v>
      </c>
      <c r="F541" s="46" t="str">
        <f t="shared" si="97"/>
        <v/>
      </c>
      <c r="G541" s="46" t="str">
        <f>IFERROR(MID(A541,FIND(".",A541,LEN(Questionnaire!$E$3)),LEN(A541)),"")</f>
        <v/>
      </c>
      <c r="H541" s="46" t="str">
        <f t="shared" si="98"/>
        <v/>
      </c>
      <c r="AJ541"/>
      <c r="AK541"/>
      <c r="AL541"/>
      <c r="AM541"/>
      <c r="AN541"/>
      <c r="AO541"/>
      <c r="AP541"/>
      <c r="AQ541" s="48" t="str">
        <f>IF(ROW()=1,"",IF(L541=200,IFERROR(IF(FIND(LOWER(Questionnaire!$E$2),LOWER(N541)),"Yes","No"),"No"),"-"))</f>
        <v>-</v>
      </c>
      <c r="AR541" s="48" t="str">
        <f t="shared" si="88"/>
        <v>-</v>
      </c>
      <c r="AS541" s="48" t="str">
        <f t="shared" si="89"/>
        <v>-</v>
      </c>
      <c r="AT541" s="48" t="str">
        <f t="shared" si="96"/>
        <v>-</v>
      </c>
      <c r="AU541" s="48" t="str">
        <f t="shared" si="90"/>
        <v>No</v>
      </c>
      <c r="AV541" s="48" t="str">
        <f t="shared" si="91"/>
        <v>No</v>
      </c>
      <c r="AW541" s="48" t="str">
        <f t="shared" si="92"/>
        <v>-</v>
      </c>
      <c r="AX541" s="48" t="str">
        <f t="shared" si="93"/>
        <v>No</v>
      </c>
      <c r="AY541" s="48" t="str">
        <f t="shared" si="94"/>
        <v>No</v>
      </c>
      <c r="AZ541" s="48">
        <f t="shared" si="95"/>
        <v>0</v>
      </c>
    </row>
    <row r="542" spans="1:52" x14ac:dyDescent="0.25">
      <c r="A542" s="39"/>
      <c r="B542" s="39" t="e">
        <f>IF(ROW(A542)=1,"",VLOOKUP(A542,'SERP Crawl'!A:C,3,FALSE))</f>
        <v>#N/A</v>
      </c>
      <c r="C542" t="e">
        <f>IF(ROW(A542)=1,"",VLOOKUP(A542,Crawl!A:C,3,FALSE))</f>
        <v>#N/A</v>
      </c>
      <c r="D542" s="46" t="e">
        <f>IF(ROW(A542)=1,"",IF(VLOOKUP(A542,Crawl!A:V,22,FALSE)="","No","Yes"))</f>
        <v>#N/A</v>
      </c>
      <c r="E542" s="46" t="e">
        <f>IF(ROW(A542)=1,"",IF(VLOOKUP(A542,Crawl!A:W,23,FALSE)=0,"",VLOOKUP(A542,Crawl!A:W,23,FALSE)))</f>
        <v>#N/A</v>
      </c>
      <c r="F542" s="46" t="str">
        <f t="shared" si="97"/>
        <v/>
      </c>
      <c r="G542" s="46" t="str">
        <f>IFERROR(MID(A542,FIND(".",A542,LEN(Questionnaire!$E$3)),LEN(A542)),"")</f>
        <v/>
      </c>
      <c r="H542" s="46" t="str">
        <f t="shared" si="98"/>
        <v/>
      </c>
      <c r="AJ542"/>
      <c r="AK542"/>
      <c r="AL542"/>
      <c r="AM542"/>
      <c r="AN542"/>
      <c r="AO542"/>
      <c r="AP542"/>
      <c r="AQ542" s="48" t="str">
        <f>IF(ROW()=1,"",IF(L542=200,IFERROR(IF(FIND(LOWER(Questionnaire!$E$2),LOWER(N542)),"Yes","No"),"No"),"-"))</f>
        <v>-</v>
      </c>
      <c r="AR542" s="48" t="str">
        <f t="shared" si="88"/>
        <v>-</v>
      </c>
      <c r="AS542" s="48" t="str">
        <f t="shared" si="89"/>
        <v>-</v>
      </c>
      <c r="AT542" s="48" t="str">
        <f t="shared" si="96"/>
        <v>-</v>
      </c>
      <c r="AU542" s="48" t="str">
        <f t="shared" si="90"/>
        <v>No</v>
      </c>
      <c r="AV542" s="48" t="str">
        <f t="shared" si="91"/>
        <v>No</v>
      </c>
      <c r="AW542" s="48" t="str">
        <f t="shared" si="92"/>
        <v>-</v>
      </c>
      <c r="AX542" s="48" t="str">
        <f t="shared" si="93"/>
        <v>No</v>
      </c>
      <c r="AY542" s="48" t="str">
        <f t="shared" si="94"/>
        <v>No</v>
      </c>
      <c r="AZ542" s="48">
        <f t="shared" si="95"/>
        <v>0</v>
      </c>
    </row>
    <row r="543" spans="1:52" x14ac:dyDescent="0.25">
      <c r="A543" s="39"/>
      <c r="B543" s="39" t="e">
        <f>IF(ROW(A543)=1,"",VLOOKUP(A543,'SERP Crawl'!A:C,3,FALSE))</f>
        <v>#N/A</v>
      </c>
      <c r="C543" t="e">
        <f>IF(ROW(A543)=1,"",VLOOKUP(A543,Crawl!A:C,3,FALSE))</f>
        <v>#N/A</v>
      </c>
      <c r="D543" s="46" t="e">
        <f>IF(ROW(A543)=1,"",IF(VLOOKUP(A543,Crawl!A:V,22,FALSE)="","No","Yes"))</f>
        <v>#N/A</v>
      </c>
      <c r="E543" s="46" t="e">
        <f>IF(ROW(A543)=1,"",IF(VLOOKUP(A543,Crawl!A:W,23,FALSE)=0,"",VLOOKUP(A543,Crawl!A:W,23,FALSE)))</f>
        <v>#N/A</v>
      </c>
      <c r="F543" s="46" t="str">
        <f t="shared" si="97"/>
        <v/>
      </c>
      <c r="G543" s="46" t="str">
        <f>IFERROR(MID(A543,FIND(".",A543,LEN(Questionnaire!$E$3)),LEN(A543)),"")</f>
        <v/>
      </c>
      <c r="H543" s="46" t="str">
        <f t="shared" si="98"/>
        <v/>
      </c>
      <c r="AJ543"/>
      <c r="AK543"/>
      <c r="AL543"/>
      <c r="AM543"/>
      <c r="AN543"/>
      <c r="AO543"/>
      <c r="AP543"/>
      <c r="AQ543" s="48" t="str">
        <f>IF(ROW()=1,"",IF(L543=200,IFERROR(IF(FIND(LOWER(Questionnaire!$E$2),LOWER(N543)),"Yes","No"),"No"),"-"))</f>
        <v>-</v>
      </c>
      <c r="AR543" s="48" t="str">
        <f t="shared" si="88"/>
        <v>-</v>
      </c>
      <c r="AS543" s="48" t="str">
        <f t="shared" si="89"/>
        <v>-</v>
      </c>
      <c r="AT543" s="48" t="str">
        <f t="shared" si="96"/>
        <v>-</v>
      </c>
      <c r="AU543" s="48" t="str">
        <f t="shared" si="90"/>
        <v>No</v>
      </c>
      <c r="AV543" s="48" t="str">
        <f t="shared" si="91"/>
        <v>No</v>
      </c>
      <c r="AW543" s="48" t="str">
        <f t="shared" si="92"/>
        <v>-</v>
      </c>
      <c r="AX543" s="48" t="str">
        <f t="shared" si="93"/>
        <v>No</v>
      </c>
      <c r="AY543" s="48" t="str">
        <f t="shared" si="94"/>
        <v>No</v>
      </c>
      <c r="AZ543" s="48">
        <f t="shared" si="95"/>
        <v>0</v>
      </c>
    </row>
    <row r="544" spans="1:52" x14ac:dyDescent="0.25">
      <c r="A544" s="39"/>
      <c r="B544" s="39" t="e">
        <f>IF(ROW(A544)=1,"",VLOOKUP(A544,'SERP Crawl'!A:C,3,FALSE))</f>
        <v>#N/A</v>
      </c>
      <c r="C544" t="e">
        <f>IF(ROW(A544)=1,"",VLOOKUP(A544,Crawl!A:C,3,FALSE))</f>
        <v>#N/A</v>
      </c>
      <c r="D544" s="46" t="e">
        <f>IF(ROW(A544)=1,"",IF(VLOOKUP(A544,Crawl!A:V,22,FALSE)="","No","Yes"))</f>
        <v>#N/A</v>
      </c>
      <c r="E544" s="46" t="e">
        <f>IF(ROW(A544)=1,"",IF(VLOOKUP(A544,Crawl!A:W,23,FALSE)=0,"",VLOOKUP(A544,Crawl!A:W,23,FALSE)))</f>
        <v>#N/A</v>
      </c>
      <c r="F544" s="46" t="str">
        <f t="shared" si="97"/>
        <v/>
      </c>
      <c r="G544" s="46" t="str">
        <f>IFERROR(MID(A544,FIND(".",A544,LEN(Questionnaire!$E$3)),LEN(A544)),"")</f>
        <v/>
      </c>
      <c r="H544" s="46" t="str">
        <f t="shared" si="98"/>
        <v/>
      </c>
      <c r="AJ544"/>
      <c r="AK544"/>
      <c r="AL544"/>
      <c r="AM544"/>
      <c r="AN544"/>
      <c r="AO544"/>
      <c r="AP544"/>
      <c r="AQ544" s="48" t="str">
        <f>IF(ROW()=1,"",IF(L544=200,IFERROR(IF(FIND(LOWER(Questionnaire!$E$2),LOWER(N544)),"Yes","No"),"No"),"-"))</f>
        <v>-</v>
      </c>
      <c r="AR544" s="48" t="str">
        <f t="shared" si="88"/>
        <v>-</v>
      </c>
      <c r="AS544" s="48" t="str">
        <f t="shared" si="89"/>
        <v>-</v>
      </c>
      <c r="AT544" s="48" t="str">
        <f t="shared" si="96"/>
        <v>-</v>
      </c>
      <c r="AU544" s="48" t="str">
        <f t="shared" si="90"/>
        <v>No</v>
      </c>
      <c r="AV544" s="48" t="str">
        <f t="shared" si="91"/>
        <v>No</v>
      </c>
      <c r="AW544" s="48" t="str">
        <f t="shared" si="92"/>
        <v>-</v>
      </c>
      <c r="AX544" s="48" t="str">
        <f t="shared" si="93"/>
        <v>No</v>
      </c>
      <c r="AY544" s="48" t="str">
        <f t="shared" si="94"/>
        <v>No</v>
      </c>
      <c r="AZ544" s="48">
        <f t="shared" si="95"/>
        <v>0</v>
      </c>
    </row>
    <row r="545" spans="1:52" x14ac:dyDescent="0.25">
      <c r="A545" s="39"/>
      <c r="B545" s="39" t="e">
        <f>IF(ROW(A545)=1,"",VLOOKUP(A545,'SERP Crawl'!A:C,3,FALSE))</f>
        <v>#N/A</v>
      </c>
      <c r="C545" t="e">
        <f>IF(ROW(A545)=1,"",VLOOKUP(A545,Crawl!A:C,3,FALSE))</f>
        <v>#N/A</v>
      </c>
      <c r="D545" s="46" t="e">
        <f>IF(ROW(A545)=1,"",IF(VLOOKUP(A545,Crawl!A:V,22,FALSE)="","No","Yes"))</f>
        <v>#N/A</v>
      </c>
      <c r="E545" s="46" t="e">
        <f>IF(ROW(A545)=1,"",IF(VLOOKUP(A545,Crawl!A:W,23,FALSE)=0,"",VLOOKUP(A545,Crawl!A:W,23,FALSE)))</f>
        <v>#N/A</v>
      </c>
      <c r="F545" s="46" t="str">
        <f t="shared" si="97"/>
        <v/>
      </c>
      <c r="G545" s="46" t="str">
        <f>IFERROR(MID(A545,FIND(".",A545,LEN(Questionnaire!$E$3)),LEN(A545)),"")</f>
        <v/>
      </c>
      <c r="H545" s="46" t="str">
        <f t="shared" si="98"/>
        <v/>
      </c>
      <c r="AJ545"/>
      <c r="AK545"/>
      <c r="AL545"/>
      <c r="AM545"/>
      <c r="AN545"/>
      <c r="AO545"/>
      <c r="AP545"/>
      <c r="AQ545" s="48" t="str">
        <f>IF(ROW()=1,"",IF(L545=200,IFERROR(IF(FIND(LOWER(Questionnaire!$E$2),LOWER(N545)),"Yes","No"),"No"),"-"))</f>
        <v>-</v>
      </c>
      <c r="AR545" s="48" t="str">
        <f t="shared" si="88"/>
        <v>-</v>
      </c>
      <c r="AS545" s="48" t="str">
        <f t="shared" si="89"/>
        <v>-</v>
      </c>
      <c r="AT545" s="48" t="str">
        <f t="shared" si="96"/>
        <v>-</v>
      </c>
      <c r="AU545" s="48" t="str">
        <f t="shared" si="90"/>
        <v>No</v>
      </c>
      <c r="AV545" s="48" t="str">
        <f t="shared" si="91"/>
        <v>No</v>
      </c>
      <c r="AW545" s="48" t="str">
        <f t="shared" si="92"/>
        <v>-</v>
      </c>
      <c r="AX545" s="48" t="str">
        <f t="shared" si="93"/>
        <v>No</v>
      </c>
      <c r="AY545" s="48" t="str">
        <f t="shared" si="94"/>
        <v>No</v>
      </c>
      <c r="AZ545" s="48">
        <f t="shared" si="95"/>
        <v>0</v>
      </c>
    </row>
    <row r="546" spans="1:52" x14ac:dyDescent="0.25">
      <c r="A546" s="39"/>
      <c r="B546" s="39" t="e">
        <f>IF(ROW(A546)=1,"",VLOOKUP(A546,'SERP Crawl'!A:C,3,FALSE))</f>
        <v>#N/A</v>
      </c>
      <c r="C546" t="e">
        <f>IF(ROW(A546)=1,"",VLOOKUP(A546,Crawl!A:C,3,FALSE))</f>
        <v>#N/A</v>
      </c>
      <c r="D546" s="46" t="e">
        <f>IF(ROW(A546)=1,"",IF(VLOOKUP(A546,Crawl!A:V,22,FALSE)="","No","Yes"))</f>
        <v>#N/A</v>
      </c>
      <c r="E546" s="46" t="e">
        <f>IF(ROW(A546)=1,"",IF(VLOOKUP(A546,Crawl!A:W,23,FALSE)=0,"",VLOOKUP(A546,Crawl!A:W,23,FALSE)))</f>
        <v>#N/A</v>
      </c>
      <c r="F546" s="46" t="str">
        <f t="shared" si="97"/>
        <v/>
      </c>
      <c r="G546" s="46" t="str">
        <f>IFERROR(MID(A546,FIND(".",A546,LEN(Questionnaire!$E$3)),LEN(A546)),"")</f>
        <v/>
      </c>
      <c r="H546" s="46" t="str">
        <f t="shared" si="98"/>
        <v/>
      </c>
      <c r="AJ546"/>
      <c r="AK546"/>
      <c r="AL546"/>
      <c r="AM546"/>
      <c r="AN546"/>
      <c r="AO546"/>
      <c r="AP546"/>
      <c r="AQ546" s="48" t="str">
        <f>IF(ROW()=1,"",IF(L546=200,IFERROR(IF(FIND(LOWER(Questionnaire!$E$2),LOWER(N546)),"Yes","No"),"No"),"-"))</f>
        <v>-</v>
      </c>
      <c r="AR546" s="48" t="str">
        <f t="shared" si="88"/>
        <v>-</v>
      </c>
      <c r="AS546" s="48" t="str">
        <f t="shared" si="89"/>
        <v>-</v>
      </c>
      <c r="AT546" s="48" t="str">
        <f t="shared" si="96"/>
        <v>-</v>
      </c>
      <c r="AU546" s="48" t="str">
        <f t="shared" si="90"/>
        <v>No</v>
      </c>
      <c r="AV546" s="48" t="str">
        <f t="shared" si="91"/>
        <v>No</v>
      </c>
      <c r="AW546" s="48" t="str">
        <f t="shared" si="92"/>
        <v>-</v>
      </c>
      <c r="AX546" s="48" t="str">
        <f t="shared" si="93"/>
        <v>No</v>
      </c>
      <c r="AY546" s="48" t="str">
        <f t="shared" si="94"/>
        <v>No</v>
      </c>
      <c r="AZ546" s="48">
        <f t="shared" si="95"/>
        <v>0</v>
      </c>
    </row>
    <row r="547" spans="1:52" x14ac:dyDescent="0.25">
      <c r="A547" s="39"/>
      <c r="B547" s="39" t="e">
        <f>IF(ROW(A547)=1,"",VLOOKUP(A547,'SERP Crawl'!A:C,3,FALSE))</f>
        <v>#N/A</v>
      </c>
      <c r="C547" t="e">
        <f>IF(ROW(A547)=1,"",VLOOKUP(A547,Crawl!A:C,3,FALSE))</f>
        <v>#N/A</v>
      </c>
      <c r="D547" s="46" t="e">
        <f>IF(ROW(A547)=1,"",IF(VLOOKUP(A547,Crawl!A:V,22,FALSE)="","No","Yes"))</f>
        <v>#N/A</v>
      </c>
      <c r="E547" s="46" t="e">
        <f>IF(ROW(A547)=1,"",IF(VLOOKUP(A547,Crawl!A:W,23,FALSE)=0,"",VLOOKUP(A547,Crawl!A:W,23,FALSE)))</f>
        <v>#N/A</v>
      </c>
      <c r="F547" s="46" t="str">
        <f t="shared" si="97"/>
        <v/>
      </c>
      <c r="G547" s="46" t="str">
        <f>IFERROR(MID(A547,FIND(".",A547,LEN(Questionnaire!$E$3)),LEN(A547)),"")</f>
        <v/>
      </c>
      <c r="H547" s="46" t="str">
        <f t="shared" si="98"/>
        <v/>
      </c>
      <c r="AJ547"/>
      <c r="AK547"/>
      <c r="AL547"/>
      <c r="AM547"/>
      <c r="AN547"/>
      <c r="AO547"/>
      <c r="AP547"/>
      <c r="AQ547" s="48" t="str">
        <f>IF(ROW()=1,"",IF(L547=200,IFERROR(IF(FIND(LOWER(Questionnaire!$E$2),LOWER(N547)),"Yes","No"),"No"),"-"))</f>
        <v>-</v>
      </c>
      <c r="AR547" s="48" t="str">
        <f t="shared" si="88"/>
        <v>-</v>
      </c>
      <c r="AS547" s="48" t="str">
        <f t="shared" si="89"/>
        <v>-</v>
      </c>
      <c r="AT547" s="48" t="str">
        <f t="shared" si="96"/>
        <v>-</v>
      </c>
      <c r="AU547" s="48" t="str">
        <f t="shared" si="90"/>
        <v>No</v>
      </c>
      <c r="AV547" s="48" t="str">
        <f t="shared" si="91"/>
        <v>No</v>
      </c>
      <c r="AW547" s="48" t="str">
        <f t="shared" si="92"/>
        <v>-</v>
      </c>
      <c r="AX547" s="48" t="str">
        <f t="shared" si="93"/>
        <v>No</v>
      </c>
      <c r="AY547" s="48" t="str">
        <f t="shared" si="94"/>
        <v>No</v>
      </c>
      <c r="AZ547" s="48">
        <f t="shared" si="95"/>
        <v>0</v>
      </c>
    </row>
    <row r="548" spans="1:52" x14ac:dyDescent="0.25">
      <c r="A548" s="39"/>
      <c r="B548" s="39" t="e">
        <f>IF(ROW(A548)=1,"",VLOOKUP(A548,'SERP Crawl'!A:C,3,FALSE))</f>
        <v>#N/A</v>
      </c>
      <c r="C548" t="e">
        <f>IF(ROW(A548)=1,"",VLOOKUP(A548,Crawl!A:C,3,FALSE))</f>
        <v>#N/A</v>
      </c>
      <c r="D548" s="46" t="e">
        <f>IF(ROW(A548)=1,"",IF(VLOOKUP(A548,Crawl!A:V,22,FALSE)="","No","Yes"))</f>
        <v>#N/A</v>
      </c>
      <c r="E548" s="46" t="e">
        <f>IF(ROW(A548)=1,"",IF(VLOOKUP(A548,Crawl!A:W,23,FALSE)=0,"",VLOOKUP(A548,Crawl!A:W,23,FALSE)))</f>
        <v>#N/A</v>
      </c>
      <c r="F548" s="46" t="str">
        <f t="shared" si="97"/>
        <v/>
      </c>
      <c r="G548" s="46" t="str">
        <f>IFERROR(MID(A548,FIND(".",A548,LEN(Questionnaire!$E$3)),LEN(A548)),"")</f>
        <v/>
      </c>
      <c r="H548" s="46" t="str">
        <f t="shared" si="98"/>
        <v/>
      </c>
      <c r="AJ548"/>
      <c r="AK548"/>
      <c r="AL548"/>
      <c r="AM548"/>
      <c r="AN548"/>
      <c r="AO548"/>
      <c r="AP548"/>
      <c r="AQ548" s="48" t="str">
        <f>IF(ROW()=1,"",IF(L548=200,IFERROR(IF(FIND(LOWER(Questionnaire!$E$2),LOWER(N548)),"Yes","No"),"No"),"-"))</f>
        <v>-</v>
      </c>
      <c r="AR548" s="48" t="str">
        <f t="shared" si="88"/>
        <v>-</v>
      </c>
      <c r="AS548" s="48" t="str">
        <f t="shared" si="89"/>
        <v>-</v>
      </c>
      <c r="AT548" s="48" t="str">
        <f t="shared" si="96"/>
        <v>-</v>
      </c>
      <c r="AU548" s="48" t="str">
        <f t="shared" si="90"/>
        <v>No</v>
      </c>
      <c r="AV548" s="48" t="str">
        <f t="shared" si="91"/>
        <v>No</v>
      </c>
      <c r="AW548" s="48" t="str">
        <f t="shared" si="92"/>
        <v>-</v>
      </c>
      <c r="AX548" s="48" t="str">
        <f t="shared" si="93"/>
        <v>No</v>
      </c>
      <c r="AY548" s="48" t="str">
        <f t="shared" si="94"/>
        <v>No</v>
      </c>
      <c r="AZ548" s="48">
        <f t="shared" si="95"/>
        <v>0</v>
      </c>
    </row>
    <row r="549" spans="1:52" x14ac:dyDescent="0.25">
      <c r="A549" s="39"/>
      <c r="B549" s="39" t="e">
        <f>IF(ROW(A549)=1,"",VLOOKUP(A549,'SERP Crawl'!A:C,3,FALSE))</f>
        <v>#N/A</v>
      </c>
      <c r="C549" t="e">
        <f>IF(ROW(A549)=1,"",VLOOKUP(A549,Crawl!A:C,3,FALSE))</f>
        <v>#N/A</v>
      </c>
      <c r="D549" s="46" t="e">
        <f>IF(ROW(A549)=1,"",IF(VLOOKUP(A549,Crawl!A:V,22,FALSE)="","No","Yes"))</f>
        <v>#N/A</v>
      </c>
      <c r="E549" s="46" t="e">
        <f>IF(ROW(A549)=1,"",IF(VLOOKUP(A549,Crawl!A:W,23,FALSE)=0,"",VLOOKUP(A549,Crawl!A:W,23,FALSE)))</f>
        <v>#N/A</v>
      </c>
      <c r="F549" s="46" t="str">
        <f t="shared" si="97"/>
        <v/>
      </c>
      <c r="G549" s="46" t="str">
        <f>IFERROR(MID(A549,FIND(".",A549,LEN(Questionnaire!$E$3)),LEN(A549)),"")</f>
        <v/>
      </c>
      <c r="H549" s="46" t="str">
        <f t="shared" si="98"/>
        <v/>
      </c>
      <c r="AJ549"/>
      <c r="AK549"/>
      <c r="AL549"/>
      <c r="AM549"/>
      <c r="AN549"/>
      <c r="AO549"/>
      <c r="AP549"/>
      <c r="AQ549" s="48" t="str">
        <f>IF(ROW()=1,"",IF(L549=200,IFERROR(IF(FIND(LOWER(Questionnaire!$E$2),LOWER(N549)),"Yes","No"),"No"),"-"))</f>
        <v>-</v>
      </c>
      <c r="AR549" s="48" t="str">
        <f t="shared" si="88"/>
        <v>-</v>
      </c>
      <c r="AS549" s="48" t="str">
        <f t="shared" si="89"/>
        <v>-</v>
      </c>
      <c r="AT549" s="48" t="str">
        <f t="shared" si="96"/>
        <v>-</v>
      </c>
      <c r="AU549" s="48" t="str">
        <f t="shared" si="90"/>
        <v>No</v>
      </c>
      <c r="AV549" s="48" t="str">
        <f t="shared" si="91"/>
        <v>No</v>
      </c>
      <c r="AW549" s="48" t="str">
        <f t="shared" si="92"/>
        <v>-</v>
      </c>
      <c r="AX549" s="48" t="str">
        <f t="shared" si="93"/>
        <v>No</v>
      </c>
      <c r="AY549" s="48" t="str">
        <f t="shared" si="94"/>
        <v>No</v>
      </c>
      <c r="AZ549" s="48">
        <f t="shared" si="95"/>
        <v>0</v>
      </c>
    </row>
    <row r="550" spans="1:52" x14ac:dyDescent="0.25">
      <c r="A550" s="39"/>
      <c r="B550" s="39" t="e">
        <f>IF(ROW(A550)=1,"",VLOOKUP(A550,'SERP Crawl'!A:C,3,FALSE))</f>
        <v>#N/A</v>
      </c>
      <c r="C550" t="e">
        <f>IF(ROW(A550)=1,"",VLOOKUP(A550,Crawl!A:C,3,FALSE))</f>
        <v>#N/A</v>
      </c>
      <c r="D550" s="46" t="e">
        <f>IF(ROW(A550)=1,"",IF(VLOOKUP(A550,Crawl!A:V,22,FALSE)="","No","Yes"))</f>
        <v>#N/A</v>
      </c>
      <c r="E550" s="46" t="e">
        <f>IF(ROW(A550)=1,"",IF(VLOOKUP(A550,Crawl!A:W,23,FALSE)=0,"",VLOOKUP(A550,Crawl!A:W,23,FALSE)))</f>
        <v>#N/A</v>
      </c>
      <c r="F550" s="46" t="str">
        <f t="shared" si="97"/>
        <v/>
      </c>
      <c r="G550" s="46" t="str">
        <f>IFERROR(MID(A550,FIND(".",A550,LEN(Questionnaire!$E$3)),LEN(A550)),"")</f>
        <v/>
      </c>
      <c r="H550" s="46" t="str">
        <f t="shared" si="98"/>
        <v/>
      </c>
      <c r="AJ550"/>
      <c r="AK550"/>
      <c r="AL550"/>
      <c r="AM550"/>
      <c r="AN550"/>
      <c r="AO550"/>
      <c r="AP550"/>
      <c r="AQ550" s="48" t="str">
        <f>IF(ROW()=1,"",IF(L550=200,IFERROR(IF(FIND(LOWER(Questionnaire!$E$2),LOWER(N550)),"Yes","No"),"No"),"-"))</f>
        <v>-</v>
      </c>
      <c r="AR550" s="48" t="str">
        <f t="shared" si="88"/>
        <v>-</v>
      </c>
      <c r="AS550" s="48" t="str">
        <f t="shared" si="89"/>
        <v>-</v>
      </c>
      <c r="AT550" s="48" t="str">
        <f t="shared" si="96"/>
        <v>-</v>
      </c>
      <c r="AU550" s="48" t="str">
        <f t="shared" si="90"/>
        <v>No</v>
      </c>
      <c r="AV550" s="48" t="str">
        <f t="shared" si="91"/>
        <v>No</v>
      </c>
      <c r="AW550" s="48" t="str">
        <f t="shared" si="92"/>
        <v>-</v>
      </c>
      <c r="AX550" s="48" t="str">
        <f t="shared" si="93"/>
        <v>No</v>
      </c>
      <c r="AY550" s="48" t="str">
        <f t="shared" si="94"/>
        <v>No</v>
      </c>
      <c r="AZ550" s="48">
        <f t="shared" si="95"/>
        <v>0</v>
      </c>
    </row>
    <row r="551" spans="1:52" x14ac:dyDescent="0.25">
      <c r="A551" s="39"/>
      <c r="B551" s="39" t="e">
        <f>IF(ROW(A551)=1,"",VLOOKUP(A551,'SERP Crawl'!A:C,3,FALSE))</f>
        <v>#N/A</v>
      </c>
      <c r="C551" t="e">
        <f>IF(ROW(A551)=1,"",VLOOKUP(A551,Crawl!A:C,3,FALSE))</f>
        <v>#N/A</v>
      </c>
      <c r="D551" s="46" t="e">
        <f>IF(ROW(A551)=1,"",IF(VLOOKUP(A551,Crawl!A:V,22,FALSE)="","No","Yes"))</f>
        <v>#N/A</v>
      </c>
      <c r="E551" s="46" t="e">
        <f>IF(ROW(A551)=1,"",IF(VLOOKUP(A551,Crawl!A:W,23,FALSE)=0,"",VLOOKUP(A551,Crawl!A:W,23,FALSE)))</f>
        <v>#N/A</v>
      </c>
      <c r="F551" s="46" t="str">
        <f t="shared" si="97"/>
        <v/>
      </c>
      <c r="G551" s="46" t="str">
        <f>IFERROR(MID(A551,FIND(".",A551,LEN(Questionnaire!$E$3)),LEN(A551)),"")</f>
        <v/>
      </c>
      <c r="H551" s="46" t="str">
        <f t="shared" si="98"/>
        <v/>
      </c>
      <c r="AJ551"/>
      <c r="AK551"/>
      <c r="AL551"/>
      <c r="AM551"/>
      <c r="AN551"/>
      <c r="AO551"/>
      <c r="AP551"/>
      <c r="AQ551" s="48" t="str">
        <f>IF(ROW()=1,"",IF(L551=200,IFERROR(IF(FIND(LOWER(Questionnaire!$E$2),LOWER(N551)),"Yes","No"),"No"),"-"))</f>
        <v>-</v>
      </c>
      <c r="AR551" s="48" t="str">
        <f t="shared" si="88"/>
        <v>-</v>
      </c>
      <c r="AS551" s="48" t="str">
        <f t="shared" si="89"/>
        <v>-</v>
      </c>
      <c r="AT551" s="48" t="str">
        <f t="shared" si="96"/>
        <v>-</v>
      </c>
      <c r="AU551" s="48" t="str">
        <f t="shared" si="90"/>
        <v>No</v>
      </c>
      <c r="AV551" s="48" t="str">
        <f t="shared" si="91"/>
        <v>No</v>
      </c>
      <c r="AW551" s="48" t="str">
        <f t="shared" si="92"/>
        <v>-</v>
      </c>
      <c r="AX551" s="48" t="str">
        <f t="shared" si="93"/>
        <v>No</v>
      </c>
      <c r="AY551" s="48" t="str">
        <f t="shared" si="94"/>
        <v>No</v>
      </c>
      <c r="AZ551" s="48">
        <f t="shared" si="95"/>
        <v>0</v>
      </c>
    </row>
    <row r="552" spans="1:52" x14ac:dyDescent="0.25">
      <c r="A552" s="39"/>
      <c r="B552" s="39" t="e">
        <f>IF(ROW(A552)=1,"",VLOOKUP(A552,'SERP Crawl'!A:C,3,FALSE))</f>
        <v>#N/A</v>
      </c>
      <c r="C552" t="e">
        <f>IF(ROW(A552)=1,"",VLOOKUP(A552,Crawl!A:C,3,FALSE))</f>
        <v>#N/A</v>
      </c>
      <c r="D552" s="46" t="e">
        <f>IF(ROW(A552)=1,"",IF(VLOOKUP(A552,Crawl!A:V,22,FALSE)="","No","Yes"))</f>
        <v>#N/A</v>
      </c>
      <c r="E552" s="46" t="e">
        <f>IF(ROW(A552)=1,"",IF(VLOOKUP(A552,Crawl!A:W,23,FALSE)=0,"",VLOOKUP(A552,Crawl!A:W,23,FALSE)))</f>
        <v>#N/A</v>
      </c>
      <c r="F552" s="46" t="str">
        <f t="shared" si="97"/>
        <v/>
      </c>
      <c r="G552" s="46" t="str">
        <f>IFERROR(MID(A552,FIND(".",A552,LEN(Questionnaire!$E$3)),LEN(A552)),"")</f>
        <v/>
      </c>
      <c r="H552" s="46" t="str">
        <f t="shared" si="98"/>
        <v/>
      </c>
      <c r="AJ552"/>
      <c r="AK552"/>
      <c r="AL552"/>
      <c r="AM552"/>
      <c r="AN552"/>
      <c r="AO552"/>
      <c r="AP552"/>
      <c r="AQ552" s="48" t="str">
        <f>IF(ROW()=1,"",IF(L552=200,IFERROR(IF(FIND(LOWER(Questionnaire!$E$2),LOWER(N552)),"Yes","No"),"No"),"-"))</f>
        <v>-</v>
      </c>
      <c r="AR552" s="48" t="str">
        <f t="shared" si="88"/>
        <v>-</v>
      </c>
      <c r="AS552" s="48" t="str">
        <f t="shared" si="89"/>
        <v>-</v>
      </c>
      <c r="AT552" s="48" t="str">
        <f t="shared" si="96"/>
        <v>-</v>
      </c>
      <c r="AU552" s="48" t="str">
        <f t="shared" si="90"/>
        <v>No</v>
      </c>
      <c r="AV552" s="48" t="str">
        <f t="shared" si="91"/>
        <v>No</v>
      </c>
      <c r="AW552" s="48" t="str">
        <f t="shared" si="92"/>
        <v>-</v>
      </c>
      <c r="AX552" s="48" t="str">
        <f t="shared" si="93"/>
        <v>No</v>
      </c>
      <c r="AY552" s="48" t="str">
        <f t="shared" si="94"/>
        <v>No</v>
      </c>
      <c r="AZ552" s="48">
        <f t="shared" si="95"/>
        <v>0</v>
      </c>
    </row>
    <row r="553" spans="1:52" x14ac:dyDescent="0.25">
      <c r="A553" s="39"/>
      <c r="B553" s="39" t="e">
        <f>IF(ROW(A553)=1,"",VLOOKUP(A553,'SERP Crawl'!A:C,3,FALSE))</f>
        <v>#N/A</v>
      </c>
      <c r="C553" t="e">
        <f>IF(ROW(A553)=1,"",VLOOKUP(A553,Crawl!A:C,3,FALSE))</f>
        <v>#N/A</v>
      </c>
      <c r="D553" s="46" t="e">
        <f>IF(ROW(A553)=1,"",IF(VLOOKUP(A553,Crawl!A:V,22,FALSE)="","No","Yes"))</f>
        <v>#N/A</v>
      </c>
      <c r="E553" s="46" t="e">
        <f>IF(ROW(A553)=1,"",IF(VLOOKUP(A553,Crawl!A:W,23,FALSE)=0,"",VLOOKUP(A553,Crawl!A:W,23,FALSE)))</f>
        <v>#N/A</v>
      </c>
      <c r="F553" s="46" t="str">
        <f t="shared" si="97"/>
        <v/>
      </c>
      <c r="G553" s="46" t="str">
        <f>IFERROR(MID(A553,FIND(".",A553,LEN(Questionnaire!$E$3)),LEN(A553)),"")</f>
        <v/>
      </c>
      <c r="H553" s="46" t="str">
        <f t="shared" si="98"/>
        <v/>
      </c>
      <c r="AJ553"/>
      <c r="AK553"/>
      <c r="AL553"/>
      <c r="AM553"/>
      <c r="AN553"/>
      <c r="AO553"/>
      <c r="AP553"/>
      <c r="AQ553" s="48" t="str">
        <f>IF(ROW()=1,"",IF(L553=200,IFERROR(IF(FIND(LOWER(Questionnaire!$E$2),LOWER(N553)),"Yes","No"),"No"),"-"))</f>
        <v>-</v>
      </c>
      <c r="AR553" s="48" t="str">
        <f t="shared" si="88"/>
        <v>-</v>
      </c>
      <c r="AS553" s="48" t="str">
        <f t="shared" si="89"/>
        <v>-</v>
      </c>
      <c r="AT553" s="48" t="str">
        <f t="shared" si="96"/>
        <v>-</v>
      </c>
      <c r="AU553" s="48" t="str">
        <f t="shared" si="90"/>
        <v>No</v>
      </c>
      <c r="AV553" s="48" t="str">
        <f t="shared" si="91"/>
        <v>No</v>
      </c>
      <c r="AW553" s="48" t="str">
        <f t="shared" si="92"/>
        <v>-</v>
      </c>
      <c r="AX553" s="48" t="str">
        <f t="shared" si="93"/>
        <v>No</v>
      </c>
      <c r="AY553" s="48" t="str">
        <f t="shared" si="94"/>
        <v>No</v>
      </c>
      <c r="AZ553" s="48">
        <f t="shared" si="95"/>
        <v>0</v>
      </c>
    </row>
    <row r="554" spans="1:52" x14ac:dyDescent="0.25">
      <c r="A554" s="39"/>
      <c r="B554" s="39" t="e">
        <f>IF(ROW(A554)=1,"",VLOOKUP(A554,'SERP Crawl'!A:C,3,FALSE))</f>
        <v>#N/A</v>
      </c>
      <c r="C554" t="e">
        <f>IF(ROW(A554)=1,"",VLOOKUP(A554,Crawl!A:C,3,FALSE))</f>
        <v>#N/A</v>
      </c>
      <c r="D554" s="46" t="e">
        <f>IF(ROW(A554)=1,"",IF(VLOOKUP(A554,Crawl!A:V,22,FALSE)="","No","Yes"))</f>
        <v>#N/A</v>
      </c>
      <c r="E554" s="46" t="e">
        <f>IF(ROW(A554)=1,"",IF(VLOOKUP(A554,Crawl!A:W,23,FALSE)=0,"",VLOOKUP(A554,Crawl!A:W,23,FALSE)))</f>
        <v>#N/A</v>
      </c>
      <c r="F554" s="46" t="str">
        <f t="shared" si="97"/>
        <v/>
      </c>
      <c r="G554" s="46" t="str">
        <f>IFERROR(MID(A554,FIND(".",A554,LEN(Questionnaire!$E$3)),LEN(A554)),"")</f>
        <v/>
      </c>
      <c r="H554" s="46" t="str">
        <f t="shared" si="98"/>
        <v/>
      </c>
      <c r="AJ554"/>
      <c r="AK554"/>
      <c r="AL554"/>
      <c r="AM554"/>
      <c r="AN554"/>
      <c r="AO554"/>
      <c r="AP554"/>
      <c r="AQ554" s="48" t="str">
        <f>IF(ROW()=1,"",IF(L554=200,IFERROR(IF(FIND(LOWER(Questionnaire!$E$2),LOWER(N554)),"Yes","No"),"No"),"-"))</f>
        <v>-</v>
      </c>
      <c r="AR554" s="48" t="str">
        <f t="shared" si="88"/>
        <v>-</v>
      </c>
      <c r="AS554" s="48" t="str">
        <f t="shared" si="89"/>
        <v>-</v>
      </c>
      <c r="AT554" s="48" t="str">
        <f t="shared" si="96"/>
        <v>-</v>
      </c>
      <c r="AU554" s="48" t="str">
        <f t="shared" si="90"/>
        <v>No</v>
      </c>
      <c r="AV554" s="48" t="str">
        <f t="shared" si="91"/>
        <v>No</v>
      </c>
      <c r="AW554" s="48" t="str">
        <f t="shared" si="92"/>
        <v>-</v>
      </c>
      <c r="AX554" s="48" t="str">
        <f t="shared" si="93"/>
        <v>No</v>
      </c>
      <c r="AY554" s="48" t="str">
        <f t="shared" si="94"/>
        <v>No</v>
      </c>
      <c r="AZ554" s="48">
        <f t="shared" si="95"/>
        <v>0</v>
      </c>
    </row>
    <row r="555" spans="1:52" x14ac:dyDescent="0.25">
      <c r="A555" s="39"/>
      <c r="B555" s="39" t="e">
        <f>IF(ROW(A555)=1,"",VLOOKUP(A555,'SERP Crawl'!A:C,3,FALSE))</f>
        <v>#N/A</v>
      </c>
      <c r="C555" t="e">
        <f>IF(ROW(A555)=1,"",VLOOKUP(A555,Crawl!A:C,3,FALSE))</f>
        <v>#N/A</v>
      </c>
      <c r="D555" s="46" t="e">
        <f>IF(ROW(A555)=1,"",IF(VLOOKUP(A555,Crawl!A:V,22,FALSE)="","No","Yes"))</f>
        <v>#N/A</v>
      </c>
      <c r="E555" s="46" t="e">
        <f>IF(ROW(A555)=1,"",IF(VLOOKUP(A555,Crawl!A:W,23,FALSE)=0,"",VLOOKUP(A555,Crawl!A:W,23,FALSE)))</f>
        <v>#N/A</v>
      </c>
      <c r="F555" s="46" t="str">
        <f t="shared" si="97"/>
        <v/>
      </c>
      <c r="G555" s="46" t="str">
        <f>IFERROR(MID(A555,FIND(".",A555,LEN(Questionnaire!$E$3)),LEN(A555)),"")</f>
        <v/>
      </c>
      <c r="H555" s="46" t="str">
        <f t="shared" si="98"/>
        <v/>
      </c>
      <c r="AJ555"/>
      <c r="AK555"/>
      <c r="AL555"/>
      <c r="AM555"/>
      <c r="AN555"/>
      <c r="AO555"/>
      <c r="AP555"/>
      <c r="AQ555" s="48" t="str">
        <f>IF(ROW()=1,"",IF(L555=200,IFERROR(IF(FIND(LOWER(Questionnaire!$E$2),LOWER(N555)),"Yes","No"),"No"),"-"))</f>
        <v>-</v>
      </c>
      <c r="AR555" s="48" t="str">
        <f t="shared" si="88"/>
        <v>-</v>
      </c>
      <c r="AS555" s="48" t="str">
        <f t="shared" si="89"/>
        <v>-</v>
      </c>
      <c r="AT555" s="48" t="str">
        <f t="shared" si="96"/>
        <v>-</v>
      </c>
      <c r="AU555" s="48" t="str">
        <f t="shared" si="90"/>
        <v>No</v>
      </c>
      <c r="AV555" s="48" t="str">
        <f t="shared" si="91"/>
        <v>No</v>
      </c>
      <c r="AW555" s="48" t="str">
        <f t="shared" si="92"/>
        <v>-</v>
      </c>
      <c r="AX555" s="48" t="str">
        <f t="shared" si="93"/>
        <v>No</v>
      </c>
      <c r="AY555" s="48" t="str">
        <f t="shared" si="94"/>
        <v>No</v>
      </c>
      <c r="AZ555" s="48">
        <f t="shared" si="95"/>
        <v>0</v>
      </c>
    </row>
    <row r="556" spans="1:52" x14ac:dyDescent="0.25">
      <c r="A556" s="39"/>
      <c r="B556" s="39" t="e">
        <f>IF(ROW(A556)=1,"",VLOOKUP(A556,'SERP Crawl'!A:C,3,FALSE))</f>
        <v>#N/A</v>
      </c>
      <c r="C556" t="e">
        <f>IF(ROW(A556)=1,"",VLOOKUP(A556,Crawl!A:C,3,FALSE))</f>
        <v>#N/A</v>
      </c>
      <c r="D556" s="46" t="e">
        <f>IF(ROW(A556)=1,"",IF(VLOOKUP(A556,Crawl!A:V,22,FALSE)="","No","Yes"))</f>
        <v>#N/A</v>
      </c>
      <c r="E556" s="46" t="e">
        <f>IF(ROW(A556)=1,"",IF(VLOOKUP(A556,Crawl!A:W,23,FALSE)=0,"",VLOOKUP(A556,Crawl!A:W,23,FALSE)))</f>
        <v>#N/A</v>
      </c>
      <c r="F556" s="46" t="str">
        <f t="shared" si="97"/>
        <v/>
      </c>
      <c r="G556" s="46" t="str">
        <f>IFERROR(MID(A556,FIND(".",A556,LEN(Questionnaire!$E$3)),LEN(A556)),"")</f>
        <v/>
      </c>
      <c r="H556" s="46" t="str">
        <f t="shared" si="98"/>
        <v/>
      </c>
      <c r="AJ556"/>
      <c r="AK556"/>
      <c r="AL556"/>
      <c r="AM556"/>
      <c r="AN556"/>
      <c r="AO556"/>
      <c r="AP556"/>
      <c r="AQ556" s="48" t="str">
        <f>IF(ROW()=1,"",IF(L556=200,IFERROR(IF(FIND(LOWER(Questionnaire!$E$2),LOWER(N556)),"Yes","No"),"No"),"-"))</f>
        <v>-</v>
      </c>
      <c r="AR556" s="48" t="str">
        <f t="shared" si="88"/>
        <v>-</v>
      </c>
      <c r="AS556" s="48" t="str">
        <f t="shared" si="89"/>
        <v>-</v>
      </c>
      <c r="AT556" s="48" t="str">
        <f t="shared" si="96"/>
        <v>-</v>
      </c>
      <c r="AU556" s="48" t="str">
        <f t="shared" si="90"/>
        <v>No</v>
      </c>
      <c r="AV556" s="48" t="str">
        <f t="shared" si="91"/>
        <v>No</v>
      </c>
      <c r="AW556" s="48" t="str">
        <f t="shared" si="92"/>
        <v>-</v>
      </c>
      <c r="AX556" s="48" t="str">
        <f t="shared" si="93"/>
        <v>No</v>
      </c>
      <c r="AY556" s="48" t="str">
        <f t="shared" si="94"/>
        <v>No</v>
      </c>
      <c r="AZ556" s="48">
        <f t="shared" si="95"/>
        <v>0</v>
      </c>
    </row>
    <row r="557" spans="1:52" x14ac:dyDescent="0.25">
      <c r="A557" s="39"/>
      <c r="B557" s="39" t="e">
        <f>IF(ROW(A557)=1,"",VLOOKUP(A557,'SERP Crawl'!A:C,3,FALSE))</f>
        <v>#N/A</v>
      </c>
      <c r="C557" t="e">
        <f>IF(ROW(A557)=1,"",VLOOKUP(A557,Crawl!A:C,3,FALSE))</f>
        <v>#N/A</v>
      </c>
      <c r="D557" s="46" t="e">
        <f>IF(ROW(A557)=1,"",IF(VLOOKUP(A557,Crawl!A:V,22,FALSE)="","No","Yes"))</f>
        <v>#N/A</v>
      </c>
      <c r="E557" s="46" t="e">
        <f>IF(ROW(A557)=1,"",IF(VLOOKUP(A557,Crawl!A:W,23,FALSE)=0,"",VLOOKUP(A557,Crawl!A:W,23,FALSE)))</f>
        <v>#N/A</v>
      </c>
      <c r="F557" s="46" t="str">
        <f t="shared" si="97"/>
        <v/>
      </c>
      <c r="G557" s="46" t="str">
        <f>IFERROR(MID(A557,FIND(".",A557,LEN(Questionnaire!$E$3)),LEN(A557)),"")</f>
        <v/>
      </c>
      <c r="H557" s="46" t="str">
        <f t="shared" si="98"/>
        <v/>
      </c>
      <c r="AJ557"/>
      <c r="AK557"/>
      <c r="AL557"/>
      <c r="AM557"/>
      <c r="AN557"/>
      <c r="AO557"/>
      <c r="AP557"/>
      <c r="AQ557" s="48" t="str">
        <f>IF(ROW()=1,"",IF(L557=200,IFERROR(IF(FIND(LOWER(Questionnaire!$E$2),LOWER(N557)),"Yes","No"),"No"),"-"))</f>
        <v>-</v>
      </c>
      <c r="AR557" s="48" t="str">
        <f t="shared" si="88"/>
        <v>-</v>
      </c>
      <c r="AS557" s="48" t="str">
        <f t="shared" si="89"/>
        <v>-</v>
      </c>
      <c r="AT557" s="48" t="str">
        <f t="shared" si="96"/>
        <v>-</v>
      </c>
      <c r="AU557" s="48" t="str">
        <f t="shared" si="90"/>
        <v>No</v>
      </c>
      <c r="AV557" s="48" t="str">
        <f t="shared" si="91"/>
        <v>No</v>
      </c>
      <c r="AW557" s="48" t="str">
        <f t="shared" si="92"/>
        <v>-</v>
      </c>
      <c r="AX557" s="48" t="str">
        <f t="shared" si="93"/>
        <v>No</v>
      </c>
      <c r="AY557" s="48" t="str">
        <f t="shared" si="94"/>
        <v>No</v>
      </c>
      <c r="AZ557" s="48">
        <f t="shared" si="95"/>
        <v>0</v>
      </c>
    </row>
    <row r="558" spans="1:52" x14ac:dyDescent="0.25">
      <c r="A558" s="39"/>
      <c r="B558" s="39" t="e">
        <f>IF(ROW(A558)=1,"",VLOOKUP(A558,'SERP Crawl'!A:C,3,FALSE))</f>
        <v>#N/A</v>
      </c>
      <c r="C558" t="e">
        <f>IF(ROW(A558)=1,"",VLOOKUP(A558,Crawl!A:C,3,FALSE))</f>
        <v>#N/A</v>
      </c>
      <c r="D558" s="46" t="e">
        <f>IF(ROW(A558)=1,"",IF(VLOOKUP(A558,Crawl!A:V,22,FALSE)="","No","Yes"))</f>
        <v>#N/A</v>
      </c>
      <c r="E558" s="46" t="e">
        <f>IF(ROW(A558)=1,"",IF(VLOOKUP(A558,Crawl!A:W,23,FALSE)=0,"",VLOOKUP(A558,Crawl!A:W,23,FALSE)))</f>
        <v>#N/A</v>
      </c>
      <c r="F558" s="46" t="str">
        <f t="shared" si="97"/>
        <v/>
      </c>
      <c r="G558" s="46" t="str">
        <f>IFERROR(MID(A558,FIND(".",A558,LEN(Questionnaire!$E$3)),LEN(A558)),"")</f>
        <v/>
      </c>
      <c r="H558" s="46" t="str">
        <f t="shared" si="98"/>
        <v/>
      </c>
      <c r="AJ558"/>
      <c r="AK558"/>
      <c r="AL558"/>
      <c r="AM558"/>
      <c r="AN558"/>
      <c r="AO558"/>
      <c r="AP558"/>
      <c r="AQ558" s="48" t="str">
        <f>IF(ROW()=1,"",IF(L558=200,IFERROR(IF(FIND(LOWER(Questionnaire!$E$2),LOWER(N558)),"Yes","No"),"No"),"-"))</f>
        <v>-</v>
      </c>
      <c r="AR558" s="48" t="str">
        <f t="shared" si="88"/>
        <v>-</v>
      </c>
      <c r="AS558" s="48" t="str">
        <f t="shared" si="89"/>
        <v>-</v>
      </c>
      <c r="AT558" s="48" t="str">
        <f t="shared" si="96"/>
        <v>-</v>
      </c>
      <c r="AU558" s="48" t="str">
        <f t="shared" si="90"/>
        <v>No</v>
      </c>
      <c r="AV558" s="48" t="str">
        <f t="shared" si="91"/>
        <v>No</v>
      </c>
      <c r="AW558" s="48" t="str">
        <f t="shared" si="92"/>
        <v>-</v>
      </c>
      <c r="AX558" s="48" t="str">
        <f t="shared" si="93"/>
        <v>No</v>
      </c>
      <c r="AY558" s="48" t="str">
        <f t="shared" si="94"/>
        <v>No</v>
      </c>
      <c r="AZ558" s="48">
        <f t="shared" si="95"/>
        <v>0</v>
      </c>
    </row>
    <row r="559" spans="1:52" x14ac:dyDescent="0.25">
      <c r="A559" s="39"/>
      <c r="B559" s="39" t="e">
        <f>IF(ROW(A559)=1,"",VLOOKUP(A559,'SERP Crawl'!A:C,3,FALSE))</f>
        <v>#N/A</v>
      </c>
      <c r="C559" t="e">
        <f>IF(ROW(A559)=1,"",VLOOKUP(A559,Crawl!A:C,3,FALSE))</f>
        <v>#N/A</v>
      </c>
      <c r="D559" s="46" t="e">
        <f>IF(ROW(A559)=1,"",IF(VLOOKUP(A559,Crawl!A:V,22,FALSE)="","No","Yes"))</f>
        <v>#N/A</v>
      </c>
      <c r="E559" s="46" t="e">
        <f>IF(ROW(A559)=1,"",IF(VLOOKUP(A559,Crawl!A:W,23,FALSE)=0,"",VLOOKUP(A559,Crawl!A:W,23,FALSE)))</f>
        <v>#N/A</v>
      </c>
      <c r="F559" s="46" t="str">
        <f t="shared" si="97"/>
        <v/>
      </c>
      <c r="G559" s="46" t="str">
        <f>IFERROR(MID(A559,FIND(".",A559,LEN(Questionnaire!$E$3)),LEN(A559)),"")</f>
        <v/>
      </c>
      <c r="H559" s="46" t="str">
        <f t="shared" si="98"/>
        <v/>
      </c>
      <c r="AJ559"/>
      <c r="AK559"/>
      <c r="AL559"/>
      <c r="AM559"/>
      <c r="AN559"/>
      <c r="AO559"/>
      <c r="AP559"/>
      <c r="AQ559" s="48" t="str">
        <f>IF(ROW()=1,"",IF(L559=200,IFERROR(IF(FIND(LOWER(Questionnaire!$E$2),LOWER(N559)),"Yes","No"),"No"),"-"))</f>
        <v>-</v>
      </c>
      <c r="AR559" s="48" t="str">
        <f t="shared" si="88"/>
        <v>-</v>
      </c>
      <c r="AS559" s="48" t="str">
        <f t="shared" si="89"/>
        <v>-</v>
      </c>
      <c r="AT559" s="48" t="str">
        <f t="shared" si="96"/>
        <v>-</v>
      </c>
      <c r="AU559" s="48" t="str">
        <f t="shared" si="90"/>
        <v>No</v>
      </c>
      <c r="AV559" s="48" t="str">
        <f t="shared" si="91"/>
        <v>No</v>
      </c>
      <c r="AW559" s="48" t="str">
        <f t="shared" si="92"/>
        <v>-</v>
      </c>
      <c r="AX559" s="48" t="str">
        <f t="shared" si="93"/>
        <v>No</v>
      </c>
      <c r="AY559" s="48" t="str">
        <f t="shared" si="94"/>
        <v>No</v>
      </c>
      <c r="AZ559" s="48">
        <f t="shared" si="95"/>
        <v>0</v>
      </c>
    </row>
    <row r="560" spans="1:52" x14ac:dyDescent="0.25">
      <c r="A560" s="39"/>
      <c r="B560" s="39" t="e">
        <f>IF(ROW(A560)=1,"",VLOOKUP(A560,'SERP Crawl'!A:C,3,FALSE))</f>
        <v>#N/A</v>
      </c>
      <c r="C560" t="e">
        <f>IF(ROW(A560)=1,"",VLOOKUP(A560,Crawl!A:C,3,FALSE))</f>
        <v>#N/A</v>
      </c>
      <c r="D560" s="46" t="e">
        <f>IF(ROW(A560)=1,"",IF(VLOOKUP(A560,Crawl!A:V,22,FALSE)="","No","Yes"))</f>
        <v>#N/A</v>
      </c>
      <c r="E560" s="46" t="e">
        <f>IF(ROW(A560)=1,"",IF(VLOOKUP(A560,Crawl!A:W,23,FALSE)=0,"",VLOOKUP(A560,Crawl!A:W,23,FALSE)))</f>
        <v>#N/A</v>
      </c>
      <c r="F560" s="46" t="str">
        <f t="shared" si="97"/>
        <v/>
      </c>
      <c r="G560" s="46" t="str">
        <f>IFERROR(MID(A560,FIND(".",A560,LEN(Questionnaire!$E$3)),LEN(A560)),"")</f>
        <v/>
      </c>
      <c r="H560" s="46" t="str">
        <f t="shared" si="98"/>
        <v/>
      </c>
      <c r="AJ560"/>
      <c r="AK560"/>
      <c r="AL560"/>
      <c r="AM560"/>
      <c r="AN560"/>
      <c r="AO560"/>
      <c r="AP560"/>
      <c r="AQ560" s="48" t="str">
        <f>IF(ROW()=1,"",IF(L560=200,IFERROR(IF(FIND(LOWER(Questionnaire!$E$2),LOWER(N560)),"Yes","No"),"No"),"-"))</f>
        <v>-</v>
      </c>
      <c r="AR560" s="48" t="str">
        <f t="shared" si="88"/>
        <v>-</v>
      </c>
      <c r="AS560" s="48" t="str">
        <f t="shared" si="89"/>
        <v>-</v>
      </c>
      <c r="AT560" s="48" t="str">
        <f t="shared" si="96"/>
        <v>-</v>
      </c>
      <c r="AU560" s="48" t="str">
        <f t="shared" si="90"/>
        <v>No</v>
      </c>
      <c r="AV560" s="48" t="str">
        <f t="shared" si="91"/>
        <v>No</v>
      </c>
      <c r="AW560" s="48" t="str">
        <f t="shared" si="92"/>
        <v>-</v>
      </c>
      <c r="AX560" s="48" t="str">
        <f t="shared" si="93"/>
        <v>No</v>
      </c>
      <c r="AY560" s="48" t="str">
        <f t="shared" si="94"/>
        <v>No</v>
      </c>
      <c r="AZ560" s="48">
        <f t="shared" si="95"/>
        <v>0</v>
      </c>
    </row>
    <row r="561" spans="1:52" x14ac:dyDescent="0.25">
      <c r="A561" s="39"/>
      <c r="B561" s="39" t="e">
        <f>IF(ROW(A561)=1,"",VLOOKUP(A561,'SERP Crawl'!A:C,3,FALSE))</f>
        <v>#N/A</v>
      </c>
      <c r="C561" t="e">
        <f>IF(ROW(A561)=1,"",VLOOKUP(A561,Crawl!A:C,3,FALSE))</f>
        <v>#N/A</v>
      </c>
      <c r="D561" s="46" t="e">
        <f>IF(ROW(A561)=1,"",IF(VLOOKUP(A561,Crawl!A:V,22,FALSE)="","No","Yes"))</f>
        <v>#N/A</v>
      </c>
      <c r="E561" s="46" t="e">
        <f>IF(ROW(A561)=1,"",IF(VLOOKUP(A561,Crawl!A:W,23,FALSE)=0,"",VLOOKUP(A561,Crawl!A:W,23,FALSE)))</f>
        <v>#N/A</v>
      </c>
      <c r="F561" s="46" t="str">
        <f t="shared" si="97"/>
        <v/>
      </c>
      <c r="G561" s="46" t="str">
        <f>IFERROR(MID(A561,FIND(".",A561,LEN(Questionnaire!$E$3)),LEN(A561)),"")</f>
        <v/>
      </c>
      <c r="H561" s="46" t="str">
        <f t="shared" si="98"/>
        <v/>
      </c>
      <c r="AJ561"/>
      <c r="AK561"/>
      <c r="AL561"/>
      <c r="AM561"/>
      <c r="AN561"/>
      <c r="AO561"/>
      <c r="AP561"/>
      <c r="AQ561" s="48" t="str">
        <f>IF(ROW()=1,"",IF(L561=200,IFERROR(IF(FIND(LOWER(Questionnaire!$E$2),LOWER(N561)),"Yes","No"),"No"),"-"))</f>
        <v>-</v>
      </c>
      <c r="AR561" s="48" t="str">
        <f t="shared" si="88"/>
        <v>-</v>
      </c>
      <c r="AS561" s="48" t="str">
        <f t="shared" si="89"/>
        <v>-</v>
      </c>
      <c r="AT561" s="48" t="str">
        <f t="shared" si="96"/>
        <v>-</v>
      </c>
      <c r="AU561" s="48" t="str">
        <f t="shared" si="90"/>
        <v>No</v>
      </c>
      <c r="AV561" s="48" t="str">
        <f t="shared" si="91"/>
        <v>No</v>
      </c>
      <c r="AW561" s="48" t="str">
        <f t="shared" si="92"/>
        <v>-</v>
      </c>
      <c r="AX561" s="48" t="str">
        <f t="shared" si="93"/>
        <v>No</v>
      </c>
      <c r="AY561" s="48" t="str">
        <f t="shared" si="94"/>
        <v>No</v>
      </c>
      <c r="AZ561" s="48">
        <f t="shared" si="95"/>
        <v>0</v>
      </c>
    </row>
    <row r="562" spans="1:52" x14ac:dyDescent="0.25">
      <c r="A562" s="39"/>
      <c r="B562" s="39" t="e">
        <f>IF(ROW(A562)=1,"",VLOOKUP(A562,'SERP Crawl'!A:C,3,FALSE))</f>
        <v>#N/A</v>
      </c>
      <c r="C562" t="e">
        <f>IF(ROW(A562)=1,"",VLOOKUP(A562,Crawl!A:C,3,FALSE))</f>
        <v>#N/A</v>
      </c>
      <c r="D562" s="46" t="e">
        <f>IF(ROW(A562)=1,"",IF(VLOOKUP(A562,Crawl!A:V,22,FALSE)="","No","Yes"))</f>
        <v>#N/A</v>
      </c>
      <c r="E562" s="46" t="e">
        <f>IF(ROW(A562)=1,"",IF(VLOOKUP(A562,Crawl!A:W,23,FALSE)=0,"",VLOOKUP(A562,Crawl!A:W,23,FALSE)))</f>
        <v>#N/A</v>
      </c>
      <c r="F562" s="46" t="str">
        <f t="shared" si="97"/>
        <v/>
      </c>
      <c r="G562" s="46" t="str">
        <f>IFERROR(MID(A562,FIND(".",A562,LEN(Questionnaire!$E$3)),LEN(A562)),"")</f>
        <v/>
      </c>
      <c r="H562" s="46" t="str">
        <f t="shared" si="98"/>
        <v/>
      </c>
      <c r="AJ562"/>
      <c r="AK562"/>
      <c r="AL562"/>
      <c r="AM562"/>
      <c r="AN562"/>
      <c r="AO562"/>
      <c r="AP562"/>
      <c r="AQ562" s="48" t="str">
        <f>IF(ROW()=1,"",IF(L562=200,IFERROR(IF(FIND(LOWER(Questionnaire!$E$2),LOWER(N562)),"Yes","No"),"No"),"-"))</f>
        <v>-</v>
      </c>
      <c r="AR562" s="48" t="str">
        <f t="shared" si="88"/>
        <v>-</v>
      </c>
      <c r="AS562" s="48" t="str">
        <f t="shared" si="89"/>
        <v>-</v>
      </c>
      <c r="AT562" s="48" t="str">
        <f t="shared" si="96"/>
        <v>-</v>
      </c>
      <c r="AU562" s="48" t="str">
        <f t="shared" si="90"/>
        <v>No</v>
      </c>
      <c r="AV562" s="48" t="str">
        <f t="shared" si="91"/>
        <v>No</v>
      </c>
      <c r="AW562" s="48" t="str">
        <f t="shared" si="92"/>
        <v>-</v>
      </c>
      <c r="AX562" s="48" t="str">
        <f t="shared" si="93"/>
        <v>No</v>
      </c>
      <c r="AY562" s="48" t="str">
        <f t="shared" si="94"/>
        <v>No</v>
      </c>
      <c r="AZ562" s="48">
        <f t="shared" si="95"/>
        <v>0</v>
      </c>
    </row>
    <row r="563" spans="1:52" x14ac:dyDescent="0.25">
      <c r="A563" s="39"/>
      <c r="B563" s="39" t="e">
        <f>IF(ROW(A563)=1,"",VLOOKUP(A563,'SERP Crawl'!A:C,3,FALSE))</f>
        <v>#N/A</v>
      </c>
      <c r="C563" t="e">
        <f>IF(ROW(A563)=1,"",VLOOKUP(A563,Crawl!A:C,3,FALSE))</f>
        <v>#N/A</v>
      </c>
      <c r="D563" s="46" t="e">
        <f>IF(ROW(A563)=1,"",IF(VLOOKUP(A563,Crawl!A:V,22,FALSE)="","No","Yes"))</f>
        <v>#N/A</v>
      </c>
      <c r="E563" s="46" t="e">
        <f>IF(ROW(A563)=1,"",IF(VLOOKUP(A563,Crawl!A:W,23,FALSE)=0,"",VLOOKUP(A563,Crawl!A:W,23,FALSE)))</f>
        <v>#N/A</v>
      </c>
      <c r="F563" s="46" t="str">
        <f t="shared" si="97"/>
        <v/>
      </c>
      <c r="G563" s="46" t="str">
        <f>IFERROR(MID(A563,FIND(".",A563,LEN(Questionnaire!$E$3)),LEN(A563)),"")</f>
        <v/>
      </c>
      <c r="H563" s="46" t="str">
        <f t="shared" si="98"/>
        <v/>
      </c>
      <c r="AJ563"/>
      <c r="AK563"/>
      <c r="AL563"/>
      <c r="AM563"/>
      <c r="AN563"/>
      <c r="AO563"/>
      <c r="AP563"/>
      <c r="AQ563" s="48" t="str">
        <f>IF(ROW()=1,"",IF(L563=200,IFERROR(IF(FIND(LOWER(Questionnaire!$E$2),LOWER(N563)),"Yes","No"),"No"),"-"))</f>
        <v>-</v>
      </c>
      <c r="AR563" s="48" t="str">
        <f t="shared" si="88"/>
        <v>-</v>
      </c>
      <c r="AS563" s="48" t="str">
        <f t="shared" si="89"/>
        <v>-</v>
      </c>
      <c r="AT563" s="48" t="str">
        <f t="shared" si="96"/>
        <v>-</v>
      </c>
      <c r="AU563" s="48" t="str">
        <f t="shared" si="90"/>
        <v>No</v>
      </c>
      <c r="AV563" s="48" t="str">
        <f t="shared" si="91"/>
        <v>No</v>
      </c>
      <c r="AW563" s="48" t="str">
        <f t="shared" si="92"/>
        <v>-</v>
      </c>
      <c r="AX563" s="48" t="str">
        <f t="shared" si="93"/>
        <v>No</v>
      </c>
      <c r="AY563" s="48" t="str">
        <f t="shared" si="94"/>
        <v>No</v>
      </c>
      <c r="AZ563" s="48">
        <f t="shared" si="95"/>
        <v>0</v>
      </c>
    </row>
    <row r="564" spans="1:52" x14ac:dyDescent="0.25">
      <c r="A564" s="39"/>
      <c r="B564" s="39" t="e">
        <f>IF(ROW(A564)=1,"",VLOOKUP(A564,'SERP Crawl'!A:C,3,FALSE))</f>
        <v>#N/A</v>
      </c>
      <c r="C564" t="e">
        <f>IF(ROW(A564)=1,"",VLOOKUP(A564,Crawl!A:C,3,FALSE))</f>
        <v>#N/A</v>
      </c>
      <c r="D564" s="46" t="e">
        <f>IF(ROW(A564)=1,"",IF(VLOOKUP(A564,Crawl!A:V,22,FALSE)="","No","Yes"))</f>
        <v>#N/A</v>
      </c>
      <c r="E564" s="46" t="e">
        <f>IF(ROW(A564)=1,"",IF(VLOOKUP(A564,Crawl!A:W,23,FALSE)=0,"",VLOOKUP(A564,Crawl!A:W,23,FALSE)))</f>
        <v>#N/A</v>
      </c>
      <c r="F564" s="46" t="str">
        <f t="shared" si="97"/>
        <v/>
      </c>
      <c r="G564" s="46" t="str">
        <f>IFERROR(MID(A564,FIND(".",A564,LEN(Questionnaire!$E$3)),LEN(A564)),"")</f>
        <v/>
      </c>
      <c r="H564" s="46" t="str">
        <f t="shared" si="98"/>
        <v/>
      </c>
      <c r="AJ564"/>
      <c r="AK564"/>
      <c r="AL564"/>
      <c r="AM564"/>
      <c r="AN564"/>
      <c r="AO564"/>
      <c r="AP564"/>
      <c r="AQ564" s="48" t="str">
        <f>IF(ROW()=1,"",IF(L564=200,IFERROR(IF(FIND(LOWER(Questionnaire!$E$2),LOWER(N564)),"Yes","No"),"No"),"-"))</f>
        <v>-</v>
      </c>
      <c r="AR564" s="48" t="str">
        <f t="shared" si="88"/>
        <v>-</v>
      </c>
      <c r="AS564" s="48" t="str">
        <f t="shared" si="89"/>
        <v>-</v>
      </c>
      <c r="AT564" s="48" t="str">
        <f t="shared" si="96"/>
        <v>-</v>
      </c>
      <c r="AU564" s="48" t="str">
        <f t="shared" si="90"/>
        <v>No</v>
      </c>
      <c r="AV564" s="48" t="str">
        <f t="shared" si="91"/>
        <v>No</v>
      </c>
      <c r="AW564" s="48" t="str">
        <f t="shared" si="92"/>
        <v>-</v>
      </c>
      <c r="AX564" s="48" t="str">
        <f t="shared" si="93"/>
        <v>No</v>
      </c>
      <c r="AY564" s="48" t="str">
        <f t="shared" si="94"/>
        <v>No</v>
      </c>
      <c r="AZ564" s="48">
        <f t="shared" si="95"/>
        <v>0</v>
      </c>
    </row>
    <row r="565" spans="1:52" x14ac:dyDescent="0.25">
      <c r="A565" s="39"/>
      <c r="B565" s="39" t="e">
        <f>IF(ROW(A565)=1,"",VLOOKUP(A565,'SERP Crawl'!A:C,3,FALSE))</f>
        <v>#N/A</v>
      </c>
      <c r="C565" t="e">
        <f>IF(ROW(A565)=1,"",VLOOKUP(A565,Crawl!A:C,3,FALSE))</f>
        <v>#N/A</v>
      </c>
      <c r="D565" s="46" t="e">
        <f>IF(ROW(A565)=1,"",IF(VLOOKUP(A565,Crawl!A:V,22,FALSE)="","No","Yes"))</f>
        <v>#N/A</v>
      </c>
      <c r="E565" s="46" t="e">
        <f>IF(ROW(A565)=1,"",IF(VLOOKUP(A565,Crawl!A:W,23,FALSE)=0,"",VLOOKUP(A565,Crawl!A:W,23,FALSE)))</f>
        <v>#N/A</v>
      </c>
      <c r="F565" s="46" t="str">
        <f t="shared" si="97"/>
        <v/>
      </c>
      <c r="G565" s="46" t="str">
        <f>IFERROR(MID(A565,FIND(".",A565,LEN(Questionnaire!$E$3)),LEN(A565)),"")</f>
        <v/>
      </c>
      <c r="H565" s="46" t="str">
        <f t="shared" si="98"/>
        <v/>
      </c>
      <c r="AJ565"/>
      <c r="AK565"/>
      <c r="AL565"/>
      <c r="AM565"/>
      <c r="AN565"/>
      <c r="AO565"/>
      <c r="AP565"/>
      <c r="AQ565" s="48" t="str">
        <f>IF(ROW()=1,"",IF(L565=200,IFERROR(IF(FIND(LOWER(Questionnaire!$E$2),LOWER(N565)),"Yes","No"),"No"),"-"))</f>
        <v>-</v>
      </c>
      <c r="AR565" s="48" t="str">
        <f t="shared" si="88"/>
        <v>-</v>
      </c>
      <c r="AS565" s="48" t="str">
        <f t="shared" si="89"/>
        <v>-</v>
      </c>
      <c r="AT565" s="48" t="str">
        <f t="shared" si="96"/>
        <v>-</v>
      </c>
      <c r="AU565" s="48" t="str">
        <f t="shared" si="90"/>
        <v>No</v>
      </c>
      <c r="AV565" s="48" t="str">
        <f t="shared" si="91"/>
        <v>No</v>
      </c>
      <c r="AW565" s="48" t="str">
        <f t="shared" si="92"/>
        <v>-</v>
      </c>
      <c r="AX565" s="48" t="str">
        <f t="shared" si="93"/>
        <v>No</v>
      </c>
      <c r="AY565" s="48" t="str">
        <f t="shared" si="94"/>
        <v>No</v>
      </c>
      <c r="AZ565" s="48">
        <f t="shared" si="95"/>
        <v>0</v>
      </c>
    </row>
    <row r="566" spans="1:52" x14ac:dyDescent="0.25">
      <c r="A566" s="39"/>
      <c r="B566" s="39" t="e">
        <f>IF(ROW(A566)=1,"",VLOOKUP(A566,'SERP Crawl'!A:C,3,FALSE))</f>
        <v>#N/A</v>
      </c>
      <c r="C566" t="e">
        <f>IF(ROW(A566)=1,"",VLOOKUP(A566,Crawl!A:C,3,FALSE))</f>
        <v>#N/A</v>
      </c>
      <c r="D566" s="46" t="e">
        <f>IF(ROW(A566)=1,"",IF(VLOOKUP(A566,Crawl!A:V,22,FALSE)="","No","Yes"))</f>
        <v>#N/A</v>
      </c>
      <c r="E566" s="46" t="e">
        <f>IF(ROW(A566)=1,"",IF(VLOOKUP(A566,Crawl!A:W,23,FALSE)=0,"",VLOOKUP(A566,Crawl!A:W,23,FALSE)))</f>
        <v>#N/A</v>
      </c>
      <c r="F566" s="46" t="str">
        <f t="shared" si="97"/>
        <v/>
      </c>
      <c r="G566" s="46" t="str">
        <f>IFERROR(MID(A566,FIND(".",A566,LEN(Questionnaire!$E$3)),LEN(A566)),"")</f>
        <v/>
      </c>
      <c r="H566" s="46" t="str">
        <f t="shared" si="98"/>
        <v/>
      </c>
      <c r="AJ566"/>
      <c r="AK566"/>
      <c r="AL566"/>
      <c r="AM566"/>
      <c r="AN566"/>
      <c r="AO566"/>
      <c r="AP566"/>
      <c r="AQ566" s="48" t="str">
        <f>IF(ROW()=1,"",IF(L566=200,IFERROR(IF(FIND(LOWER(Questionnaire!$E$2),LOWER(N566)),"Yes","No"),"No"),"-"))</f>
        <v>-</v>
      </c>
      <c r="AR566" s="48" t="str">
        <f t="shared" si="88"/>
        <v>-</v>
      </c>
      <c r="AS566" s="48" t="str">
        <f t="shared" si="89"/>
        <v>-</v>
      </c>
      <c r="AT566" s="48" t="str">
        <f t="shared" si="96"/>
        <v>-</v>
      </c>
      <c r="AU566" s="48" t="str">
        <f t="shared" si="90"/>
        <v>No</v>
      </c>
      <c r="AV566" s="48" t="str">
        <f t="shared" si="91"/>
        <v>No</v>
      </c>
      <c r="AW566" s="48" t="str">
        <f t="shared" si="92"/>
        <v>-</v>
      </c>
      <c r="AX566" s="48" t="str">
        <f t="shared" si="93"/>
        <v>No</v>
      </c>
      <c r="AY566" s="48" t="str">
        <f t="shared" si="94"/>
        <v>No</v>
      </c>
      <c r="AZ566" s="48">
        <f t="shared" si="95"/>
        <v>0</v>
      </c>
    </row>
    <row r="567" spans="1:52" x14ac:dyDescent="0.25">
      <c r="A567" s="39"/>
      <c r="B567" s="39" t="e">
        <f>IF(ROW(A567)=1,"",VLOOKUP(A567,'SERP Crawl'!A:C,3,FALSE))</f>
        <v>#N/A</v>
      </c>
      <c r="C567" t="e">
        <f>IF(ROW(A567)=1,"",VLOOKUP(A567,Crawl!A:C,3,FALSE))</f>
        <v>#N/A</v>
      </c>
      <c r="D567" s="46" t="e">
        <f>IF(ROW(A567)=1,"",IF(VLOOKUP(A567,Crawl!A:V,22,FALSE)="","No","Yes"))</f>
        <v>#N/A</v>
      </c>
      <c r="E567" s="46" t="e">
        <f>IF(ROW(A567)=1,"",IF(VLOOKUP(A567,Crawl!A:W,23,FALSE)=0,"",VLOOKUP(A567,Crawl!A:W,23,FALSE)))</f>
        <v>#N/A</v>
      </c>
      <c r="F567" s="46" t="str">
        <f t="shared" si="97"/>
        <v/>
      </c>
      <c r="G567" s="46" t="str">
        <f>IFERROR(MID(A567,FIND(".",A567,LEN(Questionnaire!$E$3)),LEN(A567)),"")</f>
        <v/>
      </c>
      <c r="H567" s="46" t="str">
        <f t="shared" si="98"/>
        <v/>
      </c>
      <c r="AJ567"/>
      <c r="AK567"/>
      <c r="AL567"/>
      <c r="AM567"/>
      <c r="AN567"/>
      <c r="AO567"/>
      <c r="AP567"/>
      <c r="AQ567" s="48" t="str">
        <f>IF(ROW()=1,"",IF(L567=200,IFERROR(IF(FIND(LOWER(Questionnaire!$E$2),LOWER(N567)),"Yes","No"),"No"),"-"))</f>
        <v>-</v>
      </c>
      <c r="AR567" s="48" t="str">
        <f t="shared" si="88"/>
        <v>-</v>
      </c>
      <c r="AS567" s="48" t="str">
        <f t="shared" si="89"/>
        <v>-</v>
      </c>
      <c r="AT567" s="48" t="str">
        <f t="shared" si="96"/>
        <v>-</v>
      </c>
      <c r="AU567" s="48" t="str">
        <f t="shared" si="90"/>
        <v>No</v>
      </c>
      <c r="AV567" s="48" t="str">
        <f t="shared" si="91"/>
        <v>No</v>
      </c>
      <c r="AW567" s="48" t="str">
        <f t="shared" si="92"/>
        <v>-</v>
      </c>
      <c r="AX567" s="48" t="str">
        <f t="shared" si="93"/>
        <v>No</v>
      </c>
      <c r="AY567" s="48" t="str">
        <f t="shared" si="94"/>
        <v>No</v>
      </c>
      <c r="AZ567" s="48">
        <f t="shared" si="95"/>
        <v>0</v>
      </c>
    </row>
    <row r="568" spans="1:52" x14ac:dyDescent="0.25">
      <c r="A568" s="39"/>
      <c r="B568" s="39" t="e">
        <f>IF(ROW(A568)=1,"",VLOOKUP(A568,'SERP Crawl'!A:C,3,FALSE))</f>
        <v>#N/A</v>
      </c>
      <c r="C568" t="e">
        <f>IF(ROW(A568)=1,"",VLOOKUP(A568,Crawl!A:C,3,FALSE))</f>
        <v>#N/A</v>
      </c>
      <c r="D568" s="46" t="e">
        <f>IF(ROW(A568)=1,"",IF(VLOOKUP(A568,Crawl!A:V,22,FALSE)="","No","Yes"))</f>
        <v>#N/A</v>
      </c>
      <c r="E568" s="46" t="e">
        <f>IF(ROW(A568)=1,"",IF(VLOOKUP(A568,Crawl!A:W,23,FALSE)=0,"",VLOOKUP(A568,Crawl!A:W,23,FALSE)))</f>
        <v>#N/A</v>
      </c>
      <c r="F568" s="46" t="str">
        <f t="shared" si="97"/>
        <v/>
      </c>
      <c r="G568" s="46" t="str">
        <f>IFERROR(MID(A568,FIND(".",A568,LEN(Questionnaire!$E$3)),LEN(A568)),"")</f>
        <v/>
      </c>
      <c r="H568" s="46" t="str">
        <f t="shared" si="98"/>
        <v/>
      </c>
      <c r="AJ568"/>
      <c r="AK568"/>
      <c r="AL568"/>
      <c r="AM568"/>
      <c r="AN568"/>
      <c r="AO568"/>
      <c r="AP568"/>
      <c r="AQ568" s="48" t="str">
        <f>IF(ROW()=1,"",IF(L568=200,IFERROR(IF(FIND(LOWER(Questionnaire!$E$2),LOWER(N568)),"Yes","No"),"No"),"-"))</f>
        <v>-</v>
      </c>
      <c r="AR568" s="48" t="str">
        <f t="shared" si="88"/>
        <v>-</v>
      </c>
      <c r="AS568" s="48" t="str">
        <f t="shared" si="89"/>
        <v>-</v>
      </c>
      <c r="AT568" s="48" t="str">
        <f t="shared" si="96"/>
        <v>-</v>
      </c>
      <c r="AU568" s="48" t="str">
        <f t="shared" si="90"/>
        <v>No</v>
      </c>
      <c r="AV568" s="48" t="str">
        <f t="shared" si="91"/>
        <v>No</v>
      </c>
      <c r="AW568" s="48" t="str">
        <f t="shared" si="92"/>
        <v>-</v>
      </c>
      <c r="AX568" s="48" t="str">
        <f t="shared" si="93"/>
        <v>No</v>
      </c>
      <c r="AY568" s="48" t="str">
        <f t="shared" si="94"/>
        <v>No</v>
      </c>
      <c r="AZ568" s="48">
        <f t="shared" si="95"/>
        <v>0</v>
      </c>
    </row>
    <row r="569" spans="1:52" x14ac:dyDescent="0.25">
      <c r="A569" s="39"/>
      <c r="B569" s="39" t="e">
        <f>IF(ROW(A569)=1,"",VLOOKUP(A569,'SERP Crawl'!A:C,3,FALSE))</f>
        <v>#N/A</v>
      </c>
      <c r="C569" t="e">
        <f>IF(ROW(A569)=1,"",VLOOKUP(A569,Crawl!A:C,3,FALSE))</f>
        <v>#N/A</v>
      </c>
      <c r="D569" s="46" t="e">
        <f>IF(ROW(A569)=1,"",IF(VLOOKUP(A569,Crawl!A:V,22,FALSE)="","No","Yes"))</f>
        <v>#N/A</v>
      </c>
      <c r="E569" s="46" t="e">
        <f>IF(ROW(A569)=1,"",IF(VLOOKUP(A569,Crawl!A:W,23,FALSE)=0,"",VLOOKUP(A569,Crawl!A:W,23,FALSE)))</f>
        <v>#N/A</v>
      </c>
      <c r="F569" s="46" t="str">
        <f t="shared" si="97"/>
        <v/>
      </c>
      <c r="G569" s="46" t="str">
        <f>IFERROR(MID(A569,FIND(".",A569,LEN(Questionnaire!$E$3)),LEN(A569)),"")</f>
        <v/>
      </c>
      <c r="H569" s="46" t="str">
        <f t="shared" si="98"/>
        <v/>
      </c>
      <c r="AJ569"/>
      <c r="AK569"/>
      <c r="AL569"/>
      <c r="AM569"/>
      <c r="AN569"/>
      <c r="AO569"/>
      <c r="AP569"/>
      <c r="AQ569" s="48" t="str">
        <f>IF(ROW()=1,"",IF(L569=200,IFERROR(IF(FIND(LOWER(Questionnaire!$E$2),LOWER(N569)),"Yes","No"),"No"),"-"))</f>
        <v>-</v>
      </c>
      <c r="AR569" s="48" t="str">
        <f t="shared" si="88"/>
        <v>-</v>
      </c>
      <c r="AS569" s="48" t="str">
        <f t="shared" si="89"/>
        <v>-</v>
      </c>
      <c r="AT569" s="48" t="str">
        <f t="shared" si="96"/>
        <v>-</v>
      </c>
      <c r="AU569" s="48" t="str">
        <f t="shared" si="90"/>
        <v>No</v>
      </c>
      <c r="AV569" s="48" t="str">
        <f t="shared" si="91"/>
        <v>No</v>
      </c>
      <c r="AW569" s="48" t="str">
        <f t="shared" si="92"/>
        <v>-</v>
      </c>
      <c r="AX569" s="48" t="str">
        <f t="shared" si="93"/>
        <v>No</v>
      </c>
      <c r="AY569" s="48" t="str">
        <f t="shared" si="94"/>
        <v>No</v>
      </c>
      <c r="AZ569" s="48">
        <f t="shared" si="95"/>
        <v>0</v>
      </c>
    </row>
    <row r="570" spans="1:52" x14ac:dyDescent="0.25">
      <c r="A570" s="39"/>
      <c r="B570" s="39" t="e">
        <f>IF(ROW(A570)=1,"",VLOOKUP(A570,'SERP Crawl'!A:C,3,FALSE))</f>
        <v>#N/A</v>
      </c>
      <c r="C570" t="e">
        <f>IF(ROW(A570)=1,"",VLOOKUP(A570,Crawl!A:C,3,FALSE))</f>
        <v>#N/A</v>
      </c>
      <c r="D570" s="46" t="e">
        <f>IF(ROW(A570)=1,"",IF(VLOOKUP(A570,Crawl!A:V,22,FALSE)="","No","Yes"))</f>
        <v>#N/A</v>
      </c>
      <c r="E570" s="46" t="e">
        <f>IF(ROW(A570)=1,"",IF(VLOOKUP(A570,Crawl!A:W,23,FALSE)=0,"",VLOOKUP(A570,Crawl!A:W,23,FALSE)))</f>
        <v>#N/A</v>
      </c>
      <c r="F570" s="46" t="str">
        <f t="shared" si="97"/>
        <v/>
      </c>
      <c r="G570" s="46" t="str">
        <f>IFERROR(MID(A570,FIND(".",A570,LEN(Questionnaire!$E$3)),LEN(A570)),"")</f>
        <v/>
      </c>
      <c r="H570" s="46" t="str">
        <f t="shared" si="98"/>
        <v/>
      </c>
      <c r="AJ570"/>
      <c r="AK570"/>
      <c r="AL570"/>
      <c r="AM570"/>
      <c r="AN570"/>
      <c r="AO570"/>
      <c r="AP570"/>
      <c r="AQ570" s="48" t="str">
        <f>IF(ROW()=1,"",IF(L570=200,IFERROR(IF(FIND(LOWER(Questionnaire!$E$2),LOWER(N570)),"Yes","No"),"No"),"-"))</f>
        <v>-</v>
      </c>
      <c r="AR570" s="48" t="str">
        <f t="shared" si="88"/>
        <v>-</v>
      </c>
      <c r="AS570" s="48" t="str">
        <f t="shared" si="89"/>
        <v>-</v>
      </c>
      <c r="AT570" s="48" t="str">
        <f t="shared" si="96"/>
        <v>-</v>
      </c>
      <c r="AU570" s="48" t="str">
        <f t="shared" si="90"/>
        <v>No</v>
      </c>
      <c r="AV570" s="48" t="str">
        <f t="shared" si="91"/>
        <v>No</v>
      </c>
      <c r="AW570" s="48" t="str">
        <f t="shared" si="92"/>
        <v>-</v>
      </c>
      <c r="AX570" s="48" t="str">
        <f t="shared" si="93"/>
        <v>No</v>
      </c>
      <c r="AY570" s="48" t="str">
        <f t="shared" si="94"/>
        <v>No</v>
      </c>
      <c r="AZ570" s="48">
        <f t="shared" si="95"/>
        <v>0</v>
      </c>
    </row>
    <row r="571" spans="1:52" x14ac:dyDescent="0.25">
      <c r="A571" s="39"/>
      <c r="B571" s="39" t="e">
        <f>IF(ROW(A571)=1,"",VLOOKUP(A571,'SERP Crawl'!A:C,3,FALSE))</f>
        <v>#N/A</v>
      </c>
      <c r="C571" t="e">
        <f>IF(ROW(A571)=1,"",VLOOKUP(A571,Crawl!A:C,3,FALSE))</f>
        <v>#N/A</v>
      </c>
      <c r="D571" s="46" t="e">
        <f>IF(ROW(A571)=1,"",IF(VLOOKUP(A571,Crawl!A:V,22,FALSE)="","No","Yes"))</f>
        <v>#N/A</v>
      </c>
      <c r="E571" s="46" t="e">
        <f>IF(ROW(A571)=1,"",IF(VLOOKUP(A571,Crawl!A:W,23,FALSE)=0,"",VLOOKUP(A571,Crawl!A:W,23,FALSE)))</f>
        <v>#N/A</v>
      </c>
      <c r="F571" s="46" t="str">
        <f t="shared" si="97"/>
        <v/>
      </c>
      <c r="G571" s="46" t="str">
        <f>IFERROR(MID(A571,FIND(".",A571,LEN(Questionnaire!$E$3)),LEN(A571)),"")</f>
        <v/>
      </c>
      <c r="H571" s="46" t="str">
        <f t="shared" si="98"/>
        <v/>
      </c>
      <c r="AJ571"/>
      <c r="AK571"/>
      <c r="AL571"/>
      <c r="AM571"/>
      <c r="AN571"/>
      <c r="AO571"/>
      <c r="AP571"/>
      <c r="AQ571" s="48" t="str">
        <f>IF(ROW()=1,"",IF(L571=200,IFERROR(IF(FIND(LOWER(Questionnaire!$E$2),LOWER(N571)),"Yes","No"),"No"),"-"))</f>
        <v>-</v>
      </c>
      <c r="AR571" s="48" t="str">
        <f t="shared" si="88"/>
        <v>-</v>
      </c>
      <c r="AS571" s="48" t="str">
        <f t="shared" si="89"/>
        <v>-</v>
      </c>
      <c r="AT571" s="48" t="str">
        <f t="shared" si="96"/>
        <v>-</v>
      </c>
      <c r="AU571" s="48" t="str">
        <f t="shared" si="90"/>
        <v>No</v>
      </c>
      <c r="AV571" s="48" t="str">
        <f t="shared" si="91"/>
        <v>No</v>
      </c>
      <c r="AW571" s="48" t="str">
        <f t="shared" si="92"/>
        <v>-</v>
      </c>
      <c r="AX571" s="48" t="str">
        <f t="shared" si="93"/>
        <v>No</v>
      </c>
      <c r="AY571" s="48" t="str">
        <f t="shared" si="94"/>
        <v>No</v>
      </c>
      <c r="AZ571" s="48">
        <f t="shared" si="95"/>
        <v>0</v>
      </c>
    </row>
    <row r="572" spans="1:52" x14ac:dyDescent="0.25">
      <c r="A572" s="39"/>
      <c r="B572" s="39" t="e">
        <f>IF(ROW(A572)=1,"",VLOOKUP(A572,'SERP Crawl'!A:C,3,FALSE))</f>
        <v>#N/A</v>
      </c>
      <c r="C572" t="e">
        <f>IF(ROW(A572)=1,"",VLOOKUP(A572,Crawl!A:C,3,FALSE))</f>
        <v>#N/A</v>
      </c>
      <c r="D572" s="46" t="e">
        <f>IF(ROW(A572)=1,"",IF(VLOOKUP(A572,Crawl!A:V,22,FALSE)="","No","Yes"))</f>
        <v>#N/A</v>
      </c>
      <c r="E572" s="46" t="e">
        <f>IF(ROW(A572)=1,"",IF(VLOOKUP(A572,Crawl!A:W,23,FALSE)=0,"",VLOOKUP(A572,Crawl!A:W,23,FALSE)))</f>
        <v>#N/A</v>
      </c>
      <c r="F572" s="46" t="str">
        <f t="shared" si="97"/>
        <v/>
      </c>
      <c r="G572" s="46" t="str">
        <f>IFERROR(MID(A572,FIND(".",A572,LEN(Questionnaire!$E$3)),LEN(A572)),"")</f>
        <v/>
      </c>
      <c r="H572" s="46" t="str">
        <f t="shared" si="98"/>
        <v/>
      </c>
      <c r="AJ572"/>
      <c r="AK572"/>
      <c r="AL572"/>
      <c r="AM572"/>
      <c r="AN572"/>
      <c r="AO572"/>
      <c r="AP572"/>
      <c r="AQ572" s="48" t="str">
        <f>IF(ROW()=1,"",IF(L572=200,IFERROR(IF(FIND(LOWER(Questionnaire!$E$2),LOWER(N572)),"Yes","No"),"No"),"-"))</f>
        <v>-</v>
      </c>
      <c r="AR572" s="48" t="str">
        <f t="shared" si="88"/>
        <v>-</v>
      </c>
      <c r="AS572" s="48" t="str">
        <f t="shared" si="89"/>
        <v>-</v>
      </c>
      <c r="AT572" s="48" t="str">
        <f t="shared" si="96"/>
        <v>-</v>
      </c>
      <c r="AU572" s="48" t="str">
        <f t="shared" si="90"/>
        <v>No</v>
      </c>
      <c r="AV572" s="48" t="str">
        <f t="shared" si="91"/>
        <v>No</v>
      </c>
      <c r="AW572" s="48" t="str">
        <f t="shared" si="92"/>
        <v>-</v>
      </c>
      <c r="AX572" s="48" t="str">
        <f t="shared" si="93"/>
        <v>No</v>
      </c>
      <c r="AY572" s="48" t="str">
        <f t="shared" si="94"/>
        <v>No</v>
      </c>
      <c r="AZ572" s="48">
        <f t="shared" si="95"/>
        <v>0</v>
      </c>
    </row>
    <row r="573" spans="1:52" x14ac:dyDescent="0.25">
      <c r="A573" s="39"/>
      <c r="B573" s="39" t="e">
        <f>IF(ROW(A573)=1,"",VLOOKUP(A573,'SERP Crawl'!A:C,3,FALSE))</f>
        <v>#N/A</v>
      </c>
      <c r="C573" t="e">
        <f>IF(ROW(A573)=1,"",VLOOKUP(A573,Crawl!A:C,3,FALSE))</f>
        <v>#N/A</v>
      </c>
      <c r="D573" s="46" t="e">
        <f>IF(ROW(A573)=1,"",IF(VLOOKUP(A573,Crawl!A:V,22,FALSE)="","No","Yes"))</f>
        <v>#N/A</v>
      </c>
      <c r="E573" s="46" t="e">
        <f>IF(ROW(A573)=1,"",IF(VLOOKUP(A573,Crawl!A:W,23,FALSE)=0,"",VLOOKUP(A573,Crawl!A:W,23,FALSE)))</f>
        <v>#N/A</v>
      </c>
      <c r="F573" s="46" t="str">
        <f t="shared" si="97"/>
        <v/>
      </c>
      <c r="G573" s="46" t="str">
        <f>IFERROR(MID(A573,FIND(".",A573,LEN(Questionnaire!$E$3)),LEN(A573)),"")</f>
        <v/>
      </c>
      <c r="H573" s="46" t="str">
        <f t="shared" si="98"/>
        <v/>
      </c>
      <c r="AJ573"/>
      <c r="AK573"/>
      <c r="AL573"/>
      <c r="AM573"/>
      <c r="AN573"/>
      <c r="AO573"/>
      <c r="AP573"/>
      <c r="AQ573" s="48" t="str">
        <f>IF(ROW()=1,"",IF(L573=200,IFERROR(IF(FIND(LOWER(Questionnaire!$E$2),LOWER(N573)),"Yes","No"),"No"),"-"))</f>
        <v>-</v>
      </c>
      <c r="AR573" s="48" t="str">
        <f t="shared" si="88"/>
        <v>-</v>
      </c>
      <c r="AS573" s="48" t="str">
        <f t="shared" si="89"/>
        <v>-</v>
      </c>
      <c r="AT573" s="48" t="str">
        <f t="shared" si="96"/>
        <v>-</v>
      </c>
      <c r="AU573" s="48" t="str">
        <f t="shared" si="90"/>
        <v>No</v>
      </c>
      <c r="AV573" s="48" t="str">
        <f t="shared" si="91"/>
        <v>No</v>
      </c>
      <c r="AW573" s="48" t="str">
        <f t="shared" si="92"/>
        <v>-</v>
      </c>
      <c r="AX573" s="48" t="str">
        <f t="shared" si="93"/>
        <v>No</v>
      </c>
      <c r="AY573" s="48" t="str">
        <f t="shared" si="94"/>
        <v>No</v>
      </c>
      <c r="AZ573" s="48">
        <f t="shared" si="95"/>
        <v>0</v>
      </c>
    </row>
    <row r="574" spans="1:52" x14ac:dyDescent="0.25">
      <c r="A574" s="39"/>
      <c r="B574" s="39" t="e">
        <f>IF(ROW(A574)=1,"",VLOOKUP(A574,'SERP Crawl'!A:C,3,FALSE))</f>
        <v>#N/A</v>
      </c>
      <c r="C574" t="e">
        <f>IF(ROW(A574)=1,"",VLOOKUP(A574,Crawl!A:C,3,FALSE))</f>
        <v>#N/A</v>
      </c>
      <c r="D574" s="46" t="e">
        <f>IF(ROW(A574)=1,"",IF(VLOOKUP(A574,Crawl!A:V,22,FALSE)="","No","Yes"))</f>
        <v>#N/A</v>
      </c>
      <c r="E574" s="46" t="e">
        <f>IF(ROW(A574)=1,"",IF(VLOOKUP(A574,Crawl!A:W,23,FALSE)=0,"",VLOOKUP(A574,Crawl!A:W,23,FALSE)))</f>
        <v>#N/A</v>
      </c>
      <c r="F574" s="46" t="str">
        <f t="shared" si="97"/>
        <v/>
      </c>
      <c r="G574" s="46" t="str">
        <f>IFERROR(MID(A574,FIND(".",A574,LEN(Questionnaire!$E$3)),LEN(A574)),"")</f>
        <v/>
      </c>
      <c r="H574" s="46" t="str">
        <f t="shared" si="98"/>
        <v/>
      </c>
      <c r="AJ574"/>
      <c r="AK574"/>
      <c r="AL574"/>
      <c r="AM574"/>
      <c r="AN574"/>
      <c r="AO574"/>
      <c r="AP574"/>
      <c r="AQ574" s="48" t="str">
        <f>IF(ROW()=1,"",IF(L574=200,IFERROR(IF(FIND(LOWER(Questionnaire!$E$2),LOWER(N574)),"Yes","No"),"No"),"-"))</f>
        <v>-</v>
      </c>
      <c r="AR574" s="48" t="str">
        <f t="shared" si="88"/>
        <v>-</v>
      </c>
      <c r="AS574" s="48" t="str">
        <f t="shared" si="89"/>
        <v>-</v>
      </c>
      <c r="AT574" s="48" t="str">
        <f t="shared" si="96"/>
        <v>-</v>
      </c>
      <c r="AU574" s="48" t="str">
        <f t="shared" si="90"/>
        <v>No</v>
      </c>
      <c r="AV574" s="48" t="str">
        <f t="shared" si="91"/>
        <v>No</v>
      </c>
      <c r="AW574" s="48" t="str">
        <f t="shared" si="92"/>
        <v>-</v>
      </c>
      <c r="AX574" s="48" t="str">
        <f t="shared" si="93"/>
        <v>No</v>
      </c>
      <c r="AY574" s="48" t="str">
        <f t="shared" si="94"/>
        <v>No</v>
      </c>
      <c r="AZ574" s="48">
        <f t="shared" si="95"/>
        <v>0</v>
      </c>
    </row>
    <row r="575" spans="1:52" x14ac:dyDescent="0.25">
      <c r="A575" s="39"/>
      <c r="B575" s="39" t="e">
        <f>IF(ROW(A575)=1,"",VLOOKUP(A575,'SERP Crawl'!A:C,3,FALSE))</f>
        <v>#N/A</v>
      </c>
      <c r="C575" t="e">
        <f>IF(ROW(A575)=1,"",VLOOKUP(A575,Crawl!A:C,3,FALSE))</f>
        <v>#N/A</v>
      </c>
      <c r="D575" s="46" t="e">
        <f>IF(ROW(A575)=1,"",IF(VLOOKUP(A575,Crawl!A:V,22,FALSE)="","No","Yes"))</f>
        <v>#N/A</v>
      </c>
      <c r="E575" s="46" t="e">
        <f>IF(ROW(A575)=1,"",IF(VLOOKUP(A575,Crawl!A:W,23,FALSE)=0,"",VLOOKUP(A575,Crawl!A:W,23,FALSE)))</f>
        <v>#N/A</v>
      </c>
      <c r="F575" s="46" t="str">
        <f t="shared" si="97"/>
        <v/>
      </c>
      <c r="G575" s="46" t="str">
        <f>IFERROR(MID(A575,FIND(".",A575,LEN(Questionnaire!$E$3)),LEN(A575)),"")</f>
        <v/>
      </c>
      <c r="H575" s="46" t="str">
        <f t="shared" si="98"/>
        <v/>
      </c>
      <c r="AJ575"/>
      <c r="AK575"/>
      <c r="AL575"/>
      <c r="AM575"/>
      <c r="AN575"/>
      <c r="AO575"/>
      <c r="AP575"/>
      <c r="AQ575" s="48" t="str">
        <f>IF(ROW()=1,"",IF(L575=200,IFERROR(IF(FIND(LOWER(Questionnaire!$E$2),LOWER(N575)),"Yes","No"),"No"),"-"))</f>
        <v>-</v>
      </c>
      <c r="AR575" s="48" t="str">
        <f t="shared" si="88"/>
        <v>-</v>
      </c>
      <c r="AS575" s="48" t="str">
        <f t="shared" si="89"/>
        <v>-</v>
      </c>
      <c r="AT575" s="48" t="str">
        <f t="shared" si="96"/>
        <v>-</v>
      </c>
      <c r="AU575" s="48" t="str">
        <f t="shared" si="90"/>
        <v>No</v>
      </c>
      <c r="AV575" s="48" t="str">
        <f t="shared" si="91"/>
        <v>No</v>
      </c>
      <c r="AW575" s="48" t="str">
        <f t="shared" si="92"/>
        <v>-</v>
      </c>
      <c r="AX575" s="48" t="str">
        <f t="shared" si="93"/>
        <v>No</v>
      </c>
      <c r="AY575" s="48" t="str">
        <f t="shared" si="94"/>
        <v>No</v>
      </c>
      <c r="AZ575" s="48">
        <f t="shared" si="95"/>
        <v>0</v>
      </c>
    </row>
    <row r="576" spans="1:52" x14ac:dyDescent="0.25">
      <c r="A576" s="39"/>
      <c r="B576" s="39" t="e">
        <f>IF(ROW(A576)=1,"",VLOOKUP(A576,'SERP Crawl'!A:C,3,FALSE))</f>
        <v>#N/A</v>
      </c>
      <c r="C576" t="e">
        <f>IF(ROW(A576)=1,"",VLOOKUP(A576,Crawl!A:C,3,FALSE))</f>
        <v>#N/A</v>
      </c>
      <c r="D576" s="46" t="e">
        <f>IF(ROW(A576)=1,"",IF(VLOOKUP(A576,Crawl!A:V,22,FALSE)="","No","Yes"))</f>
        <v>#N/A</v>
      </c>
      <c r="E576" s="46" t="e">
        <f>IF(ROW(A576)=1,"",IF(VLOOKUP(A576,Crawl!A:W,23,FALSE)=0,"",VLOOKUP(A576,Crawl!A:W,23,FALSE)))</f>
        <v>#N/A</v>
      </c>
      <c r="F576" s="46" t="str">
        <f t="shared" si="97"/>
        <v/>
      </c>
      <c r="G576" s="46" t="str">
        <f>IFERROR(MID(A576,FIND(".",A576,LEN(Questionnaire!$E$3)),LEN(A576)),"")</f>
        <v/>
      </c>
      <c r="H576" s="46" t="str">
        <f t="shared" si="98"/>
        <v/>
      </c>
      <c r="AJ576"/>
      <c r="AK576"/>
      <c r="AL576"/>
      <c r="AM576"/>
      <c r="AN576"/>
      <c r="AO576"/>
      <c r="AP576"/>
      <c r="AQ576" s="48" t="str">
        <f>IF(ROW()=1,"",IF(L576=200,IFERROR(IF(FIND(LOWER(Questionnaire!$E$2),LOWER(N576)),"Yes","No"),"No"),"-"))</f>
        <v>-</v>
      </c>
      <c r="AR576" s="48" t="str">
        <f t="shared" si="88"/>
        <v>-</v>
      </c>
      <c r="AS576" s="48" t="str">
        <f t="shared" si="89"/>
        <v>-</v>
      </c>
      <c r="AT576" s="48" t="str">
        <f t="shared" si="96"/>
        <v>-</v>
      </c>
      <c r="AU576" s="48" t="str">
        <f t="shared" si="90"/>
        <v>No</v>
      </c>
      <c r="AV576" s="48" t="str">
        <f t="shared" si="91"/>
        <v>No</v>
      </c>
      <c r="AW576" s="48" t="str">
        <f t="shared" si="92"/>
        <v>-</v>
      </c>
      <c r="AX576" s="48" t="str">
        <f t="shared" si="93"/>
        <v>No</v>
      </c>
      <c r="AY576" s="48" t="str">
        <f t="shared" si="94"/>
        <v>No</v>
      </c>
      <c r="AZ576" s="48">
        <f t="shared" si="95"/>
        <v>0</v>
      </c>
    </row>
    <row r="577" spans="1:52" x14ac:dyDescent="0.25">
      <c r="A577" s="39"/>
      <c r="B577" s="39" t="e">
        <f>IF(ROW(A577)=1,"",VLOOKUP(A577,'SERP Crawl'!A:C,3,FALSE))</f>
        <v>#N/A</v>
      </c>
      <c r="C577" t="e">
        <f>IF(ROW(A577)=1,"",VLOOKUP(A577,Crawl!A:C,3,FALSE))</f>
        <v>#N/A</v>
      </c>
      <c r="D577" s="46" t="e">
        <f>IF(ROW(A577)=1,"",IF(VLOOKUP(A577,Crawl!A:V,22,FALSE)="","No","Yes"))</f>
        <v>#N/A</v>
      </c>
      <c r="E577" s="46" t="e">
        <f>IF(ROW(A577)=1,"",IF(VLOOKUP(A577,Crawl!A:W,23,FALSE)=0,"",VLOOKUP(A577,Crawl!A:W,23,FALSE)))</f>
        <v>#N/A</v>
      </c>
      <c r="F577" s="46" t="str">
        <f t="shared" si="97"/>
        <v/>
      </c>
      <c r="G577" s="46" t="str">
        <f>IFERROR(MID(A577,FIND(".",A577,LEN(Questionnaire!$E$3)),LEN(A577)),"")</f>
        <v/>
      </c>
      <c r="H577" s="46" t="str">
        <f t="shared" si="98"/>
        <v/>
      </c>
      <c r="AJ577"/>
      <c r="AK577"/>
      <c r="AL577"/>
      <c r="AM577"/>
      <c r="AN577"/>
      <c r="AO577"/>
      <c r="AP577"/>
      <c r="AQ577" s="48" t="str">
        <f>IF(ROW()=1,"",IF(L577=200,IFERROR(IF(FIND(LOWER(Questionnaire!$E$2),LOWER(N577)),"Yes","No"),"No"),"-"))</f>
        <v>-</v>
      </c>
      <c r="AR577" s="48" t="str">
        <f t="shared" si="88"/>
        <v>-</v>
      </c>
      <c r="AS577" s="48" t="str">
        <f t="shared" si="89"/>
        <v>-</v>
      </c>
      <c r="AT577" s="48" t="str">
        <f t="shared" si="96"/>
        <v>-</v>
      </c>
      <c r="AU577" s="48" t="str">
        <f t="shared" si="90"/>
        <v>No</v>
      </c>
      <c r="AV577" s="48" t="str">
        <f t="shared" si="91"/>
        <v>No</v>
      </c>
      <c r="AW577" s="48" t="str">
        <f t="shared" si="92"/>
        <v>-</v>
      </c>
      <c r="AX577" s="48" t="str">
        <f t="shared" si="93"/>
        <v>No</v>
      </c>
      <c r="AY577" s="48" t="str">
        <f t="shared" si="94"/>
        <v>No</v>
      </c>
      <c r="AZ577" s="48">
        <f t="shared" si="95"/>
        <v>0</v>
      </c>
    </row>
    <row r="578" spans="1:52" x14ac:dyDescent="0.25">
      <c r="B578" s="39" t="e">
        <f>IF(ROW(A578)=1,"",VLOOKUP(A578,'SERP Crawl'!A:C,3,FALSE))</f>
        <v>#N/A</v>
      </c>
      <c r="C578" t="e">
        <f>IF(ROW(A578)=1,"",VLOOKUP(A578,Crawl!A:C,3,FALSE))</f>
        <v>#N/A</v>
      </c>
      <c r="D578" s="46" t="e">
        <f>IF(ROW(A578)=1,"",IF(VLOOKUP(A578,Crawl!A:V,22,FALSE)="","No","Yes"))</f>
        <v>#N/A</v>
      </c>
      <c r="E578" s="46" t="e">
        <f>IF(ROW(A578)=1,"",IF(VLOOKUP(A578,Crawl!A:W,23,FALSE)=0,"",VLOOKUP(A578,Crawl!A:W,23,FALSE)))</f>
        <v>#N/A</v>
      </c>
      <c r="F578" s="46" t="str">
        <f t="shared" si="97"/>
        <v/>
      </c>
      <c r="G578" s="46" t="str">
        <f>IFERROR(MID(A578,FIND(".",A578,LEN(Questionnaire!$E$3)),LEN(A578)),"")</f>
        <v/>
      </c>
      <c r="H578" s="46" t="str">
        <f t="shared" si="98"/>
        <v/>
      </c>
      <c r="AJ578"/>
      <c r="AK578"/>
      <c r="AL578"/>
      <c r="AM578"/>
      <c r="AN578"/>
      <c r="AO578"/>
      <c r="AP578"/>
      <c r="AQ578" s="48" t="str">
        <f>IF(ROW()=1,"",IF(L578=200,IFERROR(IF(FIND(LOWER(Questionnaire!$E$2),LOWER(N578)),"Yes","No"),"No"),"-"))</f>
        <v>-</v>
      </c>
      <c r="AR578" s="48" t="str">
        <f t="shared" si="88"/>
        <v>-</v>
      </c>
      <c r="AS578" s="48" t="str">
        <f t="shared" si="89"/>
        <v>-</v>
      </c>
      <c r="AT578" s="48" t="str">
        <f t="shared" si="96"/>
        <v>-</v>
      </c>
      <c r="AU578" s="48" t="str">
        <f t="shared" si="90"/>
        <v>No</v>
      </c>
      <c r="AV578" s="48" t="str">
        <f t="shared" si="91"/>
        <v>No</v>
      </c>
      <c r="AW578" s="48" t="str">
        <f t="shared" si="92"/>
        <v>-</v>
      </c>
      <c r="AX578" s="48" t="str">
        <f t="shared" si="93"/>
        <v>No</v>
      </c>
      <c r="AY578" s="48" t="str">
        <f t="shared" si="94"/>
        <v>No</v>
      </c>
      <c r="AZ578" s="48">
        <f t="shared" si="95"/>
        <v>0</v>
      </c>
    </row>
    <row r="579" spans="1:52" x14ac:dyDescent="0.25">
      <c r="B579" s="39" t="e">
        <f>IF(ROW(A579)=1,"",VLOOKUP(A579,'SERP Crawl'!A:C,3,FALSE))</f>
        <v>#N/A</v>
      </c>
      <c r="C579" t="e">
        <f>IF(ROW(A579)=1,"",VLOOKUP(A579,Crawl!A:C,3,FALSE))</f>
        <v>#N/A</v>
      </c>
      <c r="D579" s="46" t="e">
        <f>IF(ROW(A579)=1,"",IF(VLOOKUP(A579,Crawl!A:V,22,FALSE)="","No","Yes"))</f>
        <v>#N/A</v>
      </c>
      <c r="E579" s="46" t="e">
        <f>IF(ROW(A579)=1,"",IF(VLOOKUP(A579,Crawl!A:W,23,FALSE)=0,"",VLOOKUP(A579,Crawl!A:W,23,FALSE)))</f>
        <v>#N/A</v>
      </c>
      <c r="F579" s="46" t="str">
        <f t="shared" si="97"/>
        <v/>
      </c>
      <c r="G579" s="46" t="str">
        <f>IFERROR(MID(A579,FIND(".",A579,LEN(Questionnaire!$E$3)),LEN(A579)),"")</f>
        <v/>
      </c>
      <c r="H579" s="46" t="str">
        <f t="shared" si="98"/>
        <v/>
      </c>
      <c r="AJ579"/>
      <c r="AK579"/>
      <c r="AL579"/>
      <c r="AM579"/>
      <c r="AN579"/>
      <c r="AO579"/>
      <c r="AP579"/>
      <c r="AQ579" s="48" t="str">
        <f>IF(ROW()=1,"",IF(L579=200,IFERROR(IF(FIND(LOWER(Questionnaire!$E$2),LOWER(N579)),"Yes","No"),"No"),"-"))</f>
        <v>-</v>
      </c>
      <c r="AR579" s="48" t="str">
        <f t="shared" si="88"/>
        <v>-</v>
      </c>
      <c r="AS579" s="48" t="str">
        <f t="shared" si="89"/>
        <v>-</v>
      </c>
      <c r="AT579" s="48" t="str">
        <f t="shared" si="96"/>
        <v>-</v>
      </c>
      <c r="AU579" s="48" t="str">
        <f t="shared" si="90"/>
        <v>No</v>
      </c>
      <c r="AV579" s="48" t="str">
        <f t="shared" si="91"/>
        <v>No</v>
      </c>
      <c r="AW579" s="48" t="str">
        <f t="shared" si="92"/>
        <v>-</v>
      </c>
      <c r="AX579" s="48" t="str">
        <f t="shared" si="93"/>
        <v>No</v>
      </c>
      <c r="AY579" s="48" t="str">
        <f t="shared" si="94"/>
        <v>No</v>
      </c>
      <c r="AZ579" s="48">
        <f t="shared" si="95"/>
        <v>0</v>
      </c>
    </row>
    <row r="580" spans="1:52" x14ac:dyDescent="0.25">
      <c r="B580" s="39" t="e">
        <f>IF(ROW(A580)=1,"",VLOOKUP(A580,'SERP Crawl'!A:C,3,FALSE))</f>
        <v>#N/A</v>
      </c>
      <c r="C580" t="e">
        <f>IF(ROW(A580)=1,"",VLOOKUP(A580,Crawl!A:C,3,FALSE))</f>
        <v>#N/A</v>
      </c>
      <c r="D580" s="46" t="e">
        <f>IF(ROW(A580)=1,"",IF(VLOOKUP(A580,Crawl!A:V,22,FALSE)="","No","Yes"))</f>
        <v>#N/A</v>
      </c>
      <c r="E580" s="46" t="e">
        <f>IF(ROW(A580)=1,"",IF(VLOOKUP(A580,Crawl!A:W,23,FALSE)=0,"",VLOOKUP(A580,Crawl!A:W,23,FALSE)))</f>
        <v>#N/A</v>
      </c>
      <c r="F580" s="46" t="str">
        <f t="shared" si="97"/>
        <v/>
      </c>
      <c r="G580" s="46" t="str">
        <f>IFERROR(MID(A580,FIND(".",A580,LEN(Questionnaire!$E$3)),LEN(A580)),"")</f>
        <v/>
      </c>
      <c r="H580" s="46" t="str">
        <f t="shared" si="98"/>
        <v/>
      </c>
      <c r="AJ580"/>
      <c r="AK580"/>
      <c r="AL580"/>
      <c r="AM580"/>
      <c r="AN580"/>
      <c r="AO580"/>
      <c r="AP580"/>
      <c r="AQ580" s="48" t="str">
        <f>IF(ROW()=1,"",IF(L580=200,IFERROR(IF(FIND(LOWER(Questionnaire!$E$2),LOWER(N580)),"Yes","No"),"No"),"-"))</f>
        <v>-</v>
      </c>
      <c r="AR580" s="48" t="str">
        <f t="shared" ref="AR580:AR643" si="99">IF(ROW()=1,"",IF(M580="OK",IF(N580="","No",IF(COUNTIF(N:N,N580)&gt;1,"Yes","No")),"-"))</f>
        <v>-</v>
      </c>
      <c r="AS580" s="48" t="str">
        <f t="shared" ref="AS580:AS643" si="100">IF(ROW()=1,"",IF(M580="OK",IF(Q580="","No",IF(COUNTIF(Q:Q,Q580)&gt;1,"Yes","No")),"-"))</f>
        <v>-</v>
      </c>
      <c r="AT580" s="48" t="str">
        <f t="shared" si="96"/>
        <v>-</v>
      </c>
      <c r="AU580" s="48" t="str">
        <f t="shared" ref="AU580:AU643" si="101">IF(ROW()=1,"",IF(AQ580="Yes",IF(AR580="Yes",IF(AS580="Yes",IF(AT580="Yes","No"),"No"),"No"),"No"))</f>
        <v>No</v>
      </c>
      <c r="AV580" s="48" t="str">
        <f t="shared" ref="AV580:AV643" si="102">IF(ROW()=1,"",IF(AE580="","No","Yes"))</f>
        <v>No</v>
      </c>
      <c r="AW580" s="48" t="str">
        <f t="shared" ref="AW580:AW643" si="103">IF(ROW()=1,"",IF(AF580="","-",IF(AF580=J580,"Yes","No")))</f>
        <v>-</v>
      </c>
      <c r="AX580" s="48" t="str">
        <f t="shared" ref="AX580:AX643" si="104">IF(ROW()=1,"",IFERROR(IF(FIND("noindex",LOWER(AG580)),"Yes","No"),"No"))</f>
        <v>No</v>
      </c>
      <c r="AY580" s="48" t="str">
        <f t="shared" ref="AY580:AY643" si="105">IFERROR(IF(FIND("noindex",LOWER(AG580)),"Yes","No"),"No")</f>
        <v>No</v>
      </c>
      <c r="AZ580" s="48">
        <f t="shared" ref="AZ580:AZ643" si="106">LEN(J580)</f>
        <v>0</v>
      </c>
    </row>
    <row r="581" spans="1:52" x14ac:dyDescent="0.25">
      <c r="B581" s="39" t="e">
        <f>IF(ROW(A581)=1,"",VLOOKUP(A581,'SERP Crawl'!A:C,3,FALSE))</f>
        <v>#N/A</v>
      </c>
      <c r="C581" t="e">
        <f>IF(ROW(A581)=1,"",VLOOKUP(A581,Crawl!A:C,3,FALSE))</f>
        <v>#N/A</v>
      </c>
      <c r="D581" s="46" t="e">
        <f>IF(ROW(A581)=1,"",IF(VLOOKUP(A581,Crawl!A:V,22,FALSE)="","No","Yes"))</f>
        <v>#N/A</v>
      </c>
      <c r="E581" s="46" t="e">
        <f>IF(ROW(A581)=1,"",IF(VLOOKUP(A581,Crawl!A:W,23,FALSE)=0,"",VLOOKUP(A581,Crawl!A:W,23,FALSE)))</f>
        <v>#N/A</v>
      </c>
      <c r="F581" s="46" t="str">
        <f t="shared" si="97"/>
        <v/>
      </c>
      <c r="G581" s="46" t="str">
        <f>IFERROR(MID(A581,FIND(".",A581,LEN(Questionnaire!$E$3)),LEN(A581)),"")</f>
        <v/>
      </c>
      <c r="H581" s="46" t="str">
        <f t="shared" si="98"/>
        <v/>
      </c>
      <c r="AJ581"/>
      <c r="AK581"/>
      <c r="AL581"/>
      <c r="AM581"/>
      <c r="AN581"/>
      <c r="AO581"/>
      <c r="AP581"/>
      <c r="AQ581" s="48" t="str">
        <f>IF(ROW()=1,"",IF(L581=200,IFERROR(IF(FIND(LOWER(Questionnaire!$E$2),LOWER(N581)),"Yes","No"),"No"),"-"))</f>
        <v>-</v>
      </c>
      <c r="AR581" s="48" t="str">
        <f t="shared" si="99"/>
        <v>-</v>
      </c>
      <c r="AS581" s="48" t="str">
        <f t="shared" si="100"/>
        <v>-</v>
      </c>
      <c r="AT581" s="48" t="str">
        <f t="shared" ref="AT581:AT644" si="107">IFERROR(IF(ROW()=1,"",IF(M581="OK",IF(V581="","No",IF(COUNTIF(V:V,V581)&gt;1,"Yes","No")),"-")),"-")</f>
        <v>-</v>
      </c>
      <c r="AU581" s="48" t="str">
        <f t="shared" si="101"/>
        <v>No</v>
      </c>
      <c r="AV581" s="48" t="str">
        <f t="shared" si="102"/>
        <v>No</v>
      </c>
      <c r="AW581" s="48" t="str">
        <f t="shared" si="103"/>
        <v>-</v>
      </c>
      <c r="AX581" s="48" t="str">
        <f t="shared" si="104"/>
        <v>No</v>
      </c>
      <c r="AY581" s="48" t="str">
        <f t="shared" si="105"/>
        <v>No</v>
      </c>
      <c r="AZ581" s="48">
        <f t="shared" si="106"/>
        <v>0</v>
      </c>
    </row>
    <row r="582" spans="1:52" x14ac:dyDescent="0.25">
      <c r="B582" s="39" t="e">
        <f>IF(ROW(A582)=1,"",VLOOKUP(A582,'SERP Crawl'!A:C,3,FALSE))</f>
        <v>#N/A</v>
      </c>
      <c r="C582" t="e">
        <f>IF(ROW(A582)=1,"",VLOOKUP(A582,Crawl!A:C,3,FALSE))</f>
        <v>#N/A</v>
      </c>
      <c r="D582" s="46" t="e">
        <f>IF(ROW(A582)=1,"",IF(VLOOKUP(A582,Crawl!A:V,22,FALSE)="","No","Yes"))</f>
        <v>#N/A</v>
      </c>
      <c r="E582" s="46" t="e">
        <f>IF(ROW(A582)=1,"",IF(VLOOKUP(A582,Crawl!A:W,23,FALSE)=0,"",VLOOKUP(A582,Crawl!A:W,23,FALSE)))</f>
        <v>#N/A</v>
      </c>
      <c r="F582" s="46" t="str">
        <f t="shared" ref="F582:F645" si="108">IFERROR(IF(E582="","-",IF(IF(ROW(A582)=1,"",IF(E582="","-",IF(D582="Yes","-",IF(E582=A582,"Yes","No")))),"")),"")</f>
        <v/>
      </c>
      <c r="G582" s="46" t="str">
        <f>IFERROR(MID(A582,FIND(".",A582,LEN(Questionnaire!$E$3)),LEN(A582)),"")</f>
        <v/>
      </c>
      <c r="H582" s="46" t="str">
        <f t="shared" ref="H582:H645" si="109">IFERROR(MID(A582,FIND("//",A582)+2,SUM(FIND(".",A582)-2-FIND("//",A582))),"")</f>
        <v/>
      </c>
      <c r="AJ582"/>
      <c r="AK582"/>
      <c r="AL582"/>
      <c r="AM582"/>
      <c r="AN582"/>
      <c r="AO582"/>
      <c r="AP582"/>
      <c r="AQ582" s="48" t="str">
        <f>IF(ROW()=1,"",IF(L582=200,IFERROR(IF(FIND(LOWER(Questionnaire!$E$2),LOWER(N582)),"Yes","No"),"No"),"-"))</f>
        <v>-</v>
      </c>
      <c r="AR582" s="48" t="str">
        <f t="shared" si="99"/>
        <v>-</v>
      </c>
      <c r="AS582" s="48" t="str">
        <f t="shared" si="100"/>
        <v>-</v>
      </c>
      <c r="AT582" s="48" t="str">
        <f t="shared" si="107"/>
        <v>-</v>
      </c>
      <c r="AU582" s="48" t="str">
        <f t="shared" si="101"/>
        <v>No</v>
      </c>
      <c r="AV582" s="48" t="str">
        <f t="shared" si="102"/>
        <v>No</v>
      </c>
      <c r="AW582" s="48" t="str">
        <f t="shared" si="103"/>
        <v>-</v>
      </c>
      <c r="AX582" s="48" t="str">
        <f t="shared" si="104"/>
        <v>No</v>
      </c>
      <c r="AY582" s="48" t="str">
        <f t="shared" si="105"/>
        <v>No</v>
      </c>
      <c r="AZ582" s="48">
        <f t="shared" si="106"/>
        <v>0</v>
      </c>
    </row>
    <row r="583" spans="1:52" x14ac:dyDescent="0.25">
      <c r="B583" s="39" t="e">
        <f>IF(ROW(A583)=1,"",VLOOKUP(A583,'SERP Crawl'!A:C,3,FALSE))</f>
        <v>#N/A</v>
      </c>
      <c r="C583" t="e">
        <f>IF(ROW(A583)=1,"",VLOOKUP(A583,Crawl!A:C,3,FALSE))</f>
        <v>#N/A</v>
      </c>
      <c r="D583" s="46" t="e">
        <f>IF(ROW(A583)=1,"",IF(VLOOKUP(A583,Crawl!A:V,22,FALSE)="","No","Yes"))</f>
        <v>#N/A</v>
      </c>
      <c r="E583" s="46" t="e">
        <f>IF(ROW(A583)=1,"",IF(VLOOKUP(A583,Crawl!A:W,23,FALSE)=0,"",VLOOKUP(A583,Crawl!A:W,23,FALSE)))</f>
        <v>#N/A</v>
      </c>
      <c r="F583" s="46" t="str">
        <f t="shared" si="108"/>
        <v/>
      </c>
      <c r="G583" s="46" t="str">
        <f>IFERROR(MID(A583,FIND(".",A583,LEN(Questionnaire!$E$3)),LEN(A583)),"")</f>
        <v/>
      </c>
      <c r="H583" s="46" t="str">
        <f t="shared" si="109"/>
        <v/>
      </c>
      <c r="AJ583"/>
      <c r="AK583"/>
      <c r="AL583"/>
      <c r="AM583"/>
      <c r="AN583"/>
      <c r="AO583"/>
      <c r="AP583"/>
      <c r="AQ583" s="48" t="str">
        <f>IF(ROW()=1,"",IF(L583=200,IFERROR(IF(FIND(LOWER(Questionnaire!$E$2),LOWER(N583)),"Yes","No"),"No"),"-"))</f>
        <v>-</v>
      </c>
      <c r="AR583" s="48" t="str">
        <f t="shared" si="99"/>
        <v>-</v>
      </c>
      <c r="AS583" s="48" t="str">
        <f t="shared" si="100"/>
        <v>-</v>
      </c>
      <c r="AT583" s="48" t="str">
        <f t="shared" si="107"/>
        <v>-</v>
      </c>
      <c r="AU583" s="48" t="str">
        <f t="shared" si="101"/>
        <v>No</v>
      </c>
      <c r="AV583" s="48" t="str">
        <f t="shared" si="102"/>
        <v>No</v>
      </c>
      <c r="AW583" s="48" t="str">
        <f t="shared" si="103"/>
        <v>-</v>
      </c>
      <c r="AX583" s="48" t="str">
        <f t="shared" si="104"/>
        <v>No</v>
      </c>
      <c r="AY583" s="48" t="str">
        <f t="shared" si="105"/>
        <v>No</v>
      </c>
      <c r="AZ583" s="48">
        <f t="shared" si="106"/>
        <v>0</v>
      </c>
    </row>
    <row r="584" spans="1:52" x14ac:dyDescent="0.25">
      <c r="B584" s="39" t="e">
        <f>IF(ROW(A584)=1,"",VLOOKUP(A584,'SERP Crawl'!A:C,3,FALSE))</f>
        <v>#N/A</v>
      </c>
      <c r="C584" t="e">
        <f>IF(ROW(A584)=1,"",VLOOKUP(A584,Crawl!A:C,3,FALSE))</f>
        <v>#N/A</v>
      </c>
      <c r="D584" s="46" t="e">
        <f>IF(ROW(A584)=1,"",IF(VLOOKUP(A584,Crawl!A:V,22,FALSE)="","No","Yes"))</f>
        <v>#N/A</v>
      </c>
      <c r="E584" s="46" t="e">
        <f>IF(ROW(A584)=1,"",IF(VLOOKUP(A584,Crawl!A:W,23,FALSE)=0,"",VLOOKUP(A584,Crawl!A:W,23,FALSE)))</f>
        <v>#N/A</v>
      </c>
      <c r="F584" s="46" t="str">
        <f t="shared" si="108"/>
        <v/>
      </c>
      <c r="G584" s="46" t="str">
        <f>IFERROR(MID(A584,FIND(".",A584,LEN(Questionnaire!$E$3)),LEN(A584)),"")</f>
        <v/>
      </c>
      <c r="H584" s="46" t="str">
        <f t="shared" si="109"/>
        <v/>
      </c>
      <c r="AJ584"/>
      <c r="AK584"/>
      <c r="AL584"/>
      <c r="AM584"/>
      <c r="AN584"/>
      <c r="AO584"/>
      <c r="AP584"/>
      <c r="AQ584" s="48" t="str">
        <f>IF(ROW()=1,"",IF(L584=200,IFERROR(IF(FIND(LOWER(Questionnaire!$E$2),LOWER(N584)),"Yes","No"),"No"),"-"))</f>
        <v>-</v>
      </c>
      <c r="AR584" s="48" t="str">
        <f t="shared" si="99"/>
        <v>-</v>
      </c>
      <c r="AS584" s="48" t="str">
        <f t="shared" si="100"/>
        <v>-</v>
      </c>
      <c r="AT584" s="48" t="str">
        <f t="shared" si="107"/>
        <v>-</v>
      </c>
      <c r="AU584" s="48" t="str">
        <f t="shared" si="101"/>
        <v>No</v>
      </c>
      <c r="AV584" s="48" t="str">
        <f t="shared" si="102"/>
        <v>No</v>
      </c>
      <c r="AW584" s="48" t="str">
        <f t="shared" si="103"/>
        <v>-</v>
      </c>
      <c r="AX584" s="48" t="str">
        <f t="shared" si="104"/>
        <v>No</v>
      </c>
      <c r="AY584" s="48" t="str">
        <f t="shared" si="105"/>
        <v>No</v>
      </c>
      <c r="AZ584" s="48">
        <f t="shared" si="106"/>
        <v>0</v>
      </c>
    </row>
    <row r="585" spans="1:52" x14ac:dyDescent="0.25">
      <c r="B585" s="39" t="e">
        <f>IF(ROW(A585)=1,"",VLOOKUP(A585,'SERP Crawl'!A:C,3,FALSE))</f>
        <v>#N/A</v>
      </c>
      <c r="C585" t="e">
        <f>IF(ROW(A585)=1,"",VLOOKUP(A585,Crawl!A:C,3,FALSE))</f>
        <v>#N/A</v>
      </c>
      <c r="D585" s="46" t="e">
        <f>IF(ROW(A585)=1,"",IF(VLOOKUP(A585,Crawl!A:V,22,FALSE)="","No","Yes"))</f>
        <v>#N/A</v>
      </c>
      <c r="E585" s="46" t="e">
        <f>IF(ROW(A585)=1,"",IF(VLOOKUP(A585,Crawl!A:W,23,FALSE)=0,"",VLOOKUP(A585,Crawl!A:W,23,FALSE)))</f>
        <v>#N/A</v>
      </c>
      <c r="F585" s="46" t="str">
        <f t="shared" si="108"/>
        <v/>
      </c>
      <c r="G585" s="46" t="str">
        <f>IFERROR(MID(A585,FIND(".",A585,LEN(Questionnaire!$E$3)),LEN(A585)),"")</f>
        <v/>
      </c>
      <c r="H585" s="46" t="str">
        <f t="shared" si="109"/>
        <v/>
      </c>
      <c r="AJ585"/>
      <c r="AK585"/>
      <c r="AL585"/>
      <c r="AM585"/>
      <c r="AN585"/>
      <c r="AO585"/>
      <c r="AP585"/>
      <c r="AQ585" s="48" t="str">
        <f>IF(ROW()=1,"",IF(L585=200,IFERROR(IF(FIND(LOWER(Questionnaire!$E$2),LOWER(N585)),"Yes","No"),"No"),"-"))</f>
        <v>-</v>
      </c>
      <c r="AR585" s="48" t="str">
        <f t="shared" si="99"/>
        <v>-</v>
      </c>
      <c r="AS585" s="48" t="str">
        <f t="shared" si="100"/>
        <v>-</v>
      </c>
      <c r="AT585" s="48" t="str">
        <f t="shared" si="107"/>
        <v>-</v>
      </c>
      <c r="AU585" s="48" t="str">
        <f t="shared" si="101"/>
        <v>No</v>
      </c>
      <c r="AV585" s="48" t="str">
        <f t="shared" si="102"/>
        <v>No</v>
      </c>
      <c r="AW585" s="48" t="str">
        <f t="shared" si="103"/>
        <v>-</v>
      </c>
      <c r="AX585" s="48" t="str">
        <f t="shared" si="104"/>
        <v>No</v>
      </c>
      <c r="AY585" s="48" t="str">
        <f t="shared" si="105"/>
        <v>No</v>
      </c>
      <c r="AZ585" s="48">
        <f t="shared" si="106"/>
        <v>0</v>
      </c>
    </row>
    <row r="586" spans="1:52" x14ac:dyDescent="0.25">
      <c r="B586" s="39" t="e">
        <f>IF(ROW(A586)=1,"",VLOOKUP(A586,'SERP Crawl'!A:C,3,FALSE))</f>
        <v>#N/A</v>
      </c>
      <c r="C586" t="e">
        <f>IF(ROW(A586)=1,"",VLOOKUP(A586,Crawl!A:C,3,FALSE))</f>
        <v>#N/A</v>
      </c>
      <c r="D586" s="46" t="e">
        <f>IF(ROW(A586)=1,"",IF(VLOOKUP(A586,Crawl!A:V,22,FALSE)="","No","Yes"))</f>
        <v>#N/A</v>
      </c>
      <c r="E586" s="46" t="e">
        <f>IF(ROW(A586)=1,"",IF(VLOOKUP(A586,Crawl!A:W,23,FALSE)=0,"",VLOOKUP(A586,Crawl!A:W,23,FALSE)))</f>
        <v>#N/A</v>
      </c>
      <c r="F586" s="46" t="str">
        <f t="shared" si="108"/>
        <v/>
      </c>
      <c r="G586" s="46" t="str">
        <f>IFERROR(MID(A586,FIND(".",A586,LEN(Questionnaire!$E$3)),LEN(A586)),"")</f>
        <v/>
      </c>
      <c r="H586" s="46" t="str">
        <f t="shared" si="109"/>
        <v/>
      </c>
      <c r="AJ586"/>
      <c r="AK586"/>
      <c r="AL586"/>
      <c r="AM586"/>
      <c r="AN586"/>
      <c r="AO586"/>
      <c r="AP586"/>
      <c r="AQ586" s="48" t="str">
        <f>IF(ROW()=1,"",IF(L586=200,IFERROR(IF(FIND(LOWER(Questionnaire!$E$2),LOWER(N586)),"Yes","No"),"No"),"-"))</f>
        <v>-</v>
      </c>
      <c r="AR586" s="48" t="str">
        <f t="shared" si="99"/>
        <v>-</v>
      </c>
      <c r="AS586" s="48" t="str">
        <f t="shared" si="100"/>
        <v>-</v>
      </c>
      <c r="AT586" s="48" t="str">
        <f t="shared" si="107"/>
        <v>-</v>
      </c>
      <c r="AU586" s="48" t="str">
        <f t="shared" si="101"/>
        <v>No</v>
      </c>
      <c r="AV586" s="48" t="str">
        <f t="shared" si="102"/>
        <v>No</v>
      </c>
      <c r="AW586" s="48" t="str">
        <f t="shared" si="103"/>
        <v>-</v>
      </c>
      <c r="AX586" s="48" t="str">
        <f t="shared" si="104"/>
        <v>No</v>
      </c>
      <c r="AY586" s="48" t="str">
        <f t="shared" si="105"/>
        <v>No</v>
      </c>
      <c r="AZ586" s="48">
        <f t="shared" si="106"/>
        <v>0</v>
      </c>
    </row>
    <row r="587" spans="1:52" x14ac:dyDescent="0.25">
      <c r="B587" s="39" t="e">
        <f>IF(ROW(A587)=1,"",VLOOKUP(A587,'SERP Crawl'!A:C,3,FALSE))</f>
        <v>#N/A</v>
      </c>
      <c r="C587" t="e">
        <f>IF(ROW(A587)=1,"",VLOOKUP(A587,Crawl!A:C,3,FALSE))</f>
        <v>#N/A</v>
      </c>
      <c r="D587" s="46" t="e">
        <f>IF(ROW(A587)=1,"",IF(VLOOKUP(A587,Crawl!A:V,22,FALSE)="","No","Yes"))</f>
        <v>#N/A</v>
      </c>
      <c r="E587" s="46" t="e">
        <f>IF(ROW(A587)=1,"",IF(VLOOKUP(A587,Crawl!A:W,23,FALSE)=0,"",VLOOKUP(A587,Crawl!A:W,23,FALSE)))</f>
        <v>#N/A</v>
      </c>
      <c r="F587" s="46" t="str">
        <f t="shared" si="108"/>
        <v/>
      </c>
      <c r="G587" s="46" t="str">
        <f>IFERROR(MID(A587,FIND(".",A587,LEN(Questionnaire!$E$3)),LEN(A587)),"")</f>
        <v/>
      </c>
      <c r="H587" s="46" t="str">
        <f t="shared" si="109"/>
        <v/>
      </c>
      <c r="AJ587"/>
      <c r="AK587"/>
      <c r="AL587"/>
      <c r="AM587"/>
      <c r="AN587"/>
      <c r="AO587"/>
      <c r="AP587"/>
      <c r="AQ587" s="48" t="str">
        <f>IF(ROW()=1,"",IF(L587=200,IFERROR(IF(FIND(LOWER(Questionnaire!$E$2),LOWER(N587)),"Yes","No"),"No"),"-"))</f>
        <v>-</v>
      </c>
      <c r="AR587" s="48" t="str">
        <f t="shared" si="99"/>
        <v>-</v>
      </c>
      <c r="AS587" s="48" t="str">
        <f t="shared" si="100"/>
        <v>-</v>
      </c>
      <c r="AT587" s="48" t="str">
        <f t="shared" si="107"/>
        <v>-</v>
      </c>
      <c r="AU587" s="48" t="str">
        <f t="shared" si="101"/>
        <v>No</v>
      </c>
      <c r="AV587" s="48" t="str">
        <f t="shared" si="102"/>
        <v>No</v>
      </c>
      <c r="AW587" s="48" t="str">
        <f t="shared" si="103"/>
        <v>-</v>
      </c>
      <c r="AX587" s="48" t="str">
        <f t="shared" si="104"/>
        <v>No</v>
      </c>
      <c r="AY587" s="48" t="str">
        <f t="shared" si="105"/>
        <v>No</v>
      </c>
      <c r="AZ587" s="48">
        <f t="shared" si="106"/>
        <v>0</v>
      </c>
    </row>
    <row r="588" spans="1:52" x14ac:dyDescent="0.25">
      <c r="B588" s="39" t="e">
        <f>IF(ROW(A588)=1,"",VLOOKUP(A588,'SERP Crawl'!A:C,3,FALSE))</f>
        <v>#N/A</v>
      </c>
      <c r="C588" t="e">
        <f>IF(ROW(A588)=1,"",VLOOKUP(A588,Crawl!A:C,3,FALSE))</f>
        <v>#N/A</v>
      </c>
      <c r="D588" s="46" t="e">
        <f>IF(ROW(A588)=1,"",IF(VLOOKUP(A588,Crawl!A:V,22,FALSE)="","No","Yes"))</f>
        <v>#N/A</v>
      </c>
      <c r="E588" s="46" t="e">
        <f>IF(ROW(A588)=1,"",IF(VLOOKUP(A588,Crawl!A:W,23,FALSE)=0,"",VLOOKUP(A588,Crawl!A:W,23,FALSE)))</f>
        <v>#N/A</v>
      </c>
      <c r="F588" s="46" t="str">
        <f t="shared" si="108"/>
        <v/>
      </c>
      <c r="G588" s="46" t="str">
        <f>IFERROR(MID(A588,FIND(".",A588,LEN(Questionnaire!$E$3)),LEN(A588)),"")</f>
        <v/>
      </c>
      <c r="H588" s="46" t="str">
        <f t="shared" si="109"/>
        <v/>
      </c>
      <c r="AJ588"/>
      <c r="AK588"/>
      <c r="AL588"/>
      <c r="AM588"/>
      <c r="AN588"/>
      <c r="AO588"/>
      <c r="AP588"/>
      <c r="AQ588" s="48" t="str">
        <f>IF(ROW()=1,"",IF(L588=200,IFERROR(IF(FIND(LOWER(Questionnaire!$E$2),LOWER(N588)),"Yes","No"),"No"),"-"))</f>
        <v>-</v>
      </c>
      <c r="AR588" s="48" t="str">
        <f t="shared" si="99"/>
        <v>-</v>
      </c>
      <c r="AS588" s="48" t="str">
        <f t="shared" si="100"/>
        <v>-</v>
      </c>
      <c r="AT588" s="48" t="str">
        <f t="shared" si="107"/>
        <v>-</v>
      </c>
      <c r="AU588" s="48" t="str">
        <f t="shared" si="101"/>
        <v>No</v>
      </c>
      <c r="AV588" s="48" t="str">
        <f t="shared" si="102"/>
        <v>No</v>
      </c>
      <c r="AW588" s="48" t="str">
        <f t="shared" si="103"/>
        <v>-</v>
      </c>
      <c r="AX588" s="48" t="str">
        <f t="shared" si="104"/>
        <v>No</v>
      </c>
      <c r="AY588" s="48" t="str">
        <f t="shared" si="105"/>
        <v>No</v>
      </c>
      <c r="AZ588" s="48">
        <f t="shared" si="106"/>
        <v>0</v>
      </c>
    </row>
    <row r="589" spans="1:52" x14ac:dyDescent="0.25">
      <c r="B589" s="39" t="e">
        <f>IF(ROW(A589)=1,"",VLOOKUP(A589,'SERP Crawl'!A:C,3,FALSE))</f>
        <v>#N/A</v>
      </c>
      <c r="C589" t="e">
        <f>IF(ROW(A589)=1,"",VLOOKUP(A589,Crawl!A:C,3,FALSE))</f>
        <v>#N/A</v>
      </c>
      <c r="D589" s="46" t="e">
        <f>IF(ROW(A589)=1,"",IF(VLOOKUP(A589,Crawl!A:V,22,FALSE)="","No","Yes"))</f>
        <v>#N/A</v>
      </c>
      <c r="E589" s="46" t="e">
        <f>IF(ROW(A589)=1,"",IF(VLOOKUP(A589,Crawl!A:W,23,FALSE)=0,"",VLOOKUP(A589,Crawl!A:W,23,FALSE)))</f>
        <v>#N/A</v>
      </c>
      <c r="F589" s="46" t="str">
        <f t="shared" si="108"/>
        <v/>
      </c>
      <c r="G589" s="46" t="str">
        <f>IFERROR(MID(A589,FIND(".",A589,LEN(Questionnaire!$E$3)),LEN(A589)),"")</f>
        <v/>
      </c>
      <c r="H589" s="46" t="str">
        <f t="shared" si="109"/>
        <v/>
      </c>
      <c r="AJ589"/>
      <c r="AK589"/>
      <c r="AL589"/>
      <c r="AM589"/>
      <c r="AN589"/>
      <c r="AO589"/>
      <c r="AP589"/>
      <c r="AQ589" s="48" t="str">
        <f>IF(ROW()=1,"",IF(L589=200,IFERROR(IF(FIND(LOWER(Questionnaire!$E$2),LOWER(N589)),"Yes","No"),"No"),"-"))</f>
        <v>-</v>
      </c>
      <c r="AR589" s="48" t="str">
        <f t="shared" si="99"/>
        <v>-</v>
      </c>
      <c r="AS589" s="48" t="str">
        <f t="shared" si="100"/>
        <v>-</v>
      </c>
      <c r="AT589" s="48" t="str">
        <f t="shared" si="107"/>
        <v>-</v>
      </c>
      <c r="AU589" s="48" t="str">
        <f t="shared" si="101"/>
        <v>No</v>
      </c>
      <c r="AV589" s="48" t="str">
        <f t="shared" si="102"/>
        <v>No</v>
      </c>
      <c r="AW589" s="48" t="str">
        <f t="shared" si="103"/>
        <v>-</v>
      </c>
      <c r="AX589" s="48" t="str">
        <f t="shared" si="104"/>
        <v>No</v>
      </c>
      <c r="AY589" s="48" t="str">
        <f t="shared" si="105"/>
        <v>No</v>
      </c>
      <c r="AZ589" s="48">
        <f t="shared" si="106"/>
        <v>0</v>
      </c>
    </row>
    <row r="590" spans="1:52" x14ac:dyDescent="0.25">
      <c r="B590" s="39" t="e">
        <f>IF(ROW(A590)=1,"",VLOOKUP(A590,'SERP Crawl'!A:C,3,FALSE))</f>
        <v>#N/A</v>
      </c>
      <c r="C590" t="e">
        <f>IF(ROW(A590)=1,"",VLOOKUP(A590,Crawl!A:C,3,FALSE))</f>
        <v>#N/A</v>
      </c>
      <c r="D590" s="46" t="e">
        <f>IF(ROW(A590)=1,"",IF(VLOOKUP(A590,Crawl!A:V,22,FALSE)="","No","Yes"))</f>
        <v>#N/A</v>
      </c>
      <c r="E590" s="46" t="e">
        <f>IF(ROW(A590)=1,"",IF(VLOOKUP(A590,Crawl!A:W,23,FALSE)=0,"",VLOOKUP(A590,Crawl!A:W,23,FALSE)))</f>
        <v>#N/A</v>
      </c>
      <c r="F590" s="46" t="str">
        <f t="shared" si="108"/>
        <v/>
      </c>
      <c r="G590" s="46" t="str">
        <f>IFERROR(MID(A590,FIND(".",A590,LEN(Questionnaire!$E$3)),LEN(A590)),"")</f>
        <v/>
      </c>
      <c r="H590" s="46" t="str">
        <f t="shared" si="109"/>
        <v/>
      </c>
      <c r="AJ590"/>
      <c r="AK590"/>
      <c r="AL590"/>
      <c r="AM590"/>
      <c r="AN590"/>
      <c r="AO590"/>
      <c r="AP590"/>
      <c r="AQ590" s="48" t="str">
        <f>IF(ROW()=1,"",IF(L590=200,IFERROR(IF(FIND(LOWER(Questionnaire!$E$2),LOWER(N590)),"Yes","No"),"No"),"-"))</f>
        <v>-</v>
      </c>
      <c r="AR590" s="48" t="str">
        <f t="shared" si="99"/>
        <v>-</v>
      </c>
      <c r="AS590" s="48" t="str">
        <f t="shared" si="100"/>
        <v>-</v>
      </c>
      <c r="AT590" s="48" t="str">
        <f t="shared" si="107"/>
        <v>-</v>
      </c>
      <c r="AU590" s="48" t="str">
        <f t="shared" si="101"/>
        <v>No</v>
      </c>
      <c r="AV590" s="48" t="str">
        <f t="shared" si="102"/>
        <v>No</v>
      </c>
      <c r="AW590" s="48" t="str">
        <f t="shared" si="103"/>
        <v>-</v>
      </c>
      <c r="AX590" s="48" t="str">
        <f t="shared" si="104"/>
        <v>No</v>
      </c>
      <c r="AY590" s="48" t="str">
        <f t="shared" si="105"/>
        <v>No</v>
      </c>
      <c r="AZ590" s="48">
        <f t="shared" si="106"/>
        <v>0</v>
      </c>
    </row>
    <row r="591" spans="1:52" x14ac:dyDescent="0.25">
      <c r="B591" s="39" t="e">
        <f>IF(ROW(A591)=1,"",VLOOKUP(A591,'SERP Crawl'!A:C,3,FALSE))</f>
        <v>#N/A</v>
      </c>
      <c r="C591" t="e">
        <f>IF(ROW(A591)=1,"",VLOOKUP(A591,Crawl!A:C,3,FALSE))</f>
        <v>#N/A</v>
      </c>
      <c r="D591" s="46" t="e">
        <f>IF(ROW(A591)=1,"",IF(VLOOKUP(A591,Crawl!A:V,22,FALSE)="","No","Yes"))</f>
        <v>#N/A</v>
      </c>
      <c r="E591" s="46" t="e">
        <f>IF(ROW(A591)=1,"",IF(VLOOKUP(A591,Crawl!A:W,23,FALSE)=0,"",VLOOKUP(A591,Crawl!A:W,23,FALSE)))</f>
        <v>#N/A</v>
      </c>
      <c r="F591" s="46" t="str">
        <f t="shared" si="108"/>
        <v/>
      </c>
      <c r="G591" s="46" t="str">
        <f>IFERROR(MID(A591,FIND(".",A591,LEN(Questionnaire!$E$3)),LEN(A591)),"")</f>
        <v/>
      </c>
      <c r="H591" s="46" t="str">
        <f t="shared" si="109"/>
        <v/>
      </c>
      <c r="AJ591"/>
      <c r="AK591"/>
      <c r="AL591"/>
      <c r="AM591"/>
      <c r="AN591"/>
      <c r="AO591"/>
      <c r="AP591"/>
      <c r="AQ591" s="48" t="str">
        <f>IF(ROW()=1,"",IF(L591=200,IFERROR(IF(FIND(LOWER(Questionnaire!$E$2),LOWER(N591)),"Yes","No"),"No"),"-"))</f>
        <v>-</v>
      </c>
      <c r="AR591" s="48" t="str">
        <f t="shared" si="99"/>
        <v>-</v>
      </c>
      <c r="AS591" s="48" t="str">
        <f t="shared" si="100"/>
        <v>-</v>
      </c>
      <c r="AT591" s="48" t="str">
        <f t="shared" si="107"/>
        <v>-</v>
      </c>
      <c r="AU591" s="48" t="str">
        <f t="shared" si="101"/>
        <v>No</v>
      </c>
      <c r="AV591" s="48" t="str">
        <f t="shared" si="102"/>
        <v>No</v>
      </c>
      <c r="AW591" s="48" t="str">
        <f t="shared" si="103"/>
        <v>-</v>
      </c>
      <c r="AX591" s="48" t="str">
        <f t="shared" si="104"/>
        <v>No</v>
      </c>
      <c r="AY591" s="48" t="str">
        <f t="shared" si="105"/>
        <v>No</v>
      </c>
      <c r="AZ591" s="48">
        <f t="shared" si="106"/>
        <v>0</v>
      </c>
    </row>
    <row r="592" spans="1:52" x14ac:dyDescent="0.25">
      <c r="B592" s="39" t="e">
        <f>IF(ROW(A592)=1,"",VLOOKUP(A592,'SERP Crawl'!A:C,3,FALSE))</f>
        <v>#N/A</v>
      </c>
      <c r="C592" t="e">
        <f>IF(ROW(A592)=1,"",VLOOKUP(A592,Crawl!A:C,3,FALSE))</f>
        <v>#N/A</v>
      </c>
      <c r="D592" s="46" t="e">
        <f>IF(ROW(A592)=1,"",IF(VLOOKUP(A592,Crawl!A:V,22,FALSE)="","No","Yes"))</f>
        <v>#N/A</v>
      </c>
      <c r="E592" s="46" t="e">
        <f>IF(ROW(A592)=1,"",IF(VLOOKUP(A592,Crawl!A:W,23,FALSE)=0,"",VLOOKUP(A592,Crawl!A:W,23,FALSE)))</f>
        <v>#N/A</v>
      </c>
      <c r="F592" s="46" t="str">
        <f t="shared" si="108"/>
        <v/>
      </c>
      <c r="G592" s="46" t="str">
        <f>IFERROR(MID(A592,FIND(".",A592,LEN(Questionnaire!$E$3)),LEN(A592)),"")</f>
        <v/>
      </c>
      <c r="H592" s="46" t="str">
        <f t="shared" si="109"/>
        <v/>
      </c>
      <c r="AJ592"/>
      <c r="AK592"/>
      <c r="AL592"/>
      <c r="AM592"/>
      <c r="AN592"/>
      <c r="AO592"/>
      <c r="AP592"/>
      <c r="AQ592" s="48" t="str">
        <f>IF(ROW()=1,"",IF(L592=200,IFERROR(IF(FIND(LOWER(Questionnaire!$E$2),LOWER(N592)),"Yes","No"),"No"),"-"))</f>
        <v>-</v>
      </c>
      <c r="AR592" s="48" t="str">
        <f t="shared" si="99"/>
        <v>-</v>
      </c>
      <c r="AS592" s="48" t="str">
        <f t="shared" si="100"/>
        <v>-</v>
      </c>
      <c r="AT592" s="48" t="str">
        <f t="shared" si="107"/>
        <v>-</v>
      </c>
      <c r="AU592" s="48" t="str">
        <f t="shared" si="101"/>
        <v>No</v>
      </c>
      <c r="AV592" s="48" t="str">
        <f t="shared" si="102"/>
        <v>No</v>
      </c>
      <c r="AW592" s="48" t="str">
        <f t="shared" si="103"/>
        <v>-</v>
      </c>
      <c r="AX592" s="48" t="str">
        <f t="shared" si="104"/>
        <v>No</v>
      </c>
      <c r="AY592" s="48" t="str">
        <f t="shared" si="105"/>
        <v>No</v>
      </c>
      <c r="AZ592" s="48">
        <f t="shared" si="106"/>
        <v>0</v>
      </c>
    </row>
    <row r="593" spans="2:52" x14ac:dyDescent="0.25">
      <c r="B593" s="39" t="e">
        <f>IF(ROW(A593)=1,"",VLOOKUP(A593,'SERP Crawl'!A:C,3,FALSE))</f>
        <v>#N/A</v>
      </c>
      <c r="C593" t="e">
        <f>IF(ROW(A593)=1,"",VLOOKUP(A593,Crawl!A:C,3,FALSE))</f>
        <v>#N/A</v>
      </c>
      <c r="D593" s="46" t="e">
        <f>IF(ROW(A593)=1,"",IF(VLOOKUP(A593,Crawl!A:V,22,FALSE)="","No","Yes"))</f>
        <v>#N/A</v>
      </c>
      <c r="E593" s="46" t="e">
        <f>IF(ROW(A593)=1,"",IF(VLOOKUP(A593,Crawl!A:W,23,FALSE)=0,"",VLOOKUP(A593,Crawl!A:W,23,FALSE)))</f>
        <v>#N/A</v>
      </c>
      <c r="F593" s="46" t="str">
        <f t="shared" si="108"/>
        <v/>
      </c>
      <c r="G593" s="46" t="str">
        <f>IFERROR(MID(A593,FIND(".",A593,LEN(Questionnaire!$E$3)),LEN(A593)),"")</f>
        <v/>
      </c>
      <c r="H593" s="46" t="str">
        <f t="shared" si="109"/>
        <v/>
      </c>
      <c r="AJ593"/>
      <c r="AK593"/>
      <c r="AL593"/>
      <c r="AM593"/>
      <c r="AN593"/>
      <c r="AO593"/>
      <c r="AP593"/>
      <c r="AQ593" s="48" t="str">
        <f>IF(ROW()=1,"",IF(L593=200,IFERROR(IF(FIND(LOWER(Questionnaire!$E$2),LOWER(N593)),"Yes","No"),"No"),"-"))</f>
        <v>-</v>
      </c>
      <c r="AR593" s="48" t="str">
        <f t="shared" si="99"/>
        <v>-</v>
      </c>
      <c r="AS593" s="48" t="str">
        <f t="shared" si="100"/>
        <v>-</v>
      </c>
      <c r="AT593" s="48" t="str">
        <f t="shared" si="107"/>
        <v>-</v>
      </c>
      <c r="AU593" s="48" t="str">
        <f t="shared" si="101"/>
        <v>No</v>
      </c>
      <c r="AV593" s="48" t="str">
        <f t="shared" si="102"/>
        <v>No</v>
      </c>
      <c r="AW593" s="48" t="str">
        <f t="shared" si="103"/>
        <v>-</v>
      </c>
      <c r="AX593" s="48" t="str">
        <f t="shared" si="104"/>
        <v>No</v>
      </c>
      <c r="AY593" s="48" t="str">
        <f t="shared" si="105"/>
        <v>No</v>
      </c>
      <c r="AZ593" s="48">
        <f t="shared" si="106"/>
        <v>0</v>
      </c>
    </row>
    <row r="594" spans="2:52" x14ac:dyDescent="0.25">
      <c r="B594" s="39" t="e">
        <f>IF(ROW(A594)=1,"",VLOOKUP(A594,'SERP Crawl'!A:C,3,FALSE))</f>
        <v>#N/A</v>
      </c>
      <c r="C594" t="e">
        <f>IF(ROW(A594)=1,"",VLOOKUP(A594,Crawl!A:C,3,FALSE))</f>
        <v>#N/A</v>
      </c>
      <c r="D594" s="46" t="e">
        <f>IF(ROW(A594)=1,"",IF(VLOOKUP(A594,Crawl!A:V,22,FALSE)="","No","Yes"))</f>
        <v>#N/A</v>
      </c>
      <c r="E594" s="46" t="e">
        <f>IF(ROW(A594)=1,"",IF(VLOOKUP(A594,Crawl!A:W,23,FALSE)=0,"",VLOOKUP(A594,Crawl!A:W,23,FALSE)))</f>
        <v>#N/A</v>
      </c>
      <c r="F594" s="46" t="str">
        <f t="shared" si="108"/>
        <v/>
      </c>
      <c r="G594" s="46" t="str">
        <f>IFERROR(MID(A594,FIND(".",A594,LEN(Questionnaire!$E$3)),LEN(A594)),"")</f>
        <v/>
      </c>
      <c r="H594" s="46" t="str">
        <f t="shared" si="109"/>
        <v/>
      </c>
      <c r="AJ594"/>
      <c r="AK594"/>
      <c r="AL594"/>
      <c r="AM594"/>
      <c r="AN594"/>
      <c r="AO594"/>
      <c r="AP594"/>
      <c r="AQ594" s="48" t="str">
        <f>IF(ROW()=1,"",IF(L594=200,IFERROR(IF(FIND(LOWER(Questionnaire!$E$2),LOWER(N594)),"Yes","No"),"No"),"-"))</f>
        <v>-</v>
      </c>
      <c r="AR594" s="48" t="str">
        <f t="shared" si="99"/>
        <v>-</v>
      </c>
      <c r="AS594" s="48" t="str">
        <f t="shared" si="100"/>
        <v>-</v>
      </c>
      <c r="AT594" s="48" t="str">
        <f t="shared" si="107"/>
        <v>-</v>
      </c>
      <c r="AU594" s="48" t="str">
        <f t="shared" si="101"/>
        <v>No</v>
      </c>
      <c r="AV594" s="48" t="str">
        <f t="shared" si="102"/>
        <v>No</v>
      </c>
      <c r="AW594" s="48" t="str">
        <f t="shared" si="103"/>
        <v>-</v>
      </c>
      <c r="AX594" s="48" t="str">
        <f t="shared" si="104"/>
        <v>No</v>
      </c>
      <c r="AY594" s="48" t="str">
        <f t="shared" si="105"/>
        <v>No</v>
      </c>
      <c r="AZ594" s="48">
        <f t="shared" si="106"/>
        <v>0</v>
      </c>
    </row>
    <row r="595" spans="2:52" x14ac:dyDescent="0.25">
      <c r="B595" s="39" t="e">
        <f>IF(ROW(A595)=1,"",VLOOKUP(A595,'SERP Crawl'!A:C,3,FALSE))</f>
        <v>#N/A</v>
      </c>
      <c r="C595" t="e">
        <f>IF(ROW(A595)=1,"",VLOOKUP(A595,Crawl!A:C,3,FALSE))</f>
        <v>#N/A</v>
      </c>
      <c r="D595" s="46" t="e">
        <f>IF(ROW(A595)=1,"",IF(VLOOKUP(A595,Crawl!A:V,22,FALSE)="","No","Yes"))</f>
        <v>#N/A</v>
      </c>
      <c r="E595" s="46" t="e">
        <f>IF(ROW(A595)=1,"",IF(VLOOKUP(A595,Crawl!A:W,23,FALSE)=0,"",VLOOKUP(A595,Crawl!A:W,23,FALSE)))</f>
        <v>#N/A</v>
      </c>
      <c r="F595" s="46" t="str">
        <f t="shared" si="108"/>
        <v/>
      </c>
      <c r="G595" s="46" t="str">
        <f>IFERROR(MID(A595,FIND(".",A595,LEN(Questionnaire!$E$3)),LEN(A595)),"")</f>
        <v/>
      </c>
      <c r="H595" s="46" t="str">
        <f t="shared" si="109"/>
        <v/>
      </c>
      <c r="AJ595"/>
      <c r="AK595"/>
      <c r="AL595"/>
      <c r="AM595"/>
      <c r="AN595"/>
      <c r="AO595"/>
      <c r="AP595"/>
      <c r="AQ595" s="48" t="str">
        <f>IF(ROW()=1,"",IF(L595=200,IFERROR(IF(FIND(LOWER(Questionnaire!$E$2),LOWER(N595)),"Yes","No"),"No"),"-"))</f>
        <v>-</v>
      </c>
      <c r="AR595" s="48" t="str">
        <f t="shared" si="99"/>
        <v>-</v>
      </c>
      <c r="AS595" s="48" t="str">
        <f t="shared" si="100"/>
        <v>-</v>
      </c>
      <c r="AT595" s="48" t="str">
        <f t="shared" si="107"/>
        <v>-</v>
      </c>
      <c r="AU595" s="48" t="str">
        <f t="shared" si="101"/>
        <v>No</v>
      </c>
      <c r="AV595" s="48" t="str">
        <f t="shared" si="102"/>
        <v>No</v>
      </c>
      <c r="AW595" s="48" t="str">
        <f t="shared" si="103"/>
        <v>-</v>
      </c>
      <c r="AX595" s="48" t="str">
        <f t="shared" si="104"/>
        <v>No</v>
      </c>
      <c r="AY595" s="48" t="str">
        <f t="shared" si="105"/>
        <v>No</v>
      </c>
      <c r="AZ595" s="48">
        <f t="shared" si="106"/>
        <v>0</v>
      </c>
    </row>
    <row r="596" spans="2:52" x14ac:dyDescent="0.25">
      <c r="B596" s="39" t="e">
        <f>IF(ROW(A596)=1,"",VLOOKUP(A596,'SERP Crawl'!A:C,3,FALSE))</f>
        <v>#N/A</v>
      </c>
      <c r="C596" t="e">
        <f>IF(ROW(A596)=1,"",VLOOKUP(A596,Crawl!A:C,3,FALSE))</f>
        <v>#N/A</v>
      </c>
      <c r="D596" s="46" t="e">
        <f>IF(ROW(A596)=1,"",IF(VLOOKUP(A596,Crawl!A:V,22,FALSE)="","No","Yes"))</f>
        <v>#N/A</v>
      </c>
      <c r="E596" s="46" t="e">
        <f>IF(ROW(A596)=1,"",IF(VLOOKUP(A596,Crawl!A:W,23,FALSE)=0,"",VLOOKUP(A596,Crawl!A:W,23,FALSE)))</f>
        <v>#N/A</v>
      </c>
      <c r="F596" s="46" t="str">
        <f t="shared" si="108"/>
        <v/>
      </c>
      <c r="G596" s="46" t="str">
        <f>IFERROR(MID(A596,FIND(".",A596,LEN(Questionnaire!$E$3)),LEN(A596)),"")</f>
        <v/>
      </c>
      <c r="H596" s="46" t="str">
        <f t="shared" si="109"/>
        <v/>
      </c>
      <c r="AJ596"/>
      <c r="AK596"/>
      <c r="AL596"/>
      <c r="AM596"/>
      <c r="AN596"/>
      <c r="AO596"/>
      <c r="AP596"/>
      <c r="AQ596" s="48" t="str">
        <f>IF(ROW()=1,"",IF(L596=200,IFERROR(IF(FIND(LOWER(Questionnaire!$E$2),LOWER(N596)),"Yes","No"),"No"),"-"))</f>
        <v>-</v>
      </c>
      <c r="AR596" s="48" t="str">
        <f t="shared" si="99"/>
        <v>-</v>
      </c>
      <c r="AS596" s="48" t="str">
        <f t="shared" si="100"/>
        <v>-</v>
      </c>
      <c r="AT596" s="48" t="str">
        <f t="shared" si="107"/>
        <v>-</v>
      </c>
      <c r="AU596" s="48" t="str">
        <f t="shared" si="101"/>
        <v>No</v>
      </c>
      <c r="AV596" s="48" t="str">
        <f t="shared" si="102"/>
        <v>No</v>
      </c>
      <c r="AW596" s="48" t="str">
        <f t="shared" si="103"/>
        <v>-</v>
      </c>
      <c r="AX596" s="48" t="str">
        <f t="shared" si="104"/>
        <v>No</v>
      </c>
      <c r="AY596" s="48" t="str">
        <f t="shared" si="105"/>
        <v>No</v>
      </c>
      <c r="AZ596" s="48">
        <f t="shared" si="106"/>
        <v>0</v>
      </c>
    </row>
    <row r="597" spans="2:52" x14ac:dyDescent="0.25">
      <c r="B597" s="39" t="e">
        <f>IF(ROW(A597)=1,"",VLOOKUP(A597,'SERP Crawl'!A:C,3,FALSE))</f>
        <v>#N/A</v>
      </c>
      <c r="C597" t="e">
        <f>IF(ROW(A597)=1,"",VLOOKUP(A597,Crawl!A:C,3,FALSE))</f>
        <v>#N/A</v>
      </c>
      <c r="D597" s="46" t="e">
        <f>IF(ROW(A597)=1,"",IF(VLOOKUP(A597,Crawl!A:V,22,FALSE)="","No","Yes"))</f>
        <v>#N/A</v>
      </c>
      <c r="E597" s="46" t="e">
        <f>IF(ROW(A597)=1,"",IF(VLOOKUP(A597,Crawl!A:W,23,FALSE)=0,"",VLOOKUP(A597,Crawl!A:W,23,FALSE)))</f>
        <v>#N/A</v>
      </c>
      <c r="F597" s="46" t="str">
        <f t="shared" si="108"/>
        <v/>
      </c>
      <c r="G597" s="46" t="str">
        <f>IFERROR(MID(A597,FIND(".",A597,LEN(Questionnaire!$E$3)),LEN(A597)),"")</f>
        <v/>
      </c>
      <c r="H597" s="46" t="str">
        <f t="shared" si="109"/>
        <v/>
      </c>
      <c r="AJ597"/>
      <c r="AK597"/>
      <c r="AL597"/>
      <c r="AM597"/>
      <c r="AN597"/>
      <c r="AO597"/>
      <c r="AP597"/>
      <c r="AQ597" s="48" t="str">
        <f>IF(ROW()=1,"",IF(L597=200,IFERROR(IF(FIND(LOWER(Questionnaire!$E$2),LOWER(N597)),"Yes","No"),"No"),"-"))</f>
        <v>-</v>
      </c>
      <c r="AR597" s="48" t="str">
        <f t="shared" si="99"/>
        <v>-</v>
      </c>
      <c r="AS597" s="48" t="str">
        <f t="shared" si="100"/>
        <v>-</v>
      </c>
      <c r="AT597" s="48" t="str">
        <f t="shared" si="107"/>
        <v>-</v>
      </c>
      <c r="AU597" s="48" t="str">
        <f t="shared" si="101"/>
        <v>No</v>
      </c>
      <c r="AV597" s="48" t="str">
        <f t="shared" si="102"/>
        <v>No</v>
      </c>
      <c r="AW597" s="48" t="str">
        <f t="shared" si="103"/>
        <v>-</v>
      </c>
      <c r="AX597" s="48" t="str">
        <f t="shared" si="104"/>
        <v>No</v>
      </c>
      <c r="AY597" s="48" t="str">
        <f t="shared" si="105"/>
        <v>No</v>
      </c>
      <c r="AZ597" s="48">
        <f t="shared" si="106"/>
        <v>0</v>
      </c>
    </row>
    <row r="598" spans="2:52" x14ac:dyDescent="0.25">
      <c r="B598" s="39" t="e">
        <f>IF(ROW(A598)=1,"",VLOOKUP(A598,'SERP Crawl'!A:C,3,FALSE))</f>
        <v>#N/A</v>
      </c>
      <c r="C598" t="e">
        <f>IF(ROW(A598)=1,"",VLOOKUP(A598,Crawl!A:C,3,FALSE))</f>
        <v>#N/A</v>
      </c>
      <c r="D598" s="46" t="e">
        <f>IF(ROW(A598)=1,"",IF(VLOOKUP(A598,Crawl!A:V,22,FALSE)="","No","Yes"))</f>
        <v>#N/A</v>
      </c>
      <c r="E598" s="46" t="e">
        <f>IF(ROW(A598)=1,"",IF(VLOOKUP(A598,Crawl!A:W,23,FALSE)=0,"",VLOOKUP(A598,Crawl!A:W,23,FALSE)))</f>
        <v>#N/A</v>
      </c>
      <c r="F598" s="46" t="str">
        <f t="shared" si="108"/>
        <v/>
      </c>
      <c r="G598" s="46" t="str">
        <f>IFERROR(MID(A598,FIND(".",A598,LEN(Questionnaire!$E$3)),LEN(A598)),"")</f>
        <v/>
      </c>
      <c r="H598" s="46" t="str">
        <f t="shared" si="109"/>
        <v/>
      </c>
      <c r="AJ598"/>
      <c r="AK598"/>
      <c r="AL598"/>
      <c r="AM598"/>
      <c r="AN598"/>
      <c r="AO598"/>
      <c r="AP598"/>
      <c r="AQ598" s="48" t="str">
        <f>IF(ROW()=1,"",IF(L598=200,IFERROR(IF(FIND(LOWER(Questionnaire!$E$2),LOWER(N598)),"Yes","No"),"No"),"-"))</f>
        <v>-</v>
      </c>
      <c r="AR598" s="48" t="str">
        <f t="shared" si="99"/>
        <v>-</v>
      </c>
      <c r="AS598" s="48" t="str">
        <f t="shared" si="100"/>
        <v>-</v>
      </c>
      <c r="AT598" s="48" t="str">
        <f t="shared" si="107"/>
        <v>-</v>
      </c>
      <c r="AU598" s="48" t="str">
        <f t="shared" si="101"/>
        <v>No</v>
      </c>
      <c r="AV598" s="48" t="str">
        <f t="shared" si="102"/>
        <v>No</v>
      </c>
      <c r="AW598" s="48" t="str">
        <f t="shared" si="103"/>
        <v>-</v>
      </c>
      <c r="AX598" s="48" t="str">
        <f t="shared" si="104"/>
        <v>No</v>
      </c>
      <c r="AY598" s="48" t="str">
        <f t="shared" si="105"/>
        <v>No</v>
      </c>
      <c r="AZ598" s="48">
        <f t="shared" si="106"/>
        <v>0</v>
      </c>
    </row>
    <row r="599" spans="2:52" x14ac:dyDescent="0.25">
      <c r="B599" s="39" t="e">
        <f>IF(ROW(A599)=1,"",VLOOKUP(A599,'SERP Crawl'!A:C,3,FALSE))</f>
        <v>#N/A</v>
      </c>
      <c r="C599" t="e">
        <f>IF(ROW(A599)=1,"",VLOOKUP(A599,Crawl!A:C,3,FALSE))</f>
        <v>#N/A</v>
      </c>
      <c r="D599" s="46" t="e">
        <f>IF(ROW(A599)=1,"",IF(VLOOKUP(A599,Crawl!A:V,22,FALSE)="","No","Yes"))</f>
        <v>#N/A</v>
      </c>
      <c r="E599" s="46" t="e">
        <f>IF(ROW(A599)=1,"",IF(VLOOKUP(A599,Crawl!A:W,23,FALSE)=0,"",VLOOKUP(A599,Crawl!A:W,23,FALSE)))</f>
        <v>#N/A</v>
      </c>
      <c r="F599" s="46" t="str">
        <f t="shared" si="108"/>
        <v/>
      </c>
      <c r="G599" s="46" t="str">
        <f>IFERROR(MID(A599,FIND(".",A599,LEN(Questionnaire!$E$3)),LEN(A599)),"")</f>
        <v/>
      </c>
      <c r="H599" s="46" t="str">
        <f t="shared" si="109"/>
        <v/>
      </c>
      <c r="AJ599"/>
      <c r="AK599"/>
      <c r="AL599"/>
      <c r="AM599"/>
      <c r="AN599"/>
      <c r="AO599"/>
      <c r="AP599"/>
      <c r="AQ599" s="48" t="str">
        <f>IF(ROW()=1,"",IF(L599=200,IFERROR(IF(FIND(LOWER(Questionnaire!$E$2),LOWER(N599)),"Yes","No"),"No"),"-"))</f>
        <v>-</v>
      </c>
      <c r="AR599" s="48" t="str">
        <f t="shared" si="99"/>
        <v>-</v>
      </c>
      <c r="AS599" s="48" t="str">
        <f t="shared" si="100"/>
        <v>-</v>
      </c>
      <c r="AT599" s="48" t="str">
        <f t="shared" si="107"/>
        <v>-</v>
      </c>
      <c r="AU599" s="48" t="str">
        <f t="shared" si="101"/>
        <v>No</v>
      </c>
      <c r="AV599" s="48" t="str">
        <f t="shared" si="102"/>
        <v>No</v>
      </c>
      <c r="AW599" s="48" t="str">
        <f t="shared" si="103"/>
        <v>-</v>
      </c>
      <c r="AX599" s="48" t="str">
        <f t="shared" si="104"/>
        <v>No</v>
      </c>
      <c r="AY599" s="48" t="str">
        <f t="shared" si="105"/>
        <v>No</v>
      </c>
      <c r="AZ599" s="48">
        <f t="shared" si="106"/>
        <v>0</v>
      </c>
    </row>
    <row r="600" spans="2:52" x14ac:dyDescent="0.25">
      <c r="B600" s="39" t="e">
        <f>IF(ROW(A600)=1,"",VLOOKUP(A600,'SERP Crawl'!A:C,3,FALSE))</f>
        <v>#N/A</v>
      </c>
      <c r="C600" t="e">
        <f>IF(ROW(A600)=1,"",VLOOKUP(A600,Crawl!A:C,3,FALSE))</f>
        <v>#N/A</v>
      </c>
      <c r="D600" s="46" t="e">
        <f>IF(ROW(A600)=1,"",IF(VLOOKUP(A600,Crawl!A:V,22,FALSE)="","No","Yes"))</f>
        <v>#N/A</v>
      </c>
      <c r="E600" s="46" t="e">
        <f>IF(ROW(A600)=1,"",IF(VLOOKUP(A600,Crawl!A:W,23,FALSE)=0,"",VLOOKUP(A600,Crawl!A:W,23,FALSE)))</f>
        <v>#N/A</v>
      </c>
      <c r="F600" s="46" t="str">
        <f t="shared" si="108"/>
        <v/>
      </c>
      <c r="G600" s="46" t="str">
        <f>IFERROR(MID(A600,FIND(".",A600,LEN(Questionnaire!$E$3)),LEN(A600)),"")</f>
        <v/>
      </c>
      <c r="H600" s="46" t="str">
        <f t="shared" si="109"/>
        <v/>
      </c>
      <c r="AJ600"/>
      <c r="AK600"/>
      <c r="AL600"/>
      <c r="AM600"/>
      <c r="AN600"/>
      <c r="AO600"/>
      <c r="AP600"/>
      <c r="AQ600" s="48" t="str">
        <f>IF(ROW()=1,"",IF(L600=200,IFERROR(IF(FIND(LOWER(Questionnaire!$E$2),LOWER(N600)),"Yes","No"),"No"),"-"))</f>
        <v>-</v>
      </c>
      <c r="AR600" s="48" t="str">
        <f t="shared" si="99"/>
        <v>-</v>
      </c>
      <c r="AS600" s="48" t="str">
        <f t="shared" si="100"/>
        <v>-</v>
      </c>
      <c r="AT600" s="48" t="str">
        <f t="shared" si="107"/>
        <v>-</v>
      </c>
      <c r="AU600" s="48" t="str">
        <f t="shared" si="101"/>
        <v>No</v>
      </c>
      <c r="AV600" s="48" t="str">
        <f t="shared" si="102"/>
        <v>No</v>
      </c>
      <c r="AW600" s="48" t="str">
        <f t="shared" si="103"/>
        <v>-</v>
      </c>
      <c r="AX600" s="48" t="str">
        <f t="shared" si="104"/>
        <v>No</v>
      </c>
      <c r="AY600" s="48" t="str">
        <f t="shared" si="105"/>
        <v>No</v>
      </c>
      <c r="AZ600" s="48">
        <f t="shared" si="106"/>
        <v>0</v>
      </c>
    </row>
    <row r="601" spans="2:52" x14ac:dyDescent="0.25">
      <c r="B601" s="39" t="e">
        <f>IF(ROW(A601)=1,"",VLOOKUP(A601,'SERP Crawl'!A:C,3,FALSE))</f>
        <v>#N/A</v>
      </c>
      <c r="C601" t="e">
        <f>IF(ROW(A601)=1,"",VLOOKUP(A601,Crawl!A:C,3,FALSE))</f>
        <v>#N/A</v>
      </c>
      <c r="D601" s="46" t="e">
        <f>IF(ROW(A601)=1,"",IF(VLOOKUP(A601,Crawl!A:V,22,FALSE)="","No","Yes"))</f>
        <v>#N/A</v>
      </c>
      <c r="E601" s="46" t="e">
        <f>IF(ROW(A601)=1,"",IF(VLOOKUP(A601,Crawl!A:W,23,FALSE)=0,"",VLOOKUP(A601,Crawl!A:W,23,FALSE)))</f>
        <v>#N/A</v>
      </c>
      <c r="F601" s="46" t="str">
        <f t="shared" si="108"/>
        <v/>
      </c>
      <c r="G601" s="46" t="str">
        <f>IFERROR(MID(A601,FIND(".",A601,LEN(Questionnaire!$E$3)),LEN(A601)),"")</f>
        <v/>
      </c>
      <c r="H601" s="46" t="str">
        <f t="shared" si="109"/>
        <v/>
      </c>
      <c r="AJ601"/>
      <c r="AK601"/>
      <c r="AL601"/>
      <c r="AM601"/>
      <c r="AN601"/>
      <c r="AO601"/>
      <c r="AP601"/>
      <c r="AQ601" s="48" t="str">
        <f>IF(ROW()=1,"",IF(L601=200,IFERROR(IF(FIND(LOWER(Questionnaire!$E$2),LOWER(N601)),"Yes","No"),"No"),"-"))</f>
        <v>-</v>
      </c>
      <c r="AR601" s="48" t="str">
        <f t="shared" si="99"/>
        <v>-</v>
      </c>
      <c r="AS601" s="48" t="str">
        <f t="shared" si="100"/>
        <v>-</v>
      </c>
      <c r="AT601" s="48" t="str">
        <f t="shared" si="107"/>
        <v>-</v>
      </c>
      <c r="AU601" s="48" t="str">
        <f t="shared" si="101"/>
        <v>No</v>
      </c>
      <c r="AV601" s="48" t="str">
        <f t="shared" si="102"/>
        <v>No</v>
      </c>
      <c r="AW601" s="48" t="str">
        <f t="shared" si="103"/>
        <v>-</v>
      </c>
      <c r="AX601" s="48" t="str">
        <f t="shared" si="104"/>
        <v>No</v>
      </c>
      <c r="AY601" s="48" t="str">
        <f t="shared" si="105"/>
        <v>No</v>
      </c>
      <c r="AZ601" s="48">
        <f t="shared" si="106"/>
        <v>0</v>
      </c>
    </row>
    <row r="602" spans="2:52" x14ac:dyDescent="0.25">
      <c r="B602" s="39" t="e">
        <f>IF(ROW(A602)=1,"",VLOOKUP(A602,'SERP Crawl'!A:C,3,FALSE))</f>
        <v>#N/A</v>
      </c>
      <c r="C602" t="e">
        <f>IF(ROW(A602)=1,"",VLOOKUP(A602,Crawl!A:C,3,FALSE))</f>
        <v>#N/A</v>
      </c>
      <c r="D602" s="46" t="e">
        <f>IF(ROW(A602)=1,"",IF(VLOOKUP(A602,Crawl!A:V,22,FALSE)="","No","Yes"))</f>
        <v>#N/A</v>
      </c>
      <c r="E602" s="46" t="e">
        <f>IF(ROW(A602)=1,"",IF(VLOOKUP(A602,Crawl!A:W,23,FALSE)=0,"",VLOOKUP(A602,Crawl!A:W,23,FALSE)))</f>
        <v>#N/A</v>
      </c>
      <c r="F602" s="46" t="str">
        <f t="shared" si="108"/>
        <v/>
      </c>
      <c r="G602" s="46" t="str">
        <f>IFERROR(MID(A602,FIND(".",A602,LEN(Questionnaire!$E$3)),LEN(A602)),"")</f>
        <v/>
      </c>
      <c r="H602" s="46" t="str">
        <f t="shared" si="109"/>
        <v/>
      </c>
      <c r="AJ602"/>
      <c r="AK602"/>
      <c r="AL602"/>
      <c r="AM602"/>
      <c r="AN602"/>
      <c r="AO602"/>
      <c r="AP602"/>
      <c r="AQ602" s="48" t="str">
        <f>IF(ROW()=1,"",IF(L602=200,IFERROR(IF(FIND(LOWER(Questionnaire!$E$2),LOWER(N602)),"Yes","No"),"No"),"-"))</f>
        <v>-</v>
      </c>
      <c r="AR602" s="48" t="str">
        <f t="shared" si="99"/>
        <v>-</v>
      </c>
      <c r="AS602" s="48" t="str">
        <f t="shared" si="100"/>
        <v>-</v>
      </c>
      <c r="AT602" s="48" t="str">
        <f t="shared" si="107"/>
        <v>-</v>
      </c>
      <c r="AU602" s="48" t="str">
        <f t="shared" si="101"/>
        <v>No</v>
      </c>
      <c r="AV602" s="48" t="str">
        <f t="shared" si="102"/>
        <v>No</v>
      </c>
      <c r="AW602" s="48" t="str">
        <f t="shared" si="103"/>
        <v>-</v>
      </c>
      <c r="AX602" s="48" t="str">
        <f t="shared" si="104"/>
        <v>No</v>
      </c>
      <c r="AY602" s="48" t="str">
        <f t="shared" si="105"/>
        <v>No</v>
      </c>
      <c r="AZ602" s="48">
        <f t="shared" si="106"/>
        <v>0</v>
      </c>
    </row>
    <row r="603" spans="2:52" x14ac:dyDescent="0.25">
      <c r="B603" s="39" t="e">
        <f>IF(ROW(A603)=1,"",VLOOKUP(A603,'SERP Crawl'!A:C,3,FALSE))</f>
        <v>#N/A</v>
      </c>
      <c r="C603" t="e">
        <f>IF(ROW(A603)=1,"",VLOOKUP(A603,Crawl!A:C,3,FALSE))</f>
        <v>#N/A</v>
      </c>
      <c r="D603" s="46" t="e">
        <f>IF(ROW(A603)=1,"",IF(VLOOKUP(A603,Crawl!A:V,22,FALSE)="","No","Yes"))</f>
        <v>#N/A</v>
      </c>
      <c r="E603" s="46" t="e">
        <f>IF(ROW(A603)=1,"",IF(VLOOKUP(A603,Crawl!A:W,23,FALSE)=0,"",VLOOKUP(A603,Crawl!A:W,23,FALSE)))</f>
        <v>#N/A</v>
      </c>
      <c r="F603" s="46" t="str">
        <f t="shared" si="108"/>
        <v/>
      </c>
      <c r="G603" s="46" t="str">
        <f>IFERROR(MID(A603,FIND(".",A603,LEN(Questionnaire!$E$3)),LEN(A603)),"")</f>
        <v/>
      </c>
      <c r="H603" s="46" t="str">
        <f t="shared" si="109"/>
        <v/>
      </c>
      <c r="AJ603"/>
      <c r="AK603"/>
      <c r="AL603"/>
      <c r="AM603"/>
      <c r="AN603"/>
      <c r="AO603"/>
      <c r="AP603"/>
      <c r="AQ603" s="48" t="str">
        <f>IF(ROW()=1,"",IF(L603=200,IFERROR(IF(FIND(LOWER(Questionnaire!$E$2),LOWER(N603)),"Yes","No"),"No"),"-"))</f>
        <v>-</v>
      </c>
      <c r="AR603" s="48" t="str">
        <f t="shared" si="99"/>
        <v>-</v>
      </c>
      <c r="AS603" s="48" t="str">
        <f t="shared" si="100"/>
        <v>-</v>
      </c>
      <c r="AT603" s="48" t="str">
        <f t="shared" si="107"/>
        <v>-</v>
      </c>
      <c r="AU603" s="48" t="str">
        <f t="shared" si="101"/>
        <v>No</v>
      </c>
      <c r="AV603" s="48" t="str">
        <f t="shared" si="102"/>
        <v>No</v>
      </c>
      <c r="AW603" s="48" t="str">
        <f t="shared" si="103"/>
        <v>-</v>
      </c>
      <c r="AX603" s="48" t="str">
        <f t="shared" si="104"/>
        <v>No</v>
      </c>
      <c r="AY603" s="48" t="str">
        <f t="shared" si="105"/>
        <v>No</v>
      </c>
      <c r="AZ603" s="48">
        <f t="shared" si="106"/>
        <v>0</v>
      </c>
    </row>
    <row r="604" spans="2:52" x14ac:dyDescent="0.25">
      <c r="B604" s="39" t="e">
        <f>IF(ROW(A604)=1,"",VLOOKUP(A604,'SERP Crawl'!A:C,3,FALSE))</f>
        <v>#N/A</v>
      </c>
      <c r="C604" t="e">
        <f>IF(ROW(A604)=1,"",VLOOKUP(A604,Crawl!A:C,3,FALSE))</f>
        <v>#N/A</v>
      </c>
      <c r="D604" s="46" t="e">
        <f>IF(ROW(A604)=1,"",IF(VLOOKUP(A604,Crawl!A:V,22,FALSE)="","No","Yes"))</f>
        <v>#N/A</v>
      </c>
      <c r="E604" s="46" t="e">
        <f>IF(ROW(A604)=1,"",IF(VLOOKUP(A604,Crawl!A:W,23,FALSE)=0,"",VLOOKUP(A604,Crawl!A:W,23,FALSE)))</f>
        <v>#N/A</v>
      </c>
      <c r="F604" s="46" t="str">
        <f t="shared" si="108"/>
        <v/>
      </c>
      <c r="G604" s="46" t="str">
        <f>IFERROR(MID(A604,FIND(".",A604,LEN(Questionnaire!$E$3)),LEN(A604)),"")</f>
        <v/>
      </c>
      <c r="H604" s="46" t="str">
        <f t="shared" si="109"/>
        <v/>
      </c>
      <c r="AJ604"/>
      <c r="AK604"/>
      <c r="AL604"/>
      <c r="AM604"/>
      <c r="AN604"/>
      <c r="AO604"/>
      <c r="AP604"/>
      <c r="AQ604" s="48" t="str">
        <f>IF(ROW()=1,"",IF(L604=200,IFERROR(IF(FIND(LOWER(Questionnaire!$E$2),LOWER(N604)),"Yes","No"),"No"),"-"))</f>
        <v>-</v>
      </c>
      <c r="AR604" s="48" t="str">
        <f t="shared" si="99"/>
        <v>-</v>
      </c>
      <c r="AS604" s="48" t="str">
        <f t="shared" si="100"/>
        <v>-</v>
      </c>
      <c r="AT604" s="48" t="str">
        <f t="shared" si="107"/>
        <v>-</v>
      </c>
      <c r="AU604" s="48" t="str">
        <f t="shared" si="101"/>
        <v>No</v>
      </c>
      <c r="AV604" s="48" t="str">
        <f t="shared" si="102"/>
        <v>No</v>
      </c>
      <c r="AW604" s="48" t="str">
        <f t="shared" si="103"/>
        <v>-</v>
      </c>
      <c r="AX604" s="48" t="str">
        <f t="shared" si="104"/>
        <v>No</v>
      </c>
      <c r="AY604" s="48" t="str">
        <f t="shared" si="105"/>
        <v>No</v>
      </c>
      <c r="AZ604" s="48">
        <f t="shared" si="106"/>
        <v>0</v>
      </c>
    </row>
    <row r="605" spans="2:52" x14ac:dyDescent="0.25">
      <c r="B605" s="39" t="e">
        <f>IF(ROW(A605)=1,"",VLOOKUP(A605,'SERP Crawl'!A:C,3,FALSE))</f>
        <v>#N/A</v>
      </c>
      <c r="C605" t="e">
        <f>IF(ROW(A605)=1,"",VLOOKUP(A605,Crawl!A:C,3,FALSE))</f>
        <v>#N/A</v>
      </c>
      <c r="D605" s="46" t="e">
        <f>IF(ROW(A605)=1,"",IF(VLOOKUP(A605,Crawl!A:V,22,FALSE)="","No","Yes"))</f>
        <v>#N/A</v>
      </c>
      <c r="E605" s="46" t="e">
        <f>IF(ROW(A605)=1,"",IF(VLOOKUP(A605,Crawl!A:W,23,FALSE)=0,"",VLOOKUP(A605,Crawl!A:W,23,FALSE)))</f>
        <v>#N/A</v>
      </c>
      <c r="F605" s="46" t="str">
        <f t="shared" si="108"/>
        <v/>
      </c>
      <c r="G605" s="46" t="str">
        <f>IFERROR(MID(A605,FIND(".",A605,LEN(Questionnaire!$E$3)),LEN(A605)),"")</f>
        <v/>
      </c>
      <c r="H605" s="46" t="str">
        <f t="shared" si="109"/>
        <v/>
      </c>
      <c r="AJ605"/>
      <c r="AK605"/>
      <c r="AL605"/>
      <c r="AM605"/>
      <c r="AN605"/>
      <c r="AO605"/>
      <c r="AP605"/>
      <c r="AQ605" s="48" t="str">
        <f>IF(ROW()=1,"",IF(L605=200,IFERROR(IF(FIND(LOWER(Questionnaire!$E$2),LOWER(N605)),"Yes","No"),"No"),"-"))</f>
        <v>-</v>
      </c>
      <c r="AR605" s="48" t="str">
        <f t="shared" si="99"/>
        <v>-</v>
      </c>
      <c r="AS605" s="48" t="str">
        <f t="shared" si="100"/>
        <v>-</v>
      </c>
      <c r="AT605" s="48" t="str">
        <f t="shared" si="107"/>
        <v>-</v>
      </c>
      <c r="AU605" s="48" t="str">
        <f t="shared" si="101"/>
        <v>No</v>
      </c>
      <c r="AV605" s="48" t="str">
        <f t="shared" si="102"/>
        <v>No</v>
      </c>
      <c r="AW605" s="48" t="str">
        <f t="shared" si="103"/>
        <v>-</v>
      </c>
      <c r="AX605" s="48" t="str">
        <f t="shared" si="104"/>
        <v>No</v>
      </c>
      <c r="AY605" s="48" t="str">
        <f t="shared" si="105"/>
        <v>No</v>
      </c>
      <c r="AZ605" s="48">
        <f t="shared" si="106"/>
        <v>0</v>
      </c>
    </row>
    <row r="606" spans="2:52" x14ac:dyDescent="0.25">
      <c r="B606" s="39" t="e">
        <f>IF(ROW(A606)=1,"",VLOOKUP(A606,'SERP Crawl'!A:C,3,FALSE))</f>
        <v>#N/A</v>
      </c>
      <c r="C606" t="e">
        <f>IF(ROW(A606)=1,"",VLOOKUP(A606,Crawl!A:C,3,FALSE))</f>
        <v>#N/A</v>
      </c>
      <c r="D606" s="46" t="e">
        <f>IF(ROW(A606)=1,"",IF(VLOOKUP(A606,Crawl!A:V,22,FALSE)="","No","Yes"))</f>
        <v>#N/A</v>
      </c>
      <c r="E606" s="46" t="e">
        <f>IF(ROW(A606)=1,"",IF(VLOOKUP(A606,Crawl!A:W,23,FALSE)=0,"",VLOOKUP(A606,Crawl!A:W,23,FALSE)))</f>
        <v>#N/A</v>
      </c>
      <c r="F606" s="46" t="str">
        <f t="shared" si="108"/>
        <v/>
      </c>
      <c r="G606" s="46" t="str">
        <f>IFERROR(MID(A606,FIND(".",A606,LEN(Questionnaire!$E$3)),LEN(A606)),"")</f>
        <v/>
      </c>
      <c r="H606" s="46" t="str">
        <f t="shared" si="109"/>
        <v/>
      </c>
      <c r="AJ606"/>
      <c r="AK606"/>
      <c r="AL606"/>
      <c r="AM606"/>
      <c r="AN606"/>
      <c r="AO606"/>
      <c r="AP606"/>
      <c r="AQ606" s="48" t="str">
        <f>IF(ROW()=1,"",IF(L606=200,IFERROR(IF(FIND(LOWER(Questionnaire!$E$2),LOWER(N606)),"Yes","No"),"No"),"-"))</f>
        <v>-</v>
      </c>
      <c r="AR606" s="48" t="str">
        <f t="shared" si="99"/>
        <v>-</v>
      </c>
      <c r="AS606" s="48" t="str">
        <f t="shared" si="100"/>
        <v>-</v>
      </c>
      <c r="AT606" s="48" t="str">
        <f t="shared" si="107"/>
        <v>-</v>
      </c>
      <c r="AU606" s="48" t="str">
        <f t="shared" si="101"/>
        <v>No</v>
      </c>
      <c r="AV606" s="48" t="str">
        <f t="shared" si="102"/>
        <v>No</v>
      </c>
      <c r="AW606" s="48" t="str">
        <f t="shared" si="103"/>
        <v>-</v>
      </c>
      <c r="AX606" s="48" t="str">
        <f t="shared" si="104"/>
        <v>No</v>
      </c>
      <c r="AY606" s="48" t="str">
        <f t="shared" si="105"/>
        <v>No</v>
      </c>
      <c r="AZ606" s="48">
        <f t="shared" si="106"/>
        <v>0</v>
      </c>
    </row>
    <row r="607" spans="2:52" x14ac:dyDescent="0.25">
      <c r="B607" s="39" t="e">
        <f>IF(ROW(A607)=1,"",VLOOKUP(A607,'SERP Crawl'!A:C,3,FALSE))</f>
        <v>#N/A</v>
      </c>
      <c r="C607" t="e">
        <f>IF(ROW(A607)=1,"",VLOOKUP(A607,Crawl!A:C,3,FALSE))</f>
        <v>#N/A</v>
      </c>
      <c r="D607" s="46" t="e">
        <f>IF(ROW(A607)=1,"",IF(VLOOKUP(A607,Crawl!A:V,22,FALSE)="","No","Yes"))</f>
        <v>#N/A</v>
      </c>
      <c r="E607" s="46" t="e">
        <f>IF(ROW(A607)=1,"",IF(VLOOKUP(A607,Crawl!A:W,23,FALSE)=0,"",VLOOKUP(A607,Crawl!A:W,23,FALSE)))</f>
        <v>#N/A</v>
      </c>
      <c r="F607" s="46" t="str">
        <f t="shared" si="108"/>
        <v/>
      </c>
      <c r="G607" s="46" t="str">
        <f>IFERROR(MID(A607,FIND(".",A607,LEN(Questionnaire!$E$3)),LEN(A607)),"")</f>
        <v/>
      </c>
      <c r="H607" s="46" t="str">
        <f t="shared" si="109"/>
        <v/>
      </c>
      <c r="AJ607"/>
      <c r="AK607"/>
      <c r="AL607"/>
      <c r="AM607"/>
      <c r="AN607"/>
      <c r="AO607"/>
      <c r="AP607"/>
      <c r="AQ607" s="48" t="str">
        <f>IF(ROW()=1,"",IF(L607=200,IFERROR(IF(FIND(LOWER(Questionnaire!$E$2),LOWER(N607)),"Yes","No"),"No"),"-"))</f>
        <v>-</v>
      </c>
      <c r="AR607" s="48" t="str">
        <f t="shared" si="99"/>
        <v>-</v>
      </c>
      <c r="AS607" s="48" t="str">
        <f t="shared" si="100"/>
        <v>-</v>
      </c>
      <c r="AT607" s="48" t="str">
        <f t="shared" si="107"/>
        <v>-</v>
      </c>
      <c r="AU607" s="48" t="str">
        <f t="shared" si="101"/>
        <v>No</v>
      </c>
      <c r="AV607" s="48" t="str">
        <f t="shared" si="102"/>
        <v>No</v>
      </c>
      <c r="AW607" s="48" t="str">
        <f t="shared" si="103"/>
        <v>-</v>
      </c>
      <c r="AX607" s="48" t="str">
        <f t="shared" si="104"/>
        <v>No</v>
      </c>
      <c r="AY607" s="48" t="str">
        <f t="shared" si="105"/>
        <v>No</v>
      </c>
      <c r="AZ607" s="48">
        <f t="shared" si="106"/>
        <v>0</v>
      </c>
    </row>
    <row r="608" spans="2:52" x14ac:dyDescent="0.25">
      <c r="B608" s="39" t="e">
        <f>IF(ROW(A608)=1,"",VLOOKUP(A608,'SERP Crawl'!A:C,3,FALSE))</f>
        <v>#N/A</v>
      </c>
      <c r="C608" t="e">
        <f>IF(ROW(A608)=1,"",VLOOKUP(A608,Crawl!A:C,3,FALSE))</f>
        <v>#N/A</v>
      </c>
      <c r="D608" s="46" t="e">
        <f>IF(ROW(A608)=1,"",IF(VLOOKUP(A608,Crawl!A:V,22,FALSE)="","No","Yes"))</f>
        <v>#N/A</v>
      </c>
      <c r="E608" s="46" t="e">
        <f>IF(ROW(A608)=1,"",IF(VLOOKUP(A608,Crawl!A:W,23,FALSE)=0,"",VLOOKUP(A608,Crawl!A:W,23,FALSE)))</f>
        <v>#N/A</v>
      </c>
      <c r="F608" s="46" t="str">
        <f t="shared" si="108"/>
        <v/>
      </c>
      <c r="G608" s="46" t="str">
        <f>IFERROR(MID(A608,FIND(".",A608,LEN(Questionnaire!$E$3)),LEN(A608)),"")</f>
        <v/>
      </c>
      <c r="H608" s="46" t="str">
        <f t="shared" si="109"/>
        <v/>
      </c>
      <c r="AJ608"/>
      <c r="AK608"/>
      <c r="AL608"/>
      <c r="AM608"/>
      <c r="AN608"/>
      <c r="AO608"/>
      <c r="AP608"/>
      <c r="AQ608" s="48" t="str">
        <f>IF(ROW()=1,"",IF(L608=200,IFERROR(IF(FIND(LOWER(Questionnaire!$E$2),LOWER(N608)),"Yes","No"),"No"),"-"))</f>
        <v>-</v>
      </c>
      <c r="AR608" s="48" t="str">
        <f t="shared" si="99"/>
        <v>-</v>
      </c>
      <c r="AS608" s="48" t="str">
        <f t="shared" si="100"/>
        <v>-</v>
      </c>
      <c r="AT608" s="48" t="str">
        <f t="shared" si="107"/>
        <v>-</v>
      </c>
      <c r="AU608" s="48" t="str">
        <f t="shared" si="101"/>
        <v>No</v>
      </c>
      <c r="AV608" s="48" t="str">
        <f t="shared" si="102"/>
        <v>No</v>
      </c>
      <c r="AW608" s="48" t="str">
        <f t="shared" si="103"/>
        <v>-</v>
      </c>
      <c r="AX608" s="48" t="str">
        <f t="shared" si="104"/>
        <v>No</v>
      </c>
      <c r="AY608" s="48" t="str">
        <f t="shared" si="105"/>
        <v>No</v>
      </c>
      <c r="AZ608" s="48">
        <f t="shared" si="106"/>
        <v>0</v>
      </c>
    </row>
    <row r="609" spans="2:52" x14ac:dyDescent="0.25">
      <c r="B609" s="39" t="e">
        <f>IF(ROW(A609)=1,"",VLOOKUP(A609,'SERP Crawl'!A:C,3,FALSE))</f>
        <v>#N/A</v>
      </c>
      <c r="C609" t="e">
        <f>IF(ROW(A609)=1,"",VLOOKUP(A609,Crawl!A:C,3,FALSE))</f>
        <v>#N/A</v>
      </c>
      <c r="D609" s="46" t="e">
        <f>IF(ROW(A609)=1,"",IF(VLOOKUP(A609,Crawl!A:V,22,FALSE)="","No","Yes"))</f>
        <v>#N/A</v>
      </c>
      <c r="E609" s="46" t="e">
        <f>IF(ROW(A609)=1,"",IF(VLOOKUP(A609,Crawl!A:W,23,FALSE)=0,"",VLOOKUP(A609,Crawl!A:W,23,FALSE)))</f>
        <v>#N/A</v>
      </c>
      <c r="F609" s="46" t="str">
        <f t="shared" si="108"/>
        <v/>
      </c>
      <c r="G609" s="46" t="str">
        <f>IFERROR(MID(A609,FIND(".",A609,LEN(Questionnaire!$E$3)),LEN(A609)),"")</f>
        <v/>
      </c>
      <c r="H609" s="46" t="str">
        <f t="shared" si="109"/>
        <v/>
      </c>
      <c r="AJ609"/>
      <c r="AK609"/>
      <c r="AL609"/>
      <c r="AM609"/>
      <c r="AN609"/>
      <c r="AO609"/>
      <c r="AP609"/>
      <c r="AQ609" s="48" t="str">
        <f>IF(ROW()=1,"",IF(L609=200,IFERROR(IF(FIND(LOWER(Questionnaire!$E$2),LOWER(N609)),"Yes","No"),"No"),"-"))</f>
        <v>-</v>
      </c>
      <c r="AR609" s="48" t="str">
        <f t="shared" si="99"/>
        <v>-</v>
      </c>
      <c r="AS609" s="48" t="str">
        <f t="shared" si="100"/>
        <v>-</v>
      </c>
      <c r="AT609" s="48" t="str">
        <f t="shared" si="107"/>
        <v>-</v>
      </c>
      <c r="AU609" s="48" t="str">
        <f t="shared" si="101"/>
        <v>No</v>
      </c>
      <c r="AV609" s="48" t="str">
        <f t="shared" si="102"/>
        <v>No</v>
      </c>
      <c r="AW609" s="48" t="str">
        <f t="shared" si="103"/>
        <v>-</v>
      </c>
      <c r="AX609" s="48" t="str">
        <f t="shared" si="104"/>
        <v>No</v>
      </c>
      <c r="AY609" s="48" t="str">
        <f t="shared" si="105"/>
        <v>No</v>
      </c>
      <c r="AZ609" s="48">
        <f t="shared" si="106"/>
        <v>0</v>
      </c>
    </row>
    <row r="610" spans="2:52" x14ac:dyDescent="0.25">
      <c r="B610" s="39" t="e">
        <f>IF(ROW(A610)=1,"",VLOOKUP(A610,'SERP Crawl'!A:C,3,FALSE))</f>
        <v>#N/A</v>
      </c>
      <c r="C610" t="e">
        <f>IF(ROW(A610)=1,"",VLOOKUP(A610,Crawl!A:C,3,FALSE))</f>
        <v>#N/A</v>
      </c>
      <c r="D610" s="46" t="e">
        <f>IF(ROW(A610)=1,"",IF(VLOOKUP(A610,Crawl!A:V,22,FALSE)="","No","Yes"))</f>
        <v>#N/A</v>
      </c>
      <c r="E610" s="46" t="e">
        <f>IF(ROW(A610)=1,"",IF(VLOOKUP(A610,Crawl!A:W,23,FALSE)=0,"",VLOOKUP(A610,Crawl!A:W,23,FALSE)))</f>
        <v>#N/A</v>
      </c>
      <c r="F610" s="46" t="str">
        <f t="shared" si="108"/>
        <v/>
      </c>
      <c r="G610" s="46" t="str">
        <f>IFERROR(MID(A610,FIND(".",A610,LEN(Questionnaire!$E$3)),LEN(A610)),"")</f>
        <v/>
      </c>
      <c r="H610" s="46" t="str">
        <f t="shared" si="109"/>
        <v/>
      </c>
      <c r="AJ610"/>
      <c r="AK610"/>
      <c r="AL610"/>
      <c r="AM610"/>
      <c r="AN610"/>
      <c r="AO610"/>
      <c r="AP610"/>
      <c r="AQ610" s="48" t="str">
        <f>IF(ROW()=1,"",IF(L610=200,IFERROR(IF(FIND(LOWER(Questionnaire!$E$2),LOWER(N610)),"Yes","No"),"No"),"-"))</f>
        <v>-</v>
      </c>
      <c r="AR610" s="48" t="str">
        <f t="shared" si="99"/>
        <v>-</v>
      </c>
      <c r="AS610" s="48" t="str">
        <f t="shared" si="100"/>
        <v>-</v>
      </c>
      <c r="AT610" s="48" t="str">
        <f t="shared" si="107"/>
        <v>-</v>
      </c>
      <c r="AU610" s="48" t="str">
        <f t="shared" si="101"/>
        <v>No</v>
      </c>
      <c r="AV610" s="48" t="str">
        <f t="shared" si="102"/>
        <v>No</v>
      </c>
      <c r="AW610" s="48" t="str">
        <f t="shared" si="103"/>
        <v>-</v>
      </c>
      <c r="AX610" s="48" t="str">
        <f t="shared" si="104"/>
        <v>No</v>
      </c>
      <c r="AY610" s="48" t="str">
        <f t="shared" si="105"/>
        <v>No</v>
      </c>
      <c r="AZ610" s="48">
        <f t="shared" si="106"/>
        <v>0</v>
      </c>
    </row>
    <row r="611" spans="2:52" x14ac:dyDescent="0.25">
      <c r="B611" s="39" t="e">
        <f>IF(ROW(A611)=1,"",VLOOKUP(A611,'SERP Crawl'!A:C,3,FALSE))</f>
        <v>#N/A</v>
      </c>
      <c r="C611" t="e">
        <f>IF(ROW(A611)=1,"",VLOOKUP(A611,Crawl!A:C,3,FALSE))</f>
        <v>#N/A</v>
      </c>
      <c r="D611" s="46" t="e">
        <f>IF(ROW(A611)=1,"",IF(VLOOKUP(A611,Crawl!A:V,22,FALSE)="","No","Yes"))</f>
        <v>#N/A</v>
      </c>
      <c r="E611" s="46" t="e">
        <f>IF(ROW(A611)=1,"",IF(VLOOKUP(A611,Crawl!A:W,23,FALSE)=0,"",VLOOKUP(A611,Crawl!A:W,23,FALSE)))</f>
        <v>#N/A</v>
      </c>
      <c r="F611" s="46" t="str">
        <f t="shared" si="108"/>
        <v/>
      </c>
      <c r="G611" s="46" t="str">
        <f>IFERROR(MID(A611,FIND(".",A611,LEN(Questionnaire!$E$3)),LEN(A611)),"")</f>
        <v/>
      </c>
      <c r="H611" s="46" t="str">
        <f t="shared" si="109"/>
        <v/>
      </c>
      <c r="AJ611"/>
      <c r="AK611"/>
      <c r="AL611"/>
      <c r="AM611"/>
      <c r="AN611"/>
      <c r="AO611"/>
      <c r="AP611"/>
      <c r="AQ611" s="48" t="str">
        <f>IF(ROW()=1,"",IF(L611=200,IFERROR(IF(FIND(LOWER(Questionnaire!$E$2),LOWER(N611)),"Yes","No"),"No"),"-"))</f>
        <v>-</v>
      </c>
      <c r="AR611" s="48" t="str">
        <f t="shared" si="99"/>
        <v>-</v>
      </c>
      <c r="AS611" s="48" t="str">
        <f t="shared" si="100"/>
        <v>-</v>
      </c>
      <c r="AT611" s="48" t="str">
        <f t="shared" si="107"/>
        <v>-</v>
      </c>
      <c r="AU611" s="48" t="str">
        <f t="shared" si="101"/>
        <v>No</v>
      </c>
      <c r="AV611" s="48" t="str">
        <f t="shared" si="102"/>
        <v>No</v>
      </c>
      <c r="AW611" s="48" t="str">
        <f t="shared" si="103"/>
        <v>-</v>
      </c>
      <c r="AX611" s="48" t="str">
        <f t="shared" si="104"/>
        <v>No</v>
      </c>
      <c r="AY611" s="48" t="str">
        <f t="shared" si="105"/>
        <v>No</v>
      </c>
      <c r="AZ611" s="48">
        <f t="shared" si="106"/>
        <v>0</v>
      </c>
    </row>
    <row r="612" spans="2:52" x14ac:dyDescent="0.25">
      <c r="B612" s="39" t="e">
        <f>IF(ROW(A612)=1,"",VLOOKUP(A612,'SERP Crawl'!A:C,3,FALSE))</f>
        <v>#N/A</v>
      </c>
      <c r="C612" t="e">
        <f>IF(ROW(A612)=1,"",VLOOKUP(A612,Crawl!A:C,3,FALSE))</f>
        <v>#N/A</v>
      </c>
      <c r="D612" s="46" t="e">
        <f>IF(ROW(A612)=1,"",IF(VLOOKUP(A612,Crawl!A:V,22,FALSE)="","No","Yes"))</f>
        <v>#N/A</v>
      </c>
      <c r="E612" s="46" t="e">
        <f>IF(ROW(A612)=1,"",IF(VLOOKUP(A612,Crawl!A:W,23,FALSE)=0,"",VLOOKUP(A612,Crawl!A:W,23,FALSE)))</f>
        <v>#N/A</v>
      </c>
      <c r="F612" s="46" t="str">
        <f t="shared" si="108"/>
        <v/>
      </c>
      <c r="G612" s="46" t="str">
        <f>IFERROR(MID(A612,FIND(".",A612,LEN(Questionnaire!$E$3)),LEN(A612)),"")</f>
        <v/>
      </c>
      <c r="H612" s="46" t="str">
        <f t="shared" si="109"/>
        <v/>
      </c>
      <c r="AJ612"/>
      <c r="AK612"/>
      <c r="AL612"/>
      <c r="AM612"/>
      <c r="AN612"/>
      <c r="AO612"/>
      <c r="AP612"/>
      <c r="AQ612" s="48" t="str">
        <f>IF(ROW()=1,"",IF(L612=200,IFERROR(IF(FIND(LOWER(Questionnaire!$E$2),LOWER(N612)),"Yes","No"),"No"),"-"))</f>
        <v>-</v>
      </c>
      <c r="AR612" s="48" t="str">
        <f t="shared" si="99"/>
        <v>-</v>
      </c>
      <c r="AS612" s="48" t="str">
        <f t="shared" si="100"/>
        <v>-</v>
      </c>
      <c r="AT612" s="48" t="str">
        <f t="shared" si="107"/>
        <v>-</v>
      </c>
      <c r="AU612" s="48" t="str">
        <f t="shared" si="101"/>
        <v>No</v>
      </c>
      <c r="AV612" s="48" t="str">
        <f t="shared" si="102"/>
        <v>No</v>
      </c>
      <c r="AW612" s="48" t="str">
        <f t="shared" si="103"/>
        <v>-</v>
      </c>
      <c r="AX612" s="48" t="str">
        <f t="shared" si="104"/>
        <v>No</v>
      </c>
      <c r="AY612" s="48" t="str">
        <f t="shared" si="105"/>
        <v>No</v>
      </c>
      <c r="AZ612" s="48">
        <f t="shared" si="106"/>
        <v>0</v>
      </c>
    </row>
    <row r="613" spans="2:52" x14ac:dyDescent="0.25">
      <c r="B613" s="39" t="e">
        <f>IF(ROW(A613)=1,"",VLOOKUP(A613,'SERP Crawl'!A:C,3,FALSE))</f>
        <v>#N/A</v>
      </c>
      <c r="C613" t="e">
        <f>IF(ROW(A613)=1,"",VLOOKUP(A613,Crawl!A:C,3,FALSE))</f>
        <v>#N/A</v>
      </c>
      <c r="D613" s="46" t="e">
        <f>IF(ROW(A613)=1,"",IF(VLOOKUP(A613,Crawl!A:V,22,FALSE)="","No","Yes"))</f>
        <v>#N/A</v>
      </c>
      <c r="E613" s="46" t="e">
        <f>IF(ROW(A613)=1,"",IF(VLOOKUP(A613,Crawl!A:W,23,FALSE)=0,"",VLOOKUP(A613,Crawl!A:W,23,FALSE)))</f>
        <v>#N/A</v>
      </c>
      <c r="F613" s="46" t="str">
        <f t="shared" si="108"/>
        <v/>
      </c>
      <c r="G613" s="46" t="str">
        <f>IFERROR(MID(A613,FIND(".",A613,LEN(Questionnaire!$E$3)),LEN(A613)),"")</f>
        <v/>
      </c>
      <c r="H613" s="46" t="str">
        <f t="shared" si="109"/>
        <v/>
      </c>
      <c r="AJ613"/>
      <c r="AK613"/>
      <c r="AL613"/>
      <c r="AM613"/>
      <c r="AN613"/>
      <c r="AO613"/>
      <c r="AP613"/>
      <c r="AQ613" s="48" t="str">
        <f>IF(ROW()=1,"",IF(L613=200,IFERROR(IF(FIND(LOWER(Questionnaire!$E$2),LOWER(N613)),"Yes","No"),"No"),"-"))</f>
        <v>-</v>
      </c>
      <c r="AR613" s="48" t="str">
        <f t="shared" si="99"/>
        <v>-</v>
      </c>
      <c r="AS613" s="48" t="str">
        <f t="shared" si="100"/>
        <v>-</v>
      </c>
      <c r="AT613" s="48" t="str">
        <f t="shared" si="107"/>
        <v>-</v>
      </c>
      <c r="AU613" s="48" t="str">
        <f t="shared" si="101"/>
        <v>No</v>
      </c>
      <c r="AV613" s="48" t="str">
        <f t="shared" si="102"/>
        <v>No</v>
      </c>
      <c r="AW613" s="48" t="str">
        <f t="shared" si="103"/>
        <v>-</v>
      </c>
      <c r="AX613" s="48" t="str">
        <f t="shared" si="104"/>
        <v>No</v>
      </c>
      <c r="AY613" s="48" t="str">
        <f t="shared" si="105"/>
        <v>No</v>
      </c>
      <c r="AZ613" s="48">
        <f t="shared" si="106"/>
        <v>0</v>
      </c>
    </row>
    <row r="614" spans="2:52" x14ac:dyDescent="0.25">
      <c r="B614" s="39" t="e">
        <f>IF(ROW(A614)=1,"",VLOOKUP(A614,'SERP Crawl'!A:C,3,FALSE))</f>
        <v>#N/A</v>
      </c>
      <c r="C614" t="e">
        <f>IF(ROW(A614)=1,"",VLOOKUP(A614,Crawl!A:C,3,FALSE))</f>
        <v>#N/A</v>
      </c>
      <c r="D614" s="46" t="e">
        <f>IF(ROW(A614)=1,"",IF(VLOOKUP(A614,Crawl!A:V,22,FALSE)="","No","Yes"))</f>
        <v>#N/A</v>
      </c>
      <c r="E614" s="46" t="e">
        <f>IF(ROW(A614)=1,"",IF(VLOOKUP(A614,Crawl!A:W,23,FALSE)=0,"",VLOOKUP(A614,Crawl!A:W,23,FALSE)))</f>
        <v>#N/A</v>
      </c>
      <c r="F614" s="46" t="str">
        <f t="shared" si="108"/>
        <v/>
      </c>
      <c r="G614" s="46" t="str">
        <f>IFERROR(MID(A614,FIND(".",A614,LEN(Questionnaire!$E$3)),LEN(A614)),"")</f>
        <v/>
      </c>
      <c r="H614" s="46" t="str">
        <f t="shared" si="109"/>
        <v/>
      </c>
      <c r="AJ614"/>
      <c r="AK614"/>
      <c r="AL614"/>
      <c r="AM614"/>
      <c r="AN614"/>
      <c r="AO614"/>
      <c r="AP614"/>
      <c r="AQ614" s="48" t="str">
        <f>IF(ROW()=1,"",IF(L614=200,IFERROR(IF(FIND(LOWER(Questionnaire!$E$2),LOWER(N614)),"Yes","No"),"No"),"-"))</f>
        <v>-</v>
      </c>
      <c r="AR614" s="48" t="str">
        <f t="shared" si="99"/>
        <v>-</v>
      </c>
      <c r="AS614" s="48" t="str">
        <f t="shared" si="100"/>
        <v>-</v>
      </c>
      <c r="AT614" s="48" t="str">
        <f t="shared" si="107"/>
        <v>-</v>
      </c>
      <c r="AU614" s="48" t="str">
        <f t="shared" si="101"/>
        <v>No</v>
      </c>
      <c r="AV614" s="48" t="str">
        <f t="shared" si="102"/>
        <v>No</v>
      </c>
      <c r="AW614" s="48" t="str">
        <f t="shared" si="103"/>
        <v>-</v>
      </c>
      <c r="AX614" s="48" t="str">
        <f t="shared" si="104"/>
        <v>No</v>
      </c>
      <c r="AY614" s="48" t="str">
        <f t="shared" si="105"/>
        <v>No</v>
      </c>
      <c r="AZ614" s="48">
        <f t="shared" si="106"/>
        <v>0</v>
      </c>
    </row>
    <row r="615" spans="2:52" x14ac:dyDescent="0.25">
      <c r="B615" s="39" t="e">
        <f>IF(ROW(A615)=1,"",VLOOKUP(A615,'SERP Crawl'!A:C,3,FALSE))</f>
        <v>#N/A</v>
      </c>
      <c r="C615" t="e">
        <f>IF(ROW(A615)=1,"",VLOOKUP(A615,Crawl!A:C,3,FALSE))</f>
        <v>#N/A</v>
      </c>
      <c r="D615" s="46" t="e">
        <f>IF(ROW(A615)=1,"",IF(VLOOKUP(A615,Crawl!A:V,22,FALSE)="","No","Yes"))</f>
        <v>#N/A</v>
      </c>
      <c r="E615" s="46" t="e">
        <f>IF(ROW(A615)=1,"",IF(VLOOKUP(A615,Crawl!A:W,23,FALSE)=0,"",VLOOKUP(A615,Crawl!A:W,23,FALSE)))</f>
        <v>#N/A</v>
      </c>
      <c r="F615" s="46" t="str">
        <f t="shared" si="108"/>
        <v/>
      </c>
      <c r="G615" s="46" t="str">
        <f>IFERROR(MID(A615,FIND(".",A615,LEN(Questionnaire!$E$3)),LEN(A615)),"")</f>
        <v/>
      </c>
      <c r="H615" s="46" t="str">
        <f t="shared" si="109"/>
        <v/>
      </c>
      <c r="AJ615"/>
      <c r="AK615"/>
      <c r="AL615"/>
      <c r="AM615"/>
      <c r="AN615"/>
      <c r="AO615"/>
      <c r="AP615"/>
      <c r="AQ615" s="48" t="str">
        <f>IF(ROW()=1,"",IF(L615=200,IFERROR(IF(FIND(LOWER(Questionnaire!$E$2),LOWER(N615)),"Yes","No"),"No"),"-"))</f>
        <v>-</v>
      </c>
      <c r="AR615" s="48" t="str">
        <f t="shared" si="99"/>
        <v>-</v>
      </c>
      <c r="AS615" s="48" t="str">
        <f t="shared" si="100"/>
        <v>-</v>
      </c>
      <c r="AT615" s="48" t="str">
        <f t="shared" si="107"/>
        <v>-</v>
      </c>
      <c r="AU615" s="48" t="str">
        <f t="shared" si="101"/>
        <v>No</v>
      </c>
      <c r="AV615" s="48" t="str">
        <f t="shared" si="102"/>
        <v>No</v>
      </c>
      <c r="AW615" s="48" t="str">
        <f t="shared" si="103"/>
        <v>-</v>
      </c>
      <c r="AX615" s="48" t="str">
        <f t="shared" si="104"/>
        <v>No</v>
      </c>
      <c r="AY615" s="48" t="str">
        <f t="shared" si="105"/>
        <v>No</v>
      </c>
      <c r="AZ615" s="48">
        <f t="shared" si="106"/>
        <v>0</v>
      </c>
    </row>
    <row r="616" spans="2:52" x14ac:dyDescent="0.25">
      <c r="B616" s="39" t="e">
        <f>IF(ROW(A616)=1,"",VLOOKUP(A616,'SERP Crawl'!A:C,3,FALSE))</f>
        <v>#N/A</v>
      </c>
      <c r="C616" t="e">
        <f>IF(ROW(A616)=1,"",VLOOKUP(A616,Crawl!A:C,3,FALSE))</f>
        <v>#N/A</v>
      </c>
      <c r="D616" s="46" t="e">
        <f>IF(ROW(A616)=1,"",IF(VLOOKUP(A616,Crawl!A:V,22,FALSE)="","No","Yes"))</f>
        <v>#N/A</v>
      </c>
      <c r="E616" s="46" t="e">
        <f>IF(ROW(A616)=1,"",IF(VLOOKUP(A616,Crawl!A:W,23,FALSE)=0,"",VLOOKUP(A616,Crawl!A:W,23,FALSE)))</f>
        <v>#N/A</v>
      </c>
      <c r="F616" s="46" t="str">
        <f t="shared" si="108"/>
        <v/>
      </c>
      <c r="G616" s="46" t="str">
        <f>IFERROR(MID(A616,FIND(".",A616,LEN(Questionnaire!$E$3)),LEN(A616)),"")</f>
        <v/>
      </c>
      <c r="H616" s="46" t="str">
        <f t="shared" si="109"/>
        <v/>
      </c>
      <c r="AJ616"/>
      <c r="AK616"/>
      <c r="AL616"/>
      <c r="AM616"/>
      <c r="AN616"/>
      <c r="AO616"/>
      <c r="AP616"/>
      <c r="AQ616" s="48" t="str">
        <f>IF(ROW()=1,"",IF(L616=200,IFERROR(IF(FIND(LOWER(Questionnaire!$E$2),LOWER(N616)),"Yes","No"),"No"),"-"))</f>
        <v>-</v>
      </c>
      <c r="AR616" s="48" t="str">
        <f t="shared" si="99"/>
        <v>-</v>
      </c>
      <c r="AS616" s="48" t="str">
        <f t="shared" si="100"/>
        <v>-</v>
      </c>
      <c r="AT616" s="48" t="str">
        <f t="shared" si="107"/>
        <v>-</v>
      </c>
      <c r="AU616" s="48" t="str">
        <f t="shared" si="101"/>
        <v>No</v>
      </c>
      <c r="AV616" s="48" t="str">
        <f t="shared" si="102"/>
        <v>No</v>
      </c>
      <c r="AW616" s="48" t="str">
        <f t="shared" si="103"/>
        <v>-</v>
      </c>
      <c r="AX616" s="48" t="str">
        <f t="shared" si="104"/>
        <v>No</v>
      </c>
      <c r="AY616" s="48" t="str">
        <f t="shared" si="105"/>
        <v>No</v>
      </c>
      <c r="AZ616" s="48">
        <f t="shared" si="106"/>
        <v>0</v>
      </c>
    </row>
    <row r="617" spans="2:52" x14ac:dyDescent="0.25">
      <c r="B617" s="39" t="e">
        <f>IF(ROW(A617)=1,"",VLOOKUP(A617,'SERP Crawl'!A:C,3,FALSE))</f>
        <v>#N/A</v>
      </c>
      <c r="C617" t="e">
        <f>IF(ROW(A617)=1,"",VLOOKUP(A617,Crawl!A:C,3,FALSE))</f>
        <v>#N/A</v>
      </c>
      <c r="D617" s="46" t="e">
        <f>IF(ROW(A617)=1,"",IF(VLOOKUP(A617,Crawl!A:V,22,FALSE)="","No","Yes"))</f>
        <v>#N/A</v>
      </c>
      <c r="E617" s="46" t="e">
        <f>IF(ROW(A617)=1,"",IF(VLOOKUP(A617,Crawl!A:W,23,FALSE)=0,"",VLOOKUP(A617,Crawl!A:W,23,FALSE)))</f>
        <v>#N/A</v>
      </c>
      <c r="F617" s="46" t="str">
        <f t="shared" si="108"/>
        <v/>
      </c>
      <c r="G617" s="46" t="str">
        <f>IFERROR(MID(A617,FIND(".",A617,LEN(Questionnaire!$E$3)),LEN(A617)),"")</f>
        <v/>
      </c>
      <c r="H617" s="46" t="str">
        <f t="shared" si="109"/>
        <v/>
      </c>
      <c r="AJ617"/>
      <c r="AK617"/>
      <c r="AL617"/>
      <c r="AM617"/>
      <c r="AN617"/>
      <c r="AO617"/>
      <c r="AP617"/>
      <c r="AQ617" s="48" t="str">
        <f>IF(ROW()=1,"",IF(L617=200,IFERROR(IF(FIND(LOWER(Questionnaire!$E$2),LOWER(N617)),"Yes","No"),"No"),"-"))</f>
        <v>-</v>
      </c>
      <c r="AR617" s="48" t="str">
        <f t="shared" si="99"/>
        <v>-</v>
      </c>
      <c r="AS617" s="48" t="str">
        <f t="shared" si="100"/>
        <v>-</v>
      </c>
      <c r="AT617" s="48" t="str">
        <f t="shared" si="107"/>
        <v>-</v>
      </c>
      <c r="AU617" s="48" t="str">
        <f t="shared" si="101"/>
        <v>No</v>
      </c>
      <c r="AV617" s="48" t="str">
        <f t="shared" si="102"/>
        <v>No</v>
      </c>
      <c r="AW617" s="48" t="str">
        <f t="shared" si="103"/>
        <v>-</v>
      </c>
      <c r="AX617" s="48" t="str">
        <f t="shared" si="104"/>
        <v>No</v>
      </c>
      <c r="AY617" s="48" t="str">
        <f t="shared" si="105"/>
        <v>No</v>
      </c>
      <c r="AZ617" s="48">
        <f t="shared" si="106"/>
        <v>0</v>
      </c>
    </row>
    <row r="618" spans="2:52" x14ac:dyDescent="0.25">
      <c r="B618" s="39" t="e">
        <f>IF(ROW(A618)=1,"",VLOOKUP(A618,'SERP Crawl'!A:C,3,FALSE))</f>
        <v>#N/A</v>
      </c>
      <c r="C618" t="e">
        <f>IF(ROW(A618)=1,"",VLOOKUP(A618,Crawl!A:C,3,FALSE))</f>
        <v>#N/A</v>
      </c>
      <c r="D618" s="46" t="e">
        <f>IF(ROW(A618)=1,"",IF(VLOOKUP(A618,Crawl!A:V,22,FALSE)="","No","Yes"))</f>
        <v>#N/A</v>
      </c>
      <c r="E618" s="46" t="e">
        <f>IF(ROW(A618)=1,"",IF(VLOOKUP(A618,Crawl!A:W,23,FALSE)=0,"",VLOOKUP(A618,Crawl!A:W,23,FALSE)))</f>
        <v>#N/A</v>
      </c>
      <c r="F618" s="46" t="str">
        <f t="shared" si="108"/>
        <v/>
      </c>
      <c r="G618" s="46" t="str">
        <f>IFERROR(MID(A618,FIND(".",A618,LEN(Questionnaire!$E$3)),LEN(A618)),"")</f>
        <v/>
      </c>
      <c r="H618" s="46" t="str">
        <f t="shared" si="109"/>
        <v/>
      </c>
      <c r="AJ618"/>
      <c r="AK618"/>
      <c r="AL618"/>
      <c r="AM618"/>
      <c r="AN618"/>
      <c r="AO618"/>
      <c r="AP618"/>
      <c r="AQ618" s="48" t="str">
        <f>IF(ROW()=1,"",IF(L618=200,IFERROR(IF(FIND(LOWER(Questionnaire!$E$2),LOWER(N618)),"Yes","No"),"No"),"-"))</f>
        <v>-</v>
      </c>
      <c r="AR618" s="48" t="str">
        <f t="shared" si="99"/>
        <v>-</v>
      </c>
      <c r="AS618" s="48" t="str">
        <f t="shared" si="100"/>
        <v>-</v>
      </c>
      <c r="AT618" s="48" t="str">
        <f t="shared" si="107"/>
        <v>-</v>
      </c>
      <c r="AU618" s="48" t="str">
        <f t="shared" si="101"/>
        <v>No</v>
      </c>
      <c r="AV618" s="48" t="str">
        <f t="shared" si="102"/>
        <v>No</v>
      </c>
      <c r="AW618" s="48" t="str">
        <f t="shared" si="103"/>
        <v>-</v>
      </c>
      <c r="AX618" s="48" t="str">
        <f t="shared" si="104"/>
        <v>No</v>
      </c>
      <c r="AY618" s="48" t="str">
        <f t="shared" si="105"/>
        <v>No</v>
      </c>
      <c r="AZ618" s="48">
        <f t="shared" si="106"/>
        <v>0</v>
      </c>
    </row>
    <row r="619" spans="2:52" x14ac:dyDescent="0.25">
      <c r="B619" s="39" t="e">
        <f>IF(ROW(A619)=1,"",VLOOKUP(A619,'SERP Crawl'!A:C,3,FALSE))</f>
        <v>#N/A</v>
      </c>
      <c r="C619" t="e">
        <f>IF(ROW(A619)=1,"",VLOOKUP(A619,Crawl!A:C,3,FALSE))</f>
        <v>#N/A</v>
      </c>
      <c r="D619" s="46" t="e">
        <f>IF(ROW(A619)=1,"",IF(VLOOKUP(A619,Crawl!A:V,22,FALSE)="","No","Yes"))</f>
        <v>#N/A</v>
      </c>
      <c r="E619" s="46" t="e">
        <f>IF(ROW(A619)=1,"",IF(VLOOKUP(A619,Crawl!A:W,23,FALSE)=0,"",VLOOKUP(A619,Crawl!A:W,23,FALSE)))</f>
        <v>#N/A</v>
      </c>
      <c r="F619" s="46" t="str">
        <f t="shared" si="108"/>
        <v/>
      </c>
      <c r="G619" s="46" t="str">
        <f>IFERROR(MID(A619,FIND(".",A619,LEN(Questionnaire!$E$3)),LEN(A619)),"")</f>
        <v/>
      </c>
      <c r="H619" s="46" t="str">
        <f t="shared" si="109"/>
        <v/>
      </c>
      <c r="AJ619"/>
      <c r="AK619"/>
      <c r="AL619"/>
      <c r="AM619"/>
      <c r="AN619"/>
      <c r="AO619"/>
      <c r="AP619"/>
      <c r="AQ619" s="48" t="str">
        <f>IF(ROW()=1,"",IF(L619=200,IFERROR(IF(FIND(LOWER(Questionnaire!$E$2),LOWER(N619)),"Yes","No"),"No"),"-"))</f>
        <v>-</v>
      </c>
      <c r="AR619" s="48" t="str">
        <f t="shared" si="99"/>
        <v>-</v>
      </c>
      <c r="AS619" s="48" t="str">
        <f t="shared" si="100"/>
        <v>-</v>
      </c>
      <c r="AT619" s="48" t="str">
        <f t="shared" si="107"/>
        <v>-</v>
      </c>
      <c r="AU619" s="48" t="str">
        <f t="shared" si="101"/>
        <v>No</v>
      </c>
      <c r="AV619" s="48" t="str">
        <f t="shared" si="102"/>
        <v>No</v>
      </c>
      <c r="AW619" s="48" t="str">
        <f t="shared" si="103"/>
        <v>-</v>
      </c>
      <c r="AX619" s="48" t="str">
        <f t="shared" si="104"/>
        <v>No</v>
      </c>
      <c r="AY619" s="48" t="str">
        <f t="shared" si="105"/>
        <v>No</v>
      </c>
      <c r="AZ619" s="48">
        <f t="shared" si="106"/>
        <v>0</v>
      </c>
    </row>
    <row r="620" spans="2:52" x14ac:dyDescent="0.25">
      <c r="B620" s="39" t="e">
        <f>IF(ROW(A620)=1,"",VLOOKUP(A620,'SERP Crawl'!A:C,3,FALSE))</f>
        <v>#N/A</v>
      </c>
      <c r="C620" t="e">
        <f>IF(ROW(A620)=1,"",VLOOKUP(A620,Crawl!A:C,3,FALSE))</f>
        <v>#N/A</v>
      </c>
      <c r="D620" s="46" t="e">
        <f>IF(ROW(A620)=1,"",IF(VLOOKUP(A620,Crawl!A:V,22,FALSE)="","No","Yes"))</f>
        <v>#N/A</v>
      </c>
      <c r="E620" s="46" t="e">
        <f>IF(ROW(A620)=1,"",IF(VLOOKUP(A620,Crawl!A:W,23,FALSE)=0,"",VLOOKUP(A620,Crawl!A:W,23,FALSE)))</f>
        <v>#N/A</v>
      </c>
      <c r="F620" s="46" t="str">
        <f t="shared" si="108"/>
        <v/>
      </c>
      <c r="G620" s="46" t="str">
        <f>IFERROR(MID(A620,FIND(".",A620,LEN(Questionnaire!$E$3)),LEN(A620)),"")</f>
        <v/>
      </c>
      <c r="H620" s="46" t="str">
        <f t="shared" si="109"/>
        <v/>
      </c>
      <c r="AJ620"/>
      <c r="AK620"/>
      <c r="AL620"/>
      <c r="AM620"/>
      <c r="AN620"/>
      <c r="AO620"/>
      <c r="AP620"/>
      <c r="AQ620" s="48" t="str">
        <f>IF(ROW()=1,"",IF(L620=200,IFERROR(IF(FIND(LOWER(Questionnaire!$E$2),LOWER(N620)),"Yes","No"),"No"),"-"))</f>
        <v>-</v>
      </c>
      <c r="AR620" s="48" t="str">
        <f t="shared" si="99"/>
        <v>-</v>
      </c>
      <c r="AS620" s="48" t="str">
        <f t="shared" si="100"/>
        <v>-</v>
      </c>
      <c r="AT620" s="48" t="str">
        <f t="shared" si="107"/>
        <v>-</v>
      </c>
      <c r="AU620" s="48" t="str">
        <f t="shared" si="101"/>
        <v>No</v>
      </c>
      <c r="AV620" s="48" t="str">
        <f t="shared" si="102"/>
        <v>No</v>
      </c>
      <c r="AW620" s="48" t="str">
        <f t="shared" si="103"/>
        <v>-</v>
      </c>
      <c r="AX620" s="48" t="str">
        <f t="shared" si="104"/>
        <v>No</v>
      </c>
      <c r="AY620" s="48" t="str">
        <f t="shared" si="105"/>
        <v>No</v>
      </c>
      <c r="AZ620" s="48">
        <f t="shared" si="106"/>
        <v>0</v>
      </c>
    </row>
    <row r="621" spans="2:52" x14ac:dyDescent="0.25">
      <c r="B621" s="39" t="e">
        <f>IF(ROW(A621)=1,"",VLOOKUP(A621,'SERP Crawl'!A:C,3,FALSE))</f>
        <v>#N/A</v>
      </c>
      <c r="C621" t="e">
        <f>IF(ROW(A621)=1,"",VLOOKUP(A621,Crawl!A:C,3,FALSE))</f>
        <v>#N/A</v>
      </c>
      <c r="D621" s="46" t="e">
        <f>IF(ROW(A621)=1,"",IF(VLOOKUP(A621,Crawl!A:V,22,FALSE)="","No","Yes"))</f>
        <v>#N/A</v>
      </c>
      <c r="E621" s="46" t="e">
        <f>IF(ROW(A621)=1,"",IF(VLOOKUP(A621,Crawl!A:W,23,FALSE)=0,"",VLOOKUP(A621,Crawl!A:W,23,FALSE)))</f>
        <v>#N/A</v>
      </c>
      <c r="F621" s="46" t="str">
        <f t="shared" si="108"/>
        <v/>
      </c>
      <c r="G621" s="46" t="str">
        <f>IFERROR(MID(A621,FIND(".",A621,LEN(Questionnaire!$E$3)),LEN(A621)),"")</f>
        <v/>
      </c>
      <c r="H621" s="46" t="str">
        <f t="shared" si="109"/>
        <v/>
      </c>
      <c r="AJ621"/>
      <c r="AK621"/>
      <c r="AL621"/>
      <c r="AM621"/>
      <c r="AN621"/>
      <c r="AO621"/>
      <c r="AP621"/>
      <c r="AQ621" s="48" t="str">
        <f>IF(ROW()=1,"",IF(L621=200,IFERROR(IF(FIND(LOWER(Questionnaire!$E$2),LOWER(N621)),"Yes","No"),"No"),"-"))</f>
        <v>-</v>
      </c>
      <c r="AR621" s="48" t="str">
        <f t="shared" si="99"/>
        <v>-</v>
      </c>
      <c r="AS621" s="48" t="str">
        <f t="shared" si="100"/>
        <v>-</v>
      </c>
      <c r="AT621" s="48" t="str">
        <f t="shared" si="107"/>
        <v>-</v>
      </c>
      <c r="AU621" s="48" t="str">
        <f t="shared" si="101"/>
        <v>No</v>
      </c>
      <c r="AV621" s="48" t="str">
        <f t="shared" si="102"/>
        <v>No</v>
      </c>
      <c r="AW621" s="48" t="str">
        <f t="shared" si="103"/>
        <v>-</v>
      </c>
      <c r="AX621" s="48" t="str">
        <f t="shared" si="104"/>
        <v>No</v>
      </c>
      <c r="AY621" s="48" t="str">
        <f t="shared" si="105"/>
        <v>No</v>
      </c>
      <c r="AZ621" s="48">
        <f t="shared" si="106"/>
        <v>0</v>
      </c>
    </row>
    <row r="622" spans="2:52" x14ac:dyDescent="0.25">
      <c r="B622" s="39" t="e">
        <f>IF(ROW(A622)=1,"",VLOOKUP(A622,'SERP Crawl'!A:C,3,FALSE))</f>
        <v>#N/A</v>
      </c>
      <c r="C622" t="e">
        <f>IF(ROW(A622)=1,"",VLOOKUP(A622,Crawl!A:C,3,FALSE))</f>
        <v>#N/A</v>
      </c>
      <c r="D622" s="46" t="e">
        <f>IF(ROW(A622)=1,"",IF(VLOOKUP(A622,Crawl!A:V,22,FALSE)="","No","Yes"))</f>
        <v>#N/A</v>
      </c>
      <c r="E622" s="46" t="e">
        <f>IF(ROW(A622)=1,"",IF(VLOOKUP(A622,Crawl!A:W,23,FALSE)=0,"",VLOOKUP(A622,Crawl!A:W,23,FALSE)))</f>
        <v>#N/A</v>
      </c>
      <c r="F622" s="46" t="str">
        <f t="shared" si="108"/>
        <v/>
      </c>
      <c r="G622" s="46" t="str">
        <f>IFERROR(MID(A622,FIND(".",A622,LEN(Questionnaire!$E$3)),LEN(A622)),"")</f>
        <v/>
      </c>
      <c r="H622" s="46" t="str">
        <f t="shared" si="109"/>
        <v/>
      </c>
      <c r="AJ622"/>
      <c r="AK622"/>
      <c r="AL622"/>
      <c r="AM622"/>
      <c r="AN622"/>
      <c r="AO622"/>
      <c r="AP622"/>
      <c r="AQ622" s="48" t="str">
        <f>IF(ROW()=1,"",IF(L622=200,IFERROR(IF(FIND(LOWER(Questionnaire!$E$2),LOWER(N622)),"Yes","No"),"No"),"-"))</f>
        <v>-</v>
      </c>
      <c r="AR622" s="48" t="str">
        <f t="shared" si="99"/>
        <v>-</v>
      </c>
      <c r="AS622" s="48" t="str">
        <f t="shared" si="100"/>
        <v>-</v>
      </c>
      <c r="AT622" s="48" t="str">
        <f t="shared" si="107"/>
        <v>-</v>
      </c>
      <c r="AU622" s="48" t="str">
        <f t="shared" si="101"/>
        <v>No</v>
      </c>
      <c r="AV622" s="48" t="str">
        <f t="shared" si="102"/>
        <v>No</v>
      </c>
      <c r="AW622" s="48" t="str">
        <f t="shared" si="103"/>
        <v>-</v>
      </c>
      <c r="AX622" s="48" t="str">
        <f t="shared" si="104"/>
        <v>No</v>
      </c>
      <c r="AY622" s="48" t="str">
        <f t="shared" si="105"/>
        <v>No</v>
      </c>
      <c r="AZ622" s="48">
        <f t="shared" si="106"/>
        <v>0</v>
      </c>
    </row>
    <row r="623" spans="2:52" x14ac:dyDescent="0.25">
      <c r="B623" s="39" t="e">
        <f>IF(ROW(A623)=1,"",VLOOKUP(A623,'SERP Crawl'!A:C,3,FALSE))</f>
        <v>#N/A</v>
      </c>
      <c r="C623" t="e">
        <f>IF(ROW(A623)=1,"",VLOOKUP(A623,Crawl!A:C,3,FALSE))</f>
        <v>#N/A</v>
      </c>
      <c r="D623" s="46" t="e">
        <f>IF(ROW(A623)=1,"",IF(VLOOKUP(A623,Crawl!A:V,22,FALSE)="","No","Yes"))</f>
        <v>#N/A</v>
      </c>
      <c r="E623" s="46" t="e">
        <f>IF(ROW(A623)=1,"",IF(VLOOKUP(A623,Crawl!A:W,23,FALSE)=0,"",VLOOKUP(A623,Crawl!A:W,23,FALSE)))</f>
        <v>#N/A</v>
      </c>
      <c r="F623" s="46" t="str">
        <f t="shared" si="108"/>
        <v/>
      </c>
      <c r="G623" s="46" t="str">
        <f>IFERROR(MID(A623,FIND(".",A623,LEN(Questionnaire!$E$3)),LEN(A623)),"")</f>
        <v/>
      </c>
      <c r="H623" s="46" t="str">
        <f t="shared" si="109"/>
        <v/>
      </c>
      <c r="AJ623"/>
      <c r="AK623"/>
      <c r="AL623"/>
      <c r="AM623"/>
      <c r="AN623"/>
      <c r="AO623"/>
      <c r="AP623"/>
      <c r="AQ623" s="48" t="str">
        <f>IF(ROW()=1,"",IF(L623=200,IFERROR(IF(FIND(LOWER(Questionnaire!$E$2),LOWER(N623)),"Yes","No"),"No"),"-"))</f>
        <v>-</v>
      </c>
      <c r="AR623" s="48" t="str">
        <f t="shared" si="99"/>
        <v>-</v>
      </c>
      <c r="AS623" s="48" t="str">
        <f t="shared" si="100"/>
        <v>-</v>
      </c>
      <c r="AT623" s="48" t="str">
        <f t="shared" si="107"/>
        <v>-</v>
      </c>
      <c r="AU623" s="48" t="str">
        <f t="shared" si="101"/>
        <v>No</v>
      </c>
      <c r="AV623" s="48" t="str">
        <f t="shared" si="102"/>
        <v>No</v>
      </c>
      <c r="AW623" s="48" t="str">
        <f t="shared" si="103"/>
        <v>-</v>
      </c>
      <c r="AX623" s="48" t="str">
        <f t="shared" si="104"/>
        <v>No</v>
      </c>
      <c r="AY623" s="48" t="str">
        <f t="shared" si="105"/>
        <v>No</v>
      </c>
      <c r="AZ623" s="48">
        <f t="shared" si="106"/>
        <v>0</v>
      </c>
    </row>
    <row r="624" spans="2:52" x14ac:dyDescent="0.25">
      <c r="B624" s="39" t="e">
        <f>IF(ROW(A624)=1,"",VLOOKUP(A624,'SERP Crawl'!A:C,3,FALSE))</f>
        <v>#N/A</v>
      </c>
      <c r="C624" t="e">
        <f>IF(ROW(A624)=1,"",VLOOKUP(A624,Crawl!A:C,3,FALSE))</f>
        <v>#N/A</v>
      </c>
      <c r="D624" s="46" t="e">
        <f>IF(ROW(A624)=1,"",IF(VLOOKUP(A624,Crawl!A:V,22,FALSE)="","No","Yes"))</f>
        <v>#N/A</v>
      </c>
      <c r="E624" s="46" t="e">
        <f>IF(ROW(A624)=1,"",IF(VLOOKUP(A624,Crawl!A:W,23,FALSE)=0,"",VLOOKUP(A624,Crawl!A:W,23,FALSE)))</f>
        <v>#N/A</v>
      </c>
      <c r="F624" s="46" t="str">
        <f t="shared" si="108"/>
        <v/>
      </c>
      <c r="G624" s="46" t="str">
        <f>IFERROR(MID(A624,FIND(".",A624,LEN(Questionnaire!$E$3)),LEN(A624)),"")</f>
        <v/>
      </c>
      <c r="H624" s="46" t="str">
        <f t="shared" si="109"/>
        <v/>
      </c>
      <c r="AJ624"/>
      <c r="AK624"/>
      <c r="AL624"/>
      <c r="AM624"/>
      <c r="AN624"/>
      <c r="AO624"/>
      <c r="AP624"/>
      <c r="AQ624" s="48" t="str">
        <f>IF(ROW()=1,"",IF(L624=200,IFERROR(IF(FIND(LOWER(Questionnaire!$E$2),LOWER(N624)),"Yes","No"),"No"),"-"))</f>
        <v>-</v>
      </c>
      <c r="AR624" s="48" t="str">
        <f t="shared" si="99"/>
        <v>-</v>
      </c>
      <c r="AS624" s="48" t="str">
        <f t="shared" si="100"/>
        <v>-</v>
      </c>
      <c r="AT624" s="48" t="str">
        <f t="shared" si="107"/>
        <v>-</v>
      </c>
      <c r="AU624" s="48" t="str">
        <f t="shared" si="101"/>
        <v>No</v>
      </c>
      <c r="AV624" s="48" t="str">
        <f t="shared" si="102"/>
        <v>No</v>
      </c>
      <c r="AW624" s="48" t="str">
        <f t="shared" si="103"/>
        <v>-</v>
      </c>
      <c r="AX624" s="48" t="str">
        <f t="shared" si="104"/>
        <v>No</v>
      </c>
      <c r="AY624" s="48" t="str">
        <f t="shared" si="105"/>
        <v>No</v>
      </c>
      <c r="AZ624" s="48">
        <f t="shared" si="106"/>
        <v>0</v>
      </c>
    </row>
    <row r="625" spans="2:52" x14ac:dyDescent="0.25">
      <c r="B625" s="39" t="e">
        <f>IF(ROW(A625)=1,"",VLOOKUP(A625,'SERP Crawl'!A:C,3,FALSE))</f>
        <v>#N/A</v>
      </c>
      <c r="C625" t="e">
        <f>IF(ROW(A625)=1,"",VLOOKUP(A625,Crawl!A:C,3,FALSE))</f>
        <v>#N/A</v>
      </c>
      <c r="D625" s="46" t="e">
        <f>IF(ROW(A625)=1,"",IF(VLOOKUP(A625,Crawl!A:V,22,FALSE)="","No","Yes"))</f>
        <v>#N/A</v>
      </c>
      <c r="E625" s="46" t="e">
        <f>IF(ROW(A625)=1,"",IF(VLOOKUP(A625,Crawl!A:W,23,FALSE)=0,"",VLOOKUP(A625,Crawl!A:W,23,FALSE)))</f>
        <v>#N/A</v>
      </c>
      <c r="F625" s="46" t="str">
        <f t="shared" si="108"/>
        <v/>
      </c>
      <c r="G625" s="46" t="str">
        <f>IFERROR(MID(A625,FIND(".",A625,LEN(Questionnaire!$E$3)),LEN(A625)),"")</f>
        <v/>
      </c>
      <c r="H625" s="46" t="str">
        <f t="shared" si="109"/>
        <v/>
      </c>
      <c r="AJ625"/>
      <c r="AK625"/>
      <c r="AL625"/>
      <c r="AM625"/>
      <c r="AN625"/>
      <c r="AO625"/>
      <c r="AP625"/>
      <c r="AQ625" s="48" t="str">
        <f>IF(ROW()=1,"",IF(L625=200,IFERROR(IF(FIND(LOWER(Questionnaire!$E$2),LOWER(N625)),"Yes","No"),"No"),"-"))</f>
        <v>-</v>
      </c>
      <c r="AR625" s="48" t="str">
        <f t="shared" si="99"/>
        <v>-</v>
      </c>
      <c r="AS625" s="48" t="str">
        <f t="shared" si="100"/>
        <v>-</v>
      </c>
      <c r="AT625" s="48" t="str">
        <f t="shared" si="107"/>
        <v>-</v>
      </c>
      <c r="AU625" s="48" t="str">
        <f t="shared" si="101"/>
        <v>No</v>
      </c>
      <c r="AV625" s="48" t="str">
        <f t="shared" si="102"/>
        <v>No</v>
      </c>
      <c r="AW625" s="48" t="str">
        <f t="shared" si="103"/>
        <v>-</v>
      </c>
      <c r="AX625" s="48" t="str">
        <f t="shared" si="104"/>
        <v>No</v>
      </c>
      <c r="AY625" s="48" t="str">
        <f t="shared" si="105"/>
        <v>No</v>
      </c>
      <c r="AZ625" s="48">
        <f t="shared" si="106"/>
        <v>0</v>
      </c>
    </row>
    <row r="626" spans="2:52" x14ac:dyDescent="0.25">
      <c r="B626" s="39" t="e">
        <f>IF(ROW(A626)=1,"",VLOOKUP(A626,'SERP Crawl'!A:C,3,FALSE))</f>
        <v>#N/A</v>
      </c>
      <c r="C626" t="e">
        <f>IF(ROW(A626)=1,"",VLOOKUP(A626,Crawl!A:C,3,FALSE))</f>
        <v>#N/A</v>
      </c>
      <c r="D626" s="46" t="e">
        <f>IF(ROW(A626)=1,"",IF(VLOOKUP(A626,Crawl!A:V,22,FALSE)="","No","Yes"))</f>
        <v>#N/A</v>
      </c>
      <c r="E626" s="46" t="e">
        <f>IF(ROW(A626)=1,"",IF(VLOOKUP(A626,Crawl!A:W,23,FALSE)=0,"",VLOOKUP(A626,Crawl!A:W,23,FALSE)))</f>
        <v>#N/A</v>
      </c>
      <c r="F626" s="46" t="str">
        <f t="shared" si="108"/>
        <v/>
      </c>
      <c r="G626" s="46" t="str">
        <f>IFERROR(MID(A626,FIND(".",A626,LEN(Questionnaire!$E$3)),LEN(A626)),"")</f>
        <v/>
      </c>
      <c r="H626" s="46" t="str">
        <f t="shared" si="109"/>
        <v/>
      </c>
      <c r="AJ626"/>
      <c r="AK626"/>
      <c r="AL626"/>
      <c r="AM626"/>
      <c r="AN626"/>
      <c r="AO626"/>
      <c r="AP626"/>
      <c r="AQ626" s="48" t="str">
        <f>IF(ROW()=1,"",IF(L626=200,IFERROR(IF(FIND(LOWER(Questionnaire!$E$2),LOWER(N626)),"Yes","No"),"No"),"-"))</f>
        <v>-</v>
      </c>
      <c r="AR626" s="48" t="str">
        <f t="shared" si="99"/>
        <v>-</v>
      </c>
      <c r="AS626" s="48" t="str">
        <f t="shared" si="100"/>
        <v>-</v>
      </c>
      <c r="AT626" s="48" t="str">
        <f t="shared" si="107"/>
        <v>-</v>
      </c>
      <c r="AU626" s="48" t="str">
        <f t="shared" si="101"/>
        <v>No</v>
      </c>
      <c r="AV626" s="48" t="str">
        <f t="shared" si="102"/>
        <v>No</v>
      </c>
      <c r="AW626" s="48" t="str">
        <f t="shared" si="103"/>
        <v>-</v>
      </c>
      <c r="AX626" s="48" t="str">
        <f t="shared" si="104"/>
        <v>No</v>
      </c>
      <c r="AY626" s="48" t="str">
        <f t="shared" si="105"/>
        <v>No</v>
      </c>
      <c r="AZ626" s="48">
        <f t="shared" si="106"/>
        <v>0</v>
      </c>
    </row>
    <row r="627" spans="2:52" x14ac:dyDescent="0.25">
      <c r="B627" s="39" t="e">
        <f>IF(ROW(A627)=1,"",VLOOKUP(A627,'SERP Crawl'!A:C,3,FALSE))</f>
        <v>#N/A</v>
      </c>
      <c r="C627" t="e">
        <f>IF(ROW(A627)=1,"",VLOOKUP(A627,Crawl!A:C,3,FALSE))</f>
        <v>#N/A</v>
      </c>
      <c r="D627" s="46" t="e">
        <f>IF(ROW(A627)=1,"",IF(VLOOKUP(A627,Crawl!A:V,22,FALSE)="","No","Yes"))</f>
        <v>#N/A</v>
      </c>
      <c r="E627" s="46" t="e">
        <f>IF(ROW(A627)=1,"",IF(VLOOKUP(A627,Crawl!A:W,23,FALSE)=0,"",VLOOKUP(A627,Crawl!A:W,23,FALSE)))</f>
        <v>#N/A</v>
      </c>
      <c r="F627" s="46" t="str">
        <f t="shared" si="108"/>
        <v/>
      </c>
      <c r="G627" s="46" t="str">
        <f>IFERROR(MID(A627,FIND(".",A627,LEN(Questionnaire!$E$3)),LEN(A627)),"")</f>
        <v/>
      </c>
      <c r="H627" s="46" t="str">
        <f t="shared" si="109"/>
        <v/>
      </c>
      <c r="AJ627"/>
      <c r="AK627"/>
      <c r="AL627"/>
      <c r="AM627"/>
      <c r="AN627"/>
      <c r="AO627"/>
      <c r="AP627"/>
      <c r="AQ627" s="48" t="str">
        <f>IF(ROW()=1,"",IF(L627=200,IFERROR(IF(FIND(LOWER(Questionnaire!$E$2),LOWER(N627)),"Yes","No"),"No"),"-"))</f>
        <v>-</v>
      </c>
      <c r="AR627" s="48" t="str">
        <f t="shared" si="99"/>
        <v>-</v>
      </c>
      <c r="AS627" s="48" t="str">
        <f t="shared" si="100"/>
        <v>-</v>
      </c>
      <c r="AT627" s="48" t="str">
        <f t="shared" si="107"/>
        <v>-</v>
      </c>
      <c r="AU627" s="48" t="str">
        <f t="shared" si="101"/>
        <v>No</v>
      </c>
      <c r="AV627" s="48" t="str">
        <f t="shared" si="102"/>
        <v>No</v>
      </c>
      <c r="AW627" s="48" t="str">
        <f t="shared" si="103"/>
        <v>-</v>
      </c>
      <c r="AX627" s="48" t="str">
        <f t="shared" si="104"/>
        <v>No</v>
      </c>
      <c r="AY627" s="48" t="str">
        <f t="shared" si="105"/>
        <v>No</v>
      </c>
      <c r="AZ627" s="48">
        <f t="shared" si="106"/>
        <v>0</v>
      </c>
    </row>
    <row r="628" spans="2:52" x14ac:dyDescent="0.25">
      <c r="B628" s="39" t="e">
        <f>IF(ROW(A628)=1,"",VLOOKUP(A628,'SERP Crawl'!A:C,3,FALSE))</f>
        <v>#N/A</v>
      </c>
      <c r="C628" t="e">
        <f>IF(ROW(A628)=1,"",VLOOKUP(A628,Crawl!A:C,3,FALSE))</f>
        <v>#N/A</v>
      </c>
      <c r="D628" s="46" t="e">
        <f>IF(ROW(A628)=1,"",IF(VLOOKUP(A628,Crawl!A:V,22,FALSE)="","No","Yes"))</f>
        <v>#N/A</v>
      </c>
      <c r="E628" s="46" t="e">
        <f>IF(ROW(A628)=1,"",IF(VLOOKUP(A628,Crawl!A:W,23,FALSE)=0,"",VLOOKUP(A628,Crawl!A:W,23,FALSE)))</f>
        <v>#N/A</v>
      </c>
      <c r="F628" s="46" t="str">
        <f t="shared" si="108"/>
        <v/>
      </c>
      <c r="G628" s="46" t="str">
        <f>IFERROR(MID(A628,FIND(".",A628,LEN(Questionnaire!$E$3)),LEN(A628)),"")</f>
        <v/>
      </c>
      <c r="H628" s="46" t="str">
        <f t="shared" si="109"/>
        <v/>
      </c>
      <c r="AJ628"/>
      <c r="AK628"/>
      <c r="AL628"/>
      <c r="AM628"/>
      <c r="AN628"/>
      <c r="AO628"/>
      <c r="AP628"/>
      <c r="AQ628" s="48" t="str">
        <f>IF(ROW()=1,"",IF(L628=200,IFERROR(IF(FIND(LOWER(Questionnaire!$E$2),LOWER(N628)),"Yes","No"),"No"),"-"))</f>
        <v>-</v>
      </c>
      <c r="AR628" s="48" t="str">
        <f t="shared" si="99"/>
        <v>-</v>
      </c>
      <c r="AS628" s="48" t="str">
        <f t="shared" si="100"/>
        <v>-</v>
      </c>
      <c r="AT628" s="48" t="str">
        <f t="shared" si="107"/>
        <v>-</v>
      </c>
      <c r="AU628" s="48" t="str">
        <f t="shared" si="101"/>
        <v>No</v>
      </c>
      <c r="AV628" s="48" t="str">
        <f t="shared" si="102"/>
        <v>No</v>
      </c>
      <c r="AW628" s="48" t="str">
        <f t="shared" si="103"/>
        <v>-</v>
      </c>
      <c r="AX628" s="48" t="str">
        <f t="shared" si="104"/>
        <v>No</v>
      </c>
      <c r="AY628" s="48" t="str">
        <f t="shared" si="105"/>
        <v>No</v>
      </c>
      <c r="AZ628" s="48">
        <f t="shared" si="106"/>
        <v>0</v>
      </c>
    </row>
    <row r="629" spans="2:52" x14ac:dyDescent="0.25">
      <c r="B629" s="39" t="e">
        <f>IF(ROW(A629)=1,"",VLOOKUP(A629,'SERP Crawl'!A:C,3,FALSE))</f>
        <v>#N/A</v>
      </c>
      <c r="C629" t="e">
        <f>IF(ROW(A629)=1,"",VLOOKUP(A629,Crawl!A:C,3,FALSE))</f>
        <v>#N/A</v>
      </c>
      <c r="D629" s="46" t="e">
        <f>IF(ROW(A629)=1,"",IF(VLOOKUP(A629,Crawl!A:V,22,FALSE)="","No","Yes"))</f>
        <v>#N/A</v>
      </c>
      <c r="E629" s="46" t="e">
        <f>IF(ROW(A629)=1,"",IF(VLOOKUP(A629,Crawl!A:W,23,FALSE)=0,"",VLOOKUP(A629,Crawl!A:W,23,FALSE)))</f>
        <v>#N/A</v>
      </c>
      <c r="F629" s="46" t="str">
        <f t="shared" si="108"/>
        <v/>
      </c>
      <c r="G629" s="46" t="str">
        <f>IFERROR(MID(A629,FIND(".",A629,LEN(Questionnaire!$E$3)),LEN(A629)),"")</f>
        <v/>
      </c>
      <c r="H629" s="46" t="str">
        <f t="shared" si="109"/>
        <v/>
      </c>
      <c r="AJ629"/>
      <c r="AK629"/>
      <c r="AL629"/>
      <c r="AM629"/>
      <c r="AN629"/>
      <c r="AO629"/>
      <c r="AP629"/>
      <c r="AQ629" s="48" t="str">
        <f>IF(ROW()=1,"",IF(L629=200,IFERROR(IF(FIND(LOWER(Questionnaire!$E$2),LOWER(N629)),"Yes","No"),"No"),"-"))</f>
        <v>-</v>
      </c>
      <c r="AR629" s="48" t="str">
        <f t="shared" si="99"/>
        <v>-</v>
      </c>
      <c r="AS629" s="48" t="str">
        <f t="shared" si="100"/>
        <v>-</v>
      </c>
      <c r="AT629" s="48" t="str">
        <f t="shared" si="107"/>
        <v>-</v>
      </c>
      <c r="AU629" s="48" t="str">
        <f t="shared" si="101"/>
        <v>No</v>
      </c>
      <c r="AV629" s="48" t="str">
        <f t="shared" si="102"/>
        <v>No</v>
      </c>
      <c r="AW629" s="48" t="str">
        <f t="shared" si="103"/>
        <v>-</v>
      </c>
      <c r="AX629" s="48" t="str">
        <f t="shared" si="104"/>
        <v>No</v>
      </c>
      <c r="AY629" s="48" t="str">
        <f t="shared" si="105"/>
        <v>No</v>
      </c>
      <c r="AZ629" s="48">
        <f t="shared" si="106"/>
        <v>0</v>
      </c>
    </row>
    <row r="630" spans="2:52" x14ac:dyDescent="0.25">
      <c r="B630" s="39" t="e">
        <f>IF(ROW(A630)=1,"",VLOOKUP(A630,'SERP Crawl'!A:C,3,FALSE))</f>
        <v>#N/A</v>
      </c>
      <c r="C630" t="e">
        <f>IF(ROW(A630)=1,"",VLOOKUP(A630,Crawl!A:C,3,FALSE))</f>
        <v>#N/A</v>
      </c>
      <c r="D630" s="46" t="e">
        <f>IF(ROW(A630)=1,"",IF(VLOOKUP(A630,Crawl!A:V,22,FALSE)="","No","Yes"))</f>
        <v>#N/A</v>
      </c>
      <c r="E630" s="46" t="e">
        <f>IF(ROW(A630)=1,"",IF(VLOOKUP(A630,Crawl!A:W,23,FALSE)=0,"",VLOOKUP(A630,Crawl!A:W,23,FALSE)))</f>
        <v>#N/A</v>
      </c>
      <c r="F630" s="46" t="str">
        <f t="shared" si="108"/>
        <v/>
      </c>
      <c r="G630" s="46" t="str">
        <f>IFERROR(MID(A630,FIND(".",A630,LEN(Questionnaire!$E$3)),LEN(A630)),"")</f>
        <v/>
      </c>
      <c r="H630" s="46" t="str">
        <f t="shared" si="109"/>
        <v/>
      </c>
      <c r="AJ630"/>
      <c r="AK630"/>
      <c r="AL630"/>
      <c r="AM630"/>
      <c r="AN630"/>
      <c r="AO630"/>
      <c r="AP630"/>
      <c r="AQ630" s="48" t="str">
        <f>IF(ROW()=1,"",IF(L630=200,IFERROR(IF(FIND(LOWER(Questionnaire!$E$2),LOWER(N630)),"Yes","No"),"No"),"-"))</f>
        <v>-</v>
      </c>
      <c r="AR630" s="48" t="str">
        <f t="shared" si="99"/>
        <v>-</v>
      </c>
      <c r="AS630" s="48" t="str">
        <f t="shared" si="100"/>
        <v>-</v>
      </c>
      <c r="AT630" s="48" t="str">
        <f t="shared" si="107"/>
        <v>-</v>
      </c>
      <c r="AU630" s="48" t="str">
        <f t="shared" si="101"/>
        <v>No</v>
      </c>
      <c r="AV630" s="48" t="str">
        <f t="shared" si="102"/>
        <v>No</v>
      </c>
      <c r="AW630" s="48" t="str">
        <f t="shared" si="103"/>
        <v>-</v>
      </c>
      <c r="AX630" s="48" t="str">
        <f t="shared" si="104"/>
        <v>No</v>
      </c>
      <c r="AY630" s="48" t="str">
        <f t="shared" si="105"/>
        <v>No</v>
      </c>
      <c r="AZ630" s="48">
        <f t="shared" si="106"/>
        <v>0</v>
      </c>
    </row>
    <row r="631" spans="2:52" x14ac:dyDescent="0.25">
      <c r="B631" s="39" t="e">
        <f>IF(ROW(A631)=1,"",VLOOKUP(A631,'SERP Crawl'!A:C,3,FALSE))</f>
        <v>#N/A</v>
      </c>
      <c r="C631" t="e">
        <f>IF(ROW(A631)=1,"",VLOOKUP(A631,Crawl!A:C,3,FALSE))</f>
        <v>#N/A</v>
      </c>
      <c r="D631" s="46" t="e">
        <f>IF(ROW(A631)=1,"",IF(VLOOKUP(A631,Crawl!A:V,22,FALSE)="","No","Yes"))</f>
        <v>#N/A</v>
      </c>
      <c r="E631" s="46" t="e">
        <f>IF(ROW(A631)=1,"",IF(VLOOKUP(A631,Crawl!A:W,23,FALSE)=0,"",VLOOKUP(A631,Crawl!A:W,23,FALSE)))</f>
        <v>#N/A</v>
      </c>
      <c r="F631" s="46" t="str">
        <f t="shared" si="108"/>
        <v/>
      </c>
      <c r="G631" s="46" t="str">
        <f>IFERROR(MID(A631,FIND(".",A631,LEN(Questionnaire!$E$3)),LEN(A631)),"")</f>
        <v/>
      </c>
      <c r="H631" s="46" t="str">
        <f t="shared" si="109"/>
        <v/>
      </c>
      <c r="AJ631"/>
      <c r="AK631"/>
      <c r="AL631"/>
      <c r="AM631"/>
      <c r="AN631"/>
      <c r="AO631"/>
      <c r="AP631"/>
      <c r="AQ631" s="48" t="str">
        <f>IF(ROW()=1,"",IF(L631=200,IFERROR(IF(FIND(LOWER(Questionnaire!$E$2),LOWER(N631)),"Yes","No"),"No"),"-"))</f>
        <v>-</v>
      </c>
      <c r="AR631" s="48" t="str">
        <f t="shared" si="99"/>
        <v>-</v>
      </c>
      <c r="AS631" s="48" t="str">
        <f t="shared" si="100"/>
        <v>-</v>
      </c>
      <c r="AT631" s="48" t="str">
        <f t="shared" si="107"/>
        <v>-</v>
      </c>
      <c r="AU631" s="48" t="str">
        <f t="shared" si="101"/>
        <v>No</v>
      </c>
      <c r="AV631" s="48" t="str">
        <f t="shared" si="102"/>
        <v>No</v>
      </c>
      <c r="AW631" s="48" t="str">
        <f t="shared" si="103"/>
        <v>-</v>
      </c>
      <c r="AX631" s="48" t="str">
        <f t="shared" si="104"/>
        <v>No</v>
      </c>
      <c r="AY631" s="48" t="str">
        <f t="shared" si="105"/>
        <v>No</v>
      </c>
      <c r="AZ631" s="48">
        <f t="shared" si="106"/>
        <v>0</v>
      </c>
    </row>
    <row r="632" spans="2:52" x14ac:dyDescent="0.25">
      <c r="B632" s="39" t="e">
        <f>IF(ROW(A632)=1,"",VLOOKUP(A632,'SERP Crawl'!A:C,3,FALSE))</f>
        <v>#N/A</v>
      </c>
      <c r="C632" t="e">
        <f>IF(ROW(A632)=1,"",VLOOKUP(A632,Crawl!A:C,3,FALSE))</f>
        <v>#N/A</v>
      </c>
      <c r="D632" s="46" t="e">
        <f>IF(ROW(A632)=1,"",IF(VLOOKUP(A632,Crawl!A:V,22,FALSE)="","No","Yes"))</f>
        <v>#N/A</v>
      </c>
      <c r="E632" s="46" t="e">
        <f>IF(ROW(A632)=1,"",IF(VLOOKUP(A632,Crawl!A:W,23,FALSE)=0,"",VLOOKUP(A632,Crawl!A:W,23,FALSE)))</f>
        <v>#N/A</v>
      </c>
      <c r="F632" s="46" t="str">
        <f t="shared" si="108"/>
        <v/>
      </c>
      <c r="G632" s="46" t="str">
        <f>IFERROR(MID(A632,FIND(".",A632,LEN(Questionnaire!$E$3)),LEN(A632)),"")</f>
        <v/>
      </c>
      <c r="H632" s="46" t="str">
        <f t="shared" si="109"/>
        <v/>
      </c>
      <c r="AJ632"/>
      <c r="AK632"/>
      <c r="AL632"/>
      <c r="AM632"/>
      <c r="AN632"/>
      <c r="AO632"/>
      <c r="AP632"/>
      <c r="AQ632" s="48" t="str">
        <f>IF(ROW()=1,"",IF(L632=200,IFERROR(IF(FIND(LOWER(Questionnaire!$E$2),LOWER(N632)),"Yes","No"),"No"),"-"))</f>
        <v>-</v>
      </c>
      <c r="AR632" s="48" t="str">
        <f t="shared" si="99"/>
        <v>-</v>
      </c>
      <c r="AS632" s="48" t="str">
        <f t="shared" si="100"/>
        <v>-</v>
      </c>
      <c r="AT632" s="48" t="str">
        <f t="shared" si="107"/>
        <v>-</v>
      </c>
      <c r="AU632" s="48" t="str">
        <f t="shared" si="101"/>
        <v>No</v>
      </c>
      <c r="AV632" s="48" t="str">
        <f t="shared" si="102"/>
        <v>No</v>
      </c>
      <c r="AW632" s="48" t="str">
        <f t="shared" si="103"/>
        <v>-</v>
      </c>
      <c r="AX632" s="48" t="str">
        <f t="shared" si="104"/>
        <v>No</v>
      </c>
      <c r="AY632" s="48" t="str">
        <f t="shared" si="105"/>
        <v>No</v>
      </c>
      <c r="AZ632" s="48">
        <f t="shared" si="106"/>
        <v>0</v>
      </c>
    </row>
    <row r="633" spans="2:52" x14ac:dyDescent="0.25">
      <c r="B633" s="39" t="e">
        <f>IF(ROW(A633)=1,"",VLOOKUP(A633,'SERP Crawl'!A:C,3,FALSE))</f>
        <v>#N/A</v>
      </c>
      <c r="C633" t="e">
        <f>IF(ROW(A633)=1,"",VLOOKUP(A633,Crawl!A:C,3,FALSE))</f>
        <v>#N/A</v>
      </c>
      <c r="D633" s="46" t="e">
        <f>IF(ROW(A633)=1,"",IF(VLOOKUP(A633,Crawl!A:V,22,FALSE)="","No","Yes"))</f>
        <v>#N/A</v>
      </c>
      <c r="E633" s="46" t="e">
        <f>IF(ROW(A633)=1,"",IF(VLOOKUP(A633,Crawl!A:W,23,FALSE)=0,"",VLOOKUP(A633,Crawl!A:W,23,FALSE)))</f>
        <v>#N/A</v>
      </c>
      <c r="F633" s="46" t="str">
        <f t="shared" si="108"/>
        <v/>
      </c>
      <c r="G633" s="46" t="str">
        <f>IFERROR(MID(A633,FIND(".",A633,LEN(Questionnaire!$E$3)),LEN(A633)),"")</f>
        <v/>
      </c>
      <c r="H633" s="46" t="str">
        <f t="shared" si="109"/>
        <v/>
      </c>
      <c r="AJ633"/>
      <c r="AK633"/>
      <c r="AL633"/>
      <c r="AM633"/>
      <c r="AN633"/>
      <c r="AO633"/>
      <c r="AP633"/>
      <c r="AQ633" s="48" t="str">
        <f>IF(ROW()=1,"",IF(L633=200,IFERROR(IF(FIND(LOWER(Questionnaire!$E$2),LOWER(N633)),"Yes","No"),"No"),"-"))</f>
        <v>-</v>
      </c>
      <c r="AR633" s="48" t="str">
        <f t="shared" si="99"/>
        <v>-</v>
      </c>
      <c r="AS633" s="48" t="str">
        <f t="shared" si="100"/>
        <v>-</v>
      </c>
      <c r="AT633" s="48" t="str">
        <f t="shared" si="107"/>
        <v>-</v>
      </c>
      <c r="AU633" s="48" t="str">
        <f t="shared" si="101"/>
        <v>No</v>
      </c>
      <c r="AV633" s="48" t="str">
        <f t="shared" si="102"/>
        <v>No</v>
      </c>
      <c r="AW633" s="48" t="str">
        <f t="shared" si="103"/>
        <v>-</v>
      </c>
      <c r="AX633" s="48" t="str">
        <f t="shared" si="104"/>
        <v>No</v>
      </c>
      <c r="AY633" s="48" t="str">
        <f t="shared" si="105"/>
        <v>No</v>
      </c>
      <c r="AZ633" s="48">
        <f t="shared" si="106"/>
        <v>0</v>
      </c>
    </row>
    <row r="634" spans="2:52" x14ac:dyDescent="0.25">
      <c r="B634" s="39" t="e">
        <f>IF(ROW(A634)=1,"",VLOOKUP(A634,'SERP Crawl'!A:C,3,FALSE))</f>
        <v>#N/A</v>
      </c>
      <c r="C634" t="e">
        <f>IF(ROW(A634)=1,"",VLOOKUP(A634,Crawl!A:C,3,FALSE))</f>
        <v>#N/A</v>
      </c>
      <c r="D634" s="46" t="e">
        <f>IF(ROW(A634)=1,"",IF(VLOOKUP(A634,Crawl!A:V,22,FALSE)="","No","Yes"))</f>
        <v>#N/A</v>
      </c>
      <c r="E634" s="46" t="e">
        <f>IF(ROW(A634)=1,"",IF(VLOOKUP(A634,Crawl!A:W,23,FALSE)=0,"",VLOOKUP(A634,Crawl!A:W,23,FALSE)))</f>
        <v>#N/A</v>
      </c>
      <c r="F634" s="46" t="str">
        <f t="shared" si="108"/>
        <v/>
      </c>
      <c r="G634" s="46" t="str">
        <f>IFERROR(MID(A634,FIND(".",A634,LEN(Questionnaire!$E$3)),LEN(A634)),"")</f>
        <v/>
      </c>
      <c r="H634" s="46" t="str">
        <f t="shared" si="109"/>
        <v/>
      </c>
      <c r="AJ634"/>
      <c r="AK634"/>
      <c r="AL634"/>
      <c r="AM634"/>
      <c r="AN634"/>
      <c r="AO634"/>
      <c r="AP634"/>
      <c r="AQ634" s="48" t="str">
        <f>IF(ROW()=1,"",IF(L634=200,IFERROR(IF(FIND(LOWER(Questionnaire!$E$2),LOWER(N634)),"Yes","No"),"No"),"-"))</f>
        <v>-</v>
      </c>
      <c r="AR634" s="48" t="str">
        <f t="shared" si="99"/>
        <v>-</v>
      </c>
      <c r="AS634" s="48" t="str">
        <f t="shared" si="100"/>
        <v>-</v>
      </c>
      <c r="AT634" s="48" t="str">
        <f t="shared" si="107"/>
        <v>-</v>
      </c>
      <c r="AU634" s="48" t="str">
        <f t="shared" si="101"/>
        <v>No</v>
      </c>
      <c r="AV634" s="48" t="str">
        <f t="shared" si="102"/>
        <v>No</v>
      </c>
      <c r="AW634" s="48" t="str">
        <f t="shared" si="103"/>
        <v>-</v>
      </c>
      <c r="AX634" s="48" t="str">
        <f t="shared" si="104"/>
        <v>No</v>
      </c>
      <c r="AY634" s="48" t="str">
        <f t="shared" si="105"/>
        <v>No</v>
      </c>
      <c r="AZ634" s="48">
        <f t="shared" si="106"/>
        <v>0</v>
      </c>
    </row>
    <row r="635" spans="2:52" x14ac:dyDescent="0.25">
      <c r="B635" s="39" t="e">
        <f>IF(ROW(A635)=1,"",VLOOKUP(A635,'SERP Crawl'!A:C,3,FALSE))</f>
        <v>#N/A</v>
      </c>
      <c r="C635" t="e">
        <f>IF(ROW(A635)=1,"",VLOOKUP(A635,Crawl!A:C,3,FALSE))</f>
        <v>#N/A</v>
      </c>
      <c r="D635" s="46" t="e">
        <f>IF(ROW(A635)=1,"",IF(VLOOKUP(A635,Crawl!A:V,22,FALSE)="","No","Yes"))</f>
        <v>#N/A</v>
      </c>
      <c r="E635" s="46" t="e">
        <f>IF(ROW(A635)=1,"",IF(VLOOKUP(A635,Crawl!A:W,23,FALSE)=0,"",VLOOKUP(A635,Crawl!A:W,23,FALSE)))</f>
        <v>#N/A</v>
      </c>
      <c r="F635" s="46" t="str">
        <f t="shared" si="108"/>
        <v/>
      </c>
      <c r="G635" s="46" t="str">
        <f>IFERROR(MID(A635,FIND(".",A635,LEN(Questionnaire!$E$3)),LEN(A635)),"")</f>
        <v/>
      </c>
      <c r="H635" s="46" t="str">
        <f t="shared" si="109"/>
        <v/>
      </c>
      <c r="AJ635"/>
      <c r="AK635"/>
      <c r="AL635"/>
      <c r="AM635"/>
      <c r="AN635"/>
      <c r="AO635"/>
      <c r="AP635"/>
      <c r="AQ635" s="48" t="str">
        <f>IF(ROW()=1,"",IF(L635=200,IFERROR(IF(FIND(LOWER(Questionnaire!$E$2),LOWER(N635)),"Yes","No"),"No"),"-"))</f>
        <v>-</v>
      </c>
      <c r="AR635" s="48" t="str">
        <f t="shared" si="99"/>
        <v>-</v>
      </c>
      <c r="AS635" s="48" t="str">
        <f t="shared" si="100"/>
        <v>-</v>
      </c>
      <c r="AT635" s="48" t="str">
        <f t="shared" si="107"/>
        <v>-</v>
      </c>
      <c r="AU635" s="48" t="str">
        <f t="shared" si="101"/>
        <v>No</v>
      </c>
      <c r="AV635" s="48" t="str">
        <f t="shared" si="102"/>
        <v>No</v>
      </c>
      <c r="AW635" s="48" t="str">
        <f t="shared" si="103"/>
        <v>-</v>
      </c>
      <c r="AX635" s="48" t="str">
        <f t="shared" si="104"/>
        <v>No</v>
      </c>
      <c r="AY635" s="48" t="str">
        <f t="shared" si="105"/>
        <v>No</v>
      </c>
      <c r="AZ635" s="48">
        <f t="shared" si="106"/>
        <v>0</v>
      </c>
    </row>
    <row r="636" spans="2:52" x14ac:dyDescent="0.25">
      <c r="B636" s="39" t="e">
        <f>IF(ROW(A636)=1,"",VLOOKUP(A636,'SERP Crawl'!A:C,3,FALSE))</f>
        <v>#N/A</v>
      </c>
      <c r="C636" t="e">
        <f>IF(ROW(A636)=1,"",VLOOKUP(A636,Crawl!A:C,3,FALSE))</f>
        <v>#N/A</v>
      </c>
      <c r="D636" s="46" t="e">
        <f>IF(ROW(A636)=1,"",IF(VLOOKUP(A636,Crawl!A:V,22,FALSE)="","No","Yes"))</f>
        <v>#N/A</v>
      </c>
      <c r="E636" s="46" t="e">
        <f>IF(ROW(A636)=1,"",IF(VLOOKUP(A636,Crawl!A:W,23,FALSE)=0,"",VLOOKUP(A636,Crawl!A:W,23,FALSE)))</f>
        <v>#N/A</v>
      </c>
      <c r="F636" s="46" t="str">
        <f t="shared" si="108"/>
        <v/>
      </c>
      <c r="G636" s="46" t="str">
        <f>IFERROR(MID(A636,FIND(".",A636,LEN(Questionnaire!$E$3)),LEN(A636)),"")</f>
        <v/>
      </c>
      <c r="H636" s="46" t="str">
        <f t="shared" si="109"/>
        <v/>
      </c>
      <c r="AJ636"/>
      <c r="AK636"/>
      <c r="AL636"/>
      <c r="AM636"/>
      <c r="AN636"/>
      <c r="AO636"/>
      <c r="AP636"/>
      <c r="AQ636" s="48" t="str">
        <f>IF(ROW()=1,"",IF(L636=200,IFERROR(IF(FIND(LOWER(Questionnaire!$E$2),LOWER(N636)),"Yes","No"),"No"),"-"))</f>
        <v>-</v>
      </c>
      <c r="AR636" s="48" t="str">
        <f t="shared" si="99"/>
        <v>-</v>
      </c>
      <c r="AS636" s="48" t="str">
        <f t="shared" si="100"/>
        <v>-</v>
      </c>
      <c r="AT636" s="48" t="str">
        <f t="shared" si="107"/>
        <v>-</v>
      </c>
      <c r="AU636" s="48" t="str">
        <f t="shared" si="101"/>
        <v>No</v>
      </c>
      <c r="AV636" s="48" t="str">
        <f t="shared" si="102"/>
        <v>No</v>
      </c>
      <c r="AW636" s="48" t="str">
        <f t="shared" si="103"/>
        <v>-</v>
      </c>
      <c r="AX636" s="48" t="str">
        <f t="shared" si="104"/>
        <v>No</v>
      </c>
      <c r="AY636" s="48" t="str">
        <f t="shared" si="105"/>
        <v>No</v>
      </c>
      <c r="AZ636" s="48">
        <f t="shared" si="106"/>
        <v>0</v>
      </c>
    </row>
    <row r="637" spans="2:52" x14ac:dyDescent="0.25">
      <c r="B637" s="39" t="e">
        <f>IF(ROW(A637)=1,"",VLOOKUP(A637,'SERP Crawl'!A:C,3,FALSE))</f>
        <v>#N/A</v>
      </c>
      <c r="C637" t="e">
        <f>IF(ROW(A637)=1,"",VLOOKUP(A637,Crawl!A:C,3,FALSE))</f>
        <v>#N/A</v>
      </c>
      <c r="D637" s="46" t="e">
        <f>IF(ROW(A637)=1,"",IF(VLOOKUP(A637,Crawl!A:V,22,FALSE)="","No","Yes"))</f>
        <v>#N/A</v>
      </c>
      <c r="E637" s="46" t="e">
        <f>IF(ROW(A637)=1,"",IF(VLOOKUP(A637,Crawl!A:W,23,FALSE)=0,"",VLOOKUP(A637,Crawl!A:W,23,FALSE)))</f>
        <v>#N/A</v>
      </c>
      <c r="F637" s="46" t="str">
        <f t="shared" si="108"/>
        <v/>
      </c>
      <c r="G637" s="46" t="str">
        <f>IFERROR(MID(A637,FIND(".",A637,LEN(Questionnaire!$E$3)),LEN(A637)),"")</f>
        <v/>
      </c>
      <c r="H637" s="46" t="str">
        <f t="shared" si="109"/>
        <v/>
      </c>
      <c r="AJ637"/>
      <c r="AK637"/>
      <c r="AL637"/>
      <c r="AM637"/>
      <c r="AN637"/>
      <c r="AO637"/>
      <c r="AP637"/>
      <c r="AQ637" s="48" t="str">
        <f>IF(ROW()=1,"",IF(L637=200,IFERROR(IF(FIND(LOWER(Questionnaire!$E$2),LOWER(N637)),"Yes","No"),"No"),"-"))</f>
        <v>-</v>
      </c>
      <c r="AR637" s="48" t="str">
        <f t="shared" si="99"/>
        <v>-</v>
      </c>
      <c r="AS637" s="48" t="str">
        <f t="shared" si="100"/>
        <v>-</v>
      </c>
      <c r="AT637" s="48" t="str">
        <f t="shared" si="107"/>
        <v>-</v>
      </c>
      <c r="AU637" s="48" t="str">
        <f t="shared" si="101"/>
        <v>No</v>
      </c>
      <c r="AV637" s="48" t="str">
        <f t="shared" si="102"/>
        <v>No</v>
      </c>
      <c r="AW637" s="48" t="str">
        <f t="shared" si="103"/>
        <v>-</v>
      </c>
      <c r="AX637" s="48" t="str">
        <f t="shared" si="104"/>
        <v>No</v>
      </c>
      <c r="AY637" s="48" t="str">
        <f t="shared" si="105"/>
        <v>No</v>
      </c>
      <c r="AZ637" s="48">
        <f t="shared" si="106"/>
        <v>0</v>
      </c>
    </row>
    <row r="638" spans="2:52" x14ac:dyDescent="0.25">
      <c r="B638" s="39" t="e">
        <f>IF(ROW(A638)=1,"",VLOOKUP(A638,'SERP Crawl'!A:C,3,FALSE))</f>
        <v>#N/A</v>
      </c>
      <c r="C638" t="e">
        <f>IF(ROW(A638)=1,"",VLOOKUP(A638,Crawl!A:C,3,FALSE))</f>
        <v>#N/A</v>
      </c>
      <c r="D638" s="46" t="e">
        <f>IF(ROW(A638)=1,"",IF(VLOOKUP(A638,Crawl!A:V,22,FALSE)="","No","Yes"))</f>
        <v>#N/A</v>
      </c>
      <c r="E638" s="46" t="e">
        <f>IF(ROW(A638)=1,"",IF(VLOOKUP(A638,Crawl!A:W,23,FALSE)=0,"",VLOOKUP(A638,Crawl!A:W,23,FALSE)))</f>
        <v>#N/A</v>
      </c>
      <c r="F638" s="46" t="str">
        <f t="shared" si="108"/>
        <v/>
      </c>
      <c r="G638" s="46" t="str">
        <f>IFERROR(MID(A638,FIND(".",A638,LEN(Questionnaire!$E$3)),LEN(A638)),"")</f>
        <v/>
      </c>
      <c r="H638" s="46" t="str">
        <f t="shared" si="109"/>
        <v/>
      </c>
      <c r="AJ638"/>
      <c r="AK638"/>
      <c r="AL638"/>
      <c r="AM638"/>
      <c r="AN638"/>
      <c r="AO638"/>
      <c r="AP638"/>
      <c r="AQ638" s="48" t="str">
        <f>IF(ROW()=1,"",IF(L638=200,IFERROR(IF(FIND(LOWER(Questionnaire!$E$2),LOWER(N638)),"Yes","No"),"No"),"-"))</f>
        <v>-</v>
      </c>
      <c r="AR638" s="48" t="str">
        <f t="shared" si="99"/>
        <v>-</v>
      </c>
      <c r="AS638" s="48" t="str">
        <f t="shared" si="100"/>
        <v>-</v>
      </c>
      <c r="AT638" s="48" t="str">
        <f t="shared" si="107"/>
        <v>-</v>
      </c>
      <c r="AU638" s="48" t="str">
        <f t="shared" si="101"/>
        <v>No</v>
      </c>
      <c r="AV638" s="48" t="str">
        <f t="shared" si="102"/>
        <v>No</v>
      </c>
      <c r="AW638" s="48" t="str">
        <f t="shared" si="103"/>
        <v>-</v>
      </c>
      <c r="AX638" s="48" t="str">
        <f t="shared" si="104"/>
        <v>No</v>
      </c>
      <c r="AY638" s="48" t="str">
        <f t="shared" si="105"/>
        <v>No</v>
      </c>
      <c r="AZ638" s="48">
        <f t="shared" si="106"/>
        <v>0</v>
      </c>
    </row>
    <row r="639" spans="2:52" x14ac:dyDescent="0.25">
      <c r="B639" s="39" t="e">
        <f>IF(ROW(A639)=1,"",VLOOKUP(A639,'SERP Crawl'!A:C,3,FALSE))</f>
        <v>#N/A</v>
      </c>
      <c r="C639" t="e">
        <f>IF(ROW(A639)=1,"",VLOOKUP(A639,Crawl!A:C,3,FALSE))</f>
        <v>#N/A</v>
      </c>
      <c r="D639" s="46" t="e">
        <f>IF(ROW(A639)=1,"",IF(VLOOKUP(A639,Crawl!A:V,22,FALSE)="","No","Yes"))</f>
        <v>#N/A</v>
      </c>
      <c r="E639" s="46" t="e">
        <f>IF(ROW(A639)=1,"",IF(VLOOKUP(A639,Crawl!A:W,23,FALSE)=0,"",VLOOKUP(A639,Crawl!A:W,23,FALSE)))</f>
        <v>#N/A</v>
      </c>
      <c r="F639" s="46" t="str">
        <f t="shared" si="108"/>
        <v/>
      </c>
      <c r="G639" s="46" t="str">
        <f>IFERROR(MID(A639,FIND(".",A639,LEN(Questionnaire!$E$3)),LEN(A639)),"")</f>
        <v/>
      </c>
      <c r="H639" s="46" t="str">
        <f t="shared" si="109"/>
        <v/>
      </c>
      <c r="AJ639"/>
      <c r="AK639"/>
      <c r="AL639"/>
      <c r="AM639"/>
      <c r="AN639"/>
      <c r="AO639"/>
      <c r="AP639"/>
      <c r="AQ639" s="48" t="str">
        <f>IF(ROW()=1,"",IF(L639=200,IFERROR(IF(FIND(LOWER(Questionnaire!$E$2),LOWER(N639)),"Yes","No"),"No"),"-"))</f>
        <v>-</v>
      </c>
      <c r="AR639" s="48" t="str">
        <f t="shared" si="99"/>
        <v>-</v>
      </c>
      <c r="AS639" s="48" t="str">
        <f t="shared" si="100"/>
        <v>-</v>
      </c>
      <c r="AT639" s="48" t="str">
        <f t="shared" si="107"/>
        <v>-</v>
      </c>
      <c r="AU639" s="48" t="str">
        <f t="shared" si="101"/>
        <v>No</v>
      </c>
      <c r="AV639" s="48" t="str">
        <f t="shared" si="102"/>
        <v>No</v>
      </c>
      <c r="AW639" s="48" t="str">
        <f t="shared" si="103"/>
        <v>-</v>
      </c>
      <c r="AX639" s="48" t="str">
        <f t="shared" si="104"/>
        <v>No</v>
      </c>
      <c r="AY639" s="48" t="str">
        <f t="shared" si="105"/>
        <v>No</v>
      </c>
      <c r="AZ639" s="48">
        <f t="shared" si="106"/>
        <v>0</v>
      </c>
    </row>
    <row r="640" spans="2:52" x14ac:dyDescent="0.25">
      <c r="B640" s="39" t="e">
        <f>IF(ROW(A640)=1,"",VLOOKUP(A640,'SERP Crawl'!A:C,3,FALSE))</f>
        <v>#N/A</v>
      </c>
      <c r="C640" t="e">
        <f>IF(ROW(A640)=1,"",VLOOKUP(A640,Crawl!A:C,3,FALSE))</f>
        <v>#N/A</v>
      </c>
      <c r="D640" s="46" t="e">
        <f>IF(ROW(A640)=1,"",IF(VLOOKUP(A640,Crawl!A:V,22,FALSE)="","No","Yes"))</f>
        <v>#N/A</v>
      </c>
      <c r="E640" s="46" t="e">
        <f>IF(ROW(A640)=1,"",IF(VLOOKUP(A640,Crawl!A:W,23,FALSE)=0,"",VLOOKUP(A640,Crawl!A:W,23,FALSE)))</f>
        <v>#N/A</v>
      </c>
      <c r="F640" s="46" t="str">
        <f t="shared" si="108"/>
        <v/>
      </c>
      <c r="G640" s="46" t="str">
        <f>IFERROR(MID(A640,FIND(".",A640,LEN(Questionnaire!$E$3)),LEN(A640)),"")</f>
        <v/>
      </c>
      <c r="H640" s="46" t="str">
        <f t="shared" si="109"/>
        <v/>
      </c>
      <c r="AJ640"/>
      <c r="AK640"/>
      <c r="AL640"/>
      <c r="AM640"/>
      <c r="AN640"/>
      <c r="AO640"/>
      <c r="AP640"/>
      <c r="AQ640" s="48" t="str">
        <f>IF(ROW()=1,"",IF(L640=200,IFERROR(IF(FIND(LOWER(Questionnaire!$E$2),LOWER(N640)),"Yes","No"),"No"),"-"))</f>
        <v>-</v>
      </c>
      <c r="AR640" s="48" t="str">
        <f t="shared" si="99"/>
        <v>-</v>
      </c>
      <c r="AS640" s="48" t="str">
        <f t="shared" si="100"/>
        <v>-</v>
      </c>
      <c r="AT640" s="48" t="str">
        <f t="shared" si="107"/>
        <v>-</v>
      </c>
      <c r="AU640" s="48" t="str">
        <f t="shared" si="101"/>
        <v>No</v>
      </c>
      <c r="AV640" s="48" t="str">
        <f t="shared" si="102"/>
        <v>No</v>
      </c>
      <c r="AW640" s="48" t="str">
        <f t="shared" si="103"/>
        <v>-</v>
      </c>
      <c r="AX640" s="48" t="str">
        <f t="shared" si="104"/>
        <v>No</v>
      </c>
      <c r="AY640" s="48" t="str">
        <f t="shared" si="105"/>
        <v>No</v>
      </c>
      <c r="AZ640" s="48">
        <f t="shared" si="106"/>
        <v>0</v>
      </c>
    </row>
    <row r="641" spans="2:52" x14ac:dyDescent="0.25">
      <c r="B641" s="39" t="e">
        <f>IF(ROW(A641)=1,"",VLOOKUP(A641,'SERP Crawl'!A:C,3,FALSE))</f>
        <v>#N/A</v>
      </c>
      <c r="C641" t="e">
        <f>IF(ROW(A641)=1,"",VLOOKUP(A641,Crawl!A:C,3,FALSE))</f>
        <v>#N/A</v>
      </c>
      <c r="D641" s="46" t="e">
        <f>IF(ROW(A641)=1,"",IF(VLOOKUP(A641,Crawl!A:V,22,FALSE)="","No","Yes"))</f>
        <v>#N/A</v>
      </c>
      <c r="E641" s="46" t="e">
        <f>IF(ROW(A641)=1,"",IF(VLOOKUP(A641,Crawl!A:W,23,FALSE)=0,"",VLOOKUP(A641,Crawl!A:W,23,FALSE)))</f>
        <v>#N/A</v>
      </c>
      <c r="F641" s="46" t="str">
        <f t="shared" si="108"/>
        <v/>
      </c>
      <c r="G641" s="46" t="str">
        <f>IFERROR(MID(A641,FIND(".",A641,LEN(Questionnaire!$E$3)),LEN(A641)),"")</f>
        <v/>
      </c>
      <c r="H641" s="46" t="str">
        <f t="shared" si="109"/>
        <v/>
      </c>
      <c r="AJ641"/>
      <c r="AK641"/>
      <c r="AL641"/>
      <c r="AM641"/>
      <c r="AN641"/>
      <c r="AO641"/>
      <c r="AP641"/>
      <c r="AQ641" s="48" t="str">
        <f>IF(ROW()=1,"",IF(L641=200,IFERROR(IF(FIND(LOWER(Questionnaire!$E$2),LOWER(N641)),"Yes","No"),"No"),"-"))</f>
        <v>-</v>
      </c>
      <c r="AR641" s="48" t="str">
        <f t="shared" si="99"/>
        <v>-</v>
      </c>
      <c r="AS641" s="48" t="str">
        <f t="shared" si="100"/>
        <v>-</v>
      </c>
      <c r="AT641" s="48" t="str">
        <f t="shared" si="107"/>
        <v>-</v>
      </c>
      <c r="AU641" s="48" t="str">
        <f t="shared" si="101"/>
        <v>No</v>
      </c>
      <c r="AV641" s="48" t="str">
        <f t="shared" si="102"/>
        <v>No</v>
      </c>
      <c r="AW641" s="48" t="str">
        <f t="shared" si="103"/>
        <v>-</v>
      </c>
      <c r="AX641" s="48" t="str">
        <f t="shared" si="104"/>
        <v>No</v>
      </c>
      <c r="AY641" s="48" t="str">
        <f t="shared" si="105"/>
        <v>No</v>
      </c>
      <c r="AZ641" s="48">
        <f t="shared" si="106"/>
        <v>0</v>
      </c>
    </row>
    <row r="642" spans="2:52" x14ac:dyDescent="0.25">
      <c r="B642" s="39" t="e">
        <f>IF(ROW(A642)=1,"",VLOOKUP(A642,'SERP Crawl'!A:C,3,FALSE))</f>
        <v>#N/A</v>
      </c>
      <c r="C642" t="e">
        <f>IF(ROW(A642)=1,"",VLOOKUP(A642,Crawl!A:C,3,FALSE))</f>
        <v>#N/A</v>
      </c>
      <c r="D642" s="46" t="e">
        <f>IF(ROW(A642)=1,"",IF(VLOOKUP(A642,Crawl!A:V,22,FALSE)="","No","Yes"))</f>
        <v>#N/A</v>
      </c>
      <c r="E642" s="46" t="e">
        <f>IF(ROW(A642)=1,"",IF(VLOOKUP(A642,Crawl!A:W,23,FALSE)=0,"",VLOOKUP(A642,Crawl!A:W,23,FALSE)))</f>
        <v>#N/A</v>
      </c>
      <c r="F642" s="46" t="str">
        <f t="shared" si="108"/>
        <v/>
      </c>
      <c r="G642" s="46" t="str">
        <f>IFERROR(MID(A642,FIND(".",A642,LEN(Questionnaire!$E$3)),LEN(A642)),"")</f>
        <v/>
      </c>
      <c r="H642" s="46" t="str">
        <f t="shared" si="109"/>
        <v/>
      </c>
      <c r="AJ642"/>
      <c r="AK642"/>
      <c r="AL642"/>
      <c r="AM642"/>
      <c r="AN642"/>
      <c r="AO642"/>
      <c r="AP642"/>
      <c r="AQ642" s="48" t="str">
        <f>IF(ROW()=1,"",IF(L642=200,IFERROR(IF(FIND(LOWER(Questionnaire!$E$2),LOWER(N642)),"Yes","No"),"No"),"-"))</f>
        <v>-</v>
      </c>
      <c r="AR642" s="48" t="str">
        <f t="shared" si="99"/>
        <v>-</v>
      </c>
      <c r="AS642" s="48" t="str">
        <f t="shared" si="100"/>
        <v>-</v>
      </c>
      <c r="AT642" s="48" t="str">
        <f t="shared" si="107"/>
        <v>-</v>
      </c>
      <c r="AU642" s="48" t="str">
        <f t="shared" si="101"/>
        <v>No</v>
      </c>
      <c r="AV642" s="48" t="str">
        <f t="shared" si="102"/>
        <v>No</v>
      </c>
      <c r="AW642" s="48" t="str">
        <f t="shared" si="103"/>
        <v>-</v>
      </c>
      <c r="AX642" s="48" t="str">
        <f t="shared" si="104"/>
        <v>No</v>
      </c>
      <c r="AY642" s="48" t="str">
        <f t="shared" si="105"/>
        <v>No</v>
      </c>
      <c r="AZ642" s="48">
        <f t="shared" si="106"/>
        <v>0</v>
      </c>
    </row>
    <row r="643" spans="2:52" x14ac:dyDescent="0.25">
      <c r="B643" s="39" t="e">
        <f>IF(ROW(A643)=1,"",VLOOKUP(A643,'SERP Crawl'!A:C,3,FALSE))</f>
        <v>#N/A</v>
      </c>
      <c r="C643" t="e">
        <f>IF(ROW(A643)=1,"",VLOOKUP(A643,Crawl!A:C,3,FALSE))</f>
        <v>#N/A</v>
      </c>
      <c r="D643" s="46" t="e">
        <f>IF(ROW(A643)=1,"",IF(VLOOKUP(A643,Crawl!A:V,22,FALSE)="","No","Yes"))</f>
        <v>#N/A</v>
      </c>
      <c r="E643" s="46" t="e">
        <f>IF(ROW(A643)=1,"",IF(VLOOKUP(A643,Crawl!A:W,23,FALSE)=0,"",VLOOKUP(A643,Crawl!A:W,23,FALSE)))</f>
        <v>#N/A</v>
      </c>
      <c r="F643" s="46" t="str">
        <f t="shared" si="108"/>
        <v/>
      </c>
      <c r="G643" s="46" t="str">
        <f>IFERROR(MID(A643,FIND(".",A643,LEN(Questionnaire!$E$3)),LEN(A643)),"")</f>
        <v/>
      </c>
      <c r="H643" s="46" t="str">
        <f t="shared" si="109"/>
        <v/>
      </c>
      <c r="AJ643"/>
      <c r="AK643"/>
      <c r="AL643"/>
      <c r="AM643"/>
      <c r="AN643"/>
      <c r="AO643"/>
      <c r="AP643"/>
      <c r="AQ643" s="48" t="str">
        <f>IF(ROW()=1,"",IF(L643=200,IFERROR(IF(FIND(LOWER(Questionnaire!$E$2),LOWER(N643)),"Yes","No"),"No"),"-"))</f>
        <v>-</v>
      </c>
      <c r="AR643" s="48" t="str">
        <f t="shared" si="99"/>
        <v>-</v>
      </c>
      <c r="AS643" s="48" t="str">
        <f t="shared" si="100"/>
        <v>-</v>
      </c>
      <c r="AT643" s="48" t="str">
        <f t="shared" si="107"/>
        <v>-</v>
      </c>
      <c r="AU643" s="48" t="str">
        <f t="shared" si="101"/>
        <v>No</v>
      </c>
      <c r="AV643" s="48" t="str">
        <f t="shared" si="102"/>
        <v>No</v>
      </c>
      <c r="AW643" s="48" t="str">
        <f t="shared" si="103"/>
        <v>-</v>
      </c>
      <c r="AX643" s="48" t="str">
        <f t="shared" si="104"/>
        <v>No</v>
      </c>
      <c r="AY643" s="48" t="str">
        <f t="shared" si="105"/>
        <v>No</v>
      </c>
      <c r="AZ643" s="48">
        <f t="shared" si="106"/>
        <v>0</v>
      </c>
    </row>
    <row r="644" spans="2:52" x14ac:dyDescent="0.25">
      <c r="B644" s="39" t="e">
        <f>IF(ROW(A644)=1,"",VLOOKUP(A644,'SERP Crawl'!A:C,3,FALSE))</f>
        <v>#N/A</v>
      </c>
      <c r="C644" t="e">
        <f>IF(ROW(A644)=1,"",VLOOKUP(A644,Crawl!A:C,3,FALSE))</f>
        <v>#N/A</v>
      </c>
      <c r="D644" s="46" t="e">
        <f>IF(ROW(A644)=1,"",IF(VLOOKUP(A644,Crawl!A:V,22,FALSE)="","No","Yes"))</f>
        <v>#N/A</v>
      </c>
      <c r="E644" s="46" t="e">
        <f>IF(ROW(A644)=1,"",IF(VLOOKUP(A644,Crawl!A:W,23,FALSE)=0,"",VLOOKUP(A644,Crawl!A:W,23,FALSE)))</f>
        <v>#N/A</v>
      </c>
      <c r="F644" s="46" t="str">
        <f t="shared" si="108"/>
        <v/>
      </c>
      <c r="G644" s="46" t="str">
        <f>IFERROR(MID(A644,FIND(".",A644,LEN(Questionnaire!$E$3)),LEN(A644)),"")</f>
        <v/>
      </c>
      <c r="H644" s="46" t="str">
        <f t="shared" si="109"/>
        <v/>
      </c>
      <c r="AJ644"/>
      <c r="AK644"/>
      <c r="AL644"/>
      <c r="AM644"/>
      <c r="AN644"/>
      <c r="AO644"/>
      <c r="AP644"/>
      <c r="AQ644" s="48" t="str">
        <f>IF(ROW()=1,"",IF(L644=200,IFERROR(IF(FIND(LOWER(Questionnaire!$E$2),LOWER(N644)),"Yes","No"),"No"),"-"))</f>
        <v>-</v>
      </c>
      <c r="AR644" s="48" t="str">
        <f t="shared" ref="AR644:AR707" si="110">IF(ROW()=1,"",IF(M644="OK",IF(N644="","No",IF(COUNTIF(N:N,N644)&gt;1,"Yes","No")),"-"))</f>
        <v>-</v>
      </c>
      <c r="AS644" s="48" t="str">
        <f t="shared" ref="AS644:AS707" si="111">IF(ROW()=1,"",IF(M644="OK",IF(Q644="","No",IF(COUNTIF(Q:Q,Q644)&gt;1,"Yes","No")),"-"))</f>
        <v>-</v>
      </c>
      <c r="AT644" s="48" t="str">
        <f t="shared" si="107"/>
        <v>-</v>
      </c>
      <c r="AU644" s="48" t="str">
        <f t="shared" ref="AU644:AU707" si="112">IF(ROW()=1,"",IF(AQ644="Yes",IF(AR644="Yes",IF(AS644="Yes",IF(AT644="Yes","No"),"No"),"No"),"No"))</f>
        <v>No</v>
      </c>
      <c r="AV644" s="48" t="str">
        <f t="shared" ref="AV644:AV707" si="113">IF(ROW()=1,"",IF(AE644="","No","Yes"))</f>
        <v>No</v>
      </c>
      <c r="AW644" s="48" t="str">
        <f t="shared" ref="AW644:AW707" si="114">IF(ROW()=1,"",IF(AF644="","-",IF(AF644=J644,"Yes","No")))</f>
        <v>-</v>
      </c>
      <c r="AX644" s="48" t="str">
        <f t="shared" ref="AX644:AX707" si="115">IF(ROW()=1,"",IFERROR(IF(FIND("noindex",LOWER(AG644)),"Yes","No"),"No"))</f>
        <v>No</v>
      </c>
      <c r="AY644" s="48" t="str">
        <f t="shared" ref="AY644:AY707" si="116">IFERROR(IF(FIND("noindex",LOWER(AG644)),"Yes","No"),"No")</f>
        <v>No</v>
      </c>
      <c r="AZ644" s="48">
        <f t="shared" ref="AZ644:AZ707" si="117">LEN(J644)</f>
        <v>0</v>
      </c>
    </row>
    <row r="645" spans="2:52" x14ac:dyDescent="0.25">
      <c r="B645" s="39" t="e">
        <f>IF(ROW(A645)=1,"",VLOOKUP(A645,'SERP Crawl'!A:C,3,FALSE))</f>
        <v>#N/A</v>
      </c>
      <c r="C645" t="e">
        <f>IF(ROW(A645)=1,"",VLOOKUP(A645,Crawl!A:C,3,FALSE))</f>
        <v>#N/A</v>
      </c>
      <c r="D645" s="46" t="e">
        <f>IF(ROW(A645)=1,"",IF(VLOOKUP(A645,Crawl!A:V,22,FALSE)="","No","Yes"))</f>
        <v>#N/A</v>
      </c>
      <c r="E645" s="46" t="e">
        <f>IF(ROW(A645)=1,"",IF(VLOOKUP(A645,Crawl!A:W,23,FALSE)=0,"",VLOOKUP(A645,Crawl!A:W,23,FALSE)))</f>
        <v>#N/A</v>
      </c>
      <c r="F645" s="46" t="str">
        <f t="shared" si="108"/>
        <v/>
      </c>
      <c r="G645" s="46" t="str">
        <f>IFERROR(MID(A645,FIND(".",A645,LEN(Questionnaire!$E$3)),LEN(A645)),"")</f>
        <v/>
      </c>
      <c r="H645" s="46" t="str">
        <f t="shared" si="109"/>
        <v/>
      </c>
      <c r="AJ645"/>
      <c r="AK645"/>
      <c r="AL645"/>
      <c r="AM645"/>
      <c r="AN645"/>
      <c r="AO645"/>
      <c r="AP645"/>
      <c r="AQ645" s="48" t="str">
        <f>IF(ROW()=1,"",IF(L645=200,IFERROR(IF(FIND(LOWER(Questionnaire!$E$2),LOWER(N645)),"Yes","No"),"No"),"-"))</f>
        <v>-</v>
      </c>
      <c r="AR645" s="48" t="str">
        <f t="shared" si="110"/>
        <v>-</v>
      </c>
      <c r="AS645" s="48" t="str">
        <f t="shared" si="111"/>
        <v>-</v>
      </c>
      <c r="AT645" s="48" t="str">
        <f t="shared" ref="AT645:AT708" si="118">IFERROR(IF(ROW()=1,"",IF(M645="OK",IF(V645="","No",IF(COUNTIF(V:V,V645)&gt;1,"Yes","No")),"-")),"-")</f>
        <v>-</v>
      </c>
      <c r="AU645" s="48" t="str">
        <f t="shared" si="112"/>
        <v>No</v>
      </c>
      <c r="AV645" s="48" t="str">
        <f t="shared" si="113"/>
        <v>No</v>
      </c>
      <c r="AW645" s="48" t="str">
        <f t="shared" si="114"/>
        <v>-</v>
      </c>
      <c r="AX645" s="48" t="str">
        <f t="shared" si="115"/>
        <v>No</v>
      </c>
      <c r="AY645" s="48" t="str">
        <f t="shared" si="116"/>
        <v>No</v>
      </c>
      <c r="AZ645" s="48">
        <f t="shared" si="117"/>
        <v>0</v>
      </c>
    </row>
    <row r="646" spans="2:52" x14ac:dyDescent="0.25">
      <c r="B646" s="39" t="e">
        <f>IF(ROW(A646)=1,"",VLOOKUP(A646,'SERP Crawl'!A:C,3,FALSE))</f>
        <v>#N/A</v>
      </c>
      <c r="C646" t="e">
        <f>IF(ROW(A646)=1,"",VLOOKUP(A646,Crawl!A:C,3,FALSE))</f>
        <v>#N/A</v>
      </c>
      <c r="D646" s="46" t="e">
        <f>IF(ROW(A646)=1,"",IF(VLOOKUP(A646,Crawl!A:V,22,FALSE)="","No","Yes"))</f>
        <v>#N/A</v>
      </c>
      <c r="E646" s="46" t="e">
        <f>IF(ROW(A646)=1,"",IF(VLOOKUP(A646,Crawl!A:W,23,FALSE)=0,"",VLOOKUP(A646,Crawl!A:W,23,FALSE)))</f>
        <v>#N/A</v>
      </c>
      <c r="F646" s="46" t="str">
        <f t="shared" ref="F646:F702" si="119">IFERROR(IF(E646="","-",IF(IF(ROW(A646)=1,"",IF(E646="","-",IF(D646="Yes","-",IF(E646=A646,"Yes","No")))),"")),"")</f>
        <v/>
      </c>
      <c r="G646" s="46" t="str">
        <f>IFERROR(MID(A646,FIND(".",A646,LEN(Questionnaire!$E$3)),LEN(A646)),"")</f>
        <v/>
      </c>
      <c r="H646" s="46" t="str">
        <f t="shared" ref="H646:H702" si="120">IFERROR(MID(A646,FIND("//",A646)+2,SUM(FIND(".",A646)-2-FIND("//",A646))),"")</f>
        <v/>
      </c>
      <c r="AJ646"/>
      <c r="AK646"/>
      <c r="AL646"/>
      <c r="AM646"/>
      <c r="AN646"/>
      <c r="AO646"/>
      <c r="AP646"/>
      <c r="AQ646" s="48" t="str">
        <f>IF(ROW()=1,"",IF(L646=200,IFERROR(IF(FIND(LOWER(Questionnaire!$E$2),LOWER(N646)),"Yes","No"),"No"),"-"))</f>
        <v>-</v>
      </c>
      <c r="AR646" s="48" t="str">
        <f t="shared" si="110"/>
        <v>-</v>
      </c>
      <c r="AS646" s="48" t="str">
        <f t="shared" si="111"/>
        <v>-</v>
      </c>
      <c r="AT646" s="48" t="str">
        <f t="shared" si="118"/>
        <v>-</v>
      </c>
      <c r="AU646" s="48" t="str">
        <f t="shared" si="112"/>
        <v>No</v>
      </c>
      <c r="AV646" s="48" t="str">
        <f t="shared" si="113"/>
        <v>No</v>
      </c>
      <c r="AW646" s="48" t="str">
        <f t="shared" si="114"/>
        <v>-</v>
      </c>
      <c r="AX646" s="48" t="str">
        <f t="shared" si="115"/>
        <v>No</v>
      </c>
      <c r="AY646" s="48" t="str">
        <f t="shared" si="116"/>
        <v>No</v>
      </c>
      <c r="AZ646" s="48">
        <f t="shared" si="117"/>
        <v>0</v>
      </c>
    </row>
    <row r="647" spans="2:52" x14ac:dyDescent="0.25">
      <c r="B647" s="39" t="e">
        <f>IF(ROW(A647)=1,"",VLOOKUP(A647,'SERP Crawl'!A:C,3,FALSE))</f>
        <v>#N/A</v>
      </c>
      <c r="C647" t="e">
        <f>IF(ROW(A647)=1,"",VLOOKUP(A647,Crawl!A:C,3,FALSE))</f>
        <v>#N/A</v>
      </c>
      <c r="D647" s="46" t="e">
        <f>IF(ROW(A647)=1,"",IF(VLOOKUP(A647,Crawl!A:V,22,FALSE)="","No","Yes"))</f>
        <v>#N/A</v>
      </c>
      <c r="E647" s="46" t="e">
        <f>IF(ROW(A647)=1,"",IF(VLOOKUP(A647,Crawl!A:W,23,FALSE)=0,"",VLOOKUP(A647,Crawl!A:W,23,FALSE)))</f>
        <v>#N/A</v>
      </c>
      <c r="F647" s="46" t="str">
        <f t="shared" si="119"/>
        <v/>
      </c>
      <c r="G647" s="46" t="str">
        <f>IFERROR(MID(A647,FIND(".",A647,LEN(Questionnaire!$E$3)),LEN(A647)),"")</f>
        <v/>
      </c>
      <c r="H647" s="46" t="str">
        <f t="shared" si="120"/>
        <v/>
      </c>
      <c r="AJ647"/>
      <c r="AK647"/>
      <c r="AL647"/>
      <c r="AM647"/>
      <c r="AN647"/>
      <c r="AO647"/>
      <c r="AP647"/>
      <c r="AQ647" s="48" t="str">
        <f>IF(ROW()=1,"",IF(L647=200,IFERROR(IF(FIND(LOWER(Questionnaire!$E$2),LOWER(N647)),"Yes","No"),"No"),"-"))</f>
        <v>-</v>
      </c>
      <c r="AR647" s="48" t="str">
        <f t="shared" si="110"/>
        <v>-</v>
      </c>
      <c r="AS647" s="48" t="str">
        <f t="shared" si="111"/>
        <v>-</v>
      </c>
      <c r="AT647" s="48" t="str">
        <f t="shared" si="118"/>
        <v>-</v>
      </c>
      <c r="AU647" s="48" t="str">
        <f t="shared" si="112"/>
        <v>No</v>
      </c>
      <c r="AV647" s="48" t="str">
        <f t="shared" si="113"/>
        <v>No</v>
      </c>
      <c r="AW647" s="48" t="str">
        <f t="shared" si="114"/>
        <v>-</v>
      </c>
      <c r="AX647" s="48" t="str">
        <f t="shared" si="115"/>
        <v>No</v>
      </c>
      <c r="AY647" s="48" t="str">
        <f t="shared" si="116"/>
        <v>No</v>
      </c>
      <c r="AZ647" s="48">
        <f t="shared" si="117"/>
        <v>0</v>
      </c>
    </row>
    <row r="648" spans="2:52" x14ac:dyDescent="0.25">
      <c r="B648" s="39" t="e">
        <f>IF(ROW(A648)=1,"",VLOOKUP(A648,'SERP Crawl'!A:C,3,FALSE))</f>
        <v>#N/A</v>
      </c>
      <c r="C648" t="e">
        <f>IF(ROW(A648)=1,"",VLOOKUP(A648,Crawl!A:C,3,FALSE))</f>
        <v>#N/A</v>
      </c>
      <c r="D648" s="46" t="e">
        <f>IF(ROW(A648)=1,"",IF(VLOOKUP(A648,Crawl!A:V,22,FALSE)="","No","Yes"))</f>
        <v>#N/A</v>
      </c>
      <c r="E648" s="46" t="e">
        <f>IF(ROW(A648)=1,"",IF(VLOOKUP(A648,Crawl!A:W,23,FALSE)=0,"",VLOOKUP(A648,Crawl!A:W,23,FALSE)))</f>
        <v>#N/A</v>
      </c>
      <c r="F648" s="46" t="str">
        <f t="shared" si="119"/>
        <v/>
      </c>
      <c r="G648" s="46" t="str">
        <f>IFERROR(MID(A648,FIND(".",A648,LEN(Questionnaire!$E$3)),LEN(A648)),"")</f>
        <v/>
      </c>
      <c r="H648" s="46" t="str">
        <f t="shared" si="120"/>
        <v/>
      </c>
      <c r="AJ648"/>
      <c r="AK648"/>
      <c r="AL648"/>
      <c r="AM648"/>
      <c r="AN648"/>
      <c r="AO648"/>
      <c r="AP648"/>
      <c r="AQ648" s="48" t="str">
        <f>IF(ROW()=1,"",IF(L648=200,IFERROR(IF(FIND(LOWER(Questionnaire!$E$2),LOWER(N648)),"Yes","No"),"No"),"-"))</f>
        <v>-</v>
      </c>
      <c r="AR648" s="48" t="str">
        <f t="shared" si="110"/>
        <v>-</v>
      </c>
      <c r="AS648" s="48" t="str">
        <f t="shared" si="111"/>
        <v>-</v>
      </c>
      <c r="AT648" s="48" t="str">
        <f t="shared" si="118"/>
        <v>-</v>
      </c>
      <c r="AU648" s="48" t="str">
        <f t="shared" si="112"/>
        <v>No</v>
      </c>
      <c r="AV648" s="48" t="str">
        <f t="shared" si="113"/>
        <v>No</v>
      </c>
      <c r="AW648" s="48" t="str">
        <f t="shared" si="114"/>
        <v>-</v>
      </c>
      <c r="AX648" s="48" t="str">
        <f t="shared" si="115"/>
        <v>No</v>
      </c>
      <c r="AY648" s="48" t="str">
        <f t="shared" si="116"/>
        <v>No</v>
      </c>
      <c r="AZ648" s="48">
        <f t="shared" si="117"/>
        <v>0</v>
      </c>
    </row>
    <row r="649" spans="2:52" x14ac:dyDescent="0.25">
      <c r="B649" s="39" t="e">
        <f>IF(ROW(A649)=1,"",VLOOKUP(A649,'SERP Crawl'!A:C,3,FALSE))</f>
        <v>#N/A</v>
      </c>
      <c r="C649" t="e">
        <f>IF(ROW(A649)=1,"",VLOOKUP(A649,Crawl!A:C,3,FALSE))</f>
        <v>#N/A</v>
      </c>
      <c r="D649" s="46" t="e">
        <f>IF(ROW(A649)=1,"",IF(VLOOKUP(A649,Crawl!A:V,22,FALSE)="","No","Yes"))</f>
        <v>#N/A</v>
      </c>
      <c r="E649" s="46" t="e">
        <f>IF(ROW(A649)=1,"",IF(VLOOKUP(A649,Crawl!A:W,23,FALSE)=0,"",VLOOKUP(A649,Crawl!A:W,23,FALSE)))</f>
        <v>#N/A</v>
      </c>
      <c r="F649" s="46" t="str">
        <f t="shared" si="119"/>
        <v/>
      </c>
      <c r="G649" s="46" t="str">
        <f>IFERROR(MID(A649,FIND(".",A649,LEN(Questionnaire!$E$3)),LEN(A649)),"")</f>
        <v/>
      </c>
      <c r="H649" s="46" t="str">
        <f t="shared" si="120"/>
        <v/>
      </c>
      <c r="AJ649"/>
      <c r="AK649"/>
      <c r="AL649"/>
      <c r="AM649"/>
      <c r="AN649"/>
      <c r="AO649"/>
      <c r="AP649"/>
      <c r="AQ649" s="48" t="str">
        <f>IF(ROW()=1,"",IF(L649=200,IFERROR(IF(FIND(LOWER(Questionnaire!$E$2),LOWER(N649)),"Yes","No"),"No"),"-"))</f>
        <v>-</v>
      </c>
      <c r="AR649" s="48" t="str">
        <f t="shared" si="110"/>
        <v>-</v>
      </c>
      <c r="AS649" s="48" t="str">
        <f t="shared" si="111"/>
        <v>-</v>
      </c>
      <c r="AT649" s="48" t="str">
        <f t="shared" si="118"/>
        <v>-</v>
      </c>
      <c r="AU649" s="48" t="str">
        <f t="shared" si="112"/>
        <v>No</v>
      </c>
      <c r="AV649" s="48" t="str">
        <f t="shared" si="113"/>
        <v>No</v>
      </c>
      <c r="AW649" s="48" t="str">
        <f t="shared" si="114"/>
        <v>-</v>
      </c>
      <c r="AX649" s="48" t="str">
        <f t="shared" si="115"/>
        <v>No</v>
      </c>
      <c r="AY649" s="48" t="str">
        <f t="shared" si="116"/>
        <v>No</v>
      </c>
      <c r="AZ649" s="48">
        <f t="shared" si="117"/>
        <v>0</v>
      </c>
    </row>
    <row r="650" spans="2:52" x14ac:dyDescent="0.25">
      <c r="B650" s="39" t="e">
        <f>IF(ROW(A650)=1,"",VLOOKUP(A650,'SERP Crawl'!A:C,3,FALSE))</f>
        <v>#N/A</v>
      </c>
      <c r="C650" t="e">
        <f>IF(ROW(A650)=1,"",VLOOKUP(A650,Crawl!A:C,3,FALSE))</f>
        <v>#N/A</v>
      </c>
      <c r="D650" s="46" t="e">
        <f>IF(ROW(A650)=1,"",IF(VLOOKUP(A650,Crawl!A:V,22,FALSE)="","No","Yes"))</f>
        <v>#N/A</v>
      </c>
      <c r="E650" s="46" t="e">
        <f>IF(ROW(A650)=1,"",IF(VLOOKUP(A650,Crawl!A:W,23,FALSE)=0,"",VLOOKUP(A650,Crawl!A:W,23,FALSE)))</f>
        <v>#N/A</v>
      </c>
      <c r="F650" s="46" t="str">
        <f t="shared" si="119"/>
        <v/>
      </c>
      <c r="G650" s="46" t="str">
        <f>IFERROR(MID(A650,FIND(".",A650,LEN(Questionnaire!$E$3)),LEN(A650)),"")</f>
        <v/>
      </c>
      <c r="H650" s="46" t="str">
        <f t="shared" si="120"/>
        <v/>
      </c>
      <c r="AJ650"/>
      <c r="AK650"/>
      <c r="AL650"/>
      <c r="AM650"/>
      <c r="AN650"/>
      <c r="AO650"/>
      <c r="AP650"/>
      <c r="AQ650" s="48" t="str">
        <f>IF(ROW()=1,"",IF(L650=200,IFERROR(IF(FIND(LOWER(Questionnaire!$E$2),LOWER(N650)),"Yes","No"),"No"),"-"))</f>
        <v>-</v>
      </c>
      <c r="AR650" s="48" t="str">
        <f t="shared" si="110"/>
        <v>-</v>
      </c>
      <c r="AS650" s="48" t="str">
        <f t="shared" si="111"/>
        <v>-</v>
      </c>
      <c r="AT650" s="48" t="str">
        <f t="shared" si="118"/>
        <v>-</v>
      </c>
      <c r="AU650" s="48" t="str">
        <f t="shared" si="112"/>
        <v>No</v>
      </c>
      <c r="AV650" s="48" t="str">
        <f t="shared" si="113"/>
        <v>No</v>
      </c>
      <c r="AW650" s="48" t="str">
        <f t="shared" si="114"/>
        <v>-</v>
      </c>
      <c r="AX650" s="48" t="str">
        <f t="shared" si="115"/>
        <v>No</v>
      </c>
      <c r="AY650" s="48" t="str">
        <f t="shared" si="116"/>
        <v>No</v>
      </c>
      <c r="AZ650" s="48">
        <f t="shared" si="117"/>
        <v>0</v>
      </c>
    </row>
    <row r="651" spans="2:52" x14ac:dyDescent="0.25">
      <c r="B651" s="39" t="e">
        <f>IF(ROW(A651)=1,"",VLOOKUP(A651,'SERP Crawl'!A:C,3,FALSE))</f>
        <v>#N/A</v>
      </c>
      <c r="C651" t="e">
        <f>IF(ROW(A651)=1,"",VLOOKUP(A651,Crawl!A:C,3,FALSE))</f>
        <v>#N/A</v>
      </c>
      <c r="D651" s="46" t="e">
        <f>IF(ROW(A651)=1,"",IF(VLOOKUP(A651,Crawl!A:V,22,FALSE)="","No","Yes"))</f>
        <v>#N/A</v>
      </c>
      <c r="E651" s="46" t="e">
        <f>IF(ROW(A651)=1,"",IF(VLOOKUP(A651,Crawl!A:W,23,FALSE)=0,"",VLOOKUP(A651,Crawl!A:W,23,FALSE)))</f>
        <v>#N/A</v>
      </c>
      <c r="F651" s="46" t="str">
        <f t="shared" si="119"/>
        <v/>
      </c>
      <c r="G651" s="46" t="str">
        <f>IFERROR(MID(A651,FIND(".",A651,LEN(Questionnaire!$E$3)),LEN(A651)),"")</f>
        <v/>
      </c>
      <c r="H651" s="46" t="str">
        <f t="shared" si="120"/>
        <v/>
      </c>
      <c r="AJ651"/>
      <c r="AK651"/>
      <c r="AL651"/>
      <c r="AM651"/>
      <c r="AN651"/>
      <c r="AO651"/>
      <c r="AP651"/>
      <c r="AQ651" s="48" t="str">
        <f>IF(ROW()=1,"",IF(L651=200,IFERROR(IF(FIND(LOWER(Questionnaire!$E$2),LOWER(N651)),"Yes","No"),"No"),"-"))</f>
        <v>-</v>
      </c>
      <c r="AR651" s="48" t="str">
        <f t="shared" si="110"/>
        <v>-</v>
      </c>
      <c r="AS651" s="48" t="str">
        <f t="shared" si="111"/>
        <v>-</v>
      </c>
      <c r="AT651" s="48" t="str">
        <f t="shared" si="118"/>
        <v>-</v>
      </c>
      <c r="AU651" s="48" t="str">
        <f t="shared" si="112"/>
        <v>No</v>
      </c>
      <c r="AV651" s="48" t="str">
        <f t="shared" si="113"/>
        <v>No</v>
      </c>
      <c r="AW651" s="48" t="str">
        <f t="shared" si="114"/>
        <v>-</v>
      </c>
      <c r="AX651" s="48" t="str">
        <f t="shared" si="115"/>
        <v>No</v>
      </c>
      <c r="AY651" s="48" t="str">
        <f t="shared" si="116"/>
        <v>No</v>
      </c>
      <c r="AZ651" s="48">
        <f t="shared" si="117"/>
        <v>0</v>
      </c>
    </row>
    <row r="652" spans="2:52" x14ac:dyDescent="0.25">
      <c r="B652" s="39" t="e">
        <f>IF(ROW(A652)=1,"",VLOOKUP(A652,'SERP Crawl'!A:C,3,FALSE))</f>
        <v>#N/A</v>
      </c>
      <c r="C652" t="e">
        <f>IF(ROW(A652)=1,"",VLOOKUP(A652,Crawl!A:C,3,FALSE))</f>
        <v>#N/A</v>
      </c>
      <c r="D652" s="46" t="e">
        <f>IF(ROW(A652)=1,"",IF(VLOOKUP(A652,Crawl!A:V,22,FALSE)="","No","Yes"))</f>
        <v>#N/A</v>
      </c>
      <c r="E652" s="46" t="e">
        <f>IF(ROW(A652)=1,"",IF(VLOOKUP(A652,Crawl!A:W,23,FALSE)=0,"",VLOOKUP(A652,Crawl!A:W,23,FALSE)))</f>
        <v>#N/A</v>
      </c>
      <c r="F652" s="46" t="str">
        <f t="shared" si="119"/>
        <v/>
      </c>
      <c r="G652" s="46" t="str">
        <f>IFERROR(MID(A652,FIND(".",A652,LEN(Questionnaire!$E$3)),LEN(A652)),"")</f>
        <v/>
      </c>
      <c r="H652" s="46" t="str">
        <f t="shared" si="120"/>
        <v/>
      </c>
      <c r="AJ652"/>
      <c r="AK652"/>
      <c r="AL652"/>
      <c r="AM652"/>
      <c r="AN652"/>
      <c r="AO652"/>
      <c r="AP652"/>
      <c r="AQ652" s="48" t="str">
        <f>IF(ROW()=1,"",IF(L652=200,IFERROR(IF(FIND(LOWER(Questionnaire!$E$2),LOWER(N652)),"Yes","No"),"No"),"-"))</f>
        <v>-</v>
      </c>
      <c r="AR652" s="48" t="str">
        <f t="shared" si="110"/>
        <v>-</v>
      </c>
      <c r="AS652" s="48" t="str">
        <f t="shared" si="111"/>
        <v>-</v>
      </c>
      <c r="AT652" s="48" t="str">
        <f t="shared" si="118"/>
        <v>-</v>
      </c>
      <c r="AU652" s="48" t="str">
        <f t="shared" si="112"/>
        <v>No</v>
      </c>
      <c r="AV652" s="48" t="str">
        <f t="shared" si="113"/>
        <v>No</v>
      </c>
      <c r="AW652" s="48" t="str">
        <f t="shared" si="114"/>
        <v>-</v>
      </c>
      <c r="AX652" s="48" t="str">
        <f t="shared" si="115"/>
        <v>No</v>
      </c>
      <c r="AY652" s="48" t="str">
        <f t="shared" si="116"/>
        <v>No</v>
      </c>
      <c r="AZ652" s="48">
        <f t="shared" si="117"/>
        <v>0</v>
      </c>
    </row>
    <row r="653" spans="2:52" x14ac:dyDescent="0.25">
      <c r="B653" s="39" t="e">
        <f>IF(ROW(A653)=1,"",VLOOKUP(A653,'SERP Crawl'!A:C,3,FALSE))</f>
        <v>#N/A</v>
      </c>
      <c r="C653" t="e">
        <f>IF(ROW(A653)=1,"",VLOOKUP(A653,Crawl!A:C,3,FALSE))</f>
        <v>#N/A</v>
      </c>
      <c r="D653" s="46" t="e">
        <f>IF(ROW(A653)=1,"",IF(VLOOKUP(A653,Crawl!A:V,22,FALSE)="","No","Yes"))</f>
        <v>#N/A</v>
      </c>
      <c r="E653" s="46" t="e">
        <f>IF(ROW(A653)=1,"",IF(VLOOKUP(A653,Crawl!A:W,23,FALSE)=0,"",VLOOKUP(A653,Crawl!A:W,23,FALSE)))</f>
        <v>#N/A</v>
      </c>
      <c r="F653" s="46" t="str">
        <f t="shared" si="119"/>
        <v/>
      </c>
      <c r="G653" s="46" t="str">
        <f>IFERROR(MID(A653,FIND(".",A653,LEN(Questionnaire!$E$3)),LEN(A653)),"")</f>
        <v/>
      </c>
      <c r="H653" s="46" t="str">
        <f t="shared" si="120"/>
        <v/>
      </c>
      <c r="AJ653"/>
      <c r="AK653"/>
      <c r="AL653"/>
      <c r="AM653"/>
      <c r="AN653"/>
      <c r="AO653"/>
      <c r="AP653"/>
      <c r="AQ653" s="48" t="str">
        <f>IF(ROW()=1,"",IF(L653=200,IFERROR(IF(FIND(LOWER(Questionnaire!$E$2),LOWER(N653)),"Yes","No"),"No"),"-"))</f>
        <v>-</v>
      </c>
      <c r="AR653" s="48" t="str">
        <f t="shared" si="110"/>
        <v>-</v>
      </c>
      <c r="AS653" s="48" t="str">
        <f t="shared" si="111"/>
        <v>-</v>
      </c>
      <c r="AT653" s="48" t="str">
        <f t="shared" si="118"/>
        <v>-</v>
      </c>
      <c r="AU653" s="48" t="str">
        <f t="shared" si="112"/>
        <v>No</v>
      </c>
      <c r="AV653" s="48" t="str">
        <f t="shared" si="113"/>
        <v>No</v>
      </c>
      <c r="AW653" s="48" t="str">
        <f t="shared" si="114"/>
        <v>-</v>
      </c>
      <c r="AX653" s="48" t="str">
        <f t="shared" si="115"/>
        <v>No</v>
      </c>
      <c r="AY653" s="48" t="str">
        <f t="shared" si="116"/>
        <v>No</v>
      </c>
      <c r="AZ653" s="48">
        <f t="shared" si="117"/>
        <v>0</v>
      </c>
    </row>
    <row r="654" spans="2:52" x14ac:dyDescent="0.25">
      <c r="B654" s="39" t="e">
        <f>IF(ROW(A654)=1,"",VLOOKUP(A654,'SERP Crawl'!A:C,3,FALSE))</f>
        <v>#N/A</v>
      </c>
      <c r="C654" t="e">
        <f>IF(ROW(A654)=1,"",VLOOKUP(A654,Crawl!A:C,3,FALSE))</f>
        <v>#N/A</v>
      </c>
      <c r="D654" s="46" t="e">
        <f>IF(ROW(A654)=1,"",IF(VLOOKUP(A654,Crawl!A:V,22,FALSE)="","No","Yes"))</f>
        <v>#N/A</v>
      </c>
      <c r="E654" s="46" t="e">
        <f>IF(ROW(A654)=1,"",IF(VLOOKUP(A654,Crawl!A:W,23,FALSE)=0,"",VLOOKUP(A654,Crawl!A:W,23,FALSE)))</f>
        <v>#N/A</v>
      </c>
      <c r="F654" s="46" t="str">
        <f t="shared" si="119"/>
        <v/>
      </c>
      <c r="G654" s="46" t="str">
        <f>IFERROR(MID(A654,FIND(".",A654,LEN(Questionnaire!$E$3)),LEN(A654)),"")</f>
        <v/>
      </c>
      <c r="H654" s="46" t="str">
        <f t="shared" si="120"/>
        <v/>
      </c>
      <c r="AJ654"/>
      <c r="AK654"/>
      <c r="AL654"/>
      <c r="AM654"/>
      <c r="AN654"/>
      <c r="AO654"/>
      <c r="AP654"/>
      <c r="AQ654" s="48" t="str">
        <f>IF(ROW()=1,"",IF(L654=200,IFERROR(IF(FIND(LOWER(Questionnaire!$E$2),LOWER(N654)),"Yes","No"),"No"),"-"))</f>
        <v>-</v>
      </c>
      <c r="AR654" s="48" t="str">
        <f t="shared" si="110"/>
        <v>-</v>
      </c>
      <c r="AS654" s="48" t="str">
        <f t="shared" si="111"/>
        <v>-</v>
      </c>
      <c r="AT654" s="48" t="str">
        <f t="shared" si="118"/>
        <v>-</v>
      </c>
      <c r="AU654" s="48" t="str">
        <f t="shared" si="112"/>
        <v>No</v>
      </c>
      <c r="AV654" s="48" t="str">
        <f t="shared" si="113"/>
        <v>No</v>
      </c>
      <c r="AW654" s="48" t="str">
        <f t="shared" si="114"/>
        <v>-</v>
      </c>
      <c r="AX654" s="48" t="str">
        <f t="shared" si="115"/>
        <v>No</v>
      </c>
      <c r="AY654" s="48" t="str">
        <f t="shared" si="116"/>
        <v>No</v>
      </c>
      <c r="AZ654" s="48">
        <f t="shared" si="117"/>
        <v>0</v>
      </c>
    </row>
    <row r="655" spans="2:52" x14ac:dyDescent="0.25">
      <c r="B655" s="39" t="e">
        <f>IF(ROW(A655)=1,"",VLOOKUP(A655,'SERP Crawl'!A:C,3,FALSE))</f>
        <v>#N/A</v>
      </c>
      <c r="C655" t="e">
        <f>IF(ROW(A655)=1,"",VLOOKUP(A655,Crawl!A:C,3,FALSE))</f>
        <v>#N/A</v>
      </c>
      <c r="D655" s="46" t="e">
        <f>IF(ROW(A655)=1,"",IF(VLOOKUP(A655,Crawl!A:V,22,FALSE)="","No","Yes"))</f>
        <v>#N/A</v>
      </c>
      <c r="E655" s="46" t="e">
        <f>IF(ROW(A655)=1,"",IF(VLOOKUP(A655,Crawl!A:W,23,FALSE)=0,"",VLOOKUP(A655,Crawl!A:W,23,FALSE)))</f>
        <v>#N/A</v>
      </c>
      <c r="F655" s="46" t="str">
        <f t="shared" si="119"/>
        <v/>
      </c>
      <c r="G655" s="46" t="str">
        <f>IFERROR(MID(A655,FIND(".",A655,LEN(Questionnaire!$E$3)),LEN(A655)),"")</f>
        <v/>
      </c>
      <c r="H655" s="46" t="str">
        <f t="shared" si="120"/>
        <v/>
      </c>
      <c r="AJ655"/>
      <c r="AK655"/>
      <c r="AL655"/>
      <c r="AM655"/>
      <c r="AN655"/>
      <c r="AO655"/>
      <c r="AP655"/>
      <c r="AQ655" s="48" t="str">
        <f>IF(ROW()=1,"",IF(L655=200,IFERROR(IF(FIND(LOWER(Questionnaire!$E$2),LOWER(N655)),"Yes","No"),"No"),"-"))</f>
        <v>-</v>
      </c>
      <c r="AR655" s="48" t="str">
        <f t="shared" si="110"/>
        <v>-</v>
      </c>
      <c r="AS655" s="48" t="str">
        <f t="shared" si="111"/>
        <v>-</v>
      </c>
      <c r="AT655" s="48" t="str">
        <f t="shared" si="118"/>
        <v>-</v>
      </c>
      <c r="AU655" s="48" t="str">
        <f t="shared" si="112"/>
        <v>No</v>
      </c>
      <c r="AV655" s="48" t="str">
        <f t="shared" si="113"/>
        <v>No</v>
      </c>
      <c r="AW655" s="48" t="str">
        <f t="shared" si="114"/>
        <v>-</v>
      </c>
      <c r="AX655" s="48" t="str">
        <f t="shared" si="115"/>
        <v>No</v>
      </c>
      <c r="AY655" s="48" t="str">
        <f t="shared" si="116"/>
        <v>No</v>
      </c>
      <c r="AZ655" s="48">
        <f t="shared" si="117"/>
        <v>0</v>
      </c>
    </row>
    <row r="656" spans="2:52" x14ac:dyDescent="0.25">
      <c r="B656" s="39" t="e">
        <f>IF(ROW(A656)=1,"",VLOOKUP(A656,'SERP Crawl'!A:C,3,FALSE))</f>
        <v>#N/A</v>
      </c>
      <c r="C656" t="e">
        <f>IF(ROW(A656)=1,"",VLOOKUP(A656,Crawl!A:C,3,FALSE))</f>
        <v>#N/A</v>
      </c>
      <c r="D656" s="46" t="e">
        <f>IF(ROW(A656)=1,"",IF(VLOOKUP(A656,Crawl!A:V,22,FALSE)="","No","Yes"))</f>
        <v>#N/A</v>
      </c>
      <c r="E656" s="46" t="e">
        <f>IF(ROW(A656)=1,"",IF(VLOOKUP(A656,Crawl!A:W,23,FALSE)=0,"",VLOOKUP(A656,Crawl!A:W,23,FALSE)))</f>
        <v>#N/A</v>
      </c>
      <c r="F656" s="46" t="str">
        <f t="shared" si="119"/>
        <v/>
      </c>
      <c r="G656" s="46" t="str">
        <f>IFERROR(MID(A656,FIND(".",A656,LEN(Questionnaire!$E$3)),LEN(A656)),"")</f>
        <v/>
      </c>
      <c r="H656" s="46" t="str">
        <f t="shared" si="120"/>
        <v/>
      </c>
      <c r="AJ656"/>
      <c r="AK656"/>
      <c r="AL656"/>
      <c r="AM656"/>
      <c r="AN656"/>
      <c r="AO656"/>
      <c r="AP656"/>
      <c r="AQ656" s="48" t="str">
        <f>IF(ROW()=1,"",IF(L656=200,IFERROR(IF(FIND(LOWER(Questionnaire!$E$2),LOWER(N656)),"Yes","No"),"No"),"-"))</f>
        <v>-</v>
      </c>
      <c r="AR656" s="48" t="str">
        <f t="shared" si="110"/>
        <v>-</v>
      </c>
      <c r="AS656" s="48" t="str">
        <f t="shared" si="111"/>
        <v>-</v>
      </c>
      <c r="AT656" s="48" t="str">
        <f t="shared" si="118"/>
        <v>-</v>
      </c>
      <c r="AU656" s="48" t="str">
        <f t="shared" si="112"/>
        <v>No</v>
      </c>
      <c r="AV656" s="48" t="str">
        <f t="shared" si="113"/>
        <v>No</v>
      </c>
      <c r="AW656" s="48" t="str">
        <f t="shared" si="114"/>
        <v>-</v>
      </c>
      <c r="AX656" s="48" t="str">
        <f t="shared" si="115"/>
        <v>No</v>
      </c>
      <c r="AY656" s="48" t="str">
        <f t="shared" si="116"/>
        <v>No</v>
      </c>
      <c r="AZ656" s="48">
        <f t="shared" si="117"/>
        <v>0</v>
      </c>
    </row>
    <row r="657" spans="2:52" x14ac:dyDescent="0.25">
      <c r="B657" s="39" t="e">
        <f>IF(ROW(A657)=1,"",VLOOKUP(A657,'SERP Crawl'!A:C,3,FALSE))</f>
        <v>#N/A</v>
      </c>
      <c r="C657" t="e">
        <f>IF(ROW(A657)=1,"",VLOOKUP(A657,Crawl!A:C,3,FALSE))</f>
        <v>#N/A</v>
      </c>
      <c r="D657" s="46" t="e">
        <f>IF(ROW(A657)=1,"",IF(VLOOKUP(A657,Crawl!A:V,22,FALSE)="","No","Yes"))</f>
        <v>#N/A</v>
      </c>
      <c r="E657" s="46" t="e">
        <f>IF(ROW(A657)=1,"",IF(VLOOKUP(A657,Crawl!A:W,23,FALSE)=0,"",VLOOKUP(A657,Crawl!A:W,23,FALSE)))</f>
        <v>#N/A</v>
      </c>
      <c r="F657" s="46" t="str">
        <f t="shared" si="119"/>
        <v/>
      </c>
      <c r="G657" s="46" t="str">
        <f>IFERROR(MID(A657,FIND(".",A657,LEN(Questionnaire!$E$3)),LEN(A657)),"")</f>
        <v/>
      </c>
      <c r="H657" s="46" t="str">
        <f t="shared" si="120"/>
        <v/>
      </c>
      <c r="AJ657"/>
      <c r="AK657"/>
      <c r="AL657"/>
      <c r="AM657"/>
      <c r="AN657"/>
      <c r="AO657"/>
      <c r="AP657"/>
      <c r="AQ657" s="48" t="str">
        <f>IF(ROW()=1,"",IF(L657=200,IFERROR(IF(FIND(LOWER(Questionnaire!$E$2),LOWER(N657)),"Yes","No"),"No"),"-"))</f>
        <v>-</v>
      </c>
      <c r="AR657" s="48" t="str">
        <f t="shared" si="110"/>
        <v>-</v>
      </c>
      <c r="AS657" s="48" t="str">
        <f t="shared" si="111"/>
        <v>-</v>
      </c>
      <c r="AT657" s="48" t="str">
        <f t="shared" si="118"/>
        <v>-</v>
      </c>
      <c r="AU657" s="48" t="str">
        <f t="shared" si="112"/>
        <v>No</v>
      </c>
      <c r="AV657" s="48" t="str">
        <f t="shared" si="113"/>
        <v>No</v>
      </c>
      <c r="AW657" s="48" t="str">
        <f t="shared" si="114"/>
        <v>-</v>
      </c>
      <c r="AX657" s="48" t="str">
        <f t="shared" si="115"/>
        <v>No</v>
      </c>
      <c r="AY657" s="48" t="str">
        <f t="shared" si="116"/>
        <v>No</v>
      </c>
      <c r="AZ657" s="48">
        <f t="shared" si="117"/>
        <v>0</v>
      </c>
    </row>
    <row r="658" spans="2:52" x14ac:dyDescent="0.25">
      <c r="B658" s="39" t="e">
        <f>IF(ROW(A658)=1,"",VLOOKUP(A658,'SERP Crawl'!A:C,3,FALSE))</f>
        <v>#N/A</v>
      </c>
      <c r="C658" t="e">
        <f>IF(ROW(A658)=1,"",VLOOKUP(A658,Crawl!A:C,3,FALSE))</f>
        <v>#N/A</v>
      </c>
      <c r="D658" s="46" t="e">
        <f>IF(ROW(A658)=1,"",IF(VLOOKUP(A658,Crawl!A:V,22,FALSE)="","No","Yes"))</f>
        <v>#N/A</v>
      </c>
      <c r="E658" s="46" t="e">
        <f>IF(ROW(A658)=1,"",IF(VLOOKUP(A658,Crawl!A:W,23,FALSE)=0,"",VLOOKUP(A658,Crawl!A:W,23,FALSE)))</f>
        <v>#N/A</v>
      </c>
      <c r="F658" s="46" t="str">
        <f t="shared" si="119"/>
        <v/>
      </c>
      <c r="G658" s="46" t="str">
        <f>IFERROR(MID(A658,FIND(".",A658,LEN(Questionnaire!$E$3)),LEN(A658)),"")</f>
        <v/>
      </c>
      <c r="H658" s="46" t="str">
        <f t="shared" si="120"/>
        <v/>
      </c>
      <c r="AJ658"/>
      <c r="AK658"/>
      <c r="AL658"/>
      <c r="AM658"/>
      <c r="AN658"/>
      <c r="AO658"/>
      <c r="AP658"/>
      <c r="AQ658" s="48" t="str">
        <f>IF(ROW()=1,"",IF(L658=200,IFERROR(IF(FIND(LOWER(Questionnaire!$E$2),LOWER(N658)),"Yes","No"),"No"),"-"))</f>
        <v>-</v>
      </c>
      <c r="AR658" s="48" t="str">
        <f t="shared" si="110"/>
        <v>-</v>
      </c>
      <c r="AS658" s="48" t="str">
        <f t="shared" si="111"/>
        <v>-</v>
      </c>
      <c r="AT658" s="48" t="str">
        <f t="shared" si="118"/>
        <v>-</v>
      </c>
      <c r="AU658" s="48" t="str">
        <f t="shared" si="112"/>
        <v>No</v>
      </c>
      <c r="AV658" s="48" t="str">
        <f t="shared" si="113"/>
        <v>No</v>
      </c>
      <c r="AW658" s="48" t="str">
        <f t="shared" si="114"/>
        <v>-</v>
      </c>
      <c r="AX658" s="48" t="str">
        <f t="shared" si="115"/>
        <v>No</v>
      </c>
      <c r="AY658" s="48" t="str">
        <f t="shared" si="116"/>
        <v>No</v>
      </c>
      <c r="AZ658" s="48">
        <f t="shared" si="117"/>
        <v>0</v>
      </c>
    </row>
    <row r="659" spans="2:52" x14ac:dyDescent="0.25">
      <c r="B659" s="39" t="e">
        <f>IF(ROW(A659)=1,"",VLOOKUP(A659,'SERP Crawl'!A:C,3,FALSE))</f>
        <v>#N/A</v>
      </c>
      <c r="C659" t="e">
        <f>IF(ROW(A659)=1,"",VLOOKUP(A659,Crawl!A:C,3,FALSE))</f>
        <v>#N/A</v>
      </c>
      <c r="D659" s="46" t="e">
        <f>IF(ROW(A659)=1,"",IF(VLOOKUP(A659,Crawl!A:V,22,FALSE)="","No","Yes"))</f>
        <v>#N/A</v>
      </c>
      <c r="E659" s="46" t="e">
        <f>IF(ROW(A659)=1,"",IF(VLOOKUP(A659,Crawl!A:W,23,FALSE)=0,"",VLOOKUP(A659,Crawl!A:W,23,FALSE)))</f>
        <v>#N/A</v>
      </c>
      <c r="F659" s="46" t="str">
        <f t="shared" si="119"/>
        <v/>
      </c>
      <c r="G659" s="46" t="str">
        <f>IFERROR(MID(A659,FIND(".",A659,LEN(Questionnaire!$E$3)),LEN(A659)),"")</f>
        <v/>
      </c>
      <c r="H659" s="46" t="str">
        <f t="shared" si="120"/>
        <v/>
      </c>
      <c r="AJ659"/>
      <c r="AK659"/>
      <c r="AL659"/>
      <c r="AM659"/>
      <c r="AN659"/>
      <c r="AO659"/>
      <c r="AP659"/>
      <c r="AQ659" s="48" t="str">
        <f>IF(ROW()=1,"",IF(L659=200,IFERROR(IF(FIND(LOWER(Questionnaire!$E$2),LOWER(N659)),"Yes","No"),"No"),"-"))</f>
        <v>-</v>
      </c>
      <c r="AR659" s="48" t="str">
        <f t="shared" si="110"/>
        <v>-</v>
      </c>
      <c r="AS659" s="48" t="str">
        <f t="shared" si="111"/>
        <v>-</v>
      </c>
      <c r="AT659" s="48" t="str">
        <f t="shared" si="118"/>
        <v>-</v>
      </c>
      <c r="AU659" s="48" t="str">
        <f t="shared" si="112"/>
        <v>No</v>
      </c>
      <c r="AV659" s="48" t="str">
        <f t="shared" si="113"/>
        <v>No</v>
      </c>
      <c r="AW659" s="48" t="str">
        <f t="shared" si="114"/>
        <v>-</v>
      </c>
      <c r="AX659" s="48" t="str">
        <f t="shared" si="115"/>
        <v>No</v>
      </c>
      <c r="AY659" s="48" t="str">
        <f t="shared" si="116"/>
        <v>No</v>
      </c>
      <c r="AZ659" s="48">
        <f t="shared" si="117"/>
        <v>0</v>
      </c>
    </row>
    <row r="660" spans="2:52" x14ac:dyDescent="0.25">
      <c r="B660" s="39" t="e">
        <f>IF(ROW(A660)=1,"",VLOOKUP(A660,'SERP Crawl'!A:C,3,FALSE))</f>
        <v>#N/A</v>
      </c>
      <c r="C660" t="e">
        <f>IF(ROW(A660)=1,"",VLOOKUP(A660,Crawl!A:C,3,FALSE))</f>
        <v>#N/A</v>
      </c>
      <c r="D660" s="46" t="e">
        <f>IF(ROW(A660)=1,"",IF(VLOOKUP(A660,Crawl!A:V,22,FALSE)="","No","Yes"))</f>
        <v>#N/A</v>
      </c>
      <c r="E660" s="46" t="e">
        <f>IF(ROW(A660)=1,"",IF(VLOOKUP(A660,Crawl!A:W,23,FALSE)=0,"",VLOOKUP(A660,Crawl!A:W,23,FALSE)))</f>
        <v>#N/A</v>
      </c>
      <c r="F660" s="46" t="str">
        <f t="shared" si="119"/>
        <v/>
      </c>
      <c r="G660" s="46" t="str">
        <f>IFERROR(MID(A660,FIND(".",A660,LEN(Questionnaire!$E$3)),LEN(A660)),"")</f>
        <v/>
      </c>
      <c r="H660" s="46" t="str">
        <f t="shared" si="120"/>
        <v/>
      </c>
      <c r="AJ660"/>
      <c r="AK660"/>
      <c r="AL660"/>
      <c r="AM660"/>
      <c r="AN660"/>
      <c r="AO660"/>
      <c r="AP660"/>
      <c r="AQ660" s="48" t="str">
        <f>IF(ROW()=1,"",IF(L660=200,IFERROR(IF(FIND(LOWER(Questionnaire!$E$2),LOWER(N660)),"Yes","No"),"No"),"-"))</f>
        <v>-</v>
      </c>
      <c r="AR660" s="48" t="str">
        <f t="shared" si="110"/>
        <v>-</v>
      </c>
      <c r="AS660" s="48" t="str">
        <f t="shared" si="111"/>
        <v>-</v>
      </c>
      <c r="AT660" s="48" t="str">
        <f t="shared" si="118"/>
        <v>-</v>
      </c>
      <c r="AU660" s="48" t="str">
        <f t="shared" si="112"/>
        <v>No</v>
      </c>
      <c r="AV660" s="48" t="str">
        <f t="shared" si="113"/>
        <v>No</v>
      </c>
      <c r="AW660" s="48" t="str">
        <f t="shared" si="114"/>
        <v>-</v>
      </c>
      <c r="AX660" s="48" t="str">
        <f t="shared" si="115"/>
        <v>No</v>
      </c>
      <c r="AY660" s="48" t="str">
        <f t="shared" si="116"/>
        <v>No</v>
      </c>
      <c r="AZ660" s="48">
        <f t="shared" si="117"/>
        <v>0</v>
      </c>
    </row>
    <row r="661" spans="2:52" x14ac:dyDescent="0.25">
      <c r="B661" s="39" t="e">
        <f>IF(ROW(A661)=1,"",VLOOKUP(A661,'SERP Crawl'!A:C,3,FALSE))</f>
        <v>#N/A</v>
      </c>
      <c r="C661" t="e">
        <f>IF(ROW(A661)=1,"",VLOOKUP(A661,Crawl!A:C,3,FALSE))</f>
        <v>#N/A</v>
      </c>
      <c r="D661" s="46" t="e">
        <f>IF(ROW(A661)=1,"",IF(VLOOKUP(A661,Crawl!A:V,22,FALSE)="","No","Yes"))</f>
        <v>#N/A</v>
      </c>
      <c r="E661" s="46" t="e">
        <f>IF(ROW(A661)=1,"",IF(VLOOKUP(A661,Crawl!A:W,23,FALSE)=0,"",VLOOKUP(A661,Crawl!A:W,23,FALSE)))</f>
        <v>#N/A</v>
      </c>
      <c r="F661" s="46" t="str">
        <f t="shared" si="119"/>
        <v/>
      </c>
      <c r="G661" s="46" t="str">
        <f>IFERROR(MID(A661,FIND(".",A661,LEN(Questionnaire!$E$3)),LEN(A661)),"")</f>
        <v/>
      </c>
      <c r="H661" s="46" t="str">
        <f t="shared" si="120"/>
        <v/>
      </c>
      <c r="AJ661"/>
      <c r="AK661"/>
      <c r="AL661"/>
      <c r="AM661"/>
      <c r="AN661"/>
      <c r="AO661"/>
      <c r="AP661"/>
      <c r="AQ661" s="48" t="str">
        <f>IF(ROW()=1,"",IF(L661=200,IFERROR(IF(FIND(LOWER(Questionnaire!$E$2),LOWER(N661)),"Yes","No"),"No"),"-"))</f>
        <v>-</v>
      </c>
      <c r="AR661" s="48" t="str">
        <f t="shared" si="110"/>
        <v>-</v>
      </c>
      <c r="AS661" s="48" t="str">
        <f t="shared" si="111"/>
        <v>-</v>
      </c>
      <c r="AT661" s="48" t="str">
        <f t="shared" si="118"/>
        <v>-</v>
      </c>
      <c r="AU661" s="48" t="str">
        <f t="shared" si="112"/>
        <v>No</v>
      </c>
      <c r="AV661" s="48" t="str">
        <f t="shared" si="113"/>
        <v>No</v>
      </c>
      <c r="AW661" s="48" t="str">
        <f t="shared" si="114"/>
        <v>-</v>
      </c>
      <c r="AX661" s="48" t="str">
        <f t="shared" si="115"/>
        <v>No</v>
      </c>
      <c r="AY661" s="48" t="str">
        <f t="shared" si="116"/>
        <v>No</v>
      </c>
      <c r="AZ661" s="48">
        <f t="shared" si="117"/>
        <v>0</v>
      </c>
    </row>
    <row r="662" spans="2:52" x14ac:dyDescent="0.25">
      <c r="B662" s="39" t="e">
        <f>IF(ROW(A662)=1,"",VLOOKUP(A662,'SERP Crawl'!A:C,3,FALSE))</f>
        <v>#N/A</v>
      </c>
      <c r="C662" t="e">
        <f>IF(ROW(A662)=1,"",VLOOKUP(A662,Crawl!A:C,3,FALSE))</f>
        <v>#N/A</v>
      </c>
      <c r="D662" s="46" t="e">
        <f>IF(ROW(A662)=1,"",IF(VLOOKUP(A662,Crawl!A:V,22,FALSE)="","No","Yes"))</f>
        <v>#N/A</v>
      </c>
      <c r="E662" s="46" t="e">
        <f>IF(ROW(A662)=1,"",IF(VLOOKUP(A662,Crawl!A:W,23,FALSE)=0,"",VLOOKUP(A662,Crawl!A:W,23,FALSE)))</f>
        <v>#N/A</v>
      </c>
      <c r="F662" s="46" t="str">
        <f t="shared" si="119"/>
        <v/>
      </c>
      <c r="G662" s="46" t="str">
        <f>IFERROR(MID(A662,FIND(".",A662,LEN(Questionnaire!$E$3)),LEN(A662)),"")</f>
        <v/>
      </c>
      <c r="H662" s="46" t="str">
        <f t="shared" si="120"/>
        <v/>
      </c>
      <c r="AJ662"/>
      <c r="AK662"/>
      <c r="AL662"/>
      <c r="AM662"/>
      <c r="AN662"/>
      <c r="AO662"/>
      <c r="AP662"/>
      <c r="AQ662" s="48" t="str">
        <f>IF(ROW()=1,"",IF(L662=200,IFERROR(IF(FIND(LOWER(Questionnaire!$E$2),LOWER(N662)),"Yes","No"),"No"),"-"))</f>
        <v>-</v>
      </c>
      <c r="AR662" s="48" t="str">
        <f t="shared" si="110"/>
        <v>-</v>
      </c>
      <c r="AS662" s="48" t="str">
        <f t="shared" si="111"/>
        <v>-</v>
      </c>
      <c r="AT662" s="48" t="str">
        <f t="shared" si="118"/>
        <v>-</v>
      </c>
      <c r="AU662" s="48" t="str">
        <f t="shared" si="112"/>
        <v>No</v>
      </c>
      <c r="AV662" s="48" t="str">
        <f t="shared" si="113"/>
        <v>No</v>
      </c>
      <c r="AW662" s="48" t="str">
        <f t="shared" si="114"/>
        <v>-</v>
      </c>
      <c r="AX662" s="48" t="str">
        <f t="shared" si="115"/>
        <v>No</v>
      </c>
      <c r="AY662" s="48" t="str">
        <f t="shared" si="116"/>
        <v>No</v>
      </c>
      <c r="AZ662" s="48">
        <f t="shared" si="117"/>
        <v>0</v>
      </c>
    </row>
    <row r="663" spans="2:52" x14ac:dyDescent="0.25">
      <c r="B663" s="39" t="e">
        <f>IF(ROW(A663)=1,"",VLOOKUP(A663,'SERP Crawl'!A:C,3,FALSE))</f>
        <v>#N/A</v>
      </c>
      <c r="C663" t="e">
        <f>IF(ROW(A663)=1,"",VLOOKUP(A663,Crawl!A:C,3,FALSE))</f>
        <v>#N/A</v>
      </c>
      <c r="D663" s="46" t="e">
        <f>IF(ROW(A663)=1,"",IF(VLOOKUP(A663,Crawl!A:V,22,FALSE)="","No","Yes"))</f>
        <v>#N/A</v>
      </c>
      <c r="E663" s="46" t="e">
        <f>IF(ROW(A663)=1,"",IF(VLOOKUP(A663,Crawl!A:W,23,FALSE)=0,"",VLOOKUP(A663,Crawl!A:W,23,FALSE)))</f>
        <v>#N/A</v>
      </c>
      <c r="F663" s="46" t="str">
        <f t="shared" si="119"/>
        <v/>
      </c>
      <c r="G663" s="46" t="str">
        <f>IFERROR(MID(A663,FIND(".",A663,LEN(Questionnaire!$E$3)),LEN(A663)),"")</f>
        <v/>
      </c>
      <c r="H663" s="46" t="str">
        <f t="shared" si="120"/>
        <v/>
      </c>
      <c r="AJ663"/>
      <c r="AK663"/>
      <c r="AL663"/>
      <c r="AM663"/>
      <c r="AN663"/>
      <c r="AO663"/>
      <c r="AP663"/>
      <c r="AQ663" s="48" t="str">
        <f>IF(ROW()=1,"",IF(L663=200,IFERROR(IF(FIND(LOWER(Questionnaire!$E$2),LOWER(N663)),"Yes","No"),"No"),"-"))</f>
        <v>-</v>
      </c>
      <c r="AR663" s="48" t="str">
        <f t="shared" si="110"/>
        <v>-</v>
      </c>
      <c r="AS663" s="48" t="str">
        <f t="shared" si="111"/>
        <v>-</v>
      </c>
      <c r="AT663" s="48" t="str">
        <f t="shared" si="118"/>
        <v>-</v>
      </c>
      <c r="AU663" s="48" t="str">
        <f t="shared" si="112"/>
        <v>No</v>
      </c>
      <c r="AV663" s="48" t="str">
        <f t="shared" si="113"/>
        <v>No</v>
      </c>
      <c r="AW663" s="48" t="str">
        <f t="shared" si="114"/>
        <v>-</v>
      </c>
      <c r="AX663" s="48" t="str">
        <f t="shared" si="115"/>
        <v>No</v>
      </c>
      <c r="AY663" s="48" t="str">
        <f t="shared" si="116"/>
        <v>No</v>
      </c>
      <c r="AZ663" s="48">
        <f t="shared" si="117"/>
        <v>0</v>
      </c>
    </row>
    <row r="664" spans="2:52" x14ac:dyDescent="0.25">
      <c r="B664" s="39" t="e">
        <f>IF(ROW(A664)=1,"",VLOOKUP(A664,'SERP Crawl'!A:C,3,FALSE))</f>
        <v>#N/A</v>
      </c>
      <c r="C664" t="e">
        <f>IF(ROW(A664)=1,"",VLOOKUP(A664,Crawl!A:C,3,FALSE))</f>
        <v>#N/A</v>
      </c>
      <c r="D664" s="46" t="e">
        <f>IF(ROW(A664)=1,"",IF(VLOOKUP(A664,Crawl!A:V,22,FALSE)="","No","Yes"))</f>
        <v>#N/A</v>
      </c>
      <c r="E664" s="46" t="e">
        <f>IF(ROW(A664)=1,"",IF(VLOOKUP(A664,Crawl!A:W,23,FALSE)=0,"",VLOOKUP(A664,Crawl!A:W,23,FALSE)))</f>
        <v>#N/A</v>
      </c>
      <c r="F664" s="46" t="str">
        <f t="shared" si="119"/>
        <v/>
      </c>
      <c r="G664" s="46" t="str">
        <f>IFERROR(MID(A664,FIND(".",A664,LEN(Questionnaire!$E$3)),LEN(A664)),"")</f>
        <v/>
      </c>
      <c r="H664" s="46" t="str">
        <f t="shared" si="120"/>
        <v/>
      </c>
      <c r="AJ664"/>
      <c r="AK664"/>
      <c r="AL664"/>
      <c r="AM664"/>
      <c r="AN664"/>
      <c r="AO664"/>
      <c r="AP664"/>
      <c r="AQ664" s="48" t="str">
        <f>IF(ROW()=1,"",IF(L664=200,IFERROR(IF(FIND(LOWER(Questionnaire!$E$2),LOWER(N664)),"Yes","No"),"No"),"-"))</f>
        <v>-</v>
      </c>
      <c r="AR664" s="48" t="str">
        <f t="shared" si="110"/>
        <v>-</v>
      </c>
      <c r="AS664" s="48" t="str">
        <f t="shared" si="111"/>
        <v>-</v>
      </c>
      <c r="AT664" s="48" t="str">
        <f t="shared" si="118"/>
        <v>-</v>
      </c>
      <c r="AU664" s="48" t="str">
        <f t="shared" si="112"/>
        <v>No</v>
      </c>
      <c r="AV664" s="48" t="str">
        <f t="shared" si="113"/>
        <v>No</v>
      </c>
      <c r="AW664" s="48" t="str">
        <f t="shared" si="114"/>
        <v>-</v>
      </c>
      <c r="AX664" s="48" t="str">
        <f t="shared" si="115"/>
        <v>No</v>
      </c>
      <c r="AY664" s="48" t="str">
        <f t="shared" si="116"/>
        <v>No</v>
      </c>
      <c r="AZ664" s="48">
        <f t="shared" si="117"/>
        <v>0</v>
      </c>
    </row>
    <row r="665" spans="2:52" x14ac:dyDescent="0.25">
      <c r="B665" s="39" t="e">
        <f>IF(ROW(A665)=1,"",VLOOKUP(A665,'SERP Crawl'!A:C,3,FALSE))</f>
        <v>#N/A</v>
      </c>
      <c r="C665" t="e">
        <f>IF(ROW(A665)=1,"",VLOOKUP(A665,Crawl!A:C,3,FALSE))</f>
        <v>#N/A</v>
      </c>
      <c r="D665" s="46" t="e">
        <f>IF(ROW(A665)=1,"",IF(VLOOKUP(A665,Crawl!A:V,22,FALSE)="","No","Yes"))</f>
        <v>#N/A</v>
      </c>
      <c r="E665" s="46" t="e">
        <f>IF(ROW(A665)=1,"",IF(VLOOKUP(A665,Crawl!A:W,23,FALSE)=0,"",VLOOKUP(A665,Crawl!A:W,23,FALSE)))</f>
        <v>#N/A</v>
      </c>
      <c r="F665" s="46" t="str">
        <f t="shared" si="119"/>
        <v/>
      </c>
      <c r="G665" s="46" t="str">
        <f>IFERROR(MID(A665,FIND(".",A665,LEN(Questionnaire!$E$3)),LEN(A665)),"")</f>
        <v/>
      </c>
      <c r="H665" s="46" t="str">
        <f t="shared" si="120"/>
        <v/>
      </c>
      <c r="AJ665"/>
      <c r="AK665"/>
      <c r="AL665"/>
      <c r="AM665"/>
      <c r="AN665"/>
      <c r="AO665"/>
      <c r="AP665"/>
      <c r="AQ665" s="48" t="str">
        <f>IF(ROW()=1,"",IF(L665=200,IFERROR(IF(FIND(LOWER(Questionnaire!$E$2),LOWER(N665)),"Yes","No"),"No"),"-"))</f>
        <v>-</v>
      </c>
      <c r="AR665" s="48" t="str">
        <f t="shared" si="110"/>
        <v>-</v>
      </c>
      <c r="AS665" s="48" t="str">
        <f t="shared" si="111"/>
        <v>-</v>
      </c>
      <c r="AT665" s="48" t="str">
        <f t="shared" si="118"/>
        <v>-</v>
      </c>
      <c r="AU665" s="48" t="str">
        <f t="shared" si="112"/>
        <v>No</v>
      </c>
      <c r="AV665" s="48" t="str">
        <f t="shared" si="113"/>
        <v>No</v>
      </c>
      <c r="AW665" s="48" t="str">
        <f t="shared" si="114"/>
        <v>-</v>
      </c>
      <c r="AX665" s="48" t="str">
        <f t="shared" si="115"/>
        <v>No</v>
      </c>
      <c r="AY665" s="48" t="str">
        <f t="shared" si="116"/>
        <v>No</v>
      </c>
      <c r="AZ665" s="48">
        <f t="shared" si="117"/>
        <v>0</v>
      </c>
    </row>
    <row r="666" spans="2:52" x14ac:dyDescent="0.25">
      <c r="B666" s="39" t="e">
        <f>IF(ROW(A666)=1,"",VLOOKUP(A666,'SERP Crawl'!A:C,3,FALSE))</f>
        <v>#N/A</v>
      </c>
      <c r="C666" t="e">
        <f>IF(ROW(A666)=1,"",VLOOKUP(A666,Crawl!A:C,3,FALSE))</f>
        <v>#N/A</v>
      </c>
      <c r="D666" s="46" t="e">
        <f>IF(ROW(A666)=1,"",IF(VLOOKUP(A666,Crawl!A:V,22,FALSE)="","No","Yes"))</f>
        <v>#N/A</v>
      </c>
      <c r="E666" s="46" t="e">
        <f>IF(ROW(A666)=1,"",IF(VLOOKUP(A666,Crawl!A:W,23,FALSE)=0,"",VLOOKUP(A666,Crawl!A:W,23,FALSE)))</f>
        <v>#N/A</v>
      </c>
      <c r="F666" s="46" t="str">
        <f t="shared" si="119"/>
        <v/>
      </c>
      <c r="G666" s="46" t="str">
        <f>IFERROR(MID(A666,FIND(".",A666,LEN(Questionnaire!$E$3)),LEN(A666)),"")</f>
        <v/>
      </c>
      <c r="H666" s="46" t="str">
        <f t="shared" si="120"/>
        <v/>
      </c>
      <c r="AJ666"/>
      <c r="AK666"/>
      <c r="AL666"/>
      <c r="AM666"/>
      <c r="AN666"/>
      <c r="AO666"/>
      <c r="AP666"/>
      <c r="AQ666" s="48" t="str">
        <f>IF(ROW()=1,"",IF(L666=200,IFERROR(IF(FIND(LOWER(Questionnaire!$E$2),LOWER(N666)),"Yes","No"),"No"),"-"))</f>
        <v>-</v>
      </c>
      <c r="AR666" s="48" t="str">
        <f t="shared" si="110"/>
        <v>-</v>
      </c>
      <c r="AS666" s="48" t="str">
        <f t="shared" si="111"/>
        <v>-</v>
      </c>
      <c r="AT666" s="48" t="str">
        <f t="shared" si="118"/>
        <v>-</v>
      </c>
      <c r="AU666" s="48" t="str">
        <f t="shared" si="112"/>
        <v>No</v>
      </c>
      <c r="AV666" s="48" t="str">
        <f t="shared" si="113"/>
        <v>No</v>
      </c>
      <c r="AW666" s="48" t="str">
        <f t="shared" si="114"/>
        <v>-</v>
      </c>
      <c r="AX666" s="48" t="str">
        <f t="shared" si="115"/>
        <v>No</v>
      </c>
      <c r="AY666" s="48" t="str">
        <f t="shared" si="116"/>
        <v>No</v>
      </c>
      <c r="AZ666" s="48">
        <f t="shared" si="117"/>
        <v>0</v>
      </c>
    </row>
    <row r="667" spans="2:52" x14ac:dyDescent="0.25">
      <c r="B667" s="39" t="e">
        <f>IF(ROW(A667)=1,"",VLOOKUP(A667,'SERP Crawl'!A:C,3,FALSE))</f>
        <v>#N/A</v>
      </c>
      <c r="C667" t="e">
        <f>IF(ROW(A667)=1,"",VLOOKUP(A667,Crawl!A:C,3,FALSE))</f>
        <v>#N/A</v>
      </c>
      <c r="D667" s="46" t="e">
        <f>IF(ROW(A667)=1,"",IF(VLOOKUP(A667,Crawl!A:V,22,FALSE)="","No","Yes"))</f>
        <v>#N/A</v>
      </c>
      <c r="E667" s="46" t="e">
        <f>IF(ROW(A667)=1,"",IF(VLOOKUP(A667,Crawl!A:W,23,FALSE)=0,"",VLOOKUP(A667,Crawl!A:W,23,FALSE)))</f>
        <v>#N/A</v>
      </c>
      <c r="F667" s="46" t="str">
        <f t="shared" si="119"/>
        <v/>
      </c>
      <c r="G667" s="46" t="str">
        <f>IFERROR(MID(A667,FIND(".",A667,LEN(Questionnaire!$E$3)),LEN(A667)),"")</f>
        <v/>
      </c>
      <c r="H667" s="46" t="str">
        <f t="shared" si="120"/>
        <v/>
      </c>
      <c r="AJ667"/>
      <c r="AK667"/>
      <c r="AL667"/>
      <c r="AM667"/>
      <c r="AN667"/>
      <c r="AO667"/>
      <c r="AP667"/>
      <c r="AQ667" s="48" t="str">
        <f>IF(ROW()=1,"",IF(L667=200,IFERROR(IF(FIND(LOWER(Questionnaire!$E$2),LOWER(N667)),"Yes","No"),"No"),"-"))</f>
        <v>-</v>
      </c>
      <c r="AR667" s="48" t="str">
        <f t="shared" si="110"/>
        <v>-</v>
      </c>
      <c r="AS667" s="48" t="str">
        <f t="shared" si="111"/>
        <v>-</v>
      </c>
      <c r="AT667" s="48" t="str">
        <f t="shared" si="118"/>
        <v>-</v>
      </c>
      <c r="AU667" s="48" t="str">
        <f t="shared" si="112"/>
        <v>No</v>
      </c>
      <c r="AV667" s="48" t="str">
        <f t="shared" si="113"/>
        <v>No</v>
      </c>
      <c r="AW667" s="48" t="str">
        <f t="shared" si="114"/>
        <v>-</v>
      </c>
      <c r="AX667" s="48" t="str">
        <f t="shared" si="115"/>
        <v>No</v>
      </c>
      <c r="AY667" s="48" t="str">
        <f t="shared" si="116"/>
        <v>No</v>
      </c>
      <c r="AZ667" s="48">
        <f t="shared" si="117"/>
        <v>0</v>
      </c>
    </row>
    <row r="668" spans="2:52" x14ac:dyDescent="0.25">
      <c r="B668" s="39" t="e">
        <f>IF(ROW(A668)=1,"",VLOOKUP(A668,'SERP Crawl'!A:C,3,FALSE))</f>
        <v>#N/A</v>
      </c>
      <c r="C668" t="e">
        <f>IF(ROW(A668)=1,"",VLOOKUP(A668,Crawl!A:C,3,FALSE))</f>
        <v>#N/A</v>
      </c>
      <c r="D668" s="46" t="e">
        <f>IF(ROW(A668)=1,"",IF(VLOOKUP(A668,Crawl!A:V,22,FALSE)="","No","Yes"))</f>
        <v>#N/A</v>
      </c>
      <c r="E668" s="46" t="e">
        <f>IF(ROW(A668)=1,"",IF(VLOOKUP(A668,Crawl!A:W,23,FALSE)=0,"",VLOOKUP(A668,Crawl!A:W,23,FALSE)))</f>
        <v>#N/A</v>
      </c>
      <c r="F668" s="46" t="str">
        <f t="shared" si="119"/>
        <v/>
      </c>
      <c r="G668" s="46" t="str">
        <f>IFERROR(MID(A668,FIND(".",A668,LEN(Questionnaire!$E$3)),LEN(A668)),"")</f>
        <v/>
      </c>
      <c r="H668" s="46" t="str">
        <f t="shared" si="120"/>
        <v/>
      </c>
      <c r="AJ668"/>
      <c r="AK668"/>
      <c r="AL668"/>
      <c r="AM668"/>
      <c r="AN668"/>
      <c r="AO668"/>
      <c r="AP668"/>
      <c r="AQ668" s="48" t="str">
        <f>IF(ROW()=1,"",IF(L668=200,IFERROR(IF(FIND(LOWER(Questionnaire!$E$2),LOWER(N668)),"Yes","No"),"No"),"-"))</f>
        <v>-</v>
      </c>
      <c r="AR668" s="48" t="str">
        <f t="shared" si="110"/>
        <v>-</v>
      </c>
      <c r="AS668" s="48" t="str">
        <f t="shared" si="111"/>
        <v>-</v>
      </c>
      <c r="AT668" s="48" t="str">
        <f t="shared" si="118"/>
        <v>-</v>
      </c>
      <c r="AU668" s="48" t="str">
        <f t="shared" si="112"/>
        <v>No</v>
      </c>
      <c r="AV668" s="48" t="str">
        <f t="shared" si="113"/>
        <v>No</v>
      </c>
      <c r="AW668" s="48" t="str">
        <f t="shared" si="114"/>
        <v>-</v>
      </c>
      <c r="AX668" s="48" t="str">
        <f t="shared" si="115"/>
        <v>No</v>
      </c>
      <c r="AY668" s="48" t="str">
        <f t="shared" si="116"/>
        <v>No</v>
      </c>
      <c r="AZ668" s="48">
        <f t="shared" si="117"/>
        <v>0</v>
      </c>
    </row>
    <row r="669" spans="2:52" x14ac:dyDescent="0.25">
      <c r="B669" s="39" t="e">
        <f>IF(ROW(A669)=1,"",VLOOKUP(A669,'SERP Crawl'!A:C,3,FALSE))</f>
        <v>#N/A</v>
      </c>
      <c r="C669" t="e">
        <f>IF(ROW(A669)=1,"",VLOOKUP(A669,Crawl!A:C,3,FALSE))</f>
        <v>#N/A</v>
      </c>
      <c r="D669" s="46" t="e">
        <f>IF(ROW(A669)=1,"",IF(VLOOKUP(A669,Crawl!A:V,22,FALSE)="","No","Yes"))</f>
        <v>#N/A</v>
      </c>
      <c r="E669" s="46" t="e">
        <f>IF(ROW(A669)=1,"",IF(VLOOKUP(A669,Crawl!A:W,23,FALSE)=0,"",VLOOKUP(A669,Crawl!A:W,23,FALSE)))</f>
        <v>#N/A</v>
      </c>
      <c r="F669" s="46" t="str">
        <f t="shared" si="119"/>
        <v/>
      </c>
      <c r="G669" s="46" t="str">
        <f>IFERROR(MID(A669,FIND(".",A669,LEN(Questionnaire!$E$3)),LEN(A669)),"")</f>
        <v/>
      </c>
      <c r="H669" s="46" t="str">
        <f t="shared" si="120"/>
        <v/>
      </c>
      <c r="AJ669"/>
      <c r="AK669"/>
      <c r="AL669"/>
      <c r="AM669"/>
      <c r="AN669"/>
      <c r="AO669"/>
      <c r="AP669"/>
      <c r="AQ669" s="48" t="str">
        <f>IF(ROW()=1,"",IF(L669=200,IFERROR(IF(FIND(LOWER(Questionnaire!$E$2),LOWER(N669)),"Yes","No"),"No"),"-"))</f>
        <v>-</v>
      </c>
      <c r="AR669" s="48" t="str">
        <f t="shared" si="110"/>
        <v>-</v>
      </c>
      <c r="AS669" s="48" t="str">
        <f t="shared" si="111"/>
        <v>-</v>
      </c>
      <c r="AT669" s="48" t="str">
        <f t="shared" si="118"/>
        <v>-</v>
      </c>
      <c r="AU669" s="48" t="str">
        <f t="shared" si="112"/>
        <v>No</v>
      </c>
      <c r="AV669" s="48" t="str">
        <f t="shared" si="113"/>
        <v>No</v>
      </c>
      <c r="AW669" s="48" t="str">
        <f t="shared" si="114"/>
        <v>-</v>
      </c>
      <c r="AX669" s="48" t="str">
        <f t="shared" si="115"/>
        <v>No</v>
      </c>
      <c r="AY669" s="48" t="str">
        <f t="shared" si="116"/>
        <v>No</v>
      </c>
      <c r="AZ669" s="48">
        <f t="shared" si="117"/>
        <v>0</v>
      </c>
    </row>
    <row r="670" spans="2:52" x14ac:dyDescent="0.25">
      <c r="B670" s="39" t="e">
        <f>IF(ROW(A670)=1,"",VLOOKUP(A670,'SERP Crawl'!A:C,3,FALSE))</f>
        <v>#N/A</v>
      </c>
      <c r="C670" t="e">
        <f>IF(ROW(A670)=1,"",VLOOKUP(A670,Crawl!A:C,3,FALSE))</f>
        <v>#N/A</v>
      </c>
      <c r="D670" s="46" t="e">
        <f>IF(ROW(A670)=1,"",IF(VLOOKUP(A670,Crawl!A:V,22,FALSE)="","No","Yes"))</f>
        <v>#N/A</v>
      </c>
      <c r="E670" s="46" t="e">
        <f>IF(ROW(A670)=1,"",IF(VLOOKUP(A670,Crawl!A:W,23,FALSE)=0,"",VLOOKUP(A670,Crawl!A:W,23,FALSE)))</f>
        <v>#N/A</v>
      </c>
      <c r="F670" s="46" t="str">
        <f t="shared" si="119"/>
        <v/>
      </c>
      <c r="G670" s="46" t="str">
        <f>IFERROR(MID(A670,FIND(".",A670,LEN(Questionnaire!$E$3)),LEN(A670)),"")</f>
        <v/>
      </c>
      <c r="H670" s="46" t="str">
        <f t="shared" si="120"/>
        <v/>
      </c>
      <c r="AJ670"/>
      <c r="AK670"/>
      <c r="AL670"/>
      <c r="AM670"/>
      <c r="AN670"/>
      <c r="AO670"/>
      <c r="AP670"/>
      <c r="AQ670" s="48" t="str">
        <f>IF(ROW()=1,"",IF(L670=200,IFERROR(IF(FIND(LOWER(Questionnaire!$E$2),LOWER(N670)),"Yes","No"),"No"),"-"))</f>
        <v>-</v>
      </c>
      <c r="AR670" s="48" t="str">
        <f t="shared" si="110"/>
        <v>-</v>
      </c>
      <c r="AS670" s="48" t="str">
        <f t="shared" si="111"/>
        <v>-</v>
      </c>
      <c r="AT670" s="48" t="str">
        <f t="shared" si="118"/>
        <v>-</v>
      </c>
      <c r="AU670" s="48" t="str">
        <f t="shared" si="112"/>
        <v>No</v>
      </c>
      <c r="AV670" s="48" t="str">
        <f t="shared" si="113"/>
        <v>No</v>
      </c>
      <c r="AW670" s="48" t="str">
        <f t="shared" si="114"/>
        <v>-</v>
      </c>
      <c r="AX670" s="48" t="str">
        <f t="shared" si="115"/>
        <v>No</v>
      </c>
      <c r="AY670" s="48" t="str">
        <f t="shared" si="116"/>
        <v>No</v>
      </c>
      <c r="AZ670" s="48">
        <f t="shared" si="117"/>
        <v>0</v>
      </c>
    </row>
    <row r="671" spans="2:52" x14ac:dyDescent="0.25">
      <c r="B671" s="39" t="e">
        <f>IF(ROW(A671)=1,"",VLOOKUP(A671,'SERP Crawl'!A:C,3,FALSE))</f>
        <v>#N/A</v>
      </c>
      <c r="C671" t="e">
        <f>IF(ROW(A671)=1,"",VLOOKUP(A671,Crawl!A:C,3,FALSE))</f>
        <v>#N/A</v>
      </c>
      <c r="D671" s="46" t="e">
        <f>IF(ROW(A671)=1,"",IF(VLOOKUP(A671,Crawl!A:V,22,FALSE)="","No","Yes"))</f>
        <v>#N/A</v>
      </c>
      <c r="E671" s="46" t="e">
        <f>IF(ROW(A671)=1,"",IF(VLOOKUP(A671,Crawl!A:W,23,FALSE)=0,"",VLOOKUP(A671,Crawl!A:W,23,FALSE)))</f>
        <v>#N/A</v>
      </c>
      <c r="F671" s="46" t="str">
        <f t="shared" si="119"/>
        <v/>
      </c>
      <c r="G671" s="46" t="str">
        <f>IFERROR(MID(A671,FIND(".",A671,LEN(Questionnaire!$E$3)),LEN(A671)),"")</f>
        <v/>
      </c>
      <c r="H671" s="46" t="str">
        <f t="shared" si="120"/>
        <v/>
      </c>
      <c r="AJ671"/>
      <c r="AK671"/>
      <c r="AL671"/>
      <c r="AM671"/>
      <c r="AN671"/>
      <c r="AO671"/>
      <c r="AP671"/>
      <c r="AQ671" s="48" t="str">
        <f>IF(ROW()=1,"",IF(L671=200,IFERROR(IF(FIND(LOWER(Questionnaire!$E$2),LOWER(N671)),"Yes","No"),"No"),"-"))</f>
        <v>-</v>
      </c>
      <c r="AR671" s="48" t="str">
        <f t="shared" si="110"/>
        <v>-</v>
      </c>
      <c r="AS671" s="48" t="str">
        <f t="shared" si="111"/>
        <v>-</v>
      </c>
      <c r="AT671" s="48" t="str">
        <f t="shared" si="118"/>
        <v>-</v>
      </c>
      <c r="AU671" s="48" t="str">
        <f t="shared" si="112"/>
        <v>No</v>
      </c>
      <c r="AV671" s="48" t="str">
        <f t="shared" si="113"/>
        <v>No</v>
      </c>
      <c r="AW671" s="48" t="str">
        <f t="shared" si="114"/>
        <v>-</v>
      </c>
      <c r="AX671" s="48" t="str">
        <f t="shared" si="115"/>
        <v>No</v>
      </c>
      <c r="AY671" s="48" t="str">
        <f t="shared" si="116"/>
        <v>No</v>
      </c>
      <c r="AZ671" s="48">
        <f t="shared" si="117"/>
        <v>0</v>
      </c>
    </row>
    <row r="672" spans="2:52" x14ac:dyDescent="0.25">
      <c r="B672" s="39" t="e">
        <f>IF(ROW(A672)=1,"",VLOOKUP(A672,'SERP Crawl'!A:C,3,FALSE))</f>
        <v>#N/A</v>
      </c>
      <c r="C672" t="e">
        <f>IF(ROW(A672)=1,"",VLOOKUP(A672,Crawl!A:C,3,FALSE))</f>
        <v>#N/A</v>
      </c>
      <c r="D672" s="46" t="e">
        <f>IF(ROW(A672)=1,"",IF(VLOOKUP(A672,Crawl!A:V,22,FALSE)="","No","Yes"))</f>
        <v>#N/A</v>
      </c>
      <c r="E672" s="46" t="e">
        <f>IF(ROW(A672)=1,"",IF(VLOOKUP(A672,Crawl!A:W,23,FALSE)=0,"",VLOOKUP(A672,Crawl!A:W,23,FALSE)))</f>
        <v>#N/A</v>
      </c>
      <c r="F672" s="46" t="str">
        <f t="shared" si="119"/>
        <v/>
      </c>
      <c r="G672" s="46" t="str">
        <f>IFERROR(MID(A672,FIND(".",A672,LEN(Questionnaire!$E$3)),LEN(A672)),"")</f>
        <v/>
      </c>
      <c r="H672" s="46" t="str">
        <f t="shared" si="120"/>
        <v/>
      </c>
      <c r="AJ672"/>
      <c r="AK672"/>
      <c r="AL672"/>
      <c r="AM672"/>
      <c r="AN672"/>
      <c r="AO672"/>
      <c r="AP672"/>
      <c r="AQ672" s="48" t="str">
        <f>IF(ROW()=1,"",IF(L672=200,IFERROR(IF(FIND(LOWER(Questionnaire!$E$2),LOWER(N672)),"Yes","No"),"No"),"-"))</f>
        <v>-</v>
      </c>
      <c r="AR672" s="48" t="str">
        <f t="shared" si="110"/>
        <v>-</v>
      </c>
      <c r="AS672" s="48" t="str">
        <f t="shared" si="111"/>
        <v>-</v>
      </c>
      <c r="AT672" s="48" t="str">
        <f t="shared" si="118"/>
        <v>-</v>
      </c>
      <c r="AU672" s="48" t="str">
        <f t="shared" si="112"/>
        <v>No</v>
      </c>
      <c r="AV672" s="48" t="str">
        <f t="shared" si="113"/>
        <v>No</v>
      </c>
      <c r="AW672" s="48" t="str">
        <f t="shared" si="114"/>
        <v>-</v>
      </c>
      <c r="AX672" s="48" t="str">
        <f t="shared" si="115"/>
        <v>No</v>
      </c>
      <c r="AY672" s="48" t="str">
        <f t="shared" si="116"/>
        <v>No</v>
      </c>
      <c r="AZ672" s="48">
        <f t="shared" si="117"/>
        <v>0</v>
      </c>
    </row>
    <row r="673" spans="2:52" x14ac:dyDescent="0.25">
      <c r="B673" s="39" t="e">
        <f>IF(ROW(A673)=1,"",VLOOKUP(A673,'SERP Crawl'!A:C,3,FALSE))</f>
        <v>#N/A</v>
      </c>
      <c r="C673" t="e">
        <f>IF(ROW(A673)=1,"",VLOOKUP(A673,Crawl!A:C,3,FALSE))</f>
        <v>#N/A</v>
      </c>
      <c r="D673" s="46" t="e">
        <f>IF(ROW(A673)=1,"",IF(VLOOKUP(A673,Crawl!A:V,22,FALSE)="","No","Yes"))</f>
        <v>#N/A</v>
      </c>
      <c r="E673" s="46" t="e">
        <f>IF(ROW(A673)=1,"",IF(VLOOKUP(A673,Crawl!A:W,23,FALSE)=0,"",VLOOKUP(A673,Crawl!A:W,23,FALSE)))</f>
        <v>#N/A</v>
      </c>
      <c r="F673" s="46" t="str">
        <f t="shared" si="119"/>
        <v/>
      </c>
      <c r="G673" s="46" t="str">
        <f>IFERROR(MID(A673,FIND(".",A673,LEN(Questionnaire!$E$3)),LEN(A673)),"")</f>
        <v/>
      </c>
      <c r="H673" s="46" t="str">
        <f t="shared" si="120"/>
        <v/>
      </c>
      <c r="AJ673"/>
      <c r="AK673"/>
      <c r="AL673"/>
      <c r="AM673"/>
      <c r="AN673"/>
      <c r="AO673"/>
      <c r="AP673"/>
      <c r="AQ673" s="48" t="str">
        <f>IF(ROW()=1,"",IF(L673=200,IFERROR(IF(FIND(LOWER(Questionnaire!$E$2),LOWER(N673)),"Yes","No"),"No"),"-"))</f>
        <v>-</v>
      </c>
      <c r="AR673" s="48" t="str">
        <f t="shared" si="110"/>
        <v>-</v>
      </c>
      <c r="AS673" s="48" t="str">
        <f t="shared" si="111"/>
        <v>-</v>
      </c>
      <c r="AT673" s="48" t="str">
        <f t="shared" si="118"/>
        <v>-</v>
      </c>
      <c r="AU673" s="48" t="str">
        <f t="shared" si="112"/>
        <v>No</v>
      </c>
      <c r="AV673" s="48" t="str">
        <f t="shared" si="113"/>
        <v>No</v>
      </c>
      <c r="AW673" s="48" t="str">
        <f t="shared" si="114"/>
        <v>-</v>
      </c>
      <c r="AX673" s="48" t="str">
        <f t="shared" si="115"/>
        <v>No</v>
      </c>
      <c r="AY673" s="48" t="str">
        <f t="shared" si="116"/>
        <v>No</v>
      </c>
      <c r="AZ673" s="48">
        <f t="shared" si="117"/>
        <v>0</v>
      </c>
    </row>
    <row r="674" spans="2:52" x14ac:dyDescent="0.25">
      <c r="B674" s="39" t="e">
        <f>IF(ROW(A674)=1,"",VLOOKUP(A674,'SERP Crawl'!A:C,3,FALSE))</f>
        <v>#N/A</v>
      </c>
      <c r="C674" t="e">
        <f>IF(ROW(A674)=1,"",VLOOKUP(A674,Crawl!A:C,3,FALSE))</f>
        <v>#N/A</v>
      </c>
      <c r="D674" s="46" t="e">
        <f>IF(ROW(A674)=1,"",IF(VLOOKUP(A674,Crawl!A:V,22,FALSE)="","No","Yes"))</f>
        <v>#N/A</v>
      </c>
      <c r="E674" s="46" t="e">
        <f>IF(ROW(A674)=1,"",IF(VLOOKUP(A674,Crawl!A:W,23,FALSE)=0,"",VLOOKUP(A674,Crawl!A:W,23,FALSE)))</f>
        <v>#N/A</v>
      </c>
      <c r="F674" s="46" t="str">
        <f t="shared" si="119"/>
        <v/>
      </c>
      <c r="G674" s="46" t="str">
        <f>IFERROR(MID(A674,FIND(".",A674,LEN(Questionnaire!$E$3)),LEN(A674)),"")</f>
        <v/>
      </c>
      <c r="H674" s="46" t="str">
        <f t="shared" si="120"/>
        <v/>
      </c>
      <c r="AJ674"/>
      <c r="AK674"/>
      <c r="AL674"/>
      <c r="AM674"/>
      <c r="AN674"/>
      <c r="AO674"/>
      <c r="AP674"/>
      <c r="AQ674" s="48" t="str">
        <f>IF(ROW()=1,"",IF(L674=200,IFERROR(IF(FIND(LOWER(Questionnaire!$E$2),LOWER(N674)),"Yes","No"),"No"),"-"))</f>
        <v>-</v>
      </c>
      <c r="AR674" s="48" t="str">
        <f t="shared" si="110"/>
        <v>-</v>
      </c>
      <c r="AS674" s="48" t="str">
        <f t="shared" si="111"/>
        <v>-</v>
      </c>
      <c r="AT674" s="48" t="str">
        <f t="shared" si="118"/>
        <v>-</v>
      </c>
      <c r="AU674" s="48" t="str">
        <f t="shared" si="112"/>
        <v>No</v>
      </c>
      <c r="AV674" s="48" t="str">
        <f t="shared" si="113"/>
        <v>No</v>
      </c>
      <c r="AW674" s="48" t="str">
        <f t="shared" si="114"/>
        <v>-</v>
      </c>
      <c r="AX674" s="48" t="str">
        <f t="shared" si="115"/>
        <v>No</v>
      </c>
      <c r="AY674" s="48" t="str">
        <f t="shared" si="116"/>
        <v>No</v>
      </c>
      <c r="AZ674" s="48">
        <f t="shared" si="117"/>
        <v>0</v>
      </c>
    </row>
    <row r="675" spans="2:52" x14ac:dyDescent="0.25">
      <c r="B675" s="39" t="e">
        <f>IF(ROW(A675)=1,"",VLOOKUP(A675,'SERP Crawl'!A:C,3,FALSE))</f>
        <v>#N/A</v>
      </c>
      <c r="C675" t="e">
        <f>IF(ROW(A675)=1,"",VLOOKUP(A675,Crawl!A:C,3,FALSE))</f>
        <v>#N/A</v>
      </c>
      <c r="D675" s="46" t="e">
        <f>IF(ROW(A675)=1,"",IF(VLOOKUP(A675,Crawl!A:V,22,FALSE)="","No","Yes"))</f>
        <v>#N/A</v>
      </c>
      <c r="E675" s="46" t="e">
        <f>IF(ROW(A675)=1,"",IF(VLOOKUP(A675,Crawl!A:W,23,FALSE)=0,"",VLOOKUP(A675,Crawl!A:W,23,FALSE)))</f>
        <v>#N/A</v>
      </c>
      <c r="F675" s="46" t="str">
        <f t="shared" si="119"/>
        <v/>
      </c>
      <c r="G675" s="46" t="str">
        <f>IFERROR(MID(A675,FIND(".",A675,LEN(Questionnaire!$E$3)),LEN(A675)),"")</f>
        <v/>
      </c>
      <c r="H675" s="46" t="str">
        <f t="shared" si="120"/>
        <v/>
      </c>
      <c r="AJ675"/>
      <c r="AK675"/>
      <c r="AL675"/>
      <c r="AM675"/>
      <c r="AN675"/>
      <c r="AO675"/>
      <c r="AP675"/>
      <c r="AQ675" s="48" t="str">
        <f>IF(ROW()=1,"",IF(L675=200,IFERROR(IF(FIND(LOWER(Questionnaire!$E$2),LOWER(N675)),"Yes","No"),"No"),"-"))</f>
        <v>-</v>
      </c>
      <c r="AR675" s="48" t="str">
        <f t="shared" si="110"/>
        <v>-</v>
      </c>
      <c r="AS675" s="48" t="str">
        <f t="shared" si="111"/>
        <v>-</v>
      </c>
      <c r="AT675" s="48" t="str">
        <f t="shared" si="118"/>
        <v>-</v>
      </c>
      <c r="AU675" s="48" t="str">
        <f t="shared" si="112"/>
        <v>No</v>
      </c>
      <c r="AV675" s="48" t="str">
        <f t="shared" si="113"/>
        <v>No</v>
      </c>
      <c r="AW675" s="48" t="str">
        <f t="shared" si="114"/>
        <v>-</v>
      </c>
      <c r="AX675" s="48" t="str">
        <f t="shared" si="115"/>
        <v>No</v>
      </c>
      <c r="AY675" s="48" t="str">
        <f t="shared" si="116"/>
        <v>No</v>
      </c>
      <c r="AZ675" s="48">
        <f t="shared" si="117"/>
        <v>0</v>
      </c>
    </row>
    <row r="676" spans="2:52" x14ac:dyDescent="0.25">
      <c r="B676" s="39" t="e">
        <f>IF(ROW(A676)=1,"",VLOOKUP(A676,'SERP Crawl'!A:C,3,FALSE))</f>
        <v>#N/A</v>
      </c>
      <c r="C676" t="e">
        <f>IF(ROW(A676)=1,"",VLOOKUP(A676,Crawl!A:C,3,FALSE))</f>
        <v>#N/A</v>
      </c>
      <c r="D676" s="46" t="e">
        <f>IF(ROW(A676)=1,"",IF(VLOOKUP(A676,Crawl!A:V,22,FALSE)="","No","Yes"))</f>
        <v>#N/A</v>
      </c>
      <c r="E676" s="46" t="e">
        <f>IF(ROW(A676)=1,"",IF(VLOOKUP(A676,Crawl!A:W,23,FALSE)=0,"",VLOOKUP(A676,Crawl!A:W,23,FALSE)))</f>
        <v>#N/A</v>
      </c>
      <c r="F676" s="46" t="str">
        <f t="shared" si="119"/>
        <v/>
      </c>
      <c r="G676" s="46" t="str">
        <f>IFERROR(MID(A676,FIND(".",A676,LEN(Questionnaire!$E$3)),LEN(A676)),"")</f>
        <v/>
      </c>
      <c r="H676" s="46" t="str">
        <f t="shared" si="120"/>
        <v/>
      </c>
      <c r="AJ676"/>
      <c r="AK676"/>
      <c r="AL676"/>
      <c r="AM676"/>
      <c r="AN676"/>
      <c r="AO676"/>
      <c r="AP676"/>
      <c r="AQ676" s="48" t="str">
        <f>IF(ROW()=1,"",IF(L676=200,IFERROR(IF(FIND(LOWER(Questionnaire!$E$2),LOWER(N676)),"Yes","No"),"No"),"-"))</f>
        <v>-</v>
      </c>
      <c r="AR676" s="48" t="str">
        <f t="shared" si="110"/>
        <v>-</v>
      </c>
      <c r="AS676" s="48" t="str">
        <f t="shared" si="111"/>
        <v>-</v>
      </c>
      <c r="AT676" s="48" t="str">
        <f t="shared" si="118"/>
        <v>-</v>
      </c>
      <c r="AU676" s="48" t="str">
        <f t="shared" si="112"/>
        <v>No</v>
      </c>
      <c r="AV676" s="48" t="str">
        <f t="shared" si="113"/>
        <v>No</v>
      </c>
      <c r="AW676" s="48" t="str">
        <f t="shared" si="114"/>
        <v>-</v>
      </c>
      <c r="AX676" s="48" t="str">
        <f t="shared" si="115"/>
        <v>No</v>
      </c>
      <c r="AY676" s="48" t="str">
        <f t="shared" si="116"/>
        <v>No</v>
      </c>
      <c r="AZ676" s="48">
        <f t="shared" si="117"/>
        <v>0</v>
      </c>
    </row>
    <row r="677" spans="2:52" x14ac:dyDescent="0.25">
      <c r="B677" s="39" t="e">
        <f>IF(ROW(A677)=1,"",VLOOKUP(A677,'SERP Crawl'!A:C,3,FALSE))</f>
        <v>#N/A</v>
      </c>
      <c r="C677" t="e">
        <f>IF(ROW(A677)=1,"",VLOOKUP(A677,Crawl!A:C,3,FALSE))</f>
        <v>#N/A</v>
      </c>
      <c r="D677" s="46" t="e">
        <f>IF(ROW(A677)=1,"",IF(VLOOKUP(A677,Crawl!A:V,22,FALSE)="","No","Yes"))</f>
        <v>#N/A</v>
      </c>
      <c r="E677" s="46" t="e">
        <f>IF(ROW(A677)=1,"",IF(VLOOKUP(A677,Crawl!A:W,23,FALSE)=0,"",VLOOKUP(A677,Crawl!A:W,23,FALSE)))</f>
        <v>#N/A</v>
      </c>
      <c r="F677" s="46" t="str">
        <f t="shared" si="119"/>
        <v/>
      </c>
      <c r="G677" s="46" t="str">
        <f>IFERROR(MID(A677,FIND(".",A677,LEN(Questionnaire!$E$3)),LEN(A677)),"")</f>
        <v/>
      </c>
      <c r="H677" s="46" t="str">
        <f t="shared" si="120"/>
        <v/>
      </c>
      <c r="AJ677"/>
      <c r="AK677"/>
      <c r="AL677"/>
      <c r="AM677"/>
      <c r="AN677"/>
      <c r="AO677"/>
      <c r="AP677"/>
      <c r="AQ677" s="48" t="str">
        <f>IF(ROW()=1,"",IF(L677=200,IFERROR(IF(FIND(LOWER(Questionnaire!$E$2),LOWER(N677)),"Yes","No"),"No"),"-"))</f>
        <v>-</v>
      </c>
      <c r="AR677" s="48" t="str">
        <f t="shared" si="110"/>
        <v>-</v>
      </c>
      <c r="AS677" s="48" t="str">
        <f t="shared" si="111"/>
        <v>-</v>
      </c>
      <c r="AT677" s="48" t="str">
        <f t="shared" si="118"/>
        <v>-</v>
      </c>
      <c r="AU677" s="48" t="str">
        <f t="shared" si="112"/>
        <v>No</v>
      </c>
      <c r="AV677" s="48" t="str">
        <f t="shared" si="113"/>
        <v>No</v>
      </c>
      <c r="AW677" s="48" t="str">
        <f t="shared" si="114"/>
        <v>-</v>
      </c>
      <c r="AX677" s="48" t="str">
        <f t="shared" si="115"/>
        <v>No</v>
      </c>
      <c r="AY677" s="48" t="str">
        <f t="shared" si="116"/>
        <v>No</v>
      </c>
      <c r="AZ677" s="48">
        <f t="shared" si="117"/>
        <v>0</v>
      </c>
    </row>
    <row r="678" spans="2:52" x14ac:dyDescent="0.25">
      <c r="B678" s="39" t="e">
        <f>IF(ROW(A678)=1,"",VLOOKUP(A678,'SERP Crawl'!A:C,3,FALSE))</f>
        <v>#N/A</v>
      </c>
      <c r="C678" t="e">
        <f>IF(ROW(A678)=1,"",VLOOKUP(A678,Crawl!A:C,3,FALSE))</f>
        <v>#N/A</v>
      </c>
      <c r="D678" s="46" t="e">
        <f>IF(ROW(A678)=1,"",IF(VLOOKUP(A678,Crawl!A:V,22,FALSE)="","No","Yes"))</f>
        <v>#N/A</v>
      </c>
      <c r="E678" s="46" t="e">
        <f>IF(ROW(A678)=1,"",IF(VLOOKUP(A678,Crawl!A:W,23,FALSE)=0,"",VLOOKUP(A678,Crawl!A:W,23,FALSE)))</f>
        <v>#N/A</v>
      </c>
      <c r="F678" s="46" t="str">
        <f t="shared" si="119"/>
        <v/>
      </c>
      <c r="G678" s="46" t="str">
        <f>IFERROR(MID(A678,FIND(".",A678,LEN(Questionnaire!$E$3)),LEN(A678)),"")</f>
        <v/>
      </c>
      <c r="H678" s="46" t="str">
        <f t="shared" si="120"/>
        <v/>
      </c>
      <c r="AJ678"/>
      <c r="AK678"/>
      <c r="AL678"/>
      <c r="AM678"/>
      <c r="AN678"/>
      <c r="AO678"/>
      <c r="AP678"/>
      <c r="AQ678" s="48" t="str">
        <f>IF(ROW()=1,"",IF(L678=200,IFERROR(IF(FIND(LOWER(Questionnaire!$E$2),LOWER(N678)),"Yes","No"),"No"),"-"))</f>
        <v>-</v>
      </c>
      <c r="AR678" s="48" t="str">
        <f t="shared" si="110"/>
        <v>-</v>
      </c>
      <c r="AS678" s="48" t="str">
        <f t="shared" si="111"/>
        <v>-</v>
      </c>
      <c r="AT678" s="48" t="str">
        <f t="shared" si="118"/>
        <v>-</v>
      </c>
      <c r="AU678" s="48" t="str">
        <f t="shared" si="112"/>
        <v>No</v>
      </c>
      <c r="AV678" s="48" t="str">
        <f t="shared" si="113"/>
        <v>No</v>
      </c>
      <c r="AW678" s="48" t="str">
        <f t="shared" si="114"/>
        <v>-</v>
      </c>
      <c r="AX678" s="48" t="str">
        <f t="shared" si="115"/>
        <v>No</v>
      </c>
      <c r="AY678" s="48" t="str">
        <f t="shared" si="116"/>
        <v>No</v>
      </c>
      <c r="AZ678" s="48">
        <f t="shared" si="117"/>
        <v>0</v>
      </c>
    </row>
    <row r="679" spans="2:52" x14ac:dyDescent="0.25">
      <c r="B679" s="39" t="e">
        <f>IF(ROW(A679)=1,"",VLOOKUP(A679,'SERP Crawl'!A:C,3,FALSE))</f>
        <v>#N/A</v>
      </c>
      <c r="C679" t="e">
        <f>IF(ROW(A679)=1,"",VLOOKUP(A679,Crawl!A:C,3,FALSE))</f>
        <v>#N/A</v>
      </c>
      <c r="D679" s="46" t="e">
        <f>IF(ROW(A679)=1,"",IF(VLOOKUP(A679,Crawl!A:V,22,FALSE)="","No","Yes"))</f>
        <v>#N/A</v>
      </c>
      <c r="E679" s="46" t="e">
        <f>IF(ROW(A679)=1,"",IF(VLOOKUP(A679,Crawl!A:W,23,FALSE)=0,"",VLOOKUP(A679,Crawl!A:W,23,FALSE)))</f>
        <v>#N/A</v>
      </c>
      <c r="F679" s="46" t="str">
        <f t="shared" si="119"/>
        <v/>
      </c>
      <c r="G679" s="46" t="str">
        <f>IFERROR(MID(A679,FIND(".",A679,LEN(Questionnaire!$E$3)),LEN(A679)),"")</f>
        <v/>
      </c>
      <c r="H679" s="46" t="str">
        <f t="shared" si="120"/>
        <v/>
      </c>
      <c r="AJ679"/>
      <c r="AK679"/>
      <c r="AL679"/>
      <c r="AM679"/>
      <c r="AN679"/>
      <c r="AO679"/>
      <c r="AP679"/>
      <c r="AQ679" s="48" t="str">
        <f>IF(ROW()=1,"",IF(L679=200,IFERROR(IF(FIND(LOWER(Questionnaire!$E$2),LOWER(N679)),"Yes","No"),"No"),"-"))</f>
        <v>-</v>
      </c>
      <c r="AR679" s="48" t="str">
        <f t="shared" si="110"/>
        <v>-</v>
      </c>
      <c r="AS679" s="48" t="str">
        <f t="shared" si="111"/>
        <v>-</v>
      </c>
      <c r="AT679" s="48" t="str">
        <f t="shared" si="118"/>
        <v>-</v>
      </c>
      <c r="AU679" s="48" t="str">
        <f t="shared" si="112"/>
        <v>No</v>
      </c>
      <c r="AV679" s="48" t="str">
        <f t="shared" si="113"/>
        <v>No</v>
      </c>
      <c r="AW679" s="48" t="str">
        <f t="shared" si="114"/>
        <v>-</v>
      </c>
      <c r="AX679" s="48" t="str">
        <f t="shared" si="115"/>
        <v>No</v>
      </c>
      <c r="AY679" s="48" t="str">
        <f t="shared" si="116"/>
        <v>No</v>
      </c>
      <c r="AZ679" s="48">
        <f t="shared" si="117"/>
        <v>0</v>
      </c>
    </row>
    <row r="680" spans="2:52" x14ac:dyDescent="0.25">
      <c r="B680" s="39" t="e">
        <f>IF(ROW(A680)=1,"",VLOOKUP(A680,'SERP Crawl'!A:C,3,FALSE))</f>
        <v>#N/A</v>
      </c>
      <c r="C680" t="e">
        <f>IF(ROW(A680)=1,"",VLOOKUP(A680,Crawl!A:C,3,FALSE))</f>
        <v>#N/A</v>
      </c>
      <c r="D680" s="46" t="e">
        <f>IF(ROW(A680)=1,"",IF(VLOOKUP(A680,Crawl!A:V,22,FALSE)="","No","Yes"))</f>
        <v>#N/A</v>
      </c>
      <c r="E680" s="46" t="e">
        <f>IF(ROW(A680)=1,"",IF(VLOOKUP(A680,Crawl!A:W,23,FALSE)=0,"",VLOOKUP(A680,Crawl!A:W,23,FALSE)))</f>
        <v>#N/A</v>
      </c>
      <c r="F680" s="46" t="str">
        <f t="shared" si="119"/>
        <v/>
      </c>
      <c r="G680" s="46" t="str">
        <f>IFERROR(MID(A680,FIND(".",A680,LEN(Questionnaire!$E$3)),LEN(A680)),"")</f>
        <v/>
      </c>
      <c r="H680" s="46" t="str">
        <f t="shared" si="120"/>
        <v/>
      </c>
      <c r="AJ680"/>
      <c r="AK680"/>
      <c r="AL680"/>
      <c r="AM680"/>
      <c r="AN680"/>
      <c r="AO680"/>
      <c r="AP680"/>
      <c r="AQ680" s="48" t="str">
        <f>IF(ROW()=1,"",IF(L680=200,IFERROR(IF(FIND(LOWER(Questionnaire!$E$2),LOWER(N680)),"Yes","No"),"No"),"-"))</f>
        <v>-</v>
      </c>
      <c r="AR680" s="48" t="str">
        <f t="shared" si="110"/>
        <v>-</v>
      </c>
      <c r="AS680" s="48" t="str">
        <f t="shared" si="111"/>
        <v>-</v>
      </c>
      <c r="AT680" s="48" t="str">
        <f t="shared" si="118"/>
        <v>-</v>
      </c>
      <c r="AU680" s="48" t="str">
        <f t="shared" si="112"/>
        <v>No</v>
      </c>
      <c r="AV680" s="48" t="str">
        <f t="shared" si="113"/>
        <v>No</v>
      </c>
      <c r="AW680" s="48" t="str">
        <f t="shared" si="114"/>
        <v>-</v>
      </c>
      <c r="AX680" s="48" t="str">
        <f t="shared" si="115"/>
        <v>No</v>
      </c>
      <c r="AY680" s="48" t="str">
        <f t="shared" si="116"/>
        <v>No</v>
      </c>
      <c r="AZ680" s="48">
        <f t="shared" si="117"/>
        <v>0</v>
      </c>
    </row>
    <row r="681" spans="2:52" x14ac:dyDescent="0.25">
      <c r="B681" s="39" t="e">
        <f>IF(ROW(A681)=1,"",VLOOKUP(A681,'SERP Crawl'!A:C,3,FALSE))</f>
        <v>#N/A</v>
      </c>
      <c r="C681" t="e">
        <f>IF(ROW(A681)=1,"",VLOOKUP(A681,Crawl!A:C,3,FALSE))</f>
        <v>#N/A</v>
      </c>
      <c r="D681" s="46" t="e">
        <f>IF(ROW(A681)=1,"",IF(VLOOKUP(A681,Crawl!A:V,22,FALSE)="","No","Yes"))</f>
        <v>#N/A</v>
      </c>
      <c r="E681" s="46" t="e">
        <f>IF(ROW(A681)=1,"",IF(VLOOKUP(A681,Crawl!A:W,23,FALSE)=0,"",VLOOKUP(A681,Crawl!A:W,23,FALSE)))</f>
        <v>#N/A</v>
      </c>
      <c r="F681" s="46" t="str">
        <f t="shared" si="119"/>
        <v/>
      </c>
      <c r="G681" s="46" t="str">
        <f>IFERROR(MID(A681,FIND(".",A681,LEN(Questionnaire!$E$3)),LEN(A681)),"")</f>
        <v/>
      </c>
      <c r="H681" s="46" t="str">
        <f t="shared" si="120"/>
        <v/>
      </c>
      <c r="AJ681"/>
      <c r="AK681"/>
      <c r="AL681"/>
      <c r="AM681"/>
      <c r="AN681"/>
      <c r="AO681"/>
      <c r="AP681"/>
      <c r="AQ681" s="48" t="str">
        <f>IF(ROW()=1,"",IF(L681=200,IFERROR(IF(FIND(LOWER(Questionnaire!$E$2),LOWER(N681)),"Yes","No"),"No"),"-"))</f>
        <v>-</v>
      </c>
      <c r="AR681" s="48" t="str">
        <f t="shared" si="110"/>
        <v>-</v>
      </c>
      <c r="AS681" s="48" t="str">
        <f t="shared" si="111"/>
        <v>-</v>
      </c>
      <c r="AT681" s="48" t="str">
        <f t="shared" si="118"/>
        <v>-</v>
      </c>
      <c r="AU681" s="48" t="str">
        <f t="shared" si="112"/>
        <v>No</v>
      </c>
      <c r="AV681" s="48" t="str">
        <f t="shared" si="113"/>
        <v>No</v>
      </c>
      <c r="AW681" s="48" t="str">
        <f t="shared" si="114"/>
        <v>-</v>
      </c>
      <c r="AX681" s="48" t="str">
        <f t="shared" si="115"/>
        <v>No</v>
      </c>
      <c r="AY681" s="48" t="str">
        <f t="shared" si="116"/>
        <v>No</v>
      </c>
      <c r="AZ681" s="48">
        <f t="shared" si="117"/>
        <v>0</v>
      </c>
    </row>
    <row r="682" spans="2:52" x14ac:dyDescent="0.25">
      <c r="B682" s="39" t="e">
        <f>IF(ROW(A682)=1,"",VLOOKUP(A682,'SERP Crawl'!A:C,3,FALSE))</f>
        <v>#N/A</v>
      </c>
      <c r="C682" t="e">
        <f>IF(ROW(A682)=1,"",VLOOKUP(A682,Crawl!A:C,3,FALSE))</f>
        <v>#N/A</v>
      </c>
      <c r="D682" s="46" t="e">
        <f>IF(ROW(A682)=1,"",IF(VLOOKUP(A682,Crawl!A:V,22,FALSE)="","No","Yes"))</f>
        <v>#N/A</v>
      </c>
      <c r="E682" s="46" t="e">
        <f>IF(ROW(A682)=1,"",IF(VLOOKUP(A682,Crawl!A:W,23,FALSE)=0,"",VLOOKUP(A682,Crawl!A:W,23,FALSE)))</f>
        <v>#N/A</v>
      </c>
      <c r="F682" s="46" t="str">
        <f t="shared" si="119"/>
        <v/>
      </c>
      <c r="G682" s="46" t="str">
        <f>IFERROR(MID(A682,FIND(".",A682,LEN(Questionnaire!$E$3)),LEN(A682)),"")</f>
        <v/>
      </c>
      <c r="H682" s="46" t="str">
        <f t="shared" si="120"/>
        <v/>
      </c>
      <c r="AJ682"/>
      <c r="AK682"/>
      <c r="AL682"/>
      <c r="AM682"/>
      <c r="AN682"/>
      <c r="AO682"/>
      <c r="AP682"/>
      <c r="AQ682" s="48" t="str">
        <f>IF(ROW()=1,"",IF(L682=200,IFERROR(IF(FIND(LOWER(Questionnaire!$E$2),LOWER(N682)),"Yes","No"),"No"),"-"))</f>
        <v>-</v>
      </c>
      <c r="AR682" s="48" t="str">
        <f t="shared" si="110"/>
        <v>-</v>
      </c>
      <c r="AS682" s="48" t="str">
        <f t="shared" si="111"/>
        <v>-</v>
      </c>
      <c r="AT682" s="48" t="str">
        <f t="shared" si="118"/>
        <v>-</v>
      </c>
      <c r="AU682" s="48" t="str">
        <f t="shared" si="112"/>
        <v>No</v>
      </c>
      <c r="AV682" s="48" t="str">
        <f t="shared" si="113"/>
        <v>No</v>
      </c>
      <c r="AW682" s="48" t="str">
        <f t="shared" si="114"/>
        <v>-</v>
      </c>
      <c r="AX682" s="48" t="str">
        <f t="shared" si="115"/>
        <v>No</v>
      </c>
      <c r="AY682" s="48" t="str">
        <f t="shared" si="116"/>
        <v>No</v>
      </c>
      <c r="AZ682" s="48">
        <f t="shared" si="117"/>
        <v>0</v>
      </c>
    </row>
    <row r="683" spans="2:52" x14ac:dyDescent="0.25">
      <c r="B683" s="39" t="e">
        <f>IF(ROW(A683)=1,"",VLOOKUP(A683,'SERP Crawl'!A:C,3,FALSE))</f>
        <v>#N/A</v>
      </c>
      <c r="C683" t="e">
        <f>IF(ROW(A683)=1,"",VLOOKUP(A683,Crawl!A:C,3,FALSE))</f>
        <v>#N/A</v>
      </c>
      <c r="D683" s="46" t="e">
        <f>IF(ROW(A683)=1,"",IF(VLOOKUP(A683,Crawl!A:V,22,FALSE)="","No","Yes"))</f>
        <v>#N/A</v>
      </c>
      <c r="E683" s="46" t="e">
        <f>IF(ROW(A683)=1,"",IF(VLOOKUP(A683,Crawl!A:W,23,FALSE)=0,"",VLOOKUP(A683,Crawl!A:W,23,FALSE)))</f>
        <v>#N/A</v>
      </c>
      <c r="F683" s="46" t="str">
        <f t="shared" si="119"/>
        <v/>
      </c>
      <c r="G683" s="46" t="str">
        <f>IFERROR(MID(A683,FIND(".",A683,LEN(Questionnaire!$E$3)),LEN(A683)),"")</f>
        <v/>
      </c>
      <c r="H683" s="46" t="str">
        <f t="shared" si="120"/>
        <v/>
      </c>
      <c r="AJ683"/>
      <c r="AK683"/>
      <c r="AL683"/>
      <c r="AM683"/>
      <c r="AN683"/>
      <c r="AO683"/>
      <c r="AP683"/>
      <c r="AQ683" s="48" t="str">
        <f>IF(ROW()=1,"",IF(L683=200,IFERROR(IF(FIND(LOWER(Questionnaire!$E$2),LOWER(N683)),"Yes","No"),"No"),"-"))</f>
        <v>-</v>
      </c>
      <c r="AR683" s="48" t="str">
        <f t="shared" si="110"/>
        <v>-</v>
      </c>
      <c r="AS683" s="48" t="str">
        <f t="shared" si="111"/>
        <v>-</v>
      </c>
      <c r="AT683" s="48" t="str">
        <f t="shared" si="118"/>
        <v>-</v>
      </c>
      <c r="AU683" s="48" t="str">
        <f t="shared" si="112"/>
        <v>No</v>
      </c>
      <c r="AV683" s="48" t="str">
        <f t="shared" si="113"/>
        <v>No</v>
      </c>
      <c r="AW683" s="48" t="str">
        <f t="shared" si="114"/>
        <v>-</v>
      </c>
      <c r="AX683" s="48" t="str">
        <f t="shared" si="115"/>
        <v>No</v>
      </c>
      <c r="AY683" s="48" t="str">
        <f t="shared" si="116"/>
        <v>No</v>
      </c>
      <c r="AZ683" s="48">
        <f t="shared" si="117"/>
        <v>0</v>
      </c>
    </row>
    <row r="684" spans="2:52" x14ac:dyDescent="0.25">
      <c r="B684" s="39" t="e">
        <f>IF(ROW(A684)=1,"",VLOOKUP(A684,'SERP Crawl'!A:C,3,FALSE))</f>
        <v>#N/A</v>
      </c>
      <c r="C684" t="e">
        <f>IF(ROW(A684)=1,"",VLOOKUP(A684,Crawl!A:C,3,FALSE))</f>
        <v>#N/A</v>
      </c>
      <c r="D684" s="46" t="e">
        <f>IF(ROW(A684)=1,"",IF(VLOOKUP(A684,Crawl!A:V,22,FALSE)="","No","Yes"))</f>
        <v>#N/A</v>
      </c>
      <c r="E684" s="46" t="e">
        <f>IF(ROW(A684)=1,"",IF(VLOOKUP(A684,Crawl!A:W,23,FALSE)=0,"",VLOOKUP(A684,Crawl!A:W,23,FALSE)))</f>
        <v>#N/A</v>
      </c>
      <c r="F684" s="46" t="str">
        <f t="shared" si="119"/>
        <v/>
      </c>
      <c r="G684" s="46" t="str">
        <f>IFERROR(MID(A684,FIND(".",A684,LEN(Questionnaire!$E$3)),LEN(A684)),"")</f>
        <v/>
      </c>
      <c r="H684" s="46" t="str">
        <f t="shared" si="120"/>
        <v/>
      </c>
      <c r="AJ684"/>
      <c r="AK684"/>
      <c r="AL684"/>
      <c r="AM684"/>
      <c r="AN684"/>
      <c r="AO684"/>
      <c r="AP684"/>
      <c r="AQ684" s="48" t="str">
        <f>IF(ROW()=1,"",IF(L684=200,IFERROR(IF(FIND(LOWER(Questionnaire!$E$2),LOWER(N684)),"Yes","No"),"No"),"-"))</f>
        <v>-</v>
      </c>
      <c r="AR684" s="48" t="str">
        <f t="shared" si="110"/>
        <v>-</v>
      </c>
      <c r="AS684" s="48" t="str">
        <f t="shared" si="111"/>
        <v>-</v>
      </c>
      <c r="AT684" s="48" t="str">
        <f t="shared" si="118"/>
        <v>-</v>
      </c>
      <c r="AU684" s="48" t="str">
        <f t="shared" si="112"/>
        <v>No</v>
      </c>
      <c r="AV684" s="48" t="str">
        <f t="shared" si="113"/>
        <v>No</v>
      </c>
      <c r="AW684" s="48" t="str">
        <f t="shared" si="114"/>
        <v>-</v>
      </c>
      <c r="AX684" s="48" t="str">
        <f t="shared" si="115"/>
        <v>No</v>
      </c>
      <c r="AY684" s="48" t="str">
        <f t="shared" si="116"/>
        <v>No</v>
      </c>
      <c r="AZ684" s="48">
        <f t="shared" si="117"/>
        <v>0</v>
      </c>
    </row>
    <row r="685" spans="2:52" x14ac:dyDescent="0.25">
      <c r="B685" s="39" t="e">
        <f>IF(ROW(A685)=1,"",VLOOKUP(A685,'SERP Crawl'!A:C,3,FALSE))</f>
        <v>#N/A</v>
      </c>
      <c r="C685" t="e">
        <f>IF(ROW(A685)=1,"",VLOOKUP(A685,Crawl!A:C,3,FALSE))</f>
        <v>#N/A</v>
      </c>
      <c r="D685" s="46" t="e">
        <f>IF(ROW(A685)=1,"",IF(VLOOKUP(A685,Crawl!A:V,22,FALSE)="","No","Yes"))</f>
        <v>#N/A</v>
      </c>
      <c r="E685" s="46" t="e">
        <f>IF(ROW(A685)=1,"",IF(VLOOKUP(A685,Crawl!A:W,23,FALSE)=0,"",VLOOKUP(A685,Crawl!A:W,23,FALSE)))</f>
        <v>#N/A</v>
      </c>
      <c r="F685" s="46" t="str">
        <f t="shared" si="119"/>
        <v/>
      </c>
      <c r="G685" s="46" t="str">
        <f>IFERROR(MID(A685,FIND(".",A685,LEN(Questionnaire!$E$3)),LEN(A685)),"")</f>
        <v/>
      </c>
      <c r="H685" s="46" t="str">
        <f t="shared" si="120"/>
        <v/>
      </c>
      <c r="AJ685"/>
      <c r="AK685"/>
      <c r="AL685"/>
      <c r="AM685"/>
      <c r="AN685"/>
      <c r="AO685"/>
      <c r="AP685"/>
      <c r="AQ685" s="48" t="str">
        <f>IF(ROW()=1,"",IF(L685=200,IFERROR(IF(FIND(LOWER(Questionnaire!$E$2),LOWER(N685)),"Yes","No"),"No"),"-"))</f>
        <v>-</v>
      </c>
      <c r="AR685" s="48" t="str">
        <f t="shared" si="110"/>
        <v>-</v>
      </c>
      <c r="AS685" s="48" t="str">
        <f t="shared" si="111"/>
        <v>-</v>
      </c>
      <c r="AT685" s="48" t="str">
        <f t="shared" si="118"/>
        <v>-</v>
      </c>
      <c r="AU685" s="48" t="str">
        <f t="shared" si="112"/>
        <v>No</v>
      </c>
      <c r="AV685" s="48" t="str">
        <f t="shared" si="113"/>
        <v>No</v>
      </c>
      <c r="AW685" s="48" t="str">
        <f t="shared" si="114"/>
        <v>-</v>
      </c>
      <c r="AX685" s="48" t="str">
        <f t="shared" si="115"/>
        <v>No</v>
      </c>
      <c r="AY685" s="48" t="str">
        <f t="shared" si="116"/>
        <v>No</v>
      </c>
      <c r="AZ685" s="48">
        <f t="shared" si="117"/>
        <v>0</v>
      </c>
    </row>
    <row r="686" spans="2:52" x14ac:dyDescent="0.25">
      <c r="B686" s="39" t="e">
        <f>IF(ROW(A686)=1,"",VLOOKUP(A686,'SERP Crawl'!A:C,3,FALSE))</f>
        <v>#N/A</v>
      </c>
      <c r="C686" t="e">
        <f>IF(ROW(A686)=1,"",VLOOKUP(A686,Crawl!A:C,3,FALSE))</f>
        <v>#N/A</v>
      </c>
      <c r="D686" s="46" t="e">
        <f>IF(ROW(A686)=1,"",IF(VLOOKUP(A686,Crawl!A:V,22,FALSE)="","No","Yes"))</f>
        <v>#N/A</v>
      </c>
      <c r="E686" s="46" t="e">
        <f>IF(ROW(A686)=1,"",IF(VLOOKUP(A686,Crawl!A:W,23,FALSE)=0,"",VLOOKUP(A686,Crawl!A:W,23,FALSE)))</f>
        <v>#N/A</v>
      </c>
      <c r="F686" s="46" t="str">
        <f t="shared" si="119"/>
        <v/>
      </c>
      <c r="G686" s="46" t="str">
        <f>IFERROR(MID(A686,FIND(".",A686,LEN(Questionnaire!$E$3)),LEN(A686)),"")</f>
        <v/>
      </c>
      <c r="H686" s="46" t="str">
        <f t="shared" si="120"/>
        <v/>
      </c>
      <c r="AJ686"/>
      <c r="AK686"/>
      <c r="AL686"/>
      <c r="AM686"/>
      <c r="AN686"/>
      <c r="AO686"/>
      <c r="AP686"/>
      <c r="AQ686" s="48" t="str">
        <f>IF(ROW()=1,"",IF(L686=200,IFERROR(IF(FIND(LOWER(Questionnaire!$E$2),LOWER(N686)),"Yes","No"),"No"),"-"))</f>
        <v>-</v>
      </c>
      <c r="AR686" s="48" t="str">
        <f t="shared" si="110"/>
        <v>-</v>
      </c>
      <c r="AS686" s="48" t="str">
        <f t="shared" si="111"/>
        <v>-</v>
      </c>
      <c r="AT686" s="48" t="str">
        <f t="shared" si="118"/>
        <v>-</v>
      </c>
      <c r="AU686" s="48" t="str">
        <f t="shared" si="112"/>
        <v>No</v>
      </c>
      <c r="AV686" s="48" t="str">
        <f t="shared" si="113"/>
        <v>No</v>
      </c>
      <c r="AW686" s="48" t="str">
        <f t="shared" si="114"/>
        <v>-</v>
      </c>
      <c r="AX686" s="48" t="str">
        <f t="shared" si="115"/>
        <v>No</v>
      </c>
      <c r="AY686" s="48" t="str">
        <f t="shared" si="116"/>
        <v>No</v>
      </c>
      <c r="AZ686" s="48">
        <f t="shared" si="117"/>
        <v>0</v>
      </c>
    </row>
    <row r="687" spans="2:52" x14ac:dyDescent="0.25">
      <c r="B687" s="39" t="e">
        <f>IF(ROW(A687)=1,"",VLOOKUP(A687,'SERP Crawl'!A:C,3,FALSE))</f>
        <v>#N/A</v>
      </c>
      <c r="C687" t="e">
        <f>IF(ROW(A687)=1,"",VLOOKUP(A687,Crawl!A:C,3,FALSE))</f>
        <v>#N/A</v>
      </c>
      <c r="D687" s="46" t="e">
        <f>IF(ROW(A687)=1,"",IF(VLOOKUP(A687,Crawl!A:V,22,FALSE)="","No","Yes"))</f>
        <v>#N/A</v>
      </c>
      <c r="E687" s="46" t="e">
        <f>IF(ROW(A687)=1,"",IF(VLOOKUP(A687,Crawl!A:W,23,FALSE)=0,"",VLOOKUP(A687,Crawl!A:W,23,FALSE)))</f>
        <v>#N/A</v>
      </c>
      <c r="F687" s="46" t="str">
        <f t="shared" si="119"/>
        <v/>
      </c>
      <c r="G687" s="46" t="str">
        <f>IFERROR(MID(A687,FIND(".",A687,LEN(Questionnaire!$E$3)),LEN(A687)),"")</f>
        <v/>
      </c>
      <c r="H687" s="46" t="str">
        <f t="shared" si="120"/>
        <v/>
      </c>
      <c r="AJ687"/>
      <c r="AK687"/>
      <c r="AL687"/>
      <c r="AM687"/>
      <c r="AN687"/>
      <c r="AO687"/>
      <c r="AP687"/>
      <c r="AQ687" s="48" t="str">
        <f>IF(ROW()=1,"",IF(L687=200,IFERROR(IF(FIND(LOWER(Questionnaire!$E$2),LOWER(N687)),"Yes","No"),"No"),"-"))</f>
        <v>-</v>
      </c>
      <c r="AR687" s="48" t="str">
        <f t="shared" si="110"/>
        <v>-</v>
      </c>
      <c r="AS687" s="48" t="str">
        <f t="shared" si="111"/>
        <v>-</v>
      </c>
      <c r="AT687" s="48" t="str">
        <f t="shared" si="118"/>
        <v>-</v>
      </c>
      <c r="AU687" s="48" t="str">
        <f t="shared" si="112"/>
        <v>No</v>
      </c>
      <c r="AV687" s="48" t="str">
        <f t="shared" si="113"/>
        <v>No</v>
      </c>
      <c r="AW687" s="48" t="str">
        <f t="shared" si="114"/>
        <v>-</v>
      </c>
      <c r="AX687" s="48" t="str">
        <f t="shared" si="115"/>
        <v>No</v>
      </c>
      <c r="AY687" s="48" t="str">
        <f t="shared" si="116"/>
        <v>No</v>
      </c>
      <c r="AZ687" s="48">
        <f t="shared" si="117"/>
        <v>0</v>
      </c>
    </row>
    <row r="688" spans="2:52" x14ac:dyDescent="0.25">
      <c r="B688" s="39" t="e">
        <f>IF(ROW(A688)=1,"",VLOOKUP(A688,'SERP Crawl'!A:C,3,FALSE))</f>
        <v>#N/A</v>
      </c>
      <c r="C688" t="e">
        <f>IF(ROW(A688)=1,"",VLOOKUP(A688,Crawl!A:C,3,FALSE))</f>
        <v>#N/A</v>
      </c>
      <c r="D688" s="46" t="e">
        <f>IF(ROW(A688)=1,"",IF(VLOOKUP(A688,Crawl!A:V,22,FALSE)="","No","Yes"))</f>
        <v>#N/A</v>
      </c>
      <c r="E688" s="46" t="e">
        <f>IF(ROW(A688)=1,"",IF(VLOOKUP(A688,Crawl!A:W,23,FALSE)=0,"",VLOOKUP(A688,Crawl!A:W,23,FALSE)))</f>
        <v>#N/A</v>
      </c>
      <c r="F688" s="46" t="str">
        <f t="shared" si="119"/>
        <v/>
      </c>
      <c r="G688" s="46" t="str">
        <f>IFERROR(MID(A688,FIND(".",A688,LEN(Questionnaire!$E$3)),LEN(A688)),"")</f>
        <v/>
      </c>
      <c r="H688" s="46" t="str">
        <f t="shared" si="120"/>
        <v/>
      </c>
      <c r="AJ688"/>
      <c r="AK688"/>
      <c r="AL688"/>
      <c r="AM688"/>
      <c r="AN688"/>
      <c r="AO688"/>
      <c r="AP688"/>
      <c r="AQ688" s="48" t="str">
        <f>IF(ROW()=1,"",IF(L688=200,IFERROR(IF(FIND(LOWER(Questionnaire!$E$2),LOWER(N688)),"Yes","No"),"No"),"-"))</f>
        <v>-</v>
      </c>
      <c r="AR688" s="48" t="str">
        <f t="shared" si="110"/>
        <v>-</v>
      </c>
      <c r="AS688" s="48" t="str">
        <f t="shared" si="111"/>
        <v>-</v>
      </c>
      <c r="AT688" s="48" t="str">
        <f t="shared" si="118"/>
        <v>-</v>
      </c>
      <c r="AU688" s="48" t="str">
        <f t="shared" si="112"/>
        <v>No</v>
      </c>
      <c r="AV688" s="48" t="str">
        <f t="shared" si="113"/>
        <v>No</v>
      </c>
      <c r="AW688" s="48" t="str">
        <f t="shared" si="114"/>
        <v>-</v>
      </c>
      <c r="AX688" s="48" t="str">
        <f t="shared" si="115"/>
        <v>No</v>
      </c>
      <c r="AY688" s="48" t="str">
        <f t="shared" si="116"/>
        <v>No</v>
      </c>
      <c r="AZ688" s="48">
        <f t="shared" si="117"/>
        <v>0</v>
      </c>
    </row>
    <row r="689" spans="2:52" x14ac:dyDescent="0.25">
      <c r="B689" s="39" t="e">
        <f>IF(ROW(A689)=1,"",VLOOKUP(A689,'SERP Crawl'!A:C,3,FALSE))</f>
        <v>#N/A</v>
      </c>
      <c r="C689" t="e">
        <f>IF(ROW(A689)=1,"",VLOOKUP(A689,Crawl!A:C,3,FALSE))</f>
        <v>#N/A</v>
      </c>
      <c r="D689" s="46" t="e">
        <f>IF(ROW(A689)=1,"",IF(VLOOKUP(A689,Crawl!A:V,22,FALSE)="","No","Yes"))</f>
        <v>#N/A</v>
      </c>
      <c r="E689" s="46" t="e">
        <f>IF(ROW(A689)=1,"",IF(VLOOKUP(A689,Crawl!A:W,23,FALSE)=0,"",VLOOKUP(A689,Crawl!A:W,23,FALSE)))</f>
        <v>#N/A</v>
      </c>
      <c r="F689" s="46" t="str">
        <f t="shared" si="119"/>
        <v/>
      </c>
      <c r="G689" s="46" t="str">
        <f>IFERROR(MID(A689,FIND(".",A689,LEN(Questionnaire!$E$3)),LEN(A689)),"")</f>
        <v/>
      </c>
      <c r="H689" s="46" t="str">
        <f t="shared" si="120"/>
        <v/>
      </c>
      <c r="AJ689"/>
      <c r="AK689"/>
      <c r="AL689"/>
      <c r="AM689"/>
      <c r="AN689"/>
      <c r="AO689"/>
      <c r="AP689"/>
      <c r="AQ689" s="48" t="str">
        <f>IF(ROW()=1,"",IF(L689=200,IFERROR(IF(FIND(LOWER(Questionnaire!$E$2),LOWER(N689)),"Yes","No"),"No"),"-"))</f>
        <v>-</v>
      </c>
      <c r="AR689" s="48" t="str">
        <f t="shared" si="110"/>
        <v>-</v>
      </c>
      <c r="AS689" s="48" t="str">
        <f t="shared" si="111"/>
        <v>-</v>
      </c>
      <c r="AT689" s="48" t="str">
        <f t="shared" si="118"/>
        <v>-</v>
      </c>
      <c r="AU689" s="48" t="str">
        <f t="shared" si="112"/>
        <v>No</v>
      </c>
      <c r="AV689" s="48" t="str">
        <f t="shared" si="113"/>
        <v>No</v>
      </c>
      <c r="AW689" s="48" t="str">
        <f t="shared" si="114"/>
        <v>-</v>
      </c>
      <c r="AX689" s="48" t="str">
        <f t="shared" si="115"/>
        <v>No</v>
      </c>
      <c r="AY689" s="48" t="str">
        <f t="shared" si="116"/>
        <v>No</v>
      </c>
      <c r="AZ689" s="48">
        <f t="shared" si="117"/>
        <v>0</v>
      </c>
    </row>
    <row r="690" spans="2:52" x14ac:dyDescent="0.25">
      <c r="B690" s="39" t="e">
        <f>IF(ROW(A690)=1,"",VLOOKUP(A690,'SERP Crawl'!A:C,3,FALSE))</f>
        <v>#N/A</v>
      </c>
      <c r="C690" t="e">
        <f>IF(ROW(A690)=1,"",VLOOKUP(A690,Crawl!A:C,3,FALSE))</f>
        <v>#N/A</v>
      </c>
      <c r="D690" s="46" t="e">
        <f>IF(ROW(A690)=1,"",IF(VLOOKUP(A690,Crawl!A:V,22,FALSE)="","No","Yes"))</f>
        <v>#N/A</v>
      </c>
      <c r="E690" s="46" t="e">
        <f>IF(ROW(A690)=1,"",IF(VLOOKUP(A690,Crawl!A:W,23,FALSE)=0,"",VLOOKUP(A690,Crawl!A:W,23,FALSE)))</f>
        <v>#N/A</v>
      </c>
      <c r="F690" s="46" t="str">
        <f t="shared" si="119"/>
        <v/>
      </c>
      <c r="G690" s="46" t="str">
        <f>IFERROR(MID(A690,FIND(".",A690,LEN(Questionnaire!$E$3)),LEN(A690)),"")</f>
        <v/>
      </c>
      <c r="H690" s="46" t="str">
        <f t="shared" si="120"/>
        <v/>
      </c>
      <c r="AJ690"/>
      <c r="AK690"/>
      <c r="AL690"/>
      <c r="AM690"/>
      <c r="AN690"/>
      <c r="AO690"/>
      <c r="AP690"/>
      <c r="AQ690" s="48" t="str">
        <f>IF(ROW()=1,"",IF(L690=200,IFERROR(IF(FIND(LOWER(Questionnaire!$E$2),LOWER(N690)),"Yes","No"),"No"),"-"))</f>
        <v>-</v>
      </c>
      <c r="AR690" s="48" t="str">
        <f t="shared" si="110"/>
        <v>-</v>
      </c>
      <c r="AS690" s="48" t="str">
        <f t="shared" si="111"/>
        <v>-</v>
      </c>
      <c r="AT690" s="48" t="str">
        <f t="shared" si="118"/>
        <v>-</v>
      </c>
      <c r="AU690" s="48" t="str">
        <f t="shared" si="112"/>
        <v>No</v>
      </c>
      <c r="AV690" s="48" t="str">
        <f t="shared" si="113"/>
        <v>No</v>
      </c>
      <c r="AW690" s="48" t="str">
        <f t="shared" si="114"/>
        <v>-</v>
      </c>
      <c r="AX690" s="48" t="str">
        <f t="shared" si="115"/>
        <v>No</v>
      </c>
      <c r="AY690" s="48" t="str">
        <f t="shared" si="116"/>
        <v>No</v>
      </c>
      <c r="AZ690" s="48">
        <f t="shared" si="117"/>
        <v>0</v>
      </c>
    </row>
    <row r="691" spans="2:52" x14ac:dyDescent="0.25">
      <c r="B691" s="39" t="e">
        <f>IF(ROW(A691)=1,"",VLOOKUP(A691,'SERP Crawl'!A:C,3,FALSE))</f>
        <v>#N/A</v>
      </c>
      <c r="C691" t="e">
        <f>IF(ROW(A691)=1,"",VLOOKUP(A691,Crawl!A:C,3,FALSE))</f>
        <v>#N/A</v>
      </c>
      <c r="D691" s="46" t="e">
        <f>IF(ROW(A691)=1,"",IF(VLOOKUP(A691,Crawl!A:V,22,FALSE)="","No","Yes"))</f>
        <v>#N/A</v>
      </c>
      <c r="E691" s="46" t="e">
        <f>IF(ROW(A691)=1,"",IF(VLOOKUP(A691,Crawl!A:W,23,FALSE)=0,"",VLOOKUP(A691,Crawl!A:W,23,FALSE)))</f>
        <v>#N/A</v>
      </c>
      <c r="F691" s="46" t="str">
        <f t="shared" si="119"/>
        <v/>
      </c>
      <c r="G691" s="46" t="str">
        <f>IFERROR(MID(A691,FIND(".",A691,LEN(Questionnaire!$E$3)),LEN(A691)),"")</f>
        <v/>
      </c>
      <c r="H691" s="46" t="str">
        <f t="shared" si="120"/>
        <v/>
      </c>
      <c r="AJ691"/>
      <c r="AK691"/>
      <c r="AL691"/>
      <c r="AM691"/>
      <c r="AN691"/>
      <c r="AO691"/>
      <c r="AP691"/>
      <c r="AQ691" s="48" t="str">
        <f>IF(ROW()=1,"",IF(L691=200,IFERROR(IF(FIND(LOWER(Questionnaire!$E$2),LOWER(N691)),"Yes","No"),"No"),"-"))</f>
        <v>-</v>
      </c>
      <c r="AR691" s="48" t="str">
        <f t="shared" si="110"/>
        <v>-</v>
      </c>
      <c r="AS691" s="48" t="str">
        <f t="shared" si="111"/>
        <v>-</v>
      </c>
      <c r="AT691" s="48" t="str">
        <f t="shared" si="118"/>
        <v>-</v>
      </c>
      <c r="AU691" s="48" t="str">
        <f t="shared" si="112"/>
        <v>No</v>
      </c>
      <c r="AV691" s="48" t="str">
        <f t="shared" si="113"/>
        <v>No</v>
      </c>
      <c r="AW691" s="48" t="str">
        <f t="shared" si="114"/>
        <v>-</v>
      </c>
      <c r="AX691" s="48" t="str">
        <f t="shared" si="115"/>
        <v>No</v>
      </c>
      <c r="AY691" s="48" t="str">
        <f t="shared" si="116"/>
        <v>No</v>
      </c>
      <c r="AZ691" s="48">
        <f t="shared" si="117"/>
        <v>0</v>
      </c>
    </row>
    <row r="692" spans="2:52" x14ac:dyDescent="0.25">
      <c r="B692" s="39" t="e">
        <f>IF(ROW(A692)=1,"",VLOOKUP(A692,'SERP Crawl'!A:C,3,FALSE))</f>
        <v>#N/A</v>
      </c>
      <c r="C692" t="e">
        <f>IF(ROW(A692)=1,"",VLOOKUP(A692,Crawl!A:C,3,FALSE))</f>
        <v>#N/A</v>
      </c>
      <c r="D692" s="46" t="e">
        <f>IF(ROW(A692)=1,"",IF(VLOOKUP(A692,Crawl!A:V,22,FALSE)="","No","Yes"))</f>
        <v>#N/A</v>
      </c>
      <c r="E692" s="46" t="e">
        <f>IF(ROW(A692)=1,"",IF(VLOOKUP(A692,Crawl!A:W,23,FALSE)=0,"",VLOOKUP(A692,Crawl!A:W,23,FALSE)))</f>
        <v>#N/A</v>
      </c>
      <c r="F692" s="46" t="str">
        <f t="shared" si="119"/>
        <v/>
      </c>
      <c r="G692" s="46" t="str">
        <f>IFERROR(MID(A692,FIND(".",A692,LEN(Questionnaire!$E$3)),LEN(A692)),"")</f>
        <v/>
      </c>
      <c r="H692" s="46" t="str">
        <f t="shared" si="120"/>
        <v/>
      </c>
      <c r="AJ692"/>
      <c r="AK692"/>
      <c r="AL692"/>
      <c r="AM692"/>
      <c r="AN692"/>
      <c r="AO692"/>
      <c r="AP692"/>
      <c r="AQ692" s="48" t="str">
        <f>IF(ROW()=1,"",IF(L692=200,IFERROR(IF(FIND(LOWER(Questionnaire!$E$2),LOWER(N692)),"Yes","No"),"No"),"-"))</f>
        <v>-</v>
      </c>
      <c r="AR692" s="48" t="str">
        <f t="shared" si="110"/>
        <v>-</v>
      </c>
      <c r="AS692" s="48" t="str">
        <f t="shared" si="111"/>
        <v>-</v>
      </c>
      <c r="AT692" s="48" t="str">
        <f t="shared" si="118"/>
        <v>-</v>
      </c>
      <c r="AU692" s="48" t="str">
        <f t="shared" si="112"/>
        <v>No</v>
      </c>
      <c r="AV692" s="48" t="str">
        <f t="shared" si="113"/>
        <v>No</v>
      </c>
      <c r="AW692" s="48" t="str">
        <f t="shared" si="114"/>
        <v>-</v>
      </c>
      <c r="AX692" s="48" t="str">
        <f t="shared" si="115"/>
        <v>No</v>
      </c>
      <c r="AY692" s="48" t="str">
        <f t="shared" si="116"/>
        <v>No</v>
      </c>
      <c r="AZ692" s="48">
        <f t="shared" si="117"/>
        <v>0</v>
      </c>
    </row>
    <row r="693" spans="2:52" x14ac:dyDescent="0.25">
      <c r="B693" s="39" t="e">
        <f>IF(ROW(A693)=1,"",VLOOKUP(A693,'SERP Crawl'!A:C,3,FALSE))</f>
        <v>#N/A</v>
      </c>
      <c r="C693" t="e">
        <f>IF(ROW(A693)=1,"",VLOOKUP(A693,Crawl!A:C,3,FALSE))</f>
        <v>#N/A</v>
      </c>
      <c r="D693" s="46" t="e">
        <f>IF(ROW(A693)=1,"",IF(VLOOKUP(A693,Crawl!A:V,22,FALSE)="","No","Yes"))</f>
        <v>#N/A</v>
      </c>
      <c r="E693" s="46" t="e">
        <f>IF(ROW(A693)=1,"",IF(VLOOKUP(A693,Crawl!A:W,23,FALSE)=0,"",VLOOKUP(A693,Crawl!A:W,23,FALSE)))</f>
        <v>#N/A</v>
      </c>
      <c r="F693" s="46" t="str">
        <f t="shared" si="119"/>
        <v/>
      </c>
      <c r="G693" s="46" t="str">
        <f>IFERROR(MID(A693,FIND(".",A693,LEN(Questionnaire!$E$3)),LEN(A693)),"")</f>
        <v/>
      </c>
      <c r="H693" s="46" t="str">
        <f t="shared" si="120"/>
        <v/>
      </c>
      <c r="AJ693"/>
      <c r="AK693"/>
      <c r="AL693"/>
      <c r="AM693"/>
      <c r="AN693"/>
      <c r="AO693"/>
      <c r="AP693"/>
      <c r="AQ693" s="48" t="str">
        <f>IF(ROW()=1,"",IF(L693=200,IFERROR(IF(FIND(LOWER(Questionnaire!$E$2),LOWER(N693)),"Yes","No"),"No"),"-"))</f>
        <v>-</v>
      </c>
      <c r="AR693" s="48" t="str">
        <f t="shared" si="110"/>
        <v>-</v>
      </c>
      <c r="AS693" s="48" t="str">
        <f t="shared" si="111"/>
        <v>-</v>
      </c>
      <c r="AT693" s="48" t="str">
        <f t="shared" si="118"/>
        <v>-</v>
      </c>
      <c r="AU693" s="48" t="str">
        <f t="shared" si="112"/>
        <v>No</v>
      </c>
      <c r="AV693" s="48" t="str">
        <f t="shared" si="113"/>
        <v>No</v>
      </c>
      <c r="AW693" s="48" t="str">
        <f t="shared" si="114"/>
        <v>-</v>
      </c>
      <c r="AX693" s="48" t="str">
        <f t="shared" si="115"/>
        <v>No</v>
      </c>
      <c r="AY693" s="48" t="str">
        <f t="shared" si="116"/>
        <v>No</v>
      </c>
      <c r="AZ693" s="48">
        <f t="shared" si="117"/>
        <v>0</v>
      </c>
    </row>
    <row r="694" spans="2:52" x14ac:dyDescent="0.25">
      <c r="B694" s="39" t="e">
        <f>IF(ROW(A694)=1,"",VLOOKUP(A694,'SERP Crawl'!A:C,3,FALSE))</f>
        <v>#N/A</v>
      </c>
      <c r="C694" t="e">
        <f>IF(ROW(A694)=1,"",VLOOKUP(A694,Crawl!A:C,3,FALSE))</f>
        <v>#N/A</v>
      </c>
      <c r="D694" s="46" t="e">
        <f>IF(ROW(A694)=1,"",IF(VLOOKUP(A694,Crawl!A:V,22,FALSE)="","No","Yes"))</f>
        <v>#N/A</v>
      </c>
      <c r="E694" s="46" t="e">
        <f>IF(ROW(A694)=1,"",IF(VLOOKUP(A694,Crawl!A:W,23,FALSE)=0,"",VLOOKUP(A694,Crawl!A:W,23,FALSE)))</f>
        <v>#N/A</v>
      </c>
      <c r="F694" s="46" t="str">
        <f t="shared" si="119"/>
        <v/>
      </c>
      <c r="G694" s="46" t="str">
        <f>IFERROR(MID(A694,FIND(".",A694,LEN(Questionnaire!$E$3)),LEN(A694)),"")</f>
        <v/>
      </c>
      <c r="H694" s="46" t="str">
        <f t="shared" si="120"/>
        <v/>
      </c>
      <c r="AJ694"/>
      <c r="AK694"/>
      <c r="AL694"/>
      <c r="AM694"/>
      <c r="AN694"/>
      <c r="AO694"/>
      <c r="AP694"/>
      <c r="AQ694" s="48" t="str">
        <f>IF(ROW()=1,"",IF(L694=200,IFERROR(IF(FIND(LOWER(Questionnaire!$E$2),LOWER(N694)),"Yes","No"),"No"),"-"))</f>
        <v>-</v>
      </c>
      <c r="AR694" s="48" t="str">
        <f t="shared" si="110"/>
        <v>-</v>
      </c>
      <c r="AS694" s="48" t="str">
        <f t="shared" si="111"/>
        <v>-</v>
      </c>
      <c r="AT694" s="48" t="str">
        <f t="shared" si="118"/>
        <v>-</v>
      </c>
      <c r="AU694" s="48" t="str">
        <f t="shared" si="112"/>
        <v>No</v>
      </c>
      <c r="AV694" s="48" t="str">
        <f t="shared" si="113"/>
        <v>No</v>
      </c>
      <c r="AW694" s="48" t="str">
        <f t="shared" si="114"/>
        <v>-</v>
      </c>
      <c r="AX694" s="48" t="str">
        <f t="shared" si="115"/>
        <v>No</v>
      </c>
      <c r="AY694" s="48" t="str">
        <f t="shared" si="116"/>
        <v>No</v>
      </c>
      <c r="AZ694" s="48">
        <f t="shared" si="117"/>
        <v>0</v>
      </c>
    </row>
    <row r="695" spans="2:52" x14ac:dyDescent="0.25">
      <c r="B695" s="39" t="e">
        <f>IF(ROW(A695)=1,"",VLOOKUP(A695,'SERP Crawl'!A:C,3,FALSE))</f>
        <v>#N/A</v>
      </c>
      <c r="C695" t="e">
        <f>IF(ROW(A695)=1,"",VLOOKUP(A695,Crawl!A:C,3,FALSE))</f>
        <v>#N/A</v>
      </c>
      <c r="D695" s="46" t="e">
        <f>IF(ROW(A695)=1,"",IF(VLOOKUP(A695,Crawl!A:V,22,FALSE)="","No","Yes"))</f>
        <v>#N/A</v>
      </c>
      <c r="E695" s="46" t="e">
        <f>IF(ROW(A695)=1,"",IF(VLOOKUP(A695,Crawl!A:W,23,FALSE)=0,"",VLOOKUP(A695,Crawl!A:W,23,FALSE)))</f>
        <v>#N/A</v>
      </c>
      <c r="F695" s="46" t="str">
        <f t="shared" si="119"/>
        <v/>
      </c>
      <c r="G695" s="46" t="str">
        <f>IFERROR(MID(A695,FIND(".",A695,LEN(Questionnaire!$E$3)),LEN(A695)),"")</f>
        <v/>
      </c>
      <c r="H695" s="46" t="str">
        <f t="shared" si="120"/>
        <v/>
      </c>
      <c r="AJ695"/>
      <c r="AK695"/>
      <c r="AL695"/>
      <c r="AM695"/>
      <c r="AN695"/>
      <c r="AO695"/>
      <c r="AP695"/>
      <c r="AQ695" s="48" t="str">
        <f>IF(ROW()=1,"",IF(L695=200,IFERROR(IF(FIND(LOWER(Questionnaire!$E$2),LOWER(N695)),"Yes","No"),"No"),"-"))</f>
        <v>-</v>
      </c>
      <c r="AR695" s="48" t="str">
        <f t="shared" si="110"/>
        <v>-</v>
      </c>
      <c r="AS695" s="48" t="str">
        <f t="shared" si="111"/>
        <v>-</v>
      </c>
      <c r="AT695" s="48" t="str">
        <f t="shared" si="118"/>
        <v>-</v>
      </c>
      <c r="AU695" s="48" t="str">
        <f t="shared" si="112"/>
        <v>No</v>
      </c>
      <c r="AV695" s="48" t="str">
        <f t="shared" si="113"/>
        <v>No</v>
      </c>
      <c r="AW695" s="48" t="str">
        <f t="shared" si="114"/>
        <v>-</v>
      </c>
      <c r="AX695" s="48" t="str">
        <f t="shared" si="115"/>
        <v>No</v>
      </c>
      <c r="AY695" s="48" t="str">
        <f t="shared" si="116"/>
        <v>No</v>
      </c>
      <c r="AZ695" s="48">
        <f t="shared" si="117"/>
        <v>0</v>
      </c>
    </row>
    <row r="696" spans="2:52" x14ac:dyDescent="0.25">
      <c r="B696" s="39" t="e">
        <f>IF(ROW(A696)=1,"",VLOOKUP(A696,'SERP Crawl'!A:C,3,FALSE))</f>
        <v>#N/A</v>
      </c>
      <c r="C696" t="e">
        <f>IF(ROW(A696)=1,"",VLOOKUP(A696,Crawl!A:C,3,FALSE))</f>
        <v>#N/A</v>
      </c>
      <c r="D696" s="46" t="e">
        <f>IF(ROW(A696)=1,"",IF(VLOOKUP(A696,Crawl!A:V,22,FALSE)="","No","Yes"))</f>
        <v>#N/A</v>
      </c>
      <c r="E696" s="46" t="e">
        <f>IF(ROW(A696)=1,"",IF(VLOOKUP(A696,Crawl!A:W,23,FALSE)=0,"",VLOOKUP(A696,Crawl!A:W,23,FALSE)))</f>
        <v>#N/A</v>
      </c>
      <c r="F696" s="46" t="str">
        <f t="shared" si="119"/>
        <v/>
      </c>
      <c r="G696" s="46" t="str">
        <f>IFERROR(MID(A696,FIND(".",A696,LEN(Questionnaire!$E$3)),LEN(A696)),"")</f>
        <v/>
      </c>
      <c r="H696" s="46" t="str">
        <f t="shared" si="120"/>
        <v/>
      </c>
      <c r="AJ696"/>
      <c r="AK696"/>
      <c r="AL696"/>
      <c r="AM696"/>
      <c r="AN696"/>
      <c r="AO696"/>
      <c r="AP696"/>
      <c r="AQ696" s="48" t="str">
        <f>IF(ROW()=1,"",IF(L696=200,IFERROR(IF(FIND(LOWER(Questionnaire!$E$2),LOWER(N696)),"Yes","No"),"No"),"-"))</f>
        <v>-</v>
      </c>
      <c r="AR696" s="48" t="str">
        <f t="shared" si="110"/>
        <v>-</v>
      </c>
      <c r="AS696" s="48" t="str">
        <f t="shared" si="111"/>
        <v>-</v>
      </c>
      <c r="AT696" s="48" t="str">
        <f t="shared" si="118"/>
        <v>-</v>
      </c>
      <c r="AU696" s="48" t="str">
        <f t="shared" si="112"/>
        <v>No</v>
      </c>
      <c r="AV696" s="48" t="str">
        <f t="shared" si="113"/>
        <v>No</v>
      </c>
      <c r="AW696" s="48" t="str">
        <f t="shared" si="114"/>
        <v>-</v>
      </c>
      <c r="AX696" s="48" t="str">
        <f t="shared" si="115"/>
        <v>No</v>
      </c>
      <c r="AY696" s="48" t="str">
        <f t="shared" si="116"/>
        <v>No</v>
      </c>
      <c r="AZ696" s="48">
        <f t="shared" si="117"/>
        <v>0</v>
      </c>
    </row>
    <row r="697" spans="2:52" x14ac:dyDescent="0.25">
      <c r="B697" s="39" t="e">
        <f>IF(ROW(A697)=1,"",VLOOKUP(A697,'SERP Crawl'!A:C,3,FALSE))</f>
        <v>#N/A</v>
      </c>
      <c r="C697" t="e">
        <f>IF(ROW(A697)=1,"",VLOOKUP(A697,Crawl!A:C,3,FALSE))</f>
        <v>#N/A</v>
      </c>
      <c r="D697" s="46" t="e">
        <f>IF(ROW(A697)=1,"",IF(VLOOKUP(A697,Crawl!A:V,22,FALSE)="","No","Yes"))</f>
        <v>#N/A</v>
      </c>
      <c r="E697" s="46" t="e">
        <f>IF(ROW(A697)=1,"",IF(VLOOKUP(A697,Crawl!A:W,23,FALSE)=0,"",VLOOKUP(A697,Crawl!A:W,23,FALSE)))</f>
        <v>#N/A</v>
      </c>
      <c r="F697" s="46" t="str">
        <f t="shared" si="119"/>
        <v/>
      </c>
      <c r="G697" s="46" t="str">
        <f>IFERROR(MID(A697,FIND(".",A697,LEN(Questionnaire!$E$3)),LEN(A697)),"")</f>
        <v/>
      </c>
      <c r="H697" s="46" t="str">
        <f t="shared" si="120"/>
        <v/>
      </c>
      <c r="AJ697"/>
      <c r="AK697"/>
      <c r="AL697"/>
      <c r="AM697"/>
      <c r="AN697"/>
      <c r="AO697"/>
      <c r="AP697"/>
      <c r="AQ697" s="48" t="str">
        <f>IF(ROW()=1,"",IF(L697=200,IFERROR(IF(FIND(LOWER(Questionnaire!$E$2),LOWER(N697)),"Yes","No"),"No"),"-"))</f>
        <v>-</v>
      </c>
      <c r="AR697" s="48" t="str">
        <f t="shared" si="110"/>
        <v>-</v>
      </c>
      <c r="AS697" s="48" t="str">
        <f t="shared" si="111"/>
        <v>-</v>
      </c>
      <c r="AT697" s="48" t="str">
        <f t="shared" si="118"/>
        <v>-</v>
      </c>
      <c r="AU697" s="48" t="str">
        <f t="shared" si="112"/>
        <v>No</v>
      </c>
      <c r="AV697" s="48" t="str">
        <f t="shared" si="113"/>
        <v>No</v>
      </c>
      <c r="AW697" s="48" t="str">
        <f t="shared" si="114"/>
        <v>-</v>
      </c>
      <c r="AX697" s="48" t="str">
        <f t="shared" si="115"/>
        <v>No</v>
      </c>
      <c r="AY697" s="48" t="str">
        <f t="shared" si="116"/>
        <v>No</v>
      </c>
      <c r="AZ697" s="48">
        <f t="shared" si="117"/>
        <v>0</v>
      </c>
    </row>
    <row r="698" spans="2:52" x14ac:dyDescent="0.25">
      <c r="B698" s="39" t="e">
        <f>IF(ROW(A698)=1,"",VLOOKUP(A698,'SERP Crawl'!A:C,3,FALSE))</f>
        <v>#N/A</v>
      </c>
      <c r="C698" t="e">
        <f>IF(ROW(A698)=1,"",VLOOKUP(A698,Crawl!A:C,3,FALSE))</f>
        <v>#N/A</v>
      </c>
      <c r="D698" s="46" t="e">
        <f>IF(ROW(A698)=1,"",IF(VLOOKUP(A698,Crawl!A:V,22,FALSE)="","No","Yes"))</f>
        <v>#N/A</v>
      </c>
      <c r="E698" s="46" t="e">
        <f>IF(ROW(A698)=1,"",IF(VLOOKUP(A698,Crawl!A:W,23,FALSE)=0,"",VLOOKUP(A698,Crawl!A:W,23,FALSE)))</f>
        <v>#N/A</v>
      </c>
      <c r="F698" s="46" t="str">
        <f t="shared" si="119"/>
        <v/>
      </c>
      <c r="G698" s="46" t="str">
        <f>IFERROR(MID(A698,FIND(".",A698,LEN(Questionnaire!$E$3)),LEN(A698)),"")</f>
        <v/>
      </c>
      <c r="H698" s="46" t="str">
        <f t="shared" si="120"/>
        <v/>
      </c>
      <c r="AJ698"/>
      <c r="AK698"/>
      <c r="AL698"/>
      <c r="AM698"/>
      <c r="AN698"/>
      <c r="AO698"/>
      <c r="AP698"/>
      <c r="AQ698" s="48" t="str">
        <f>IF(ROW()=1,"",IF(L698=200,IFERROR(IF(FIND(LOWER(Questionnaire!$E$2),LOWER(N698)),"Yes","No"),"No"),"-"))</f>
        <v>-</v>
      </c>
      <c r="AR698" s="48" t="str">
        <f t="shared" si="110"/>
        <v>-</v>
      </c>
      <c r="AS698" s="48" t="str">
        <f t="shared" si="111"/>
        <v>-</v>
      </c>
      <c r="AT698" s="48" t="str">
        <f t="shared" si="118"/>
        <v>-</v>
      </c>
      <c r="AU698" s="48" t="str">
        <f t="shared" si="112"/>
        <v>No</v>
      </c>
      <c r="AV698" s="48" t="str">
        <f t="shared" si="113"/>
        <v>No</v>
      </c>
      <c r="AW698" s="48" t="str">
        <f t="shared" si="114"/>
        <v>-</v>
      </c>
      <c r="AX698" s="48" t="str">
        <f t="shared" si="115"/>
        <v>No</v>
      </c>
      <c r="AY698" s="48" t="str">
        <f t="shared" si="116"/>
        <v>No</v>
      </c>
      <c r="AZ698" s="48">
        <f t="shared" si="117"/>
        <v>0</v>
      </c>
    </row>
    <row r="699" spans="2:52" x14ac:dyDescent="0.25">
      <c r="B699" s="39" t="e">
        <f>IF(ROW(A699)=1,"",VLOOKUP(A699,'SERP Crawl'!A:C,3,FALSE))</f>
        <v>#N/A</v>
      </c>
      <c r="C699" t="e">
        <f>IF(ROW(A699)=1,"",VLOOKUP(A699,Crawl!A:C,3,FALSE))</f>
        <v>#N/A</v>
      </c>
      <c r="D699" s="46" t="e">
        <f>IF(ROW(A699)=1,"",IF(VLOOKUP(A699,Crawl!A:V,22,FALSE)="","No","Yes"))</f>
        <v>#N/A</v>
      </c>
      <c r="E699" s="46" t="e">
        <f>IF(ROW(A699)=1,"",IF(VLOOKUP(A699,Crawl!A:W,23,FALSE)=0,"",VLOOKUP(A699,Crawl!A:W,23,FALSE)))</f>
        <v>#N/A</v>
      </c>
      <c r="F699" s="46" t="str">
        <f t="shared" si="119"/>
        <v/>
      </c>
      <c r="G699" s="46" t="str">
        <f>IFERROR(MID(A699,FIND(".",A699,LEN(Questionnaire!$E$3)),LEN(A699)),"")</f>
        <v/>
      </c>
      <c r="H699" s="46" t="str">
        <f t="shared" si="120"/>
        <v/>
      </c>
      <c r="AJ699"/>
      <c r="AK699"/>
      <c r="AL699"/>
      <c r="AM699"/>
      <c r="AN699"/>
      <c r="AO699"/>
      <c r="AP699"/>
      <c r="AQ699" s="48" t="str">
        <f>IF(ROW()=1,"",IF(L699=200,IFERROR(IF(FIND(LOWER(Questionnaire!$E$2),LOWER(N699)),"Yes","No"),"No"),"-"))</f>
        <v>-</v>
      </c>
      <c r="AR699" s="48" t="str">
        <f t="shared" si="110"/>
        <v>-</v>
      </c>
      <c r="AS699" s="48" t="str">
        <f t="shared" si="111"/>
        <v>-</v>
      </c>
      <c r="AT699" s="48" t="str">
        <f t="shared" si="118"/>
        <v>-</v>
      </c>
      <c r="AU699" s="48" t="str">
        <f t="shared" si="112"/>
        <v>No</v>
      </c>
      <c r="AV699" s="48" t="str">
        <f t="shared" si="113"/>
        <v>No</v>
      </c>
      <c r="AW699" s="48" t="str">
        <f t="shared" si="114"/>
        <v>-</v>
      </c>
      <c r="AX699" s="48" t="str">
        <f t="shared" si="115"/>
        <v>No</v>
      </c>
      <c r="AY699" s="48" t="str">
        <f t="shared" si="116"/>
        <v>No</v>
      </c>
      <c r="AZ699" s="48">
        <f t="shared" si="117"/>
        <v>0</v>
      </c>
    </row>
    <row r="700" spans="2:52" x14ac:dyDescent="0.25">
      <c r="B700" s="39" t="e">
        <f>IF(ROW(A700)=1,"",VLOOKUP(A700,'SERP Crawl'!A:C,3,FALSE))</f>
        <v>#N/A</v>
      </c>
      <c r="C700" t="e">
        <f>IF(ROW(A700)=1,"",VLOOKUP(A700,Crawl!A:C,3,FALSE))</f>
        <v>#N/A</v>
      </c>
      <c r="D700" s="46" t="e">
        <f>IF(ROW(A700)=1,"",IF(VLOOKUP(A700,Crawl!A:V,22,FALSE)="","No","Yes"))</f>
        <v>#N/A</v>
      </c>
      <c r="E700" s="46" t="e">
        <f>IF(ROW(A700)=1,"",IF(VLOOKUP(A700,Crawl!A:W,23,FALSE)=0,"",VLOOKUP(A700,Crawl!A:W,23,FALSE)))</f>
        <v>#N/A</v>
      </c>
      <c r="F700" s="46" t="str">
        <f t="shared" si="119"/>
        <v/>
      </c>
      <c r="G700" s="46" t="str">
        <f>IFERROR(MID(A700,FIND(".",A700,LEN(Questionnaire!$E$3)),LEN(A700)),"")</f>
        <v/>
      </c>
      <c r="H700" s="46" t="str">
        <f t="shared" si="120"/>
        <v/>
      </c>
      <c r="AJ700"/>
      <c r="AK700"/>
      <c r="AL700"/>
      <c r="AM700"/>
      <c r="AN700"/>
      <c r="AO700"/>
      <c r="AP700"/>
      <c r="AQ700" s="48" t="str">
        <f>IF(ROW()=1,"",IF(L700=200,IFERROR(IF(FIND(LOWER(Questionnaire!$E$2),LOWER(N700)),"Yes","No"),"No"),"-"))</f>
        <v>-</v>
      </c>
      <c r="AR700" s="48" t="str">
        <f t="shared" si="110"/>
        <v>-</v>
      </c>
      <c r="AS700" s="48" t="str">
        <f t="shared" si="111"/>
        <v>-</v>
      </c>
      <c r="AT700" s="48" t="str">
        <f t="shared" si="118"/>
        <v>-</v>
      </c>
      <c r="AU700" s="48" t="str">
        <f t="shared" si="112"/>
        <v>No</v>
      </c>
      <c r="AV700" s="48" t="str">
        <f t="shared" si="113"/>
        <v>No</v>
      </c>
      <c r="AW700" s="48" t="str">
        <f t="shared" si="114"/>
        <v>-</v>
      </c>
      <c r="AX700" s="48" t="str">
        <f t="shared" si="115"/>
        <v>No</v>
      </c>
      <c r="AY700" s="48" t="str">
        <f t="shared" si="116"/>
        <v>No</v>
      </c>
      <c r="AZ700" s="48">
        <f t="shared" si="117"/>
        <v>0</v>
      </c>
    </row>
    <row r="701" spans="2:52" x14ac:dyDescent="0.25">
      <c r="B701" s="39" t="e">
        <f>IF(ROW(A701)=1,"",VLOOKUP(A701,'SERP Crawl'!A:C,3,FALSE))</f>
        <v>#N/A</v>
      </c>
      <c r="C701" t="e">
        <f>IF(ROW(A701)=1,"",VLOOKUP(A701,Crawl!A:C,3,FALSE))</f>
        <v>#N/A</v>
      </c>
      <c r="D701" s="46" t="e">
        <f>IF(ROW(A701)=1,"",IF(VLOOKUP(A701,Crawl!A:V,22,FALSE)="","No","Yes"))</f>
        <v>#N/A</v>
      </c>
      <c r="E701" s="46" t="e">
        <f>IF(ROW(A701)=1,"",IF(VLOOKUP(A701,Crawl!A:W,23,FALSE)=0,"",VLOOKUP(A701,Crawl!A:W,23,FALSE)))</f>
        <v>#N/A</v>
      </c>
      <c r="F701" s="46" t="str">
        <f t="shared" si="119"/>
        <v/>
      </c>
      <c r="G701" s="46" t="str">
        <f>IFERROR(MID(A701,FIND(".",A701,LEN(Questionnaire!$E$3)),LEN(A701)),"")</f>
        <v/>
      </c>
      <c r="H701" s="46" t="str">
        <f t="shared" si="120"/>
        <v/>
      </c>
      <c r="AJ701"/>
      <c r="AK701"/>
      <c r="AL701"/>
      <c r="AM701"/>
      <c r="AN701"/>
      <c r="AO701"/>
      <c r="AP701"/>
      <c r="AQ701" s="48" t="str">
        <f>IF(ROW()=1,"",IF(L701=200,IFERROR(IF(FIND(LOWER(Questionnaire!$E$2),LOWER(N701)),"Yes","No"),"No"),"-"))</f>
        <v>-</v>
      </c>
      <c r="AR701" s="48" t="str">
        <f t="shared" si="110"/>
        <v>-</v>
      </c>
      <c r="AS701" s="48" t="str">
        <f t="shared" si="111"/>
        <v>-</v>
      </c>
      <c r="AT701" s="48" t="str">
        <f t="shared" si="118"/>
        <v>-</v>
      </c>
      <c r="AU701" s="48" t="str">
        <f t="shared" si="112"/>
        <v>No</v>
      </c>
      <c r="AV701" s="48" t="str">
        <f t="shared" si="113"/>
        <v>No</v>
      </c>
      <c r="AW701" s="48" t="str">
        <f t="shared" si="114"/>
        <v>-</v>
      </c>
      <c r="AX701" s="48" t="str">
        <f t="shared" si="115"/>
        <v>No</v>
      </c>
      <c r="AY701" s="48" t="str">
        <f t="shared" si="116"/>
        <v>No</v>
      </c>
      <c r="AZ701" s="48">
        <f t="shared" si="117"/>
        <v>0</v>
      </c>
    </row>
    <row r="702" spans="2:52" x14ac:dyDescent="0.25">
      <c r="B702" s="39" t="e">
        <f>IF(ROW(A702)=1,"",VLOOKUP(A702,'SERP Crawl'!A:C,3,FALSE))</f>
        <v>#N/A</v>
      </c>
      <c r="C702" t="e">
        <f>IF(ROW(A702)=1,"",VLOOKUP(A702,Crawl!A:C,3,FALSE))</f>
        <v>#N/A</v>
      </c>
      <c r="D702" s="46" t="e">
        <f>IF(ROW(A702)=1,"",IF(VLOOKUP(A702,Crawl!A:V,22,FALSE)="","No","Yes"))</f>
        <v>#N/A</v>
      </c>
      <c r="E702" s="46" t="e">
        <f>IF(ROW(A702)=1,"",IF(VLOOKUP(A702,Crawl!A:W,23,FALSE)=0,"",VLOOKUP(A702,Crawl!A:W,23,FALSE)))</f>
        <v>#N/A</v>
      </c>
      <c r="F702" s="46" t="str">
        <f t="shared" si="119"/>
        <v/>
      </c>
      <c r="G702" s="46" t="str">
        <f>IFERROR(MID(A702,FIND(".",A702,LEN(Questionnaire!$E$3)),LEN(A702)),"")</f>
        <v/>
      </c>
      <c r="H702" s="46" t="str">
        <f t="shared" si="120"/>
        <v/>
      </c>
      <c r="AJ702"/>
      <c r="AK702"/>
      <c r="AL702"/>
      <c r="AM702"/>
      <c r="AN702"/>
      <c r="AO702"/>
      <c r="AP702"/>
      <c r="AQ702" s="48" t="str">
        <f>IF(ROW()=1,"",IF(L702=200,IFERROR(IF(FIND(LOWER(Questionnaire!$E$2),LOWER(N702)),"Yes","No"),"No"),"-"))</f>
        <v>-</v>
      </c>
      <c r="AR702" s="48" t="str">
        <f t="shared" si="110"/>
        <v>-</v>
      </c>
      <c r="AS702" s="48" t="str">
        <f t="shared" si="111"/>
        <v>-</v>
      </c>
      <c r="AT702" s="48" t="str">
        <f t="shared" si="118"/>
        <v>-</v>
      </c>
      <c r="AU702" s="48" t="str">
        <f t="shared" si="112"/>
        <v>No</v>
      </c>
      <c r="AV702" s="48" t="str">
        <f t="shared" si="113"/>
        <v>No</v>
      </c>
      <c r="AW702" s="48" t="str">
        <f t="shared" si="114"/>
        <v>-</v>
      </c>
      <c r="AX702" s="48" t="str">
        <f t="shared" si="115"/>
        <v>No</v>
      </c>
      <c r="AY702" s="48" t="str">
        <f t="shared" si="116"/>
        <v>No</v>
      </c>
      <c r="AZ702" s="48">
        <f t="shared" si="117"/>
        <v>0</v>
      </c>
    </row>
    <row r="703" spans="2:52" x14ac:dyDescent="0.25">
      <c r="D703" s="46"/>
      <c r="E703" s="46"/>
      <c r="F703" s="46"/>
      <c r="G703" s="46"/>
      <c r="H703" s="46"/>
      <c r="AJ703"/>
      <c r="AK703"/>
      <c r="AL703"/>
      <c r="AM703"/>
      <c r="AN703"/>
      <c r="AO703"/>
      <c r="AP703"/>
      <c r="AQ703" s="48" t="str">
        <f>IF(ROW()=1,"",IF(L703=200,IFERROR(IF(FIND(LOWER(Questionnaire!$E$2),LOWER(N703)),"Yes","No"),"No"),"-"))</f>
        <v>-</v>
      </c>
      <c r="AR703" s="48" t="str">
        <f t="shared" si="110"/>
        <v>-</v>
      </c>
      <c r="AS703" s="48" t="str">
        <f t="shared" si="111"/>
        <v>-</v>
      </c>
      <c r="AT703" s="48" t="str">
        <f t="shared" si="118"/>
        <v>-</v>
      </c>
      <c r="AU703" s="48" t="str">
        <f t="shared" si="112"/>
        <v>No</v>
      </c>
      <c r="AV703" s="48" t="str">
        <f t="shared" si="113"/>
        <v>No</v>
      </c>
      <c r="AW703" s="48" t="str">
        <f t="shared" si="114"/>
        <v>-</v>
      </c>
      <c r="AX703" s="48" t="str">
        <f t="shared" si="115"/>
        <v>No</v>
      </c>
      <c r="AY703" s="48" t="str">
        <f t="shared" si="116"/>
        <v>No</v>
      </c>
      <c r="AZ703" s="48">
        <f t="shared" si="117"/>
        <v>0</v>
      </c>
    </row>
    <row r="704" spans="2:52" x14ac:dyDescent="0.25">
      <c r="D704" s="46"/>
      <c r="E704" s="46"/>
      <c r="F704" s="46"/>
      <c r="G704" s="46"/>
      <c r="H704" s="46"/>
      <c r="AJ704"/>
      <c r="AK704"/>
      <c r="AL704"/>
      <c r="AM704"/>
      <c r="AN704"/>
      <c r="AO704"/>
      <c r="AP704"/>
      <c r="AQ704" s="48" t="str">
        <f>IF(ROW()=1,"",IF(L704=200,IFERROR(IF(FIND(LOWER(Questionnaire!$E$2),LOWER(N704)),"Yes","No"),"No"),"-"))</f>
        <v>-</v>
      </c>
      <c r="AR704" s="48" t="str">
        <f t="shared" si="110"/>
        <v>-</v>
      </c>
      <c r="AS704" s="48" t="str">
        <f t="shared" si="111"/>
        <v>-</v>
      </c>
      <c r="AT704" s="48" t="str">
        <f t="shared" si="118"/>
        <v>-</v>
      </c>
      <c r="AU704" s="48" t="str">
        <f t="shared" si="112"/>
        <v>No</v>
      </c>
      <c r="AV704" s="48" t="str">
        <f t="shared" si="113"/>
        <v>No</v>
      </c>
      <c r="AW704" s="48" t="str">
        <f t="shared" si="114"/>
        <v>-</v>
      </c>
      <c r="AX704" s="48" t="str">
        <f t="shared" si="115"/>
        <v>No</v>
      </c>
      <c r="AY704" s="48" t="str">
        <f t="shared" si="116"/>
        <v>No</v>
      </c>
      <c r="AZ704" s="48">
        <f t="shared" si="117"/>
        <v>0</v>
      </c>
    </row>
    <row r="705" spans="4:52" x14ac:dyDescent="0.25">
      <c r="D705" s="46"/>
      <c r="E705" s="46"/>
      <c r="F705" s="46"/>
      <c r="G705" s="46"/>
      <c r="H705" s="46"/>
      <c r="AJ705"/>
      <c r="AK705"/>
      <c r="AL705"/>
      <c r="AM705"/>
      <c r="AN705"/>
      <c r="AO705"/>
      <c r="AP705"/>
      <c r="AQ705" s="48" t="str">
        <f>IF(ROW()=1,"",IF(L705=200,IFERROR(IF(FIND(LOWER(Questionnaire!$E$2),LOWER(N705)),"Yes","No"),"No"),"-"))</f>
        <v>-</v>
      </c>
      <c r="AR705" s="48" t="str">
        <f t="shared" si="110"/>
        <v>-</v>
      </c>
      <c r="AS705" s="48" t="str">
        <f t="shared" si="111"/>
        <v>-</v>
      </c>
      <c r="AT705" s="48" t="str">
        <f t="shared" si="118"/>
        <v>-</v>
      </c>
      <c r="AU705" s="48" t="str">
        <f t="shared" si="112"/>
        <v>No</v>
      </c>
      <c r="AV705" s="48" t="str">
        <f t="shared" si="113"/>
        <v>No</v>
      </c>
      <c r="AW705" s="48" t="str">
        <f t="shared" si="114"/>
        <v>-</v>
      </c>
      <c r="AX705" s="48" t="str">
        <f t="shared" si="115"/>
        <v>No</v>
      </c>
      <c r="AY705" s="48" t="str">
        <f t="shared" si="116"/>
        <v>No</v>
      </c>
      <c r="AZ705" s="48">
        <f t="shared" si="117"/>
        <v>0</v>
      </c>
    </row>
    <row r="706" spans="4:52" x14ac:dyDescent="0.25">
      <c r="D706" s="46"/>
      <c r="E706" s="46"/>
      <c r="F706" s="46"/>
      <c r="G706" s="46"/>
      <c r="H706" s="46"/>
      <c r="AJ706"/>
      <c r="AK706"/>
      <c r="AL706"/>
      <c r="AM706"/>
      <c r="AN706"/>
      <c r="AO706"/>
      <c r="AP706"/>
      <c r="AQ706" s="48" t="str">
        <f>IF(ROW()=1,"",IF(L706=200,IFERROR(IF(FIND(LOWER(Questionnaire!$E$2),LOWER(N706)),"Yes","No"),"No"),"-"))</f>
        <v>-</v>
      </c>
      <c r="AR706" s="48" t="str">
        <f t="shared" si="110"/>
        <v>-</v>
      </c>
      <c r="AS706" s="48" t="str">
        <f t="shared" si="111"/>
        <v>-</v>
      </c>
      <c r="AT706" s="48" t="str">
        <f t="shared" si="118"/>
        <v>-</v>
      </c>
      <c r="AU706" s="48" t="str">
        <f t="shared" si="112"/>
        <v>No</v>
      </c>
      <c r="AV706" s="48" t="str">
        <f t="shared" si="113"/>
        <v>No</v>
      </c>
      <c r="AW706" s="48" t="str">
        <f t="shared" si="114"/>
        <v>-</v>
      </c>
      <c r="AX706" s="48" t="str">
        <f t="shared" si="115"/>
        <v>No</v>
      </c>
      <c r="AY706" s="48" t="str">
        <f t="shared" si="116"/>
        <v>No</v>
      </c>
      <c r="AZ706" s="48">
        <f t="shared" si="117"/>
        <v>0</v>
      </c>
    </row>
    <row r="707" spans="4:52" x14ac:dyDescent="0.25">
      <c r="D707" s="46"/>
      <c r="E707" s="46"/>
      <c r="F707" s="46"/>
      <c r="G707" s="46"/>
      <c r="H707" s="46"/>
      <c r="AJ707"/>
      <c r="AK707"/>
      <c r="AL707"/>
      <c r="AM707"/>
      <c r="AN707"/>
      <c r="AO707"/>
      <c r="AP707"/>
      <c r="AQ707" s="48" t="str">
        <f>IF(ROW()=1,"",IF(L707=200,IFERROR(IF(FIND(LOWER(Questionnaire!$E$2),LOWER(N707)),"Yes","No"),"No"),"-"))</f>
        <v>-</v>
      </c>
      <c r="AR707" s="48" t="str">
        <f t="shared" si="110"/>
        <v>-</v>
      </c>
      <c r="AS707" s="48" t="str">
        <f t="shared" si="111"/>
        <v>-</v>
      </c>
      <c r="AT707" s="48" t="str">
        <f t="shared" si="118"/>
        <v>-</v>
      </c>
      <c r="AU707" s="48" t="str">
        <f t="shared" si="112"/>
        <v>No</v>
      </c>
      <c r="AV707" s="48" t="str">
        <f t="shared" si="113"/>
        <v>No</v>
      </c>
      <c r="AW707" s="48" t="str">
        <f t="shared" si="114"/>
        <v>-</v>
      </c>
      <c r="AX707" s="48" t="str">
        <f t="shared" si="115"/>
        <v>No</v>
      </c>
      <c r="AY707" s="48" t="str">
        <f t="shared" si="116"/>
        <v>No</v>
      </c>
      <c r="AZ707" s="48">
        <f t="shared" si="117"/>
        <v>0</v>
      </c>
    </row>
    <row r="708" spans="4:52" x14ac:dyDescent="0.25">
      <c r="D708" s="46"/>
      <c r="E708" s="46"/>
      <c r="F708" s="46"/>
      <c r="G708" s="46"/>
      <c r="H708" s="46"/>
      <c r="AJ708"/>
      <c r="AK708"/>
      <c r="AL708"/>
      <c r="AM708"/>
      <c r="AN708"/>
      <c r="AO708"/>
      <c r="AP708"/>
      <c r="AQ708" s="48" t="str">
        <f>IF(ROW()=1,"",IF(L708=200,IFERROR(IF(FIND(LOWER(Questionnaire!$E$2),LOWER(N708)),"Yes","No"),"No"),"-"))</f>
        <v>-</v>
      </c>
      <c r="AR708" s="48" t="str">
        <f t="shared" ref="AR708:AR771" si="121">IF(ROW()=1,"",IF(M708="OK",IF(N708="","No",IF(COUNTIF(N:N,N708)&gt;1,"Yes","No")),"-"))</f>
        <v>-</v>
      </c>
      <c r="AS708" s="48" t="str">
        <f t="shared" ref="AS708:AS771" si="122">IF(ROW()=1,"",IF(M708="OK",IF(Q708="","No",IF(COUNTIF(Q:Q,Q708)&gt;1,"Yes","No")),"-"))</f>
        <v>-</v>
      </c>
      <c r="AT708" s="48" t="str">
        <f t="shared" si="118"/>
        <v>-</v>
      </c>
      <c r="AU708" s="48" t="str">
        <f t="shared" ref="AU708:AU771" si="123">IF(ROW()=1,"",IF(AQ708="Yes",IF(AR708="Yes",IF(AS708="Yes",IF(AT708="Yes","No"),"No"),"No"),"No"))</f>
        <v>No</v>
      </c>
      <c r="AV708" s="48" t="str">
        <f t="shared" ref="AV708:AV771" si="124">IF(ROW()=1,"",IF(AE708="","No","Yes"))</f>
        <v>No</v>
      </c>
      <c r="AW708" s="48" t="str">
        <f t="shared" ref="AW708:AW771" si="125">IF(ROW()=1,"",IF(AF708="","-",IF(AF708=J708,"Yes","No")))</f>
        <v>-</v>
      </c>
      <c r="AX708" s="48" t="str">
        <f t="shared" ref="AX708:AX771" si="126">IF(ROW()=1,"",IFERROR(IF(FIND("noindex",LOWER(AG708)),"Yes","No"),"No"))</f>
        <v>No</v>
      </c>
      <c r="AY708" s="48" t="str">
        <f t="shared" ref="AY708:AY771" si="127">IFERROR(IF(FIND("noindex",LOWER(AG708)),"Yes","No"),"No")</f>
        <v>No</v>
      </c>
      <c r="AZ708" s="48">
        <f t="shared" ref="AZ708:AZ771" si="128">LEN(J708)</f>
        <v>0</v>
      </c>
    </row>
    <row r="709" spans="4:52" x14ac:dyDescent="0.25">
      <c r="D709" s="46"/>
      <c r="E709" s="46"/>
      <c r="F709" s="46"/>
      <c r="G709" s="46"/>
      <c r="H709" s="46"/>
      <c r="AJ709"/>
      <c r="AK709"/>
      <c r="AL709"/>
      <c r="AM709"/>
      <c r="AN709"/>
      <c r="AO709"/>
      <c r="AP709"/>
      <c r="AQ709" s="48" t="str">
        <f>IF(ROW()=1,"",IF(L709=200,IFERROR(IF(FIND(LOWER(Questionnaire!$E$2),LOWER(N709)),"Yes","No"),"No"),"-"))</f>
        <v>-</v>
      </c>
      <c r="AR709" s="48" t="str">
        <f t="shared" si="121"/>
        <v>-</v>
      </c>
      <c r="AS709" s="48" t="str">
        <f t="shared" si="122"/>
        <v>-</v>
      </c>
      <c r="AT709" s="48" t="str">
        <f t="shared" ref="AT709:AT772" si="129">IFERROR(IF(ROW()=1,"",IF(M709="OK",IF(V709="","No",IF(COUNTIF(V:V,V709)&gt;1,"Yes","No")),"-")),"-")</f>
        <v>-</v>
      </c>
      <c r="AU709" s="48" t="str">
        <f t="shared" si="123"/>
        <v>No</v>
      </c>
      <c r="AV709" s="48" t="str">
        <f t="shared" si="124"/>
        <v>No</v>
      </c>
      <c r="AW709" s="48" t="str">
        <f t="shared" si="125"/>
        <v>-</v>
      </c>
      <c r="AX709" s="48" t="str">
        <f t="shared" si="126"/>
        <v>No</v>
      </c>
      <c r="AY709" s="48" t="str">
        <f t="shared" si="127"/>
        <v>No</v>
      </c>
      <c r="AZ709" s="48">
        <f t="shared" si="128"/>
        <v>0</v>
      </c>
    </row>
    <row r="710" spans="4:52" x14ac:dyDescent="0.25">
      <c r="D710" s="46"/>
      <c r="E710" s="46"/>
      <c r="F710" s="46"/>
      <c r="G710" s="46"/>
      <c r="H710" s="46"/>
      <c r="AJ710"/>
      <c r="AK710"/>
      <c r="AL710"/>
      <c r="AM710"/>
      <c r="AN710"/>
      <c r="AO710"/>
      <c r="AP710"/>
      <c r="AQ710" s="48" t="str">
        <f>IF(ROW()=1,"",IF(L710=200,IFERROR(IF(FIND(LOWER(Questionnaire!$E$2),LOWER(N710)),"Yes","No"),"No"),"-"))</f>
        <v>-</v>
      </c>
      <c r="AR710" s="48" t="str">
        <f t="shared" si="121"/>
        <v>-</v>
      </c>
      <c r="AS710" s="48" t="str">
        <f t="shared" si="122"/>
        <v>-</v>
      </c>
      <c r="AT710" s="48" t="str">
        <f t="shared" si="129"/>
        <v>-</v>
      </c>
      <c r="AU710" s="48" t="str">
        <f t="shared" si="123"/>
        <v>No</v>
      </c>
      <c r="AV710" s="48" t="str">
        <f t="shared" si="124"/>
        <v>No</v>
      </c>
      <c r="AW710" s="48" t="str">
        <f t="shared" si="125"/>
        <v>-</v>
      </c>
      <c r="AX710" s="48" t="str">
        <f t="shared" si="126"/>
        <v>No</v>
      </c>
      <c r="AY710" s="48" t="str">
        <f t="shared" si="127"/>
        <v>No</v>
      </c>
      <c r="AZ710" s="48">
        <f t="shared" si="128"/>
        <v>0</v>
      </c>
    </row>
    <row r="711" spans="4:52" x14ac:dyDescent="0.25">
      <c r="D711" s="46"/>
      <c r="E711" s="46"/>
      <c r="F711" s="46"/>
      <c r="G711" s="46"/>
      <c r="H711" s="46"/>
      <c r="AJ711"/>
      <c r="AK711"/>
      <c r="AL711"/>
      <c r="AM711"/>
      <c r="AN711"/>
      <c r="AO711"/>
      <c r="AP711"/>
      <c r="AQ711" s="48" t="str">
        <f>IF(ROW()=1,"",IF(L711=200,IFERROR(IF(FIND(LOWER(Questionnaire!$E$2),LOWER(N711)),"Yes","No"),"No"),"-"))</f>
        <v>-</v>
      </c>
      <c r="AR711" s="48" t="str">
        <f t="shared" si="121"/>
        <v>-</v>
      </c>
      <c r="AS711" s="48" t="str">
        <f t="shared" si="122"/>
        <v>-</v>
      </c>
      <c r="AT711" s="48" t="str">
        <f t="shared" si="129"/>
        <v>-</v>
      </c>
      <c r="AU711" s="48" t="str">
        <f t="shared" si="123"/>
        <v>No</v>
      </c>
      <c r="AV711" s="48" t="str">
        <f t="shared" si="124"/>
        <v>No</v>
      </c>
      <c r="AW711" s="48" t="str">
        <f t="shared" si="125"/>
        <v>-</v>
      </c>
      <c r="AX711" s="48" t="str">
        <f t="shared" si="126"/>
        <v>No</v>
      </c>
      <c r="AY711" s="48" t="str">
        <f t="shared" si="127"/>
        <v>No</v>
      </c>
      <c r="AZ711" s="48">
        <f t="shared" si="128"/>
        <v>0</v>
      </c>
    </row>
    <row r="712" spans="4:52" x14ac:dyDescent="0.25">
      <c r="D712" s="46"/>
      <c r="E712" s="46"/>
      <c r="F712" s="46"/>
      <c r="G712" s="46"/>
      <c r="H712" s="46"/>
      <c r="AJ712"/>
      <c r="AK712"/>
      <c r="AL712"/>
      <c r="AM712"/>
      <c r="AN712"/>
      <c r="AO712"/>
      <c r="AP712"/>
      <c r="AQ712" s="48" t="str">
        <f>IF(ROW()=1,"",IF(L712=200,IFERROR(IF(FIND(LOWER(Questionnaire!$E$2),LOWER(N712)),"Yes","No"),"No"),"-"))</f>
        <v>-</v>
      </c>
      <c r="AR712" s="48" t="str">
        <f t="shared" si="121"/>
        <v>-</v>
      </c>
      <c r="AS712" s="48" t="str">
        <f t="shared" si="122"/>
        <v>-</v>
      </c>
      <c r="AT712" s="48" t="str">
        <f t="shared" si="129"/>
        <v>-</v>
      </c>
      <c r="AU712" s="48" t="str">
        <f t="shared" si="123"/>
        <v>No</v>
      </c>
      <c r="AV712" s="48" t="str">
        <f t="shared" si="124"/>
        <v>No</v>
      </c>
      <c r="AW712" s="48" t="str">
        <f t="shared" si="125"/>
        <v>-</v>
      </c>
      <c r="AX712" s="48" t="str">
        <f t="shared" si="126"/>
        <v>No</v>
      </c>
      <c r="AY712" s="48" t="str">
        <f t="shared" si="127"/>
        <v>No</v>
      </c>
      <c r="AZ712" s="48">
        <f t="shared" si="128"/>
        <v>0</v>
      </c>
    </row>
    <row r="713" spans="4:52" x14ac:dyDescent="0.25">
      <c r="D713" s="46"/>
      <c r="E713" s="46"/>
      <c r="F713" s="46"/>
      <c r="G713" s="46"/>
      <c r="H713" s="46"/>
      <c r="AJ713"/>
      <c r="AK713"/>
      <c r="AL713"/>
      <c r="AM713"/>
      <c r="AN713"/>
      <c r="AO713"/>
      <c r="AP713"/>
      <c r="AQ713" s="48" t="str">
        <f>IF(ROW()=1,"",IF(L713=200,IFERROR(IF(FIND(LOWER(Questionnaire!$E$2),LOWER(N713)),"Yes","No"),"No"),"-"))</f>
        <v>-</v>
      </c>
      <c r="AR713" s="48" t="str">
        <f t="shared" si="121"/>
        <v>-</v>
      </c>
      <c r="AS713" s="48" t="str">
        <f t="shared" si="122"/>
        <v>-</v>
      </c>
      <c r="AT713" s="48" t="str">
        <f t="shared" si="129"/>
        <v>-</v>
      </c>
      <c r="AU713" s="48" t="str">
        <f t="shared" si="123"/>
        <v>No</v>
      </c>
      <c r="AV713" s="48" t="str">
        <f t="shared" si="124"/>
        <v>No</v>
      </c>
      <c r="AW713" s="48" t="str">
        <f t="shared" si="125"/>
        <v>-</v>
      </c>
      <c r="AX713" s="48" t="str">
        <f t="shared" si="126"/>
        <v>No</v>
      </c>
      <c r="AY713" s="48" t="str">
        <f t="shared" si="127"/>
        <v>No</v>
      </c>
      <c r="AZ713" s="48">
        <f t="shared" si="128"/>
        <v>0</v>
      </c>
    </row>
    <row r="714" spans="4:52" x14ac:dyDescent="0.25">
      <c r="D714" s="46"/>
      <c r="E714" s="46"/>
      <c r="F714" s="46"/>
      <c r="G714" s="46"/>
      <c r="H714" s="46"/>
      <c r="AJ714"/>
      <c r="AK714"/>
      <c r="AL714"/>
      <c r="AM714"/>
      <c r="AN714"/>
      <c r="AO714"/>
      <c r="AP714"/>
      <c r="AQ714" s="48" t="str">
        <f>IF(ROW()=1,"",IF(L714=200,IFERROR(IF(FIND(LOWER(Questionnaire!$E$2),LOWER(N714)),"Yes","No"),"No"),"-"))</f>
        <v>-</v>
      </c>
      <c r="AR714" s="48" t="str">
        <f t="shared" si="121"/>
        <v>-</v>
      </c>
      <c r="AS714" s="48" t="str">
        <f t="shared" si="122"/>
        <v>-</v>
      </c>
      <c r="AT714" s="48" t="str">
        <f t="shared" si="129"/>
        <v>-</v>
      </c>
      <c r="AU714" s="48" t="str">
        <f t="shared" si="123"/>
        <v>No</v>
      </c>
      <c r="AV714" s="48" t="str">
        <f t="shared" si="124"/>
        <v>No</v>
      </c>
      <c r="AW714" s="48" t="str">
        <f t="shared" si="125"/>
        <v>-</v>
      </c>
      <c r="AX714" s="48" t="str">
        <f t="shared" si="126"/>
        <v>No</v>
      </c>
      <c r="AY714" s="48" t="str">
        <f t="shared" si="127"/>
        <v>No</v>
      </c>
      <c r="AZ714" s="48">
        <f t="shared" si="128"/>
        <v>0</v>
      </c>
    </row>
    <row r="715" spans="4:52" x14ac:dyDescent="0.25">
      <c r="D715" s="46"/>
      <c r="E715" s="46"/>
      <c r="F715" s="46"/>
      <c r="G715" s="46"/>
      <c r="H715" s="46"/>
      <c r="AJ715"/>
      <c r="AK715"/>
      <c r="AL715"/>
      <c r="AM715"/>
      <c r="AN715"/>
      <c r="AO715"/>
      <c r="AP715"/>
      <c r="AQ715" s="48" t="str">
        <f>IF(ROW()=1,"",IF(L715=200,IFERROR(IF(FIND(LOWER(Questionnaire!$E$2),LOWER(N715)),"Yes","No"),"No"),"-"))</f>
        <v>-</v>
      </c>
      <c r="AR715" s="48" t="str">
        <f t="shared" si="121"/>
        <v>-</v>
      </c>
      <c r="AS715" s="48" t="str">
        <f t="shared" si="122"/>
        <v>-</v>
      </c>
      <c r="AT715" s="48" t="str">
        <f t="shared" si="129"/>
        <v>-</v>
      </c>
      <c r="AU715" s="48" t="str">
        <f t="shared" si="123"/>
        <v>No</v>
      </c>
      <c r="AV715" s="48" t="str">
        <f t="shared" si="124"/>
        <v>No</v>
      </c>
      <c r="AW715" s="48" t="str">
        <f t="shared" si="125"/>
        <v>-</v>
      </c>
      <c r="AX715" s="48" t="str">
        <f t="shared" si="126"/>
        <v>No</v>
      </c>
      <c r="AY715" s="48" t="str">
        <f t="shared" si="127"/>
        <v>No</v>
      </c>
      <c r="AZ715" s="48">
        <f t="shared" si="128"/>
        <v>0</v>
      </c>
    </row>
    <row r="716" spans="4:52" x14ac:dyDescent="0.25">
      <c r="D716" s="46"/>
      <c r="E716" s="46"/>
      <c r="F716" s="46"/>
      <c r="G716" s="46"/>
      <c r="H716" s="46"/>
      <c r="AJ716"/>
      <c r="AK716"/>
      <c r="AL716"/>
      <c r="AM716"/>
      <c r="AN716"/>
      <c r="AO716"/>
      <c r="AP716"/>
      <c r="AQ716" s="48" t="str">
        <f>IF(ROW()=1,"",IF(L716=200,IFERROR(IF(FIND(LOWER(Questionnaire!$E$2),LOWER(N716)),"Yes","No"),"No"),"-"))</f>
        <v>-</v>
      </c>
      <c r="AR716" s="48" t="str">
        <f t="shared" si="121"/>
        <v>-</v>
      </c>
      <c r="AS716" s="48" t="str">
        <f t="shared" si="122"/>
        <v>-</v>
      </c>
      <c r="AT716" s="48" t="str">
        <f t="shared" si="129"/>
        <v>-</v>
      </c>
      <c r="AU716" s="48" t="str">
        <f t="shared" si="123"/>
        <v>No</v>
      </c>
      <c r="AV716" s="48" t="str">
        <f t="shared" si="124"/>
        <v>No</v>
      </c>
      <c r="AW716" s="48" t="str">
        <f t="shared" si="125"/>
        <v>-</v>
      </c>
      <c r="AX716" s="48" t="str">
        <f t="shared" si="126"/>
        <v>No</v>
      </c>
      <c r="AY716" s="48" t="str">
        <f t="shared" si="127"/>
        <v>No</v>
      </c>
      <c r="AZ716" s="48">
        <f t="shared" si="128"/>
        <v>0</v>
      </c>
    </row>
    <row r="717" spans="4:52" x14ac:dyDescent="0.25">
      <c r="D717" s="46"/>
      <c r="E717" s="46"/>
      <c r="F717" s="46"/>
      <c r="G717" s="46"/>
      <c r="H717" s="46"/>
      <c r="AJ717"/>
      <c r="AK717"/>
      <c r="AL717"/>
      <c r="AM717"/>
      <c r="AN717"/>
      <c r="AO717"/>
      <c r="AP717"/>
      <c r="AQ717" s="48" t="str">
        <f>IF(ROW()=1,"",IF(L717=200,IFERROR(IF(FIND(LOWER(Questionnaire!$E$2),LOWER(N717)),"Yes","No"),"No"),"-"))</f>
        <v>-</v>
      </c>
      <c r="AR717" s="48" t="str">
        <f t="shared" si="121"/>
        <v>-</v>
      </c>
      <c r="AS717" s="48" t="str">
        <f t="shared" si="122"/>
        <v>-</v>
      </c>
      <c r="AT717" s="48" t="str">
        <f t="shared" si="129"/>
        <v>-</v>
      </c>
      <c r="AU717" s="48" t="str">
        <f t="shared" si="123"/>
        <v>No</v>
      </c>
      <c r="AV717" s="48" t="str">
        <f t="shared" si="124"/>
        <v>No</v>
      </c>
      <c r="AW717" s="48" t="str">
        <f t="shared" si="125"/>
        <v>-</v>
      </c>
      <c r="AX717" s="48" t="str">
        <f t="shared" si="126"/>
        <v>No</v>
      </c>
      <c r="AY717" s="48" t="str">
        <f t="shared" si="127"/>
        <v>No</v>
      </c>
      <c r="AZ717" s="48">
        <f t="shared" si="128"/>
        <v>0</v>
      </c>
    </row>
    <row r="718" spans="4:52" x14ac:dyDescent="0.25">
      <c r="D718" s="46"/>
      <c r="E718" s="46"/>
      <c r="F718" s="46"/>
      <c r="G718" s="46"/>
      <c r="H718" s="46"/>
      <c r="AJ718"/>
      <c r="AK718"/>
      <c r="AL718"/>
      <c r="AM718"/>
      <c r="AN718"/>
      <c r="AO718"/>
      <c r="AP718"/>
      <c r="AQ718" s="48" t="str">
        <f>IF(ROW()=1,"",IF(L718=200,IFERROR(IF(FIND(LOWER(Questionnaire!$E$2),LOWER(N718)),"Yes","No"),"No"),"-"))</f>
        <v>-</v>
      </c>
      <c r="AR718" s="48" t="str">
        <f t="shared" si="121"/>
        <v>-</v>
      </c>
      <c r="AS718" s="48" t="str">
        <f t="shared" si="122"/>
        <v>-</v>
      </c>
      <c r="AT718" s="48" t="str">
        <f t="shared" si="129"/>
        <v>-</v>
      </c>
      <c r="AU718" s="48" t="str">
        <f t="shared" si="123"/>
        <v>No</v>
      </c>
      <c r="AV718" s="48" t="str">
        <f t="shared" si="124"/>
        <v>No</v>
      </c>
      <c r="AW718" s="48" t="str">
        <f t="shared" si="125"/>
        <v>-</v>
      </c>
      <c r="AX718" s="48" t="str">
        <f t="shared" si="126"/>
        <v>No</v>
      </c>
      <c r="AY718" s="48" t="str">
        <f t="shared" si="127"/>
        <v>No</v>
      </c>
      <c r="AZ718" s="48">
        <f t="shared" si="128"/>
        <v>0</v>
      </c>
    </row>
    <row r="719" spans="4:52" x14ac:dyDescent="0.25">
      <c r="D719" s="46"/>
      <c r="E719" s="46"/>
      <c r="F719" s="46"/>
      <c r="G719" s="46"/>
      <c r="H719" s="46"/>
      <c r="AJ719"/>
      <c r="AK719"/>
      <c r="AL719"/>
      <c r="AM719"/>
      <c r="AN719"/>
      <c r="AO719"/>
      <c r="AP719"/>
      <c r="AQ719" s="48" t="str">
        <f>IF(ROW()=1,"",IF(L719=200,IFERROR(IF(FIND(LOWER(Questionnaire!$E$2),LOWER(N719)),"Yes","No"),"No"),"-"))</f>
        <v>-</v>
      </c>
      <c r="AR719" s="48" t="str">
        <f t="shared" si="121"/>
        <v>-</v>
      </c>
      <c r="AS719" s="48" t="str">
        <f t="shared" si="122"/>
        <v>-</v>
      </c>
      <c r="AT719" s="48" t="str">
        <f t="shared" si="129"/>
        <v>-</v>
      </c>
      <c r="AU719" s="48" t="str">
        <f t="shared" si="123"/>
        <v>No</v>
      </c>
      <c r="AV719" s="48" t="str">
        <f t="shared" si="124"/>
        <v>No</v>
      </c>
      <c r="AW719" s="48" t="str">
        <f t="shared" si="125"/>
        <v>-</v>
      </c>
      <c r="AX719" s="48" t="str">
        <f t="shared" si="126"/>
        <v>No</v>
      </c>
      <c r="AY719" s="48" t="str">
        <f t="shared" si="127"/>
        <v>No</v>
      </c>
      <c r="AZ719" s="48">
        <f t="shared" si="128"/>
        <v>0</v>
      </c>
    </row>
    <row r="720" spans="4:52" x14ac:dyDescent="0.25">
      <c r="D720" s="46"/>
      <c r="E720" s="46"/>
      <c r="F720" s="46"/>
      <c r="G720" s="46"/>
      <c r="H720" s="46"/>
      <c r="AJ720"/>
      <c r="AK720"/>
      <c r="AL720"/>
      <c r="AM720"/>
      <c r="AN720"/>
      <c r="AO720"/>
      <c r="AP720"/>
      <c r="AQ720" s="48" t="str">
        <f>IF(ROW()=1,"",IF(L720=200,IFERROR(IF(FIND(LOWER(Questionnaire!$E$2),LOWER(N720)),"Yes","No"),"No"),"-"))</f>
        <v>-</v>
      </c>
      <c r="AR720" s="48" t="str">
        <f t="shared" si="121"/>
        <v>-</v>
      </c>
      <c r="AS720" s="48" t="str">
        <f t="shared" si="122"/>
        <v>-</v>
      </c>
      <c r="AT720" s="48" t="str">
        <f t="shared" si="129"/>
        <v>-</v>
      </c>
      <c r="AU720" s="48" t="str">
        <f t="shared" si="123"/>
        <v>No</v>
      </c>
      <c r="AV720" s="48" t="str">
        <f t="shared" si="124"/>
        <v>No</v>
      </c>
      <c r="AW720" s="48" t="str">
        <f t="shared" si="125"/>
        <v>-</v>
      </c>
      <c r="AX720" s="48" t="str">
        <f t="shared" si="126"/>
        <v>No</v>
      </c>
      <c r="AY720" s="48" t="str">
        <f t="shared" si="127"/>
        <v>No</v>
      </c>
      <c r="AZ720" s="48">
        <f t="shared" si="128"/>
        <v>0</v>
      </c>
    </row>
    <row r="721" spans="4:52" x14ac:dyDescent="0.25">
      <c r="D721" s="46"/>
      <c r="E721" s="46"/>
      <c r="F721" s="46"/>
      <c r="G721" s="46"/>
      <c r="H721" s="46"/>
      <c r="AJ721"/>
      <c r="AK721"/>
      <c r="AL721"/>
      <c r="AM721"/>
      <c r="AN721"/>
      <c r="AO721"/>
      <c r="AP721"/>
      <c r="AQ721" s="48" t="str">
        <f>IF(ROW()=1,"",IF(L721=200,IFERROR(IF(FIND(LOWER(Questionnaire!$E$2),LOWER(N721)),"Yes","No"),"No"),"-"))</f>
        <v>-</v>
      </c>
      <c r="AR721" s="48" t="str">
        <f t="shared" si="121"/>
        <v>-</v>
      </c>
      <c r="AS721" s="48" t="str">
        <f t="shared" si="122"/>
        <v>-</v>
      </c>
      <c r="AT721" s="48" t="str">
        <f t="shared" si="129"/>
        <v>-</v>
      </c>
      <c r="AU721" s="48" t="str">
        <f t="shared" si="123"/>
        <v>No</v>
      </c>
      <c r="AV721" s="48" t="str">
        <f t="shared" si="124"/>
        <v>No</v>
      </c>
      <c r="AW721" s="48" t="str">
        <f t="shared" si="125"/>
        <v>-</v>
      </c>
      <c r="AX721" s="48" t="str">
        <f t="shared" si="126"/>
        <v>No</v>
      </c>
      <c r="AY721" s="48" t="str">
        <f t="shared" si="127"/>
        <v>No</v>
      </c>
      <c r="AZ721" s="48">
        <f t="shared" si="128"/>
        <v>0</v>
      </c>
    </row>
    <row r="722" spans="4:52" x14ac:dyDescent="0.25">
      <c r="D722" s="46"/>
      <c r="E722" s="46"/>
      <c r="F722" s="46"/>
      <c r="G722" s="46"/>
      <c r="H722" s="46"/>
      <c r="AJ722"/>
      <c r="AK722"/>
      <c r="AL722"/>
      <c r="AM722"/>
      <c r="AN722"/>
      <c r="AO722"/>
      <c r="AP722"/>
      <c r="AQ722" s="48" t="str">
        <f>IF(ROW()=1,"",IF(L722=200,IFERROR(IF(FIND(LOWER(Questionnaire!$E$2),LOWER(N722)),"Yes","No"),"No"),"-"))</f>
        <v>-</v>
      </c>
      <c r="AR722" s="48" t="str">
        <f t="shared" si="121"/>
        <v>-</v>
      </c>
      <c r="AS722" s="48" t="str">
        <f t="shared" si="122"/>
        <v>-</v>
      </c>
      <c r="AT722" s="48" t="str">
        <f t="shared" si="129"/>
        <v>-</v>
      </c>
      <c r="AU722" s="48" t="str">
        <f t="shared" si="123"/>
        <v>No</v>
      </c>
      <c r="AV722" s="48" t="str">
        <f t="shared" si="124"/>
        <v>No</v>
      </c>
      <c r="AW722" s="48" t="str">
        <f t="shared" si="125"/>
        <v>-</v>
      </c>
      <c r="AX722" s="48" t="str">
        <f t="shared" si="126"/>
        <v>No</v>
      </c>
      <c r="AY722" s="48" t="str">
        <f t="shared" si="127"/>
        <v>No</v>
      </c>
      <c r="AZ722" s="48">
        <f t="shared" si="128"/>
        <v>0</v>
      </c>
    </row>
    <row r="723" spans="4:52" x14ac:dyDescent="0.25">
      <c r="D723" s="46"/>
      <c r="E723" s="46"/>
      <c r="F723" s="46"/>
      <c r="G723" s="46"/>
      <c r="H723" s="46"/>
      <c r="AJ723"/>
      <c r="AK723"/>
      <c r="AL723"/>
      <c r="AM723"/>
      <c r="AN723"/>
      <c r="AO723"/>
      <c r="AP723"/>
      <c r="AQ723" s="48" t="str">
        <f>IF(ROW()=1,"",IF(L723=200,IFERROR(IF(FIND(LOWER(Questionnaire!$E$2),LOWER(N723)),"Yes","No"),"No"),"-"))</f>
        <v>-</v>
      </c>
      <c r="AR723" s="48" t="str">
        <f t="shared" si="121"/>
        <v>-</v>
      </c>
      <c r="AS723" s="48" t="str">
        <f t="shared" si="122"/>
        <v>-</v>
      </c>
      <c r="AT723" s="48" t="str">
        <f t="shared" si="129"/>
        <v>-</v>
      </c>
      <c r="AU723" s="48" t="str">
        <f t="shared" si="123"/>
        <v>No</v>
      </c>
      <c r="AV723" s="48" t="str">
        <f t="shared" si="124"/>
        <v>No</v>
      </c>
      <c r="AW723" s="48" t="str">
        <f t="shared" si="125"/>
        <v>-</v>
      </c>
      <c r="AX723" s="48" t="str">
        <f t="shared" si="126"/>
        <v>No</v>
      </c>
      <c r="AY723" s="48" t="str">
        <f t="shared" si="127"/>
        <v>No</v>
      </c>
      <c r="AZ723" s="48">
        <f t="shared" si="128"/>
        <v>0</v>
      </c>
    </row>
    <row r="724" spans="4:52" x14ac:dyDescent="0.25">
      <c r="D724" s="46"/>
      <c r="E724" s="46"/>
      <c r="F724" s="46"/>
      <c r="G724" s="46"/>
      <c r="H724" s="46"/>
      <c r="AJ724"/>
      <c r="AK724"/>
      <c r="AL724"/>
      <c r="AM724"/>
      <c r="AN724"/>
      <c r="AO724"/>
      <c r="AP724"/>
      <c r="AQ724" s="48" t="str">
        <f>IF(ROW()=1,"",IF(L724=200,IFERROR(IF(FIND(LOWER(Questionnaire!$E$2),LOWER(N724)),"Yes","No"),"No"),"-"))</f>
        <v>-</v>
      </c>
      <c r="AR724" s="48" t="str">
        <f t="shared" si="121"/>
        <v>-</v>
      </c>
      <c r="AS724" s="48" t="str">
        <f t="shared" si="122"/>
        <v>-</v>
      </c>
      <c r="AT724" s="48" t="str">
        <f t="shared" si="129"/>
        <v>-</v>
      </c>
      <c r="AU724" s="48" t="str">
        <f t="shared" si="123"/>
        <v>No</v>
      </c>
      <c r="AV724" s="48" t="str">
        <f t="shared" si="124"/>
        <v>No</v>
      </c>
      <c r="AW724" s="48" t="str">
        <f t="shared" si="125"/>
        <v>-</v>
      </c>
      <c r="AX724" s="48" t="str">
        <f t="shared" si="126"/>
        <v>No</v>
      </c>
      <c r="AY724" s="48" t="str">
        <f t="shared" si="127"/>
        <v>No</v>
      </c>
      <c r="AZ724" s="48">
        <f t="shared" si="128"/>
        <v>0</v>
      </c>
    </row>
    <row r="725" spans="4:52" x14ac:dyDescent="0.25">
      <c r="D725" s="46"/>
      <c r="E725" s="46"/>
      <c r="F725" s="46"/>
      <c r="G725" s="46"/>
      <c r="H725" s="46"/>
      <c r="AJ725"/>
      <c r="AK725"/>
      <c r="AL725"/>
      <c r="AM725"/>
      <c r="AN725"/>
      <c r="AO725"/>
      <c r="AP725"/>
      <c r="AQ725" s="48" t="str">
        <f>IF(ROW()=1,"",IF(L725=200,IFERROR(IF(FIND(LOWER(Questionnaire!$E$2),LOWER(N725)),"Yes","No"),"No"),"-"))</f>
        <v>-</v>
      </c>
      <c r="AR725" s="48" t="str">
        <f t="shared" si="121"/>
        <v>-</v>
      </c>
      <c r="AS725" s="48" t="str">
        <f t="shared" si="122"/>
        <v>-</v>
      </c>
      <c r="AT725" s="48" t="str">
        <f t="shared" si="129"/>
        <v>-</v>
      </c>
      <c r="AU725" s="48" t="str">
        <f t="shared" si="123"/>
        <v>No</v>
      </c>
      <c r="AV725" s="48" t="str">
        <f t="shared" si="124"/>
        <v>No</v>
      </c>
      <c r="AW725" s="48" t="str">
        <f t="shared" si="125"/>
        <v>-</v>
      </c>
      <c r="AX725" s="48" t="str">
        <f t="shared" si="126"/>
        <v>No</v>
      </c>
      <c r="AY725" s="48" t="str">
        <f t="shared" si="127"/>
        <v>No</v>
      </c>
      <c r="AZ725" s="48">
        <f t="shared" si="128"/>
        <v>0</v>
      </c>
    </row>
    <row r="726" spans="4:52" x14ac:dyDescent="0.25">
      <c r="D726" s="46"/>
      <c r="E726" s="46"/>
      <c r="F726" s="46"/>
      <c r="G726" s="46"/>
      <c r="H726" s="46"/>
      <c r="AJ726"/>
      <c r="AK726"/>
      <c r="AL726"/>
      <c r="AM726"/>
      <c r="AN726"/>
      <c r="AO726"/>
      <c r="AP726"/>
      <c r="AQ726" s="48" t="str">
        <f>IF(ROW()=1,"",IF(L726=200,IFERROR(IF(FIND(LOWER(Questionnaire!$E$2),LOWER(N726)),"Yes","No"),"No"),"-"))</f>
        <v>-</v>
      </c>
      <c r="AR726" s="48" t="str">
        <f t="shared" si="121"/>
        <v>-</v>
      </c>
      <c r="AS726" s="48" t="str">
        <f t="shared" si="122"/>
        <v>-</v>
      </c>
      <c r="AT726" s="48" t="str">
        <f t="shared" si="129"/>
        <v>-</v>
      </c>
      <c r="AU726" s="48" t="str">
        <f t="shared" si="123"/>
        <v>No</v>
      </c>
      <c r="AV726" s="48" t="str">
        <f t="shared" si="124"/>
        <v>No</v>
      </c>
      <c r="AW726" s="48" t="str">
        <f t="shared" si="125"/>
        <v>-</v>
      </c>
      <c r="AX726" s="48" t="str">
        <f t="shared" si="126"/>
        <v>No</v>
      </c>
      <c r="AY726" s="48" t="str">
        <f t="shared" si="127"/>
        <v>No</v>
      </c>
      <c r="AZ726" s="48">
        <f t="shared" si="128"/>
        <v>0</v>
      </c>
    </row>
    <row r="727" spans="4:52" x14ac:dyDescent="0.25">
      <c r="D727" s="46"/>
      <c r="E727" s="46"/>
      <c r="F727" s="46"/>
      <c r="G727" s="46"/>
      <c r="H727" s="46"/>
      <c r="AJ727"/>
      <c r="AK727"/>
      <c r="AL727"/>
      <c r="AM727"/>
      <c r="AN727"/>
      <c r="AO727"/>
      <c r="AP727"/>
      <c r="AQ727" s="48" t="str">
        <f>IF(ROW()=1,"",IF(L727=200,IFERROR(IF(FIND(LOWER(Questionnaire!$E$2),LOWER(N727)),"Yes","No"),"No"),"-"))</f>
        <v>-</v>
      </c>
      <c r="AR727" s="48" t="str">
        <f t="shared" si="121"/>
        <v>-</v>
      </c>
      <c r="AS727" s="48" t="str">
        <f t="shared" si="122"/>
        <v>-</v>
      </c>
      <c r="AT727" s="48" t="str">
        <f t="shared" si="129"/>
        <v>-</v>
      </c>
      <c r="AU727" s="48" t="str">
        <f t="shared" si="123"/>
        <v>No</v>
      </c>
      <c r="AV727" s="48" t="str">
        <f t="shared" si="124"/>
        <v>No</v>
      </c>
      <c r="AW727" s="48" t="str">
        <f t="shared" si="125"/>
        <v>-</v>
      </c>
      <c r="AX727" s="48" t="str">
        <f t="shared" si="126"/>
        <v>No</v>
      </c>
      <c r="AY727" s="48" t="str">
        <f t="shared" si="127"/>
        <v>No</v>
      </c>
      <c r="AZ727" s="48">
        <f t="shared" si="128"/>
        <v>0</v>
      </c>
    </row>
    <row r="728" spans="4:52" x14ac:dyDescent="0.25">
      <c r="D728" s="46"/>
      <c r="E728" s="46"/>
      <c r="F728" s="46"/>
      <c r="G728" s="46"/>
      <c r="H728" s="46"/>
      <c r="AJ728"/>
      <c r="AK728"/>
      <c r="AL728"/>
      <c r="AM728"/>
      <c r="AN728"/>
      <c r="AO728"/>
      <c r="AP728"/>
      <c r="AQ728" s="48" t="str">
        <f>IF(ROW()=1,"",IF(L728=200,IFERROR(IF(FIND(LOWER(Questionnaire!$E$2),LOWER(N728)),"Yes","No"),"No"),"-"))</f>
        <v>-</v>
      </c>
      <c r="AR728" s="48" t="str">
        <f t="shared" si="121"/>
        <v>-</v>
      </c>
      <c r="AS728" s="48" t="str">
        <f t="shared" si="122"/>
        <v>-</v>
      </c>
      <c r="AT728" s="48" t="str">
        <f t="shared" si="129"/>
        <v>-</v>
      </c>
      <c r="AU728" s="48" t="str">
        <f t="shared" si="123"/>
        <v>No</v>
      </c>
      <c r="AV728" s="48" t="str">
        <f t="shared" si="124"/>
        <v>No</v>
      </c>
      <c r="AW728" s="48" t="str">
        <f t="shared" si="125"/>
        <v>-</v>
      </c>
      <c r="AX728" s="48" t="str">
        <f t="shared" si="126"/>
        <v>No</v>
      </c>
      <c r="AY728" s="48" t="str">
        <f t="shared" si="127"/>
        <v>No</v>
      </c>
      <c r="AZ728" s="48">
        <f t="shared" si="128"/>
        <v>0</v>
      </c>
    </row>
    <row r="729" spans="4:52" x14ac:dyDescent="0.25">
      <c r="D729" s="46"/>
      <c r="E729" s="46"/>
      <c r="F729" s="46"/>
      <c r="G729" s="46"/>
      <c r="H729" s="46"/>
      <c r="AJ729"/>
      <c r="AK729"/>
      <c r="AL729"/>
      <c r="AM729"/>
      <c r="AN729"/>
      <c r="AO729"/>
      <c r="AP729"/>
      <c r="AQ729" s="48" t="str">
        <f>IF(ROW()=1,"",IF(L729=200,IFERROR(IF(FIND(LOWER(Questionnaire!$E$2),LOWER(N729)),"Yes","No"),"No"),"-"))</f>
        <v>-</v>
      </c>
      <c r="AR729" s="48" t="str">
        <f t="shared" si="121"/>
        <v>-</v>
      </c>
      <c r="AS729" s="48" t="str">
        <f t="shared" si="122"/>
        <v>-</v>
      </c>
      <c r="AT729" s="48" t="str">
        <f t="shared" si="129"/>
        <v>-</v>
      </c>
      <c r="AU729" s="48" t="str">
        <f t="shared" si="123"/>
        <v>No</v>
      </c>
      <c r="AV729" s="48" t="str">
        <f t="shared" si="124"/>
        <v>No</v>
      </c>
      <c r="AW729" s="48" t="str">
        <f t="shared" si="125"/>
        <v>-</v>
      </c>
      <c r="AX729" s="48" t="str">
        <f t="shared" si="126"/>
        <v>No</v>
      </c>
      <c r="AY729" s="48" t="str">
        <f t="shared" si="127"/>
        <v>No</v>
      </c>
      <c r="AZ729" s="48">
        <f t="shared" si="128"/>
        <v>0</v>
      </c>
    </row>
    <row r="730" spans="4:52" x14ac:dyDescent="0.25">
      <c r="D730" s="46"/>
      <c r="E730" s="46"/>
      <c r="F730" s="46"/>
      <c r="G730" s="46"/>
      <c r="H730" s="46"/>
      <c r="AJ730"/>
      <c r="AK730"/>
      <c r="AL730"/>
      <c r="AM730"/>
      <c r="AN730"/>
      <c r="AO730"/>
      <c r="AP730"/>
      <c r="AQ730" s="48" t="str">
        <f>IF(ROW()=1,"",IF(L730=200,IFERROR(IF(FIND(LOWER(Questionnaire!$E$2),LOWER(N730)),"Yes","No"),"No"),"-"))</f>
        <v>-</v>
      </c>
      <c r="AR730" s="48" t="str">
        <f t="shared" si="121"/>
        <v>-</v>
      </c>
      <c r="AS730" s="48" t="str">
        <f t="shared" si="122"/>
        <v>-</v>
      </c>
      <c r="AT730" s="48" t="str">
        <f t="shared" si="129"/>
        <v>-</v>
      </c>
      <c r="AU730" s="48" t="str">
        <f t="shared" si="123"/>
        <v>No</v>
      </c>
      <c r="AV730" s="48" t="str">
        <f t="shared" si="124"/>
        <v>No</v>
      </c>
      <c r="AW730" s="48" t="str">
        <f t="shared" si="125"/>
        <v>-</v>
      </c>
      <c r="AX730" s="48" t="str">
        <f t="shared" si="126"/>
        <v>No</v>
      </c>
      <c r="AY730" s="48" t="str">
        <f t="shared" si="127"/>
        <v>No</v>
      </c>
      <c r="AZ730" s="48">
        <f t="shared" si="128"/>
        <v>0</v>
      </c>
    </row>
    <row r="731" spans="4:52" x14ac:dyDescent="0.25">
      <c r="D731" s="46"/>
      <c r="E731" s="46"/>
      <c r="F731" s="46"/>
      <c r="G731" s="46"/>
      <c r="H731" s="46"/>
      <c r="AJ731"/>
      <c r="AK731"/>
      <c r="AL731"/>
      <c r="AM731"/>
      <c r="AN731"/>
      <c r="AO731"/>
      <c r="AP731"/>
      <c r="AQ731" s="48" t="str">
        <f>IF(ROW()=1,"",IF(L731=200,IFERROR(IF(FIND(LOWER(Questionnaire!$E$2),LOWER(N731)),"Yes","No"),"No"),"-"))</f>
        <v>-</v>
      </c>
      <c r="AR731" s="48" t="str">
        <f t="shared" si="121"/>
        <v>-</v>
      </c>
      <c r="AS731" s="48" t="str">
        <f t="shared" si="122"/>
        <v>-</v>
      </c>
      <c r="AT731" s="48" t="str">
        <f t="shared" si="129"/>
        <v>-</v>
      </c>
      <c r="AU731" s="48" t="str">
        <f t="shared" si="123"/>
        <v>No</v>
      </c>
      <c r="AV731" s="48" t="str">
        <f t="shared" si="124"/>
        <v>No</v>
      </c>
      <c r="AW731" s="48" t="str">
        <f t="shared" si="125"/>
        <v>-</v>
      </c>
      <c r="AX731" s="48" t="str">
        <f t="shared" si="126"/>
        <v>No</v>
      </c>
      <c r="AY731" s="48" t="str">
        <f t="shared" si="127"/>
        <v>No</v>
      </c>
      <c r="AZ731" s="48">
        <f t="shared" si="128"/>
        <v>0</v>
      </c>
    </row>
    <row r="732" spans="4:52" x14ac:dyDescent="0.25">
      <c r="D732" s="46"/>
      <c r="E732" s="46"/>
      <c r="F732" s="46"/>
      <c r="G732" s="46"/>
      <c r="H732" s="46"/>
      <c r="AJ732"/>
      <c r="AK732"/>
      <c r="AL732"/>
      <c r="AM732"/>
      <c r="AN732"/>
      <c r="AO732"/>
      <c r="AP732"/>
      <c r="AQ732" s="48" t="str">
        <f>IF(ROW()=1,"",IF(L732=200,IFERROR(IF(FIND(LOWER(Questionnaire!$E$2),LOWER(N732)),"Yes","No"),"No"),"-"))</f>
        <v>-</v>
      </c>
      <c r="AR732" s="48" t="str">
        <f t="shared" si="121"/>
        <v>-</v>
      </c>
      <c r="AS732" s="48" t="str">
        <f t="shared" si="122"/>
        <v>-</v>
      </c>
      <c r="AT732" s="48" t="str">
        <f t="shared" si="129"/>
        <v>-</v>
      </c>
      <c r="AU732" s="48" t="str">
        <f t="shared" si="123"/>
        <v>No</v>
      </c>
      <c r="AV732" s="48" t="str">
        <f t="shared" si="124"/>
        <v>No</v>
      </c>
      <c r="AW732" s="48" t="str">
        <f t="shared" si="125"/>
        <v>-</v>
      </c>
      <c r="AX732" s="48" t="str">
        <f t="shared" si="126"/>
        <v>No</v>
      </c>
      <c r="AY732" s="48" t="str">
        <f t="shared" si="127"/>
        <v>No</v>
      </c>
      <c r="AZ732" s="48">
        <f t="shared" si="128"/>
        <v>0</v>
      </c>
    </row>
    <row r="733" spans="4:52" x14ac:dyDescent="0.25">
      <c r="D733" s="46"/>
      <c r="E733" s="46"/>
      <c r="F733" s="46"/>
      <c r="G733" s="46"/>
      <c r="H733" s="46"/>
      <c r="AJ733"/>
      <c r="AK733"/>
      <c r="AL733"/>
      <c r="AM733"/>
      <c r="AN733"/>
      <c r="AO733"/>
      <c r="AP733"/>
      <c r="AQ733" s="48" t="str">
        <f>IF(ROW()=1,"",IF(L733=200,IFERROR(IF(FIND(LOWER(Questionnaire!$E$2),LOWER(N733)),"Yes","No"),"No"),"-"))</f>
        <v>-</v>
      </c>
      <c r="AR733" s="48" t="str">
        <f t="shared" si="121"/>
        <v>-</v>
      </c>
      <c r="AS733" s="48" t="str">
        <f t="shared" si="122"/>
        <v>-</v>
      </c>
      <c r="AT733" s="48" t="str">
        <f t="shared" si="129"/>
        <v>-</v>
      </c>
      <c r="AU733" s="48" t="str">
        <f t="shared" si="123"/>
        <v>No</v>
      </c>
      <c r="AV733" s="48" t="str">
        <f t="shared" si="124"/>
        <v>No</v>
      </c>
      <c r="AW733" s="48" t="str">
        <f t="shared" si="125"/>
        <v>-</v>
      </c>
      <c r="AX733" s="48" t="str">
        <f t="shared" si="126"/>
        <v>No</v>
      </c>
      <c r="AY733" s="48" t="str">
        <f t="shared" si="127"/>
        <v>No</v>
      </c>
      <c r="AZ733" s="48">
        <f t="shared" si="128"/>
        <v>0</v>
      </c>
    </row>
    <row r="734" spans="4:52" x14ac:dyDescent="0.25">
      <c r="D734" s="46"/>
      <c r="E734" s="46"/>
      <c r="F734" s="46"/>
      <c r="G734" s="46"/>
      <c r="H734" s="46"/>
      <c r="AJ734"/>
      <c r="AK734"/>
      <c r="AL734"/>
      <c r="AM734"/>
      <c r="AN734"/>
      <c r="AO734"/>
      <c r="AP734"/>
      <c r="AQ734" s="48" t="str">
        <f>IF(ROW()=1,"",IF(L734=200,IFERROR(IF(FIND(LOWER(Questionnaire!$E$2),LOWER(N734)),"Yes","No"),"No"),"-"))</f>
        <v>-</v>
      </c>
      <c r="AR734" s="48" t="str">
        <f t="shared" si="121"/>
        <v>-</v>
      </c>
      <c r="AS734" s="48" t="str">
        <f t="shared" si="122"/>
        <v>-</v>
      </c>
      <c r="AT734" s="48" t="str">
        <f t="shared" si="129"/>
        <v>-</v>
      </c>
      <c r="AU734" s="48" t="str">
        <f t="shared" si="123"/>
        <v>No</v>
      </c>
      <c r="AV734" s="48" t="str">
        <f t="shared" si="124"/>
        <v>No</v>
      </c>
      <c r="AW734" s="48" t="str">
        <f t="shared" si="125"/>
        <v>-</v>
      </c>
      <c r="AX734" s="48" t="str">
        <f t="shared" si="126"/>
        <v>No</v>
      </c>
      <c r="AY734" s="48" t="str">
        <f t="shared" si="127"/>
        <v>No</v>
      </c>
      <c r="AZ734" s="48">
        <f t="shared" si="128"/>
        <v>0</v>
      </c>
    </row>
    <row r="735" spans="4:52" x14ac:dyDescent="0.25">
      <c r="D735" s="46"/>
      <c r="E735" s="46"/>
      <c r="F735" s="46"/>
      <c r="G735" s="46"/>
      <c r="H735" s="46"/>
      <c r="AJ735"/>
      <c r="AK735"/>
      <c r="AL735"/>
      <c r="AM735"/>
      <c r="AN735"/>
      <c r="AO735"/>
      <c r="AP735"/>
      <c r="AQ735" s="48" t="str">
        <f>IF(ROW()=1,"",IF(L735=200,IFERROR(IF(FIND(LOWER(Questionnaire!$E$2),LOWER(N735)),"Yes","No"),"No"),"-"))</f>
        <v>-</v>
      </c>
      <c r="AR735" s="48" t="str">
        <f t="shared" si="121"/>
        <v>-</v>
      </c>
      <c r="AS735" s="48" t="str">
        <f t="shared" si="122"/>
        <v>-</v>
      </c>
      <c r="AT735" s="48" t="str">
        <f t="shared" si="129"/>
        <v>-</v>
      </c>
      <c r="AU735" s="48" t="str">
        <f t="shared" si="123"/>
        <v>No</v>
      </c>
      <c r="AV735" s="48" t="str">
        <f t="shared" si="124"/>
        <v>No</v>
      </c>
      <c r="AW735" s="48" t="str">
        <f t="shared" si="125"/>
        <v>-</v>
      </c>
      <c r="AX735" s="48" t="str">
        <f t="shared" si="126"/>
        <v>No</v>
      </c>
      <c r="AY735" s="48" t="str">
        <f t="shared" si="127"/>
        <v>No</v>
      </c>
      <c r="AZ735" s="48">
        <f t="shared" si="128"/>
        <v>0</v>
      </c>
    </row>
    <row r="736" spans="4:52" x14ac:dyDescent="0.25">
      <c r="D736" s="46"/>
      <c r="E736" s="46"/>
      <c r="F736" s="46"/>
      <c r="G736" s="46"/>
      <c r="H736" s="46"/>
      <c r="AJ736"/>
      <c r="AK736"/>
      <c r="AL736"/>
      <c r="AM736"/>
      <c r="AN736"/>
      <c r="AO736"/>
      <c r="AP736"/>
      <c r="AQ736" s="48" t="str">
        <f>IF(ROW()=1,"",IF(L736=200,IFERROR(IF(FIND(LOWER(Questionnaire!$E$2),LOWER(N736)),"Yes","No"),"No"),"-"))</f>
        <v>-</v>
      </c>
      <c r="AR736" s="48" t="str">
        <f t="shared" si="121"/>
        <v>-</v>
      </c>
      <c r="AS736" s="48" t="str">
        <f t="shared" si="122"/>
        <v>-</v>
      </c>
      <c r="AT736" s="48" t="str">
        <f t="shared" si="129"/>
        <v>-</v>
      </c>
      <c r="AU736" s="48" t="str">
        <f t="shared" si="123"/>
        <v>No</v>
      </c>
      <c r="AV736" s="48" t="str">
        <f t="shared" si="124"/>
        <v>No</v>
      </c>
      <c r="AW736" s="48" t="str">
        <f t="shared" si="125"/>
        <v>-</v>
      </c>
      <c r="AX736" s="48" t="str">
        <f t="shared" si="126"/>
        <v>No</v>
      </c>
      <c r="AY736" s="48" t="str">
        <f t="shared" si="127"/>
        <v>No</v>
      </c>
      <c r="AZ736" s="48">
        <f t="shared" si="128"/>
        <v>0</v>
      </c>
    </row>
    <row r="737" spans="4:52" x14ac:dyDescent="0.25">
      <c r="D737" s="46"/>
      <c r="E737" s="46"/>
      <c r="F737" s="46"/>
      <c r="G737" s="46"/>
      <c r="H737" s="46"/>
      <c r="AJ737"/>
      <c r="AK737"/>
      <c r="AL737"/>
      <c r="AM737"/>
      <c r="AN737"/>
      <c r="AO737"/>
      <c r="AP737"/>
      <c r="AQ737" s="48" t="str">
        <f>IF(ROW()=1,"",IF(L737=200,IFERROR(IF(FIND(LOWER(Questionnaire!$E$2),LOWER(N737)),"Yes","No"),"No"),"-"))</f>
        <v>-</v>
      </c>
      <c r="AR737" s="48" t="str">
        <f t="shared" si="121"/>
        <v>-</v>
      </c>
      <c r="AS737" s="48" t="str">
        <f t="shared" si="122"/>
        <v>-</v>
      </c>
      <c r="AT737" s="48" t="str">
        <f t="shared" si="129"/>
        <v>-</v>
      </c>
      <c r="AU737" s="48" t="str">
        <f t="shared" si="123"/>
        <v>No</v>
      </c>
      <c r="AV737" s="48" t="str">
        <f t="shared" si="124"/>
        <v>No</v>
      </c>
      <c r="AW737" s="48" t="str">
        <f t="shared" si="125"/>
        <v>-</v>
      </c>
      <c r="AX737" s="48" t="str">
        <f t="shared" si="126"/>
        <v>No</v>
      </c>
      <c r="AY737" s="48" t="str">
        <f t="shared" si="127"/>
        <v>No</v>
      </c>
      <c r="AZ737" s="48">
        <f t="shared" si="128"/>
        <v>0</v>
      </c>
    </row>
    <row r="738" spans="4:52" x14ac:dyDescent="0.25">
      <c r="D738" s="46"/>
      <c r="E738" s="46"/>
      <c r="F738" s="46"/>
      <c r="G738" s="46"/>
      <c r="H738" s="46"/>
      <c r="AJ738"/>
      <c r="AK738"/>
      <c r="AL738"/>
      <c r="AM738"/>
      <c r="AN738"/>
      <c r="AO738"/>
      <c r="AP738"/>
      <c r="AQ738" s="48" t="str">
        <f>IF(ROW()=1,"",IF(L738=200,IFERROR(IF(FIND(LOWER(Questionnaire!$E$2),LOWER(N738)),"Yes","No"),"No"),"-"))</f>
        <v>-</v>
      </c>
      <c r="AR738" s="48" t="str">
        <f t="shared" si="121"/>
        <v>-</v>
      </c>
      <c r="AS738" s="48" t="str">
        <f t="shared" si="122"/>
        <v>-</v>
      </c>
      <c r="AT738" s="48" t="str">
        <f t="shared" si="129"/>
        <v>-</v>
      </c>
      <c r="AU738" s="48" t="str">
        <f t="shared" si="123"/>
        <v>No</v>
      </c>
      <c r="AV738" s="48" t="str">
        <f t="shared" si="124"/>
        <v>No</v>
      </c>
      <c r="AW738" s="48" t="str">
        <f t="shared" si="125"/>
        <v>-</v>
      </c>
      <c r="AX738" s="48" t="str">
        <f t="shared" si="126"/>
        <v>No</v>
      </c>
      <c r="AY738" s="48" t="str">
        <f t="shared" si="127"/>
        <v>No</v>
      </c>
      <c r="AZ738" s="48">
        <f t="shared" si="128"/>
        <v>0</v>
      </c>
    </row>
    <row r="739" spans="4:52" x14ac:dyDescent="0.25">
      <c r="D739" s="46"/>
      <c r="E739" s="46"/>
      <c r="F739" s="46"/>
      <c r="G739" s="46"/>
      <c r="H739" s="46"/>
      <c r="AJ739"/>
      <c r="AK739"/>
      <c r="AL739"/>
      <c r="AM739"/>
      <c r="AN739"/>
      <c r="AO739"/>
      <c r="AP739"/>
      <c r="AQ739" s="48" t="str">
        <f>IF(ROW()=1,"",IF(L739=200,IFERROR(IF(FIND(LOWER(Questionnaire!$E$2),LOWER(N739)),"Yes","No"),"No"),"-"))</f>
        <v>-</v>
      </c>
      <c r="AR739" s="48" t="str">
        <f t="shared" si="121"/>
        <v>-</v>
      </c>
      <c r="AS739" s="48" t="str">
        <f t="shared" si="122"/>
        <v>-</v>
      </c>
      <c r="AT739" s="48" t="str">
        <f t="shared" si="129"/>
        <v>-</v>
      </c>
      <c r="AU739" s="48" t="str">
        <f t="shared" si="123"/>
        <v>No</v>
      </c>
      <c r="AV739" s="48" t="str">
        <f t="shared" si="124"/>
        <v>No</v>
      </c>
      <c r="AW739" s="48" t="str">
        <f t="shared" si="125"/>
        <v>-</v>
      </c>
      <c r="AX739" s="48" t="str">
        <f t="shared" si="126"/>
        <v>No</v>
      </c>
      <c r="AY739" s="48" t="str">
        <f t="shared" si="127"/>
        <v>No</v>
      </c>
      <c r="AZ739" s="48">
        <f t="shared" si="128"/>
        <v>0</v>
      </c>
    </row>
    <row r="740" spans="4:52" x14ac:dyDescent="0.25">
      <c r="D740" s="46"/>
      <c r="E740" s="46"/>
      <c r="F740" s="46"/>
      <c r="G740" s="46"/>
      <c r="H740" s="46"/>
      <c r="AJ740"/>
      <c r="AK740"/>
      <c r="AL740"/>
      <c r="AM740"/>
      <c r="AN740"/>
      <c r="AO740"/>
      <c r="AP740"/>
      <c r="AQ740" s="48" t="str">
        <f>IF(ROW()=1,"",IF(L740=200,IFERROR(IF(FIND(LOWER(Questionnaire!$E$2),LOWER(N740)),"Yes","No"),"No"),"-"))</f>
        <v>-</v>
      </c>
      <c r="AR740" s="48" t="str">
        <f t="shared" si="121"/>
        <v>-</v>
      </c>
      <c r="AS740" s="48" t="str">
        <f t="shared" si="122"/>
        <v>-</v>
      </c>
      <c r="AT740" s="48" t="str">
        <f t="shared" si="129"/>
        <v>-</v>
      </c>
      <c r="AU740" s="48" t="str">
        <f t="shared" si="123"/>
        <v>No</v>
      </c>
      <c r="AV740" s="48" t="str">
        <f t="shared" si="124"/>
        <v>No</v>
      </c>
      <c r="AW740" s="48" t="str">
        <f t="shared" si="125"/>
        <v>-</v>
      </c>
      <c r="AX740" s="48" t="str">
        <f t="shared" si="126"/>
        <v>No</v>
      </c>
      <c r="AY740" s="48" t="str">
        <f t="shared" si="127"/>
        <v>No</v>
      </c>
      <c r="AZ740" s="48">
        <f t="shared" si="128"/>
        <v>0</v>
      </c>
    </row>
    <row r="741" spans="4:52" x14ac:dyDescent="0.25">
      <c r="D741" s="46"/>
      <c r="E741" s="46"/>
      <c r="F741" s="46"/>
      <c r="G741" s="46"/>
      <c r="H741" s="46"/>
      <c r="AJ741"/>
      <c r="AK741"/>
      <c r="AL741"/>
      <c r="AM741"/>
      <c r="AN741"/>
      <c r="AO741"/>
      <c r="AP741"/>
      <c r="AQ741" s="48" t="str">
        <f>IF(ROW()=1,"",IF(L741=200,IFERROR(IF(FIND(LOWER(Questionnaire!$E$2),LOWER(N741)),"Yes","No"),"No"),"-"))</f>
        <v>-</v>
      </c>
      <c r="AR741" s="48" t="str">
        <f t="shared" si="121"/>
        <v>-</v>
      </c>
      <c r="AS741" s="48" t="str">
        <f t="shared" si="122"/>
        <v>-</v>
      </c>
      <c r="AT741" s="48" t="str">
        <f t="shared" si="129"/>
        <v>-</v>
      </c>
      <c r="AU741" s="48" t="str">
        <f t="shared" si="123"/>
        <v>No</v>
      </c>
      <c r="AV741" s="48" t="str">
        <f t="shared" si="124"/>
        <v>No</v>
      </c>
      <c r="AW741" s="48" t="str">
        <f t="shared" si="125"/>
        <v>-</v>
      </c>
      <c r="AX741" s="48" t="str">
        <f t="shared" si="126"/>
        <v>No</v>
      </c>
      <c r="AY741" s="48" t="str">
        <f t="shared" si="127"/>
        <v>No</v>
      </c>
      <c r="AZ741" s="48">
        <f t="shared" si="128"/>
        <v>0</v>
      </c>
    </row>
    <row r="742" spans="4:52" x14ac:dyDescent="0.25">
      <c r="D742" s="46"/>
      <c r="E742" s="46"/>
      <c r="F742" s="46"/>
      <c r="G742" s="46"/>
      <c r="H742" s="46"/>
      <c r="AJ742"/>
      <c r="AK742"/>
      <c r="AL742"/>
      <c r="AM742"/>
      <c r="AN742"/>
      <c r="AO742"/>
      <c r="AP742"/>
      <c r="AQ742" s="48" t="str">
        <f>IF(ROW()=1,"",IF(L742=200,IFERROR(IF(FIND(LOWER(Questionnaire!$E$2),LOWER(N742)),"Yes","No"),"No"),"-"))</f>
        <v>-</v>
      </c>
      <c r="AR742" s="48" t="str">
        <f t="shared" si="121"/>
        <v>-</v>
      </c>
      <c r="AS742" s="48" t="str">
        <f t="shared" si="122"/>
        <v>-</v>
      </c>
      <c r="AT742" s="48" t="str">
        <f t="shared" si="129"/>
        <v>-</v>
      </c>
      <c r="AU742" s="48" t="str">
        <f t="shared" si="123"/>
        <v>No</v>
      </c>
      <c r="AV742" s="48" t="str">
        <f t="shared" si="124"/>
        <v>No</v>
      </c>
      <c r="AW742" s="48" t="str">
        <f t="shared" si="125"/>
        <v>-</v>
      </c>
      <c r="AX742" s="48" t="str">
        <f t="shared" si="126"/>
        <v>No</v>
      </c>
      <c r="AY742" s="48" t="str">
        <f t="shared" si="127"/>
        <v>No</v>
      </c>
      <c r="AZ742" s="48">
        <f t="shared" si="128"/>
        <v>0</v>
      </c>
    </row>
    <row r="743" spans="4:52" x14ac:dyDescent="0.25">
      <c r="D743" s="46"/>
      <c r="E743" s="46"/>
      <c r="F743" s="46"/>
      <c r="G743" s="46"/>
      <c r="H743" s="46"/>
      <c r="AJ743"/>
      <c r="AK743"/>
      <c r="AL743"/>
      <c r="AM743"/>
      <c r="AN743"/>
      <c r="AO743"/>
      <c r="AP743"/>
      <c r="AQ743" s="48" t="str">
        <f>IF(ROW()=1,"",IF(L743=200,IFERROR(IF(FIND(LOWER(Questionnaire!$E$2),LOWER(N743)),"Yes","No"),"No"),"-"))</f>
        <v>-</v>
      </c>
      <c r="AR743" s="48" t="str">
        <f t="shared" si="121"/>
        <v>-</v>
      </c>
      <c r="AS743" s="48" t="str">
        <f t="shared" si="122"/>
        <v>-</v>
      </c>
      <c r="AT743" s="48" t="str">
        <f t="shared" si="129"/>
        <v>-</v>
      </c>
      <c r="AU743" s="48" t="str">
        <f t="shared" si="123"/>
        <v>No</v>
      </c>
      <c r="AV743" s="48" t="str">
        <f t="shared" si="124"/>
        <v>No</v>
      </c>
      <c r="AW743" s="48" t="str">
        <f t="shared" si="125"/>
        <v>-</v>
      </c>
      <c r="AX743" s="48" t="str">
        <f t="shared" si="126"/>
        <v>No</v>
      </c>
      <c r="AY743" s="48" t="str">
        <f t="shared" si="127"/>
        <v>No</v>
      </c>
      <c r="AZ743" s="48">
        <f t="shared" si="128"/>
        <v>0</v>
      </c>
    </row>
    <row r="744" spans="4:52" x14ac:dyDescent="0.25">
      <c r="D744" s="46"/>
      <c r="E744" s="46"/>
      <c r="F744" s="46"/>
      <c r="G744" s="46"/>
      <c r="H744" s="46"/>
      <c r="AJ744"/>
      <c r="AK744"/>
      <c r="AL744"/>
      <c r="AM744"/>
      <c r="AN744"/>
      <c r="AO744"/>
      <c r="AP744"/>
      <c r="AQ744" s="48" t="str">
        <f>IF(ROW()=1,"",IF(L744=200,IFERROR(IF(FIND(LOWER(Questionnaire!$E$2),LOWER(N744)),"Yes","No"),"No"),"-"))</f>
        <v>-</v>
      </c>
      <c r="AR744" s="48" t="str">
        <f t="shared" si="121"/>
        <v>-</v>
      </c>
      <c r="AS744" s="48" t="str">
        <f t="shared" si="122"/>
        <v>-</v>
      </c>
      <c r="AT744" s="48" t="str">
        <f t="shared" si="129"/>
        <v>-</v>
      </c>
      <c r="AU744" s="48" t="str">
        <f t="shared" si="123"/>
        <v>No</v>
      </c>
      <c r="AV744" s="48" t="str">
        <f t="shared" si="124"/>
        <v>No</v>
      </c>
      <c r="AW744" s="48" t="str">
        <f t="shared" si="125"/>
        <v>-</v>
      </c>
      <c r="AX744" s="48" t="str">
        <f t="shared" si="126"/>
        <v>No</v>
      </c>
      <c r="AY744" s="48" t="str">
        <f t="shared" si="127"/>
        <v>No</v>
      </c>
      <c r="AZ744" s="48">
        <f t="shared" si="128"/>
        <v>0</v>
      </c>
    </row>
    <row r="745" spans="4:52" x14ac:dyDescent="0.25">
      <c r="D745" s="46"/>
      <c r="E745" s="46"/>
      <c r="F745" s="46"/>
      <c r="G745" s="46"/>
      <c r="H745" s="46"/>
      <c r="AJ745"/>
      <c r="AK745"/>
      <c r="AL745"/>
      <c r="AM745"/>
      <c r="AN745"/>
      <c r="AO745"/>
      <c r="AP745"/>
      <c r="AQ745" s="48" t="str">
        <f>IF(ROW()=1,"",IF(L745=200,IFERROR(IF(FIND(LOWER(Questionnaire!$E$2),LOWER(N745)),"Yes","No"),"No"),"-"))</f>
        <v>-</v>
      </c>
      <c r="AR745" s="48" t="str">
        <f t="shared" si="121"/>
        <v>-</v>
      </c>
      <c r="AS745" s="48" t="str">
        <f t="shared" si="122"/>
        <v>-</v>
      </c>
      <c r="AT745" s="48" t="str">
        <f t="shared" si="129"/>
        <v>-</v>
      </c>
      <c r="AU745" s="48" t="str">
        <f t="shared" si="123"/>
        <v>No</v>
      </c>
      <c r="AV745" s="48" t="str">
        <f t="shared" si="124"/>
        <v>No</v>
      </c>
      <c r="AW745" s="48" t="str">
        <f t="shared" si="125"/>
        <v>-</v>
      </c>
      <c r="AX745" s="48" t="str">
        <f t="shared" si="126"/>
        <v>No</v>
      </c>
      <c r="AY745" s="48" t="str">
        <f t="shared" si="127"/>
        <v>No</v>
      </c>
      <c r="AZ745" s="48">
        <f t="shared" si="128"/>
        <v>0</v>
      </c>
    </row>
    <row r="746" spans="4:52" x14ac:dyDescent="0.25">
      <c r="D746" s="46"/>
      <c r="E746" s="46"/>
      <c r="F746" s="46"/>
      <c r="G746" s="46"/>
      <c r="H746" s="46"/>
      <c r="AJ746"/>
      <c r="AK746"/>
      <c r="AL746"/>
      <c r="AM746"/>
      <c r="AN746"/>
      <c r="AO746"/>
      <c r="AP746"/>
      <c r="AQ746" s="48" t="str">
        <f>IF(ROW()=1,"",IF(L746=200,IFERROR(IF(FIND(LOWER(Questionnaire!$E$2),LOWER(N746)),"Yes","No"),"No"),"-"))</f>
        <v>-</v>
      </c>
      <c r="AR746" s="48" t="str">
        <f t="shared" si="121"/>
        <v>-</v>
      </c>
      <c r="AS746" s="48" t="str">
        <f t="shared" si="122"/>
        <v>-</v>
      </c>
      <c r="AT746" s="48" t="str">
        <f t="shared" si="129"/>
        <v>-</v>
      </c>
      <c r="AU746" s="48" t="str">
        <f t="shared" si="123"/>
        <v>No</v>
      </c>
      <c r="AV746" s="48" t="str">
        <f t="shared" si="124"/>
        <v>No</v>
      </c>
      <c r="AW746" s="48" t="str">
        <f t="shared" si="125"/>
        <v>-</v>
      </c>
      <c r="AX746" s="48" t="str">
        <f t="shared" si="126"/>
        <v>No</v>
      </c>
      <c r="AY746" s="48" t="str">
        <f t="shared" si="127"/>
        <v>No</v>
      </c>
      <c r="AZ746" s="48">
        <f t="shared" si="128"/>
        <v>0</v>
      </c>
    </row>
    <row r="747" spans="4:52" x14ac:dyDescent="0.25">
      <c r="D747" s="46"/>
      <c r="E747" s="46"/>
      <c r="F747" s="46"/>
      <c r="G747" s="46"/>
      <c r="H747" s="46"/>
      <c r="AJ747"/>
      <c r="AK747"/>
      <c r="AL747"/>
      <c r="AM747"/>
      <c r="AN747"/>
      <c r="AO747"/>
      <c r="AP747"/>
      <c r="AQ747" s="48" t="str">
        <f>IF(ROW()=1,"",IF(L747=200,IFERROR(IF(FIND(LOWER(Questionnaire!$E$2),LOWER(N747)),"Yes","No"),"No"),"-"))</f>
        <v>-</v>
      </c>
      <c r="AR747" s="48" t="str">
        <f t="shared" si="121"/>
        <v>-</v>
      </c>
      <c r="AS747" s="48" t="str">
        <f t="shared" si="122"/>
        <v>-</v>
      </c>
      <c r="AT747" s="48" t="str">
        <f t="shared" si="129"/>
        <v>-</v>
      </c>
      <c r="AU747" s="48" t="str">
        <f t="shared" si="123"/>
        <v>No</v>
      </c>
      <c r="AV747" s="48" t="str">
        <f t="shared" si="124"/>
        <v>No</v>
      </c>
      <c r="AW747" s="48" t="str">
        <f t="shared" si="125"/>
        <v>-</v>
      </c>
      <c r="AX747" s="48" t="str">
        <f t="shared" si="126"/>
        <v>No</v>
      </c>
      <c r="AY747" s="48" t="str">
        <f t="shared" si="127"/>
        <v>No</v>
      </c>
      <c r="AZ747" s="48">
        <f t="shared" si="128"/>
        <v>0</v>
      </c>
    </row>
    <row r="748" spans="4:52" x14ac:dyDescent="0.25">
      <c r="D748" s="46"/>
      <c r="E748" s="46"/>
      <c r="F748" s="46"/>
      <c r="G748" s="46"/>
      <c r="H748" s="46"/>
      <c r="AJ748"/>
      <c r="AK748"/>
      <c r="AL748"/>
      <c r="AM748"/>
      <c r="AN748"/>
      <c r="AO748"/>
      <c r="AP748"/>
      <c r="AQ748" s="48" t="str">
        <f>IF(ROW()=1,"",IF(L748=200,IFERROR(IF(FIND(LOWER(Questionnaire!$E$2),LOWER(N748)),"Yes","No"),"No"),"-"))</f>
        <v>-</v>
      </c>
      <c r="AR748" s="48" t="str">
        <f t="shared" si="121"/>
        <v>-</v>
      </c>
      <c r="AS748" s="48" t="str">
        <f t="shared" si="122"/>
        <v>-</v>
      </c>
      <c r="AT748" s="48" t="str">
        <f t="shared" si="129"/>
        <v>-</v>
      </c>
      <c r="AU748" s="48" t="str">
        <f t="shared" si="123"/>
        <v>No</v>
      </c>
      <c r="AV748" s="48" t="str">
        <f t="shared" si="124"/>
        <v>No</v>
      </c>
      <c r="AW748" s="48" t="str">
        <f t="shared" si="125"/>
        <v>-</v>
      </c>
      <c r="AX748" s="48" t="str">
        <f t="shared" si="126"/>
        <v>No</v>
      </c>
      <c r="AY748" s="48" t="str">
        <f t="shared" si="127"/>
        <v>No</v>
      </c>
      <c r="AZ748" s="48">
        <f t="shared" si="128"/>
        <v>0</v>
      </c>
    </row>
    <row r="749" spans="4:52" x14ac:dyDescent="0.25">
      <c r="D749" s="46"/>
      <c r="E749" s="46"/>
      <c r="F749" s="46"/>
      <c r="G749" s="46"/>
      <c r="H749" s="46"/>
      <c r="AJ749"/>
      <c r="AK749"/>
      <c r="AL749"/>
      <c r="AM749"/>
      <c r="AN749"/>
      <c r="AO749"/>
      <c r="AP749"/>
      <c r="AQ749" s="48" t="str">
        <f>IF(ROW()=1,"",IF(L749=200,IFERROR(IF(FIND(LOWER(Questionnaire!$E$2),LOWER(N749)),"Yes","No"),"No"),"-"))</f>
        <v>-</v>
      </c>
      <c r="AR749" s="48" t="str">
        <f t="shared" si="121"/>
        <v>-</v>
      </c>
      <c r="AS749" s="48" t="str">
        <f t="shared" si="122"/>
        <v>-</v>
      </c>
      <c r="AT749" s="48" t="str">
        <f t="shared" si="129"/>
        <v>-</v>
      </c>
      <c r="AU749" s="48" t="str">
        <f t="shared" si="123"/>
        <v>No</v>
      </c>
      <c r="AV749" s="48" t="str">
        <f t="shared" si="124"/>
        <v>No</v>
      </c>
      <c r="AW749" s="48" t="str">
        <f t="shared" si="125"/>
        <v>-</v>
      </c>
      <c r="AX749" s="48" t="str">
        <f t="shared" si="126"/>
        <v>No</v>
      </c>
      <c r="AY749" s="48" t="str">
        <f t="shared" si="127"/>
        <v>No</v>
      </c>
      <c r="AZ749" s="48">
        <f t="shared" si="128"/>
        <v>0</v>
      </c>
    </row>
    <row r="750" spans="4:52" x14ac:dyDescent="0.25">
      <c r="D750" s="46"/>
      <c r="E750" s="46"/>
      <c r="F750" s="46"/>
      <c r="G750" s="46"/>
      <c r="H750" s="46"/>
      <c r="AJ750"/>
      <c r="AK750"/>
      <c r="AL750"/>
      <c r="AM750"/>
      <c r="AN750"/>
      <c r="AO750"/>
      <c r="AP750"/>
      <c r="AQ750" s="48" t="str">
        <f>IF(ROW()=1,"",IF(L750=200,IFERROR(IF(FIND(LOWER(Questionnaire!$E$2),LOWER(N750)),"Yes","No"),"No"),"-"))</f>
        <v>-</v>
      </c>
      <c r="AR750" s="48" t="str">
        <f t="shared" si="121"/>
        <v>-</v>
      </c>
      <c r="AS750" s="48" t="str">
        <f t="shared" si="122"/>
        <v>-</v>
      </c>
      <c r="AT750" s="48" t="str">
        <f t="shared" si="129"/>
        <v>-</v>
      </c>
      <c r="AU750" s="48" t="str">
        <f t="shared" si="123"/>
        <v>No</v>
      </c>
      <c r="AV750" s="48" t="str">
        <f t="shared" si="124"/>
        <v>No</v>
      </c>
      <c r="AW750" s="48" t="str">
        <f t="shared" si="125"/>
        <v>-</v>
      </c>
      <c r="AX750" s="48" t="str">
        <f t="shared" si="126"/>
        <v>No</v>
      </c>
      <c r="AY750" s="48" t="str">
        <f t="shared" si="127"/>
        <v>No</v>
      </c>
      <c r="AZ750" s="48">
        <f t="shared" si="128"/>
        <v>0</v>
      </c>
    </row>
    <row r="751" spans="4:52" x14ac:dyDescent="0.25">
      <c r="D751" s="46"/>
      <c r="E751" s="46"/>
      <c r="F751" s="46"/>
      <c r="G751" s="46"/>
      <c r="H751" s="46"/>
      <c r="AJ751"/>
      <c r="AK751"/>
      <c r="AL751"/>
      <c r="AM751"/>
      <c r="AN751"/>
      <c r="AO751"/>
      <c r="AP751"/>
      <c r="AQ751" s="48" t="str">
        <f>IF(ROW()=1,"",IF(L751=200,IFERROR(IF(FIND(LOWER(Questionnaire!$E$2),LOWER(N751)),"Yes","No"),"No"),"-"))</f>
        <v>-</v>
      </c>
      <c r="AR751" s="48" t="str">
        <f t="shared" si="121"/>
        <v>-</v>
      </c>
      <c r="AS751" s="48" t="str">
        <f t="shared" si="122"/>
        <v>-</v>
      </c>
      <c r="AT751" s="48" t="str">
        <f t="shared" si="129"/>
        <v>-</v>
      </c>
      <c r="AU751" s="48" t="str">
        <f t="shared" si="123"/>
        <v>No</v>
      </c>
      <c r="AV751" s="48" t="str">
        <f t="shared" si="124"/>
        <v>No</v>
      </c>
      <c r="AW751" s="48" t="str">
        <f t="shared" si="125"/>
        <v>-</v>
      </c>
      <c r="AX751" s="48" t="str">
        <f t="shared" si="126"/>
        <v>No</v>
      </c>
      <c r="AY751" s="48" t="str">
        <f t="shared" si="127"/>
        <v>No</v>
      </c>
      <c r="AZ751" s="48">
        <f t="shared" si="128"/>
        <v>0</v>
      </c>
    </row>
    <row r="752" spans="4:52" x14ac:dyDescent="0.25">
      <c r="D752" s="46"/>
      <c r="E752" s="46"/>
      <c r="F752" s="46"/>
      <c r="G752" s="46"/>
      <c r="H752" s="46"/>
      <c r="AJ752"/>
      <c r="AK752"/>
      <c r="AL752"/>
      <c r="AM752"/>
      <c r="AN752"/>
      <c r="AO752"/>
      <c r="AP752"/>
      <c r="AQ752" s="48" t="str">
        <f>IF(ROW()=1,"",IF(L752=200,IFERROR(IF(FIND(LOWER(Questionnaire!$E$2),LOWER(N752)),"Yes","No"),"No"),"-"))</f>
        <v>-</v>
      </c>
      <c r="AR752" s="48" t="str">
        <f t="shared" si="121"/>
        <v>-</v>
      </c>
      <c r="AS752" s="48" t="str">
        <f t="shared" si="122"/>
        <v>-</v>
      </c>
      <c r="AT752" s="48" t="str">
        <f t="shared" si="129"/>
        <v>-</v>
      </c>
      <c r="AU752" s="48" t="str">
        <f t="shared" si="123"/>
        <v>No</v>
      </c>
      <c r="AV752" s="48" t="str">
        <f t="shared" si="124"/>
        <v>No</v>
      </c>
      <c r="AW752" s="48" t="str">
        <f t="shared" si="125"/>
        <v>-</v>
      </c>
      <c r="AX752" s="48" t="str">
        <f t="shared" si="126"/>
        <v>No</v>
      </c>
      <c r="AY752" s="48" t="str">
        <f t="shared" si="127"/>
        <v>No</v>
      </c>
      <c r="AZ752" s="48">
        <f t="shared" si="128"/>
        <v>0</v>
      </c>
    </row>
    <row r="753" spans="4:52" x14ac:dyDescent="0.25">
      <c r="D753" s="46"/>
      <c r="E753" s="46"/>
      <c r="F753" s="46"/>
      <c r="G753" s="46"/>
      <c r="H753" s="46"/>
      <c r="AJ753"/>
      <c r="AK753"/>
      <c r="AL753"/>
      <c r="AM753"/>
      <c r="AN753"/>
      <c r="AO753"/>
      <c r="AP753"/>
      <c r="AQ753" s="48" t="str">
        <f>IF(ROW()=1,"",IF(L753=200,IFERROR(IF(FIND(LOWER(Questionnaire!$E$2),LOWER(N753)),"Yes","No"),"No"),"-"))</f>
        <v>-</v>
      </c>
      <c r="AR753" s="48" t="str">
        <f t="shared" si="121"/>
        <v>-</v>
      </c>
      <c r="AS753" s="48" t="str">
        <f t="shared" si="122"/>
        <v>-</v>
      </c>
      <c r="AT753" s="48" t="str">
        <f t="shared" si="129"/>
        <v>-</v>
      </c>
      <c r="AU753" s="48" t="str">
        <f t="shared" si="123"/>
        <v>No</v>
      </c>
      <c r="AV753" s="48" t="str">
        <f t="shared" si="124"/>
        <v>No</v>
      </c>
      <c r="AW753" s="48" t="str">
        <f t="shared" si="125"/>
        <v>-</v>
      </c>
      <c r="AX753" s="48" t="str">
        <f t="shared" si="126"/>
        <v>No</v>
      </c>
      <c r="AY753" s="48" t="str">
        <f t="shared" si="127"/>
        <v>No</v>
      </c>
      <c r="AZ753" s="48">
        <f t="shared" si="128"/>
        <v>0</v>
      </c>
    </row>
    <row r="754" spans="4:52" x14ac:dyDescent="0.25">
      <c r="D754" s="46"/>
      <c r="E754" s="46"/>
      <c r="F754" s="46"/>
      <c r="G754" s="46"/>
      <c r="H754" s="46"/>
      <c r="AJ754"/>
      <c r="AK754"/>
      <c r="AL754"/>
      <c r="AM754"/>
      <c r="AN754"/>
      <c r="AO754"/>
      <c r="AP754"/>
      <c r="AQ754" s="48" t="str">
        <f>IF(ROW()=1,"",IF(L754=200,IFERROR(IF(FIND(LOWER(Questionnaire!$E$2),LOWER(N754)),"Yes","No"),"No"),"-"))</f>
        <v>-</v>
      </c>
      <c r="AR754" s="48" t="str">
        <f t="shared" si="121"/>
        <v>-</v>
      </c>
      <c r="AS754" s="48" t="str">
        <f t="shared" si="122"/>
        <v>-</v>
      </c>
      <c r="AT754" s="48" t="str">
        <f t="shared" si="129"/>
        <v>-</v>
      </c>
      <c r="AU754" s="48" t="str">
        <f t="shared" si="123"/>
        <v>No</v>
      </c>
      <c r="AV754" s="48" t="str">
        <f t="shared" si="124"/>
        <v>No</v>
      </c>
      <c r="AW754" s="48" t="str">
        <f t="shared" si="125"/>
        <v>-</v>
      </c>
      <c r="AX754" s="48" t="str">
        <f t="shared" si="126"/>
        <v>No</v>
      </c>
      <c r="AY754" s="48" t="str">
        <f t="shared" si="127"/>
        <v>No</v>
      </c>
      <c r="AZ754" s="48">
        <f t="shared" si="128"/>
        <v>0</v>
      </c>
    </row>
    <row r="755" spans="4:52" x14ac:dyDescent="0.25">
      <c r="D755" s="46"/>
      <c r="E755" s="46"/>
      <c r="F755" s="46"/>
      <c r="G755" s="46"/>
      <c r="H755" s="46"/>
      <c r="AJ755"/>
      <c r="AK755"/>
      <c r="AL755"/>
      <c r="AM755"/>
      <c r="AN755"/>
      <c r="AO755"/>
      <c r="AP755"/>
      <c r="AQ755" s="48" t="str">
        <f>IF(ROW()=1,"",IF(L755=200,IFERROR(IF(FIND(LOWER(Questionnaire!$E$2),LOWER(N755)),"Yes","No"),"No"),"-"))</f>
        <v>-</v>
      </c>
      <c r="AR755" s="48" t="str">
        <f t="shared" si="121"/>
        <v>-</v>
      </c>
      <c r="AS755" s="48" t="str">
        <f t="shared" si="122"/>
        <v>-</v>
      </c>
      <c r="AT755" s="48" t="str">
        <f t="shared" si="129"/>
        <v>-</v>
      </c>
      <c r="AU755" s="48" t="str">
        <f t="shared" si="123"/>
        <v>No</v>
      </c>
      <c r="AV755" s="48" t="str">
        <f t="shared" si="124"/>
        <v>No</v>
      </c>
      <c r="AW755" s="48" t="str">
        <f t="shared" si="125"/>
        <v>-</v>
      </c>
      <c r="AX755" s="48" t="str">
        <f t="shared" si="126"/>
        <v>No</v>
      </c>
      <c r="AY755" s="48" t="str">
        <f t="shared" si="127"/>
        <v>No</v>
      </c>
      <c r="AZ755" s="48">
        <f t="shared" si="128"/>
        <v>0</v>
      </c>
    </row>
    <row r="756" spans="4:52" x14ac:dyDescent="0.25">
      <c r="D756" s="46"/>
      <c r="E756" s="46"/>
      <c r="F756" s="46"/>
      <c r="G756" s="46"/>
      <c r="H756" s="46"/>
      <c r="AJ756"/>
      <c r="AK756"/>
      <c r="AL756"/>
      <c r="AM756"/>
      <c r="AN756"/>
      <c r="AO756"/>
      <c r="AP756"/>
      <c r="AQ756" s="48" t="str">
        <f>IF(ROW()=1,"",IF(L756=200,IFERROR(IF(FIND(LOWER(Questionnaire!$E$2),LOWER(N756)),"Yes","No"),"No"),"-"))</f>
        <v>-</v>
      </c>
      <c r="AR756" s="48" t="str">
        <f t="shared" si="121"/>
        <v>-</v>
      </c>
      <c r="AS756" s="48" t="str">
        <f t="shared" si="122"/>
        <v>-</v>
      </c>
      <c r="AT756" s="48" t="str">
        <f t="shared" si="129"/>
        <v>-</v>
      </c>
      <c r="AU756" s="48" t="str">
        <f t="shared" si="123"/>
        <v>No</v>
      </c>
      <c r="AV756" s="48" t="str">
        <f t="shared" si="124"/>
        <v>No</v>
      </c>
      <c r="AW756" s="48" t="str">
        <f t="shared" si="125"/>
        <v>-</v>
      </c>
      <c r="AX756" s="48" t="str">
        <f t="shared" si="126"/>
        <v>No</v>
      </c>
      <c r="AY756" s="48" t="str">
        <f t="shared" si="127"/>
        <v>No</v>
      </c>
      <c r="AZ756" s="48">
        <f t="shared" si="128"/>
        <v>0</v>
      </c>
    </row>
    <row r="757" spans="4:52" x14ac:dyDescent="0.25">
      <c r="D757" s="46"/>
      <c r="E757" s="46"/>
      <c r="F757" s="46"/>
      <c r="G757" s="46"/>
      <c r="H757" s="46"/>
      <c r="AJ757"/>
      <c r="AK757"/>
      <c r="AL757"/>
      <c r="AM757"/>
      <c r="AN757"/>
      <c r="AO757"/>
      <c r="AP757"/>
      <c r="AQ757" s="48" t="str">
        <f>IF(ROW()=1,"",IF(L757=200,IFERROR(IF(FIND(LOWER(Questionnaire!$E$2),LOWER(N757)),"Yes","No"),"No"),"-"))</f>
        <v>-</v>
      </c>
      <c r="AR757" s="48" t="str">
        <f t="shared" si="121"/>
        <v>-</v>
      </c>
      <c r="AS757" s="48" t="str">
        <f t="shared" si="122"/>
        <v>-</v>
      </c>
      <c r="AT757" s="48" t="str">
        <f t="shared" si="129"/>
        <v>-</v>
      </c>
      <c r="AU757" s="48" t="str">
        <f t="shared" si="123"/>
        <v>No</v>
      </c>
      <c r="AV757" s="48" t="str">
        <f t="shared" si="124"/>
        <v>No</v>
      </c>
      <c r="AW757" s="48" t="str">
        <f t="shared" si="125"/>
        <v>-</v>
      </c>
      <c r="AX757" s="48" t="str">
        <f t="shared" si="126"/>
        <v>No</v>
      </c>
      <c r="AY757" s="48" t="str">
        <f t="shared" si="127"/>
        <v>No</v>
      </c>
      <c r="AZ757" s="48">
        <f t="shared" si="128"/>
        <v>0</v>
      </c>
    </row>
    <row r="758" spans="4:52" x14ac:dyDescent="0.25">
      <c r="D758" s="46"/>
      <c r="E758" s="46"/>
      <c r="F758" s="46"/>
      <c r="G758" s="46"/>
      <c r="H758" s="46"/>
      <c r="AJ758"/>
      <c r="AK758"/>
      <c r="AL758"/>
      <c r="AM758"/>
      <c r="AN758"/>
      <c r="AO758"/>
      <c r="AP758"/>
      <c r="AQ758" s="48" t="str">
        <f>IF(ROW()=1,"",IF(L758=200,IFERROR(IF(FIND(LOWER(Questionnaire!$E$2),LOWER(N758)),"Yes","No"),"No"),"-"))</f>
        <v>-</v>
      </c>
      <c r="AR758" s="48" t="str">
        <f t="shared" si="121"/>
        <v>-</v>
      </c>
      <c r="AS758" s="48" t="str">
        <f t="shared" si="122"/>
        <v>-</v>
      </c>
      <c r="AT758" s="48" t="str">
        <f t="shared" si="129"/>
        <v>-</v>
      </c>
      <c r="AU758" s="48" t="str">
        <f t="shared" si="123"/>
        <v>No</v>
      </c>
      <c r="AV758" s="48" t="str">
        <f t="shared" si="124"/>
        <v>No</v>
      </c>
      <c r="AW758" s="48" t="str">
        <f t="shared" si="125"/>
        <v>-</v>
      </c>
      <c r="AX758" s="48" t="str">
        <f t="shared" si="126"/>
        <v>No</v>
      </c>
      <c r="AY758" s="48" t="str">
        <f t="shared" si="127"/>
        <v>No</v>
      </c>
      <c r="AZ758" s="48">
        <f t="shared" si="128"/>
        <v>0</v>
      </c>
    </row>
    <row r="759" spans="4:52" x14ac:dyDescent="0.25">
      <c r="D759" s="46"/>
      <c r="E759" s="46"/>
      <c r="F759" s="46"/>
      <c r="G759" s="46"/>
      <c r="H759" s="46"/>
      <c r="AJ759"/>
      <c r="AK759"/>
      <c r="AL759"/>
      <c r="AM759"/>
      <c r="AN759"/>
      <c r="AO759"/>
      <c r="AP759"/>
      <c r="AQ759" s="48" t="str">
        <f>IF(ROW()=1,"",IF(L759=200,IFERROR(IF(FIND(LOWER(Questionnaire!$E$2),LOWER(N759)),"Yes","No"),"No"),"-"))</f>
        <v>-</v>
      </c>
      <c r="AR759" s="48" t="str">
        <f t="shared" si="121"/>
        <v>-</v>
      </c>
      <c r="AS759" s="48" t="str">
        <f t="shared" si="122"/>
        <v>-</v>
      </c>
      <c r="AT759" s="48" t="str">
        <f t="shared" si="129"/>
        <v>-</v>
      </c>
      <c r="AU759" s="48" t="str">
        <f t="shared" si="123"/>
        <v>No</v>
      </c>
      <c r="AV759" s="48" t="str">
        <f t="shared" si="124"/>
        <v>No</v>
      </c>
      <c r="AW759" s="48" t="str">
        <f t="shared" si="125"/>
        <v>-</v>
      </c>
      <c r="AX759" s="48" t="str">
        <f t="shared" si="126"/>
        <v>No</v>
      </c>
      <c r="AY759" s="48" t="str">
        <f t="shared" si="127"/>
        <v>No</v>
      </c>
      <c r="AZ759" s="48">
        <f t="shared" si="128"/>
        <v>0</v>
      </c>
    </row>
    <row r="760" spans="4:52" x14ac:dyDescent="0.25">
      <c r="D760" s="46"/>
      <c r="E760" s="46"/>
      <c r="F760" s="46"/>
      <c r="G760" s="46"/>
      <c r="H760" s="46"/>
      <c r="AJ760"/>
      <c r="AK760"/>
      <c r="AL760"/>
      <c r="AM760"/>
      <c r="AN760"/>
      <c r="AO760"/>
      <c r="AP760"/>
      <c r="AQ760" s="48" t="str">
        <f>IF(ROW()=1,"",IF(L760=200,IFERROR(IF(FIND(LOWER(Questionnaire!$E$2),LOWER(N760)),"Yes","No"),"No"),"-"))</f>
        <v>-</v>
      </c>
      <c r="AR760" s="48" t="str">
        <f t="shared" si="121"/>
        <v>-</v>
      </c>
      <c r="AS760" s="48" t="str">
        <f t="shared" si="122"/>
        <v>-</v>
      </c>
      <c r="AT760" s="48" t="str">
        <f t="shared" si="129"/>
        <v>-</v>
      </c>
      <c r="AU760" s="48" t="str">
        <f t="shared" si="123"/>
        <v>No</v>
      </c>
      <c r="AV760" s="48" t="str">
        <f t="shared" si="124"/>
        <v>No</v>
      </c>
      <c r="AW760" s="48" t="str">
        <f t="shared" si="125"/>
        <v>-</v>
      </c>
      <c r="AX760" s="48" t="str">
        <f t="shared" si="126"/>
        <v>No</v>
      </c>
      <c r="AY760" s="48" t="str">
        <f t="shared" si="127"/>
        <v>No</v>
      </c>
      <c r="AZ760" s="48">
        <f t="shared" si="128"/>
        <v>0</v>
      </c>
    </row>
    <row r="761" spans="4:52" x14ac:dyDescent="0.25">
      <c r="D761" s="46"/>
      <c r="E761" s="46"/>
      <c r="F761" s="46"/>
      <c r="G761" s="46"/>
      <c r="H761" s="46"/>
      <c r="AJ761"/>
      <c r="AK761"/>
      <c r="AL761"/>
      <c r="AM761"/>
      <c r="AN761"/>
      <c r="AO761"/>
      <c r="AP761"/>
      <c r="AQ761" s="48" t="str">
        <f>IF(ROW()=1,"",IF(L761=200,IFERROR(IF(FIND(LOWER(Questionnaire!$E$2),LOWER(N761)),"Yes","No"),"No"),"-"))</f>
        <v>-</v>
      </c>
      <c r="AR761" s="48" t="str">
        <f t="shared" si="121"/>
        <v>-</v>
      </c>
      <c r="AS761" s="48" t="str">
        <f t="shared" si="122"/>
        <v>-</v>
      </c>
      <c r="AT761" s="48" t="str">
        <f t="shared" si="129"/>
        <v>-</v>
      </c>
      <c r="AU761" s="48" t="str">
        <f t="shared" si="123"/>
        <v>No</v>
      </c>
      <c r="AV761" s="48" t="str">
        <f t="shared" si="124"/>
        <v>No</v>
      </c>
      <c r="AW761" s="48" t="str">
        <f t="shared" si="125"/>
        <v>-</v>
      </c>
      <c r="AX761" s="48" t="str">
        <f t="shared" si="126"/>
        <v>No</v>
      </c>
      <c r="AY761" s="48" t="str">
        <f t="shared" si="127"/>
        <v>No</v>
      </c>
      <c r="AZ761" s="48">
        <f t="shared" si="128"/>
        <v>0</v>
      </c>
    </row>
    <row r="762" spans="4:52" x14ac:dyDescent="0.25">
      <c r="D762" s="46"/>
      <c r="E762" s="46"/>
      <c r="F762" s="46"/>
      <c r="G762" s="46"/>
      <c r="H762" s="46"/>
      <c r="AJ762"/>
      <c r="AK762"/>
      <c r="AL762"/>
      <c r="AM762"/>
      <c r="AN762"/>
      <c r="AO762"/>
      <c r="AP762"/>
      <c r="AQ762" s="48" t="str">
        <f>IF(ROW()=1,"",IF(L762=200,IFERROR(IF(FIND(LOWER(Questionnaire!$E$2),LOWER(N762)),"Yes","No"),"No"),"-"))</f>
        <v>-</v>
      </c>
      <c r="AR762" s="48" t="str">
        <f t="shared" si="121"/>
        <v>-</v>
      </c>
      <c r="AS762" s="48" t="str">
        <f t="shared" si="122"/>
        <v>-</v>
      </c>
      <c r="AT762" s="48" t="str">
        <f t="shared" si="129"/>
        <v>-</v>
      </c>
      <c r="AU762" s="48" t="str">
        <f t="shared" si="123"/>
        <v>No</v>
      </c>
      <c r="AV762" s="48" t="str">
        <f t="shared" si="124"/>
        <v>No</v>
      </c>
      <c r="AW762" s="48" t="str">
        <f t="shared" si="125"/>
        <v>-</v>
      </c>
      <c r="AX762" s="48" t="str">
        <f t="shared" si="126"/>
        <v>No</v>
      </c>
      <c r="AY762" s="48" t="str">
        <f t="shared" si="127"/>
        <v>No</v>
      </c>
      <c r="AZ762" s="48">
        <f t="shared" si="128"/>
        <v>0</v>
      </c>
    </row>
    <row r="763" spans="4:52" x14ac:dyDescent="0.25">
      <c r="D763" s="46"/>
      <c r="E763" s="46"/>
      <c r="F763" s="46"/>
      <c r="G763" s="46"/>
      <c r="H763" s="46"/>
      <c r="AJ763"/>
      <c r="AK763"/>
      <c r="AL763"/>
      <c r="AM763"/>
      <c r="AN763"/>
      <c r="AO763"/>
      <c r="AP763"/>
      <c r="AQ763" s="48" t="str">
        <f>IF(ROW()=1,"",IF(L763=200,IFERROR(IF(FIND(LOWER(Questionnaire!$E$2),LOWER(N763)),"Yes","No"),"No"),"-"))</f>
        <v>-</v>
      </c>
      <c r="AR763" s="48" t="str">
        <f t="shared" si="121"/>
        <v>-</v>
      </c>
      <c r="AS763" s="48" t="str">
        <f t="shared" si="122"/>
        <v>-</v>
      </c>
      <c r="AT763" s="48" t="str">
        <f t="shared" si="129"/>
        <v>-</v>
      </c>
      <c r="AU763" s="48" t="str">
        <f t="shared" si="123"/>
        <v>No</v>
      </c>
      <c r="AV763" s="48" t="str">
        <f t="shared" si="124"/>
        <v>No</v>
      </c>
      <c r="AW763" s="48" t="str">
        <f t="shared" si="125"/>
        <v>-</v>
      </c>
      <c r="AX763" s="48" t="str">
        <f t="shared" si="126"/>
        <v>No</v>
      </c>
      <c r="AY763" s="48" t="str">
        <f t="shared" si="127"/>
        <v>No</v>
      </c>
      <c r="AZ763" s="48">
        <f t="shared" si="128"/>
        <v>0</v>
      </c>
    </row>
    <row r="764" spans="4:52" x14ac:dyDescent="0.25">
      <c r="D764" s="46"/>
      <c r="E764" s="46"/>
      <c r="F764" s="46"/>
      <c r="G764" s="46"/>
      <c r="H764" s="46"/>
      <c r="AJ764"/>
      <c r="AK764"/>
      <c r="AL764"/>
      <c r="AM764"/>
      <c r="AN764"/>
      <c r="AO764"/>
      <c r="AP764"/>
      <c r="AQ764" s="48" t="str">
        <f>IF(ROW()=1,"",IF(L764=200,IFERROR(IF(FIND(LOWER(Questionnaire!$E$2),LOWER(N764)),"Yes","No"),"No"),"-"))</f>
        <v>-</v>
      </c>
      <c r="AR764" s="48" t="str">
        <f t="shared" si="121"/>
        <v>-</v>
      </c>
      <c r="AS764" s="48" t="str">
        <f t="shared" si="122"/>
        <v>-</v>
      </c>
      <c r="AT764" s="48" t="str">
        <f t="shared" si="129"/>
        <v>-</v>
      </c>
      <c r="AU764" s="48" t="str">
        <f t="shared" si="123"/>
        <v>No</v>
      </c>
      <c r="AV764" s="48" t="str">
        <f t="shared" si="124"/>
        <v>No</v>
      </c>
      <c r="AW764" s="48" t="str">
        <f t="shared" si="125"/>
        <v>-</v>
      </c>
      <c r="AX764" s="48" t="str">
        <f t="shared" si="126"/>
        <v>No</v>
      </c>
      <c r="AY764" s="48" t="str">
        <f t="shared" si="127"/>
        <v>No</v>
      </c>
      <c r="AZ764" s="48">
        <f t="shared" si="128"/>
        <v>0</v>
      </c>
    </row>
    <row r="765" spans="4:52" x14ac:dyDescent="0.25">
      <c r="D765" s="46"/>
      <c r="E765" s="46"/>
      <c r="F765" s="46"/>
      <c r="G765" s="46"/>
      <c r="H765" s="46"/>
      <c r="AJ765"/>
      <c r="AK765"/>
      <c r="AL765"/>
      <c r="AM765"/>
      <c r="AN765"/>
      <c r="AO765"/>
      <c r="AP765"/>
      <c r="AQ765" s="48" t="str">
        <f>IF(ROW()=1,"",IF(L765=200,IFERROR(IF(FIND(LOWER(Questionnaire!$E$2),LOWER(N765)),"Yes","No"),"No"),"-"))</f>
        <v>-</v>
      </c>
      <c r="AR765" s="48" t="str">
        <f t="shared" si="121"/>
        <v>-</v>
      </c>
      <c r="AS765" s="48" t="str">
        <f t="shared" si="122"/>
        <v>-</v>
      </c>
      <c r="AT765" s="48" t="str">
        <f t="shared" si="129"/>
        <v>-</v>
      </c>
      <c r="AU765" s="48" t="str">
        <f t="shared" si="123"/>
        <v>No</v>
      </c>
      <c r="AV765" s="48" t="str">
        <f t="shared" si="124"/>
        <v>No</v>
      </c>
      <c r="AW765" s="48" t="str">
        <f t="shared" si="125"/>
        <v>-</v>
      </c>
      <c r="AX765" s="48" t="str">
        <f t="shared" si="126"/>
        <v>No</v>
      </c>
      <c r="AY765" s="48" t="str">
        <f t="shared" si="127"/>
        <v>No</v>
      </c>
      <c r="AZ765" s="48">
        <f t="shared" si="128"/>
        <v>0</v>
      </c>
    </row>
    <row r="766" spans="4:52" x14ac:dyDescent="0.25">
      <c r="D766" s="46"/>
      <c r="E766" s="46"/>
      <c r="F766" s="46"/>
      <c r="G766" s="46"/>
      <c r="H766" s="46"/>
      <c r="AJ766"/>
      <c r="AK766"/>
      <c r="AL766"/>
      <c r="AM766"/>
      <c r="AN766"/>
      <c r="AO766"/>
      <c r="AP766"/>
      <c r="AQ766" s="48" t="str">
        <f>IF(ROW()=1,"",IF(L766=200,IFERROR(IF(FIND(LOWER(Questionnaire!$E$2),LOWER(N766)),"Yes","No"),"No"),"-"))</f>
        <v>-</v>
      </c>
      <c r="AR766" s="48" t="str">
        <f t="shared" si="121"/>
        <v>-</v>
      </c>
      <c r="AS766" s="48" t="str">
        <f t="shared" si="122"/>
        <v>-</v>
      </c>
      <c r="AT766" s="48" t="str">
        <f t="shared" si="129"/>
        <v>-</v>
      </c>
      <c r="AU766" s="48" t="str">
        <f t="shared" si="123"/>
        <v>No</v>
      </c>
      <c r="AV766" s="48" t="str">
        <f t="shared" si="124"/>
        <v>No</v>
      </c>
      <c r="AW766" s="48" t="str">
        <f t="shared" si="125"/>
        <v>-</v>
      </c>
      <c r="AX766" s="48" t="str">
        <f t="shared" si="126"/>
        <v>No</v>
      </c>
      <c r="AY766" s="48" t="str">
        <f t="shared" si="127"/>
        <v>No</v>
      </c>
      <c r="AZ766" s="48">
        <f t="shared" si="128"/>
        <v>0</v>
      </c>
    </row>
    <row r="767" spans="4:52" x14ac:dyDescent="0.25">
      <c r="D767" s="46"/>
      <c r="E767" s="46"/>
      <c r="F767" s="46"/>
      <c r="G767" s="46"/>
      <c r="H767" s="46"/>
      <c r="AJ767"/>
      <c r="AK767"/>
      <c r="AL767"/>
      <c r="AM767"/>
      <c r="AN767"/>
      <c r="AO767"/>
      <c r="AP767"/>
      <c r="AQ767" s="48" t="str">
        <f>IF(ROW()=1,"",IF(L767=200,IFERROR(IF(FIND(LOWER(Questionnaire!$E$2),LOWER(N767)),"Yes","No"),"No"),"-"))</f>
        <v>-</v>
      </c>
      <c r="AR767" s="48" t="str">
        <f t="shared" si="121"/>
        <v>-</v>
      </c>
      <c r="AS767" s="48" t="str">
        <f t="shared" si="122"/>
        <v>-</v>
      </c>
      <c r="AT767" s="48" t="str">
        <f t="shared" si="129"/>
        <v>-</v>
      </c>
      <c r="AU767" s="48" t="str">
        <f t="shared" si="123"/>
        <v>No</v>
      </c>
      <c r="AV767" s="48" t="str">
        <f t="shared" si="124"/>
        <v>No</v>
      </c>
      <c r="AW767" s="48" t="str">
        <f t="shared" si="125"/>
        <v>-</v>
      </c>
      <c r="AX767" s="48" t="str">
        <f t="shared" si="126"/>
        <v>No</v>
      </c>
      <c r="AY767" s="48" t="str">
        <f t="shared" si="127"/>
        <v>No</v>
      </c>
      <c r="AZ767" s="48">
        <f t="shared" si="128"/>
        <v>0</v>
      </c>
    </row>
    <row r="768" spans="4:52" x14ac:dyDescent="0.25">
      <c r="D768" s="46"/>
      <c r="E768" s="46"/>
      <c r="F768" s="46"/>
      <c r="G768" s="46"/>
      <c r="H768" s="46"/>
      <c r="AJ768"/>
      <c r="AK768"/>
      <c r="AL768"/>
      <c r="AM768"/>
      <c r="AN768"/>
      <c r="AO768"/>
      <c r="AP768"/>
      <c r="AQ768" s="48" t="str">
        <f>IF(ROW()=1,"",IF(L768=200,IFERROR(IF(FIND(LOWER(Questionnaire!$E$2),LOWER(N768)),"Yes","No"),"No"),"-"))</f>
        <v>-</v>
      </c>
      <c r="AR768" s="48" t="str">
        <f t="shared" si="121"/>
        <v>-</v>
      </c>
      <c r="AS768" s="48" t="str">
        <f t="shared" si="122"/>
        <v>-</v>
      </c>
      <c r="AT768" s="48" t="str">
        <f t="shared" si="129"/>
        <v>-</v>
      </c>
      <c r="AU768" s="48" t="str">
        <f t="shared" si="123"/>
        <v>No</v>
      </c>
      <c r="AV768" s="48" t="str">
        <f t="shared" si="124"/>
        <v>No</v>
      </c>
      <c r="AW768" s="48" t="str">
        <f t="shared" si="125"/>
        <v>-</v>
      </c>
      <c r="AX768" s="48" t="str">
        <f t="shared" si="126"/>
        <v>No</v>
      </c>
      <c r="AY768" s="48" t="str">
        <f t="shared" si="127"/>
        <v>No</v>
      </c>
      <c r="AZ768" s="48">
        <f t="shared" si="128"/>
        <v>0</v>
      </c>
    </row>
    <row r="769" spans="4:52" x14ac:dyDescent="0.25">
      <c r="D769" s="46"/>
      <c r="E769" s="46"/>
      <c r="F769" s="46"/>
      <c r="G769" s="46"/>
      <c r="H769" s="46"/>
      <c r="AJ769"/>
      <c r="AK769"/>
      <c r="AL769"/>
      <c r="AM769"/>
      <c r="AN769"/>
      <c r="AO769"/>
      <c r="AP769"/>
      <c r="AQ769" s="48" t="str">
        <f>IF(ROW()=1,"",IF(L769=200,IFERROR(IF(FIND(LOWER(Questionnaire!$E$2),LOWER(N769)),"Yes","No"),"No"),"-"))</f>
        <v>-</v>
      </c>
      <c r="AR769" s="48" t="str">
        <f t="shared" si="121"/>
        <v>-</v>
      </c>
      <c r="AS769" s="48" t="str">
        <f t="shared" si="122"/>
        <v>-</v>
      </c>
      <c r="AT769" s="48" t="str">
        <f t="shared" si="129"/>
        <v>-</v>
      </c>
      <c r="AU769" s="48" t="str">
        <f t="shared" si="123"/>
        <v>No</v>
      </c>
      <c r="AV769" s="48" t="str">
        <f t="shared" si="124"/>
        <v>No</v>
      </c>
      <c r="AW769" s="48" t="str">
        <f t="shared" si="125"/>
        <v>-</v>
      </c>
      <c r="AX769" s="48" t="str">
        <f t="shared" si="126"/>
        <v>No</v>
      </c>
      <c r="AY769" s="48" t="str">
        <f t="shared" si="127"/>
        <v>No</v>
      </c>
      <c r="AZ769" s="48">
        <f t="shared" si="128"/>
        <v>0</v>
      </c>
    </row>
    <row r="770" spans="4:52" x14ac:dyDescent="0.25">
      <c r="D770" s="46"/>
      <c r="E770" s="46"/>
      <c r="F770" s="46"/>
      <c r="G770" s="46"/>
      <c r="H770" s="46"/>
      <c r="AJ770"/>
      <c r="AK770"/>
      <c r="AL770"/>
      <c r="AM770"/>
      <c r="AN770"/>
      <c r="AO770"/>
      <c r="AP770"/>
      <c r="AQ770" s="48" t="str">
        <f>IF(ROW()=1,"",IF(L770=200,IFERROR(IF(FIND(LOWER(Questionnaire!$E$2),LOWER(N770)),"Yes","No"),"No"),"-"))</f>
        <v>-</v>
      </c>
      <c r="AR770" s="48" t="str">
        <f t="shared" si="121"/>
        <v>-</v>
      </c>
      <c r="AS770" s="48" t="str">
        <f t="shared" si="122"/>
        <v>-</v>
      </c>
      <c r="AT770" s="48" t="str">
        <f t="shared" si="129"/>
        <v>-</v>
      </c>
      <c r="AU770" s="48" t="str">
        <f t="shared" si="123"/>
        <v>No</v>
      </c>
      <c r="AV770" s="48" t="str">
        <f t="shared" si="124"/>
        <v>No</v>
      </c>
      <c r="AW770" s="48" t="str">
        <f t="shared" si="125"/>
        <v>-</v>
      </c>
      <c r="AX770" s="48" t="str">
        <f t="shared" si="126"/>
        <v>No</v>
      </c>
      <c r="AY770" s="48" t="str">
        <f t="shared" si="127"/>
        <v>No</v>
      </c>
      <c r="AZ770" s="48">
        <f t="shared" si="128"/>
        <v>0</v>
      </c>
    </row>
    <row r="771" spans="4:52" x14ac:dyDescent="0.25">
      <c r="D771" s="46"/>
      <c r="E771" s="46"/>
      <c r="F771" s="46"/>
      <c r="G771" s="46"/>
      <c r="H771" s="46"/>
      <c r="AJ771"/>
      <c r="AK771"/>
      <c r="AL771"/>
      <c r="AM771"/>
      <c r="AN771"/>
      <c r="AO771"/>
      <c r="AP771"/>
      <c r="AQ771" s="48" t="str">
        <f>IF(ROW()=1,"",IF(L771=200,IFERROR(IF(FIND(LOWER(Questionnaire!$E$2),LOWER(N771)),"Yes","No"),"No"),"-"))</f>
        <v>-</v>
      </c>
      <c r="AR771" s="48" t="str">
        <f t="shared" si="121"/>
        <v>-</v>
      </c>
      <c r="AS771" s="48" t="str">
        <f t="shared" si="122"/>
        <v>-</v>
      </c>
      <c r="AT771" s="48" t="str">
        <f t="shared" si="129"/>
        <v>-</v>
      </c>
      <c r="AU771" s="48" t="str">
        <f t="shared" si="123"/>
        <v>No</v>
      </c>
      <c r="AV771" s="48" t="str">
        <f t="shared" si="124"/>
        <v>No</v>
      </c>
      <c r="AW771" s="48" t="str">
        <f t="shared" si="125"/>
        <v>-</v>
      </c>
      <c r="AX771" s="48" t="str">
        <f t="shared" si="126"/>
        <v>No</v>
      </c>
      <c r="AY771" s="48" t="str">
        <f t="shared" si="127"/>
        <v>No</v>
      </c>
      <c r="AZ771" s="48">
        <f t="shared" si="128"/>
        <v>0</v>
      </c>
    </row>
    <row r="772" spans="4:52" x14ac:dyDescent="0.25">
      <c r="D772" s="46"/>
      <c r="E772" s="46"/>
      <c r="F772" s="46"/>
      <c r="G772" s="46"/>
      <c r="H772" s="46"/>
      <c r="AJ772"/>
      <c r="AK772"/>
      <c r="AL772"/>
      <c r="AM772"/>
      <c r="AN772"/>
      <c r="AO772"/>
      <c r="AP772"/>
      <c r="AQ772" s="48" t="str">
        <f>IF(ROW()=1,"",IF(L772=200,IFERROR(IF(FIND(LOWER(Questionnaire!$E$2),LOWER(N772)),"Yes","No"),"No"),"-"))</f>
        <v>-</v>
      </c>
      <c r="AR772" s="48" t="str">
        <f t="shared" ref="AR772:AR779" si="130">IF(ROW()=1,"",IF(M772="OK",IF(N772="","No",IF(COUNTIF(N:N,N772)&gt;1,"Yes","No")),"-"))</f>
        <v>-</v>
      </c>
      <c r="AS772" s="48" t="str">
        <f t="shared" ref="AS772:AS779" si="131">IF(ROW()=1,"",IF(M772="OK",IF(Q772="","No",IF(COUNTIF(Q:Q,Q772)&gt;1,"Yes","No")),"-"))</f>
        <v>-</v>
      </c>
      <c r="AT772" s="48" t="str">
        <f t="shared" si="129"/>
        <v>-</v>
      </c>
      <c r="AU772" s="48" t="str">
        <f t="shared" ref="AU772:AU779" si="132">IF(ROW()=1,"",IF(AQ772="Yes",IF(AR772="Yes",IF(AS772="Yes",IF(AT772="Yes","No"),"No"),"No"),"No"))</f>
        <v>No</v>
      </c>
      <c r="AV772" s="48" t="str">
        <f t="shared" ref="AV772:AV779" si="133">IF(ROW()=1,"",IF(AE772="","No","Yes"))</f>
        <v>No</v>
      </c>
      <c r="AW772" s="48" t="str">
        <f t="shared" ref="AW772:AW779" si="134">IF(ROW()=1,"",IF(AF772="","-",IF(AF772=J772,"Yes","No")))</f>
        <v>-</v>
      </c>
      <c r="AX772" s="48" t="str">
        <f t="shared" ref="AX772:AX779" si="135">IF(ROW()=1,"",IFERROR(IF(FIND("noindex",LOWER(AG772)),"Yes","No"),"No"))</f>
        <v>No</v>
      </c>
      <c r="AY772" s="48" t="str">
        <f t="shared" ref="AY772:AY779" si="136">IFERROR(IF(FIND("noindex",LOWER(AG772)),"Yes","No"),"No")</f>
        <v>No</v>
      </c>
      <c r="AZ772" s="48">
        <f t="shared" ref="AZ772:AZ779" si="137">LEN(J772)</f>
        <v>0</v>
      </c>
    </row>
    <row r="773" spans="4:52" x14ac:dyDescent="0.25">
      <c r="D773" s="46"/>
      <c r="E773" s="46"/>
      <c r="F773" s="46"/>
      <c r="G773" s="46"/>
      <c r="H773" s="46"/>
      <c r="AJ773"/>
      <c r="AK773"/>
      <c r="AL773"/>
      <c r="AM773"/>
      <c r="AN773"/>
      <c r="AO773"/>
      <c r="AP773"/>
      <c r="AQ773" s="48" t="str">
        <f>IF(ROW()=1,"",IF(L773=200,IFERROR(IF(FIND(LOWER(Questionnaire!$E$2),LOWER(N773)),"Yes","No"),"No"),"-"))</f>
        <v>-</v>
      </c>
      <c r="AR773" s="48" t="str">
        <f t="shared" si="130"/>
        <v>-</v>
      </c>
      <c r="AS773" s="48" t="str">
        <f t="shared" si="131"/>
        <v>-</v>
      </c>
      <c r="AT773" s="48" t="str">
        <f t="shared" ref="AT773:AT779" si="138">IFERROR(IF(ROW()=1,"",IF(M773="OK",IF(V773="","No",IF(COUNTIF(V:V,V773)&gt;1,"Yes","No")),"-")),"-")</f>
        <v>-</v>
      </c>
      <c r="AU773" s="48" t="str">
        <f t="shared" si="132"/>
        <v>No</v>
      </c>
      <c r="AV773" s="48" t="str">
        <f t="shared" si="133"/>
        <v>No</v>
      </c>
      <c r="AW773" s="48" t="str">
        <f t="shared" si="134"/>
        <v>-</v>
      </c>
      <c r="AX773" s="48" t="str">
        <f t="shared" si="135"/>
        <v>No</v>
      </c>
      <c r="AY773" s="48" t="str">
        <f t="shared" si="136"/>
        <v>No</v>
      </c>
      <c r="AZ773" s="48">
        <f t="shared" si="137"/>
        <v>0</v>
      </c>
    </row>
    <row r="774" spans="4:52" x14ac:dyDescent="0.25">
      <c r="D774" s="46"/>
      <c r="E774" s="46"/>
      <c r="F774" s="46"/>
      <c r="G774" s="46"/>
      <c r="H774" s="46"/>
      <c r="AJ774"/>
      <c r="AK774"/>
      <c r="AL774"/>
      <c r="AM774"/>
      <c r="AN774"/>
      <c r="AO774"/>
      <c r="AP774"/>
      <c r="AQ774" s="48" t="str">
        <f>IF(ROW()=1,"",IF(L774=200,IFERROR(IF(FIND(LOWER(Questionnaire!$E$2),LOWER(N774)),"Yes","No"),"No"),"-"))</f>
        <v>-</v>
      </c>
      <c r="AR774" s="48" t="str">
        <f t="shared" si="130"/>
        <v>-</v>
      </c>
      <c r="AS774" s="48" t="str">
        <f t="shared" si="131"/>
        <v>-</v>
      </c>
      <c r="AT774" s="48" t="str">
        <f t="shared" si="138"/>
        <v>-</v>
      </c>
      <c r="AU774" s="48" t="str">
        <f t="shared" si="132"/>
        <v>No</v>
      </c>
      <c r="AV774" s="48" t="str">
        <f t="shared" si="133"/>
        <v>No</v>
      </c>
      <c r="AW774" s="48" t="str">
        <f t="shared" si="134"/>
        <v>-</v>
      </c>
      <c r="AX774" s="48" t="str">
        <f t="shared" si="135"/>
        <v>No</v>
      </c>
      <c r="AY774" s="48" t="str">
        <f t="shared" si="136"/>
        <v>No</v>
      </c>
      <c r="AZ774" s="48">
        <f t="shared" si="137"/>
        <v>0</v>
      </c>
    </row>
    <row r="775" spans="4:52" x14ac:dyDescent="0.25">
      <c r="D775" s="46"/>
      <c r="E775" s="46"/>
      <c r="F775" s="46"/>
      <c r="G775" s="46"/>
      <c r="H775" s="46"/>
      <c r="AJ775"/>
      <c r="AK775"/>
      <c r="AL775"/>
      <c r="AM775"/>
      <c r="AN775"/>
      <c r="AO775"/>
      <c r="AP775"/>
      <c r="AQ775" s="48" t="str">
        <f>IF(ROW()=1,"",IF(L775=200,IFERROR(IF(FIND(LOWER(Questionnaire!$E$2),LOWER(N775)),"Yes","No"),"No"),"-"))</f>
        <v>-</v>
      </c>
      <c r="AR775" s="48" t="str">
        <f t="shared" si="130"/>
        <v>-</v>
      </c>
      <c r="AS775" s="48" t="str">
        <f t="shared" si="131"/>
        <v>-</v>
      </c>
      <c r="AT775" s="48" t="str">
        <f t="shared" si="138"/>
        <v>-</v>
      </c>
      <c r="AU775" s="48" t="str">
        <f t="shared" si="132"/>
        <v>No</v>
      </c>
      <c r="AV775" s="48" t="str">
        <f t="shared" si="133"/>
        <v>No</v>
      </c>
      <c r="AW775" s="48" t="str">
        <f t="shared" si="134"/>
        <v>-</v>
      </c>
      <c r="AX775" s="48" t="str">
        <f t="shared" si="135"/>
        <v>No</v>
      </c>
      <c r="AY775" s="48" t="str">
        <f t="shared" si="136"/>
        <v>No</v>
      </c>
      <c r="AZ775" s="48">
        <f t="shared" si="137"/>
        <v>0</v>
      </c>
    </row>
    <row r="776" spans="4:52" x14ac:dyDescent="0.25">
      <c r="D776" s="46"/>
      <c r="E776" s="46"/>
      <c r="F776" s="46"/>
      <c r="G776" s="46"/>
      <c r="H776" s="46"/>
      <c r="AJ776"/>
      <c r="AK776"/>
      <c r="AL776"/>
      <c r="AM776"/>
      <c r="AN776"/>
      <c r="AO776"/>
      <c r="AP776"/>
      <c r="AQ776" s="48" t="str">
        <f>IF(ROW()=1,"",IF(L776=200,IFERROR(IF(FIND(LOWER(Questionnaire!$E$2),LOWER(N776)),"Yes","No"),"No"),"-"))</f>
        <v>-</v>
      </c>
      <c r="AR776" s="48" t="str">
        <f t="shared" si="130"/>
        <v>-</v>
      </c>
      <c r="AS776" s="48" t="str">
        <f t="shared" si="131"/>
        <v>-</v>
      </c>
      <c r="AT776" s="48" t="str">
        <f t="shared" si="138"/>
        <v>-</v>
      </c>
      <c r="AU776" s="48" t="str">
        <f t="shared" si="132"/>
        <v>No</v>
      </c>
      <c r="AV776" s="48" t="str">
        <f t="shared" si="133"/>
        <v>No</v>
      </c>
      <c r="AW776" s="48" t="str">
        <f t="shared" si="134"/>
        <v>-</v>
      </c>
      <c r="AX776" s="48" t="str">
        <f t="shared" si="135"/>
        <v>No</v>
      </c>
      <c r="AY776" s="48" t="str">
        <f t="shared" si="136"/>
        <v>No</v>
      </c>
      <c r="AZ776" s="48">
        <f t="shared" si="137"/>
        <v>0</v>
      </c>
    </row>
    <row r="777" spans="4:52" x14ac:dyDescent="0.25">
      <c r="D777" s="46"/>
      <c r="E777" s="46"/>
      <c r="F777" s="46"/>
      <c r="G777" s="46"/>
      <c r="H777" s="46"/>
      <c r="AJ777"/>
      <c r="AK777"/>
      <c r="AL777"/>
      <c r="AM777"/>
      <c r="AN777"/>
      <c r="AO777"/>
      <c r="AP777"/>
      <c r="AQ777" s="48" t="str">
        <f>IF(ROW()=1,"",IF(L777=200,IFERROR(IF(FIND(LOWER(Questionnaire!$E$2),LOWER(N777)),"Yes","No"),"No"),"-"))</f>
        <v>-</v>
      </c>
      <c r="AR777" s="48" t="str">
        <f t="shared" si="130"/>
        <v>-</v>
      </c>
      <c r="AS777" s="48" t="str">
        <f t="shared" si="131"/>
        <v>-</v>
      </c>
      <c r="AT777" s="48" t="str">
        <f t="shared" si="138"/>
        <v>-</v>
      </c>
      <c r="AU777" s="48" t="str">
        <f t="shared" si="132"/>
        <v>No</v>
      </c>
      <c r="AV777" s="48" t="str">
        <f t="shared" si="133"/>
        <v>No</v>
      </c>
      <c r="AW777" s="48" t="str">
        <f t="shared" si="134"/>
        <v>-</v>
      </c>
      <c r="AX777" s="48" t="str">
        <f t="shared" si="135"/>
        <v>No</v>
      </c>
      <c r="AY777" s="48" t="str">
        <f t="shared" si="136"/>
        <v>No</v>
      </c>
      <c r="AZ777" s="48">
        <f t="shared" si="137"/>
        <v>0</v>
      </c>
    </row>
    <row r="778" spans="4:52" x14ac:dyDescent="0.25">
      <c r="D778" s="46"/>
      <c r="E778" s="46"/>
      <c r="F778" s="46"/>
      <c r="G778" s="46"/>
      <c r="H778" s="46"/>
      <c r="AJ778"/>
      <c r="AK778"/>
      <c r="AL778"/>
      <c r="AM778"/>
      <c r="AN778"/>
      <c r="AO778"/>
      <c r="AP778"/>
      <c r="AQ778" s="48" t="str">
        <f>IF(ROW()=1,"",IF(L778=200,IFERROR(IF(FIND(LOWER(Questionnaire!$E$2),LOWER(N778)),"Yes","No"),"No"),"-"))</f>
        <v>-</v>
      </c>
      <c r="AR778" s="48" t="str">
        <f t="shared" si="130"/>
        <v>-</v>
      </c>
      <c r="AS778" s="48" t="str">
        <f t="shared" si="131"/>
        <v>-</v>
      </c>
      <c r="AT778" s="48" t="str">
        <f t="shared" si="138"/>
        <v>-</v>
      </c>
      <c r="AU778" s="48" t="str">
        <f t="shared" si="132"/>
        <v>No</v>
      </c>
      <c r="AV778" s="48" t="str">
        <f t="shared" si="133"/>
        <v>No</v>
      </c>
      <c r="AW778" s="48" t="str">
        <f t="shared" si="134"/>
        <v>-</v>
      </c>
      <c r="AX778" s="48" t="str">
        <f t="shared" si="135"/>
        <v>No</v>
      </c>
      <c r="AY778" s="48" t="str">
        <f t="shared" si="136"/>
        <v>No</v>
      </c>
      <c r="AZ778" s="48">
        <f t="shared" si="137"/>
        <v>0</v>
      </c>
    </row>
    <row r="779" spans="4:52" x14ac:dyDescent="0.25">
      <c r="D779" s="46"/>
      <c r="E779" s="46"/>
      <c r="F779" s="46"/>
      <c r="G779" s="46"/>
      <c r="H779" s="46"/>
      <c r="AJ779"/>
      <c r="AK779"/>
      <c r="AL779"/>
      <c r="AM779"/>
      <c r="AN779"/>
      <c r="AO779"/>
      <c r="AP779"/>
      <c r="AQ779" s="48" t="str">
        <f>IF(ROW()=1,"",IF(L779=200,IFERROR(IF(FIND(LOWER(Questionnaire!$E$2),LOWER(N779)),"Yes","No"),"No"),"-"))</f>
        <v>-</v>
      </c>
      <c r="AR779" s="48" t="str">
        <f t="shared" si="130"/>
        <v>-</v>
      </c>
      <c r="AS779" s="48" t="str">
        <f t="shared" si="131"/>
        <v>-</v>
      </c>
      <c r="AT779" s="48" t="str">
        <f t="shared" si="138"/>
        <v>-</v>
      </c>
      <c r="AU779" s="48" t="str">
        <f t="shared" si="132"/>
        <v>No</v>
      </c>
      <c r="AV779" s="48" t="str">
        <f t="shared" si="133"/>
        <v>No</v>
      </c>
      <c r="AW779" s="48" t="str">
        <f t="shared" si="134"/>
        <v>-</v>
      </c>
      <c r="AX779" s="48" t="str">
        <f t="shared" si="135"/>
        <v>No</v>
      </c>
      <c r="AY779" s="48" t="str">
        <f t="shared" si="136"/>
        <v>No</v>
      </c>
      <c r="AZ779" s="48">
        <f t="shared" si="137"/>
        <v>0</v>
      </c>
    </row>
    <row r="780" spans="4:52" x14ac:dyDescent="0.25">
      <c r="AJ780"/>
      <c r="AK780"/>
      <c r="AL780"/>
      <c r="AM780"/>
      <c r="AN780"/>
      <c r="AO780"/>
      <c r="AP780"/>
      <c r="AQ780" s="48"/>
      <c r="AR780" s="48"/>
      <c r="AS780" s="48"/>
      <c r="AT780" s="48"/>
      <c r="AU780" s="48"/>
      <c r="AV780" s="48"/>
      <c r="AW780" s="48"/>
      <c r="AX780" s="48"/>
      <c r="AY780" s="48"/>
      <c r="AZ780" s="48"/>
    </row>
    <row r="781" spans="4:52" x14ac:dyDescent="0.25">
      <c r="AJ781"/>
      <c r="AK781"/>
      <c r="AL781"/>
      <c r="AM781"/>
      <c r="AN781"/>
      <c r="AO781"/>
      <c r="AP781"/>
      <c r="AQ781" s="48"/>
      <c r="AR781" s="48"/>
      <c r="AS781" s="48"/>
      <c r="AT781" s="48"/>
      <c r="AU781" s="48"/>
      <c r="AV781" s="48"/>
      <c r="AW781" s="48"/>
      <c r="AX781" s="48"/>
      <c r="AY781" s="48"/>
      <c r="AZ781" s="48"/>
    </row>
    <row r="782" spans="4:52" x14ac:dyDescent="0.25">
      <c r="AJ782"/>
      <c r="AK782"/>
      <c r="AL782"/>
      <c r="AM782"/>
      <c r="AN782"/>
      <c r="AO782"/>
      <c r="AP782"/>
      <c r="AQ782" s="48"/>
      <c r="AR782" s="48"/>
      <c r="AS782" s="48"/>
      <c r="AT782" s="48"/>
      <c r="AU782" s="48"/>
      <c r="AV782" s="48"/>
      <c r="AW782" s="48"/>
      <c r="AX782" s="48"/>
      <c r="AY782" s="48"/>
      <c r="AZ782" s="48"/>
    </row>
    <row r="783" spans="4:52" x14ac:dyDescent="0.25">
      <c r="AJ783"/>
      <c r="AK783"/>
      <c r="AL783"/>
      <c r="AM783"/>
      <c r="AN783"/>
      <c r="AO783"/>
      <c r="AP783"/>
      <c r="AQ783" s="48"/>
      <c r="AR783" s="48"/>
      <c r="AS783" s="48"/>
      <c r="AT783" s="48"/>
      <c r="AU783" s="48"/>
      <c r="AV783" s="48"/>
      <c r="AW783" s="48"/>
      <c r="AX783" s="48"/>
      <c r="AY783" s="48"/>
      <c r="AZ783" s="48"/>
    </row>
    <row r="784" spans="4:52" x14ac:dyDescent="0.25">
      <c r="AJ784"/>
      <c r="AK784"/>
      <c r="AL784"/>
      <c r="AM784"/>
      <c r="AN784"/>
      <c r="AO784"/>
      <c r="AP784"/>
      <c r="AQ784" s="48"/>
      <c r="AR784" s="48"/>
      <c r="AS784" s="48"/>
      <c r="AT784" s="48"/>
      <c r="AU784" s="48"/>
      <c r="AV784" s="48"/>
      <c r="AW784" s="48"/>
      <c r="AX784" s="48"/>
      <c r="AY784" s="48"/>
      <c r="AZ784" s="48"/>
    </row>
    <row r="785" spans="36:52" x14ac:dyDescent="0.25">
      <c r="AJ785"/>
      <c r="AK785"/>
      <c r="AL785"/>
      <c r="AM785"/>
      <c r="AN785"/>
      <c r="AO785"/>
      <c r="AP785"/>
      <c r="AQ785" s="48"/>
      <c r="AR785" s="48"/>
      <c r="AS785" s="48"/>
      <c r="AT785" s="48"/>
      <c r="AU785" s="48"/>
      <c r="AV785" s="48"/>
      <c r="AW785" s="48"/>
      <c r="AX785" s="48"/>
      <c r="AY785" s="48"/>
      <c r="AZ785" s="48"/>
    </row>
    <row r="786" spans="36:52" x14ac:dyDescent="0.25">
      <c r="AJ786"/>
      <c r="AK786"/>
      <c r="AL786"/>
      <c r="AM786"/>
      <c r="AN786"/>
      <c r="AO786"/>
      <c r="AP786"/>
      <c r="AQ786" s="48"/>
      <c r="AR786" s="48"/>
      <c r="AS786" s="48"/>
      <c r="AT786" s="48"/>
      <c r="AU786" s="48"/>
      <c r="AV786" s="48"/>
      <c r="AW786" s="48"/>
      <c r="AX786" s="48"/>
      <c r="AY786" s="48"/>
      <c r="AZ786" s="48"/>
    </row>
    <row r="787" spans="36:52" x14ac:dyDescent="0.25">
      <c r="AJ787"/>
      <c r="AK787"/>
      <c r="AL787"/>
      <c r="AM787"/>
      <c r="AN787"/>
      <c r="AO787"/>
      <c r="AP787"/>
      <c r="AQ787" s="48"/>
      <c r="AR787" s="48"/>
      <c r="AS787" s="48"/>
      <c r="AT787" s="48"/>
      <c r="AU787" s="48"/>
      <c r="AV787" s="48"/>
      <c r="AW787" s="48"/>
      <c r="AX787" s="48"/>
      <c r="AY787" s="48"/>
      <c r="AZ787" s="48"/>
    </row>
    <row r="788" spans="36:52" x14ac:dyDescent="0.25">
      <c r="AJ788"/>
      <c r="AK788"/>
      <c r="AL788"/>
      <c r="AM788"/>
      <c r="AN788"/>
      <c r="AO788"/>
      <c r="AP788"/>
      <c r="AQ788" s="48"/>
      <c r="AR788" s="48"/>
      <c r="AS788" s="48"/>
      <c r="AT788" s="48"/>
      <c r="AU788" s="48"/>
      <c r="AV788" s="48"/>
      <c r="AW788" s="48"/>
      <c r="AX788" s="48"/>
      <c r="AY788" s="48"/>
      <c r="AZ788" s="48"/>
    </row>
    <row r="789" spans="36:52" x14ac:dyDescent="0.25">
      <c r="AJ789"/>
      <c r="AK789"/>
      <c r="AL789"/>
      <c r="AM789"/>
      <c r="AN789"/>
      <c r="AO789"/>
      <c r="AP789"/>
      <c r="AQ789" s="48"/>
      <c r="AR789" s="48"/>
      <c r="AS789" s="48"/>
      <c r="AT789" s="48"/>
      <c r="AU789" s="48"/>
      <c r="AV789" s="48"/>
      <c r="AW789" s="48"/>
      <c r="AX789" s="48"/>
      <c r="AY789" s="48"/>
      <c r="AZ789" s="48"/>
    </row>
    <row r="790" spans="36:52" x14ac:dyDescent="0.25">
      <c r="AJ790"/>
      <c r="AK790"/>
      <c r="AL790"/>
      <c r="AM790"/>
      <c r="AN790"/>
      <c r="AO790"/>
      <c r="AP790"/>
      <c r="AQ790" s="48"/>
      <c r="AR790" s="48"/>
      <c r="AS790" s="48"/>
      <c r="AT790" s="48"/>
      <c r="AU790" s="48"/>
      <c r="AV790" s="48"/>
      <c r="AW790" s="48"/>
      <c r="AX790" s="48"/>
      <c r="AY790" s="48"/>
      <c r="AZ790" s="48"/>
    </row>
    <row r="791" spans="36:52" x14ac:dyDescent="0.25">
      <c r="AJ791"/>
      <c r="AK791"/>
      <c r="AL791"/>
      <c r="AM791"/>
      <c r="AN791"/>
      <c r="AO791"/>
      <c r="AP791"/>
      <c r="AQ791" s="48"/>
      <c r="AR791" s="48"/>
      <c r="AS791" s="48"/>
      <c r="AT791" s="48"/>
      <c r="AU791" s="48"/>
      <c r="AV791" s="48"/>
      <c r="AW791" s="48"/>
      <c r="AX791" s="48"/>
      <c r="AY791" s="48"/>
      <c r="AZ791" s="48"/>
    </row>
    <row r="792" spans="36:52" x14ac:dyDescent="0.25">
      <c r="AJ792"/>
      <c r="AK792"/>
      <c r="AL792"/>
      <c r="AM792"/>
      <c r="AN792"/>
      <c r="AO792"/>
      <c r="AP792"/>
      <c r="AQ792" s="48"/>
      <c r="AR792" s="48"/>
      <c r="AS792" s="48"/>
      <c r="AT792" s="48"/>
      <c r="AU792" s="48"/>
      <c r="AV792" s="48"/>
      <c r="AW792" s="48"/>
      <c r="AX792" s="48"/>
      <c r="AY792" s="48"/>
      <c r="AZ792" s="48"/>
    </row>
    <row r="793" spans="36:52" x14ac:dyDescent="0.25">
      <c r="AJ793"/>
      <c r="AK793"/>
      <c r="AL793"/>
      <c r="AM793"/>
      <c r="AN793"/>
      <c r="AO793"/>
      <c r="AP793"/>
      <c r="AQ793" s="48"/>
      <c r="AR793" s="48"/>
      <c r="AS793" s="48"/>
      <c r="AT793" s="48"/>
      <c r="AU793" s="48"/>
      <c r="AV793" s="48"/>
      <c r="AW793" s="48"/>
      <c r="AX793" s="48"/>
      <c r="AY793" s="48"/>
      <c r="AZ793" s="48"/>
    </row>
    <row r="794" spans="36:52" x14ac:dyDescent="0.25">
      <c r="AJ794"/>
      <c r="AK794"/>
      <c r="AL794"/>
      <c r="AM794"/>
      <c r="AN794"/>
      <c r="AO794"/>
      <c r="AP794"/>
      <c r="AQ794" s="48"/>
      <c r="AR794" s="48"/>
      <c r="AS794" s="48"/>
      <c r="AT794" s="48"/>
      <c r="AU794" s="48"/>
      <c r="AV794" s="48"/>
      <c r="AW794" s="48"/>
      <c r="AX794" s="48"/>
      <c r="AY794" s="48"/>
      <c r="AZ794" s="48"/>
    </row>
    <row r="795" spans="36:52" x14ac:dyDescent="0.25">
      <c r="AJ795"/>
      <c r="AK795"/>
      <c r="AL795"/>
      <c r="AM795"/>
      <c r="AN795"/>
      <c r="AO795"/>
      <c r="AP795"/>
      <c r="AQ795" s="48"/>
      <c r="AR795" s="48"/>
      <c r="AS795" s="48"/>
      <c r="AT795" s="48"/>
      <c r="AU795" s="48"/>
      <c r="AV795" s="48"/>
      <c r="AW795" s="48"/>
      <c r="AX795" s="48"/>
      <c r="AY795" s="48"/>
      <c r="AZ795" s="48"/>
    </row>
    <row r="796" spans="36:52" x14ac:dyDescent="0.25">
      <c r="AJ796"/>
      <c r="AK796"/>
      <c r="AL796"/>
      <c r="AM796"/>
      <c r="AN796"/>
      <c r="AO796"/>
      <c r="AP796"/>
      <c r="AQ796" s="48"/>
      <c r="AR796" s="48"/>
      <c r="AS796" s="48"/>
      <c r="AT796" s="48"/>
      <c r="AU796" s="48"/>
      <c r="AV796" s="48"/>
      <c r="AW796" s="48"/>
      <c r="AX796" s="48"/>
      <c r="AY796" s="48"/>
      <c r="AZ796" s="48"/>
    </row>
    <row r="797" spans="36:52" x14ac:dyDescent="0.25">
      <c r="AJ797"/>
      <c r="AK797"/>
      <c r="AL797"/>
      <c r="AM797"/>
      <c r="AN797"/>
      <c r="AO797"/>
      <c r="AP797"/>
      <c r="AQ797" s="48"/>
      <c r="AR797" s="48"/>
      <c r="AS797" s="48"/>
      <c r="AT797" s="48"/>
      <c r="AU797" s="48"/>
      <c r="AV797" s="48"/>
      <c r="AW797" s="48"/>
      <c r="AX797" s="48"/>
      <c r="AY797" s="48"/>
      <c r="AZ797" s="48"/>
    </row>
    <row r="798" spans="36:52" x14ac:dyDescent="0.25">
      <c r="AJ798"/>
      <c r="AK798"/>
      <c r="AL798"/>
      <c r="AM798"/>
      <c r="AN798"/>
      <c r="AO798"/>
      <c r="AP798"/>
      <c r="AQ798" s="48"/>
      <c r="AR798" s="48"/>
      <c r="AS798" s="48"/>
      <c r="AT798" s="48"/>
      <c r="AU798" s="48"/>
      <c r="AV798" s="48"/>
      <c r="AW798" s="48"/>
      <c r="AX798" s="48"/>
      <c r="AY798" s="48"/>
      <c r="AZ798" s="48"/>
    </row>
    <row r="799" spans="36:52" x14ac:dyDescent="0.25">
      <c r="AJ799"/>
      <c r="AK799"/>
      <c r="AL799"/>
      <c r="AM799"/>
      <c r="AN799"/>
      <c r="AO799"/>
      <c r="AP799"/>
      <c r="AQ799" s="48"/>
      <c r="AR799" s="48"/>
      <c r="AS799" s="48"/>
      <c r="AT799" s="48"/>
      <c r="AU799" s="48"/>
      <c r="AV799" s="48"/>
      <c r="AW799" s="48"/>
      <c r="AX799" s="48"/>
      <c r="AY799" s="48"/>
      <c r="AZ799" s="48"/>
    </row>
    <row r="800" spans="36:52" x14ac:dyDescent="0.25">
      <c r="AJ800"/>
      <c r="AK800"/>
      <c r="AL800"/>
      <c r="AM800"/>
      <c r="AN800"/>
      <c r="AO800"/>
      <c r="AP800"/>
      <c r="AQ800" s="48"/>
      <c r="AR800" s="48"/>
      <c r="AS800" s="48"/>
      <c r="AT800" s="48"/>
      <c r="AU800" s="48"/>
      <c r="AV800" s="48"/>
      <c r="AW800" s="48"/>
      <c r="AX800" s="48"/>
      <c r="AY800" s="48"/>
      <c r="AZ800" s="48"/>
    </row>
    <row r="801" spans="36:52" x14ac:dyDescent="0.25">
      <c r="AJ801"/>
      <c r="AK801"/>
      <c r="AL801"/>
      <c r="AM801"/>
      <c r="AN801"/>
      <c r="AO801"/>
      <c r="AP801"/>
      <c r="AQ801" s="48"/>
      <c r="AR801" s="48"/>
      <c r="AS801" s="48"/>
      <c r="AT801" s="48"/>
      <c r="AU801" s="48"/>
      <c r="AV801" s="48"/>
      <c r="AW801" s="48"/>
      <c r="AX801" s="48"/>
      <c r="AY801" s="48"/>
      <c r="AZ801" s="48"/>
    </row>
    <row r="802" spans="36:52" x14ac:dyDescent="0.25">
      <c r="AJ802"/>
      <c r="AK802"/>
      <c r="AL802"/>
      <c r="AM802"/>
      <c r="AN802"/>
      <c r="AO802"/>
      <c r="AP802"/>
      <c r="AQ802" s="48"/>
      <c r="AR802" s="48"/>
      <c r="AS802" s="48"/>
      <c r="AT802" s="48"/>
      <c r="AU802" s="48"/>
      <c r="AV802" s="48"/>
      <c r="AW802" s="48"/>
      <c r="AX802" s="48"/>
      <c r="AY802" s="48"/>
      <c r="AZ802" s="48"/>
    </row>
    <row r="803" spans="36:52" x14ac:dyDescent="0.25">
      <c r="AJ803"/>
      <c r="AK803"/>
      <c r="AL803"/>
      <c r="AM803"/>
      <c r="AN803"/>
      <c r="AO803"/>
      <c r="AP803"/>
      <c r="AQ803" s="48"/>
      <c r="AR803" s="48"/>
      <c r="AS803" s="48"/>
      <c r="AT803" s="48"/>
      <c r="AU803" s="48"/>
      <c r="AV803" s="48"/>
      <c r="AW803" s="48"/>
      <c r="AX803" s="48"/>
      <c r="AY803" s="48"/>
      <c r="AZ803" s="48"/>
    </row>
    <row r="804" spans="36:52" x14ac:dyDescent="0.25">
      <c r="AJ804"/>
      <c r="AK804"/>
      <c r="AL804"/>
      <c r="AM804"/>
      <c r="AN804"/>
      <c r="AO804"/>
      <c r="AP804"/>
      <c r="AQ804" s="48"/>
      <c r="AR804" s="48"/>
      <c r="AS804" s="48"/>
      <c r="AT804" s="48"/>
      <c r="AU804" s="48"/>
      <c r="AV804" s="48"/>
      <c r="AW804" s="48"/>
      <c r="AX804" s="48"/>
      <c r="AY804" s="48"/>
      <c r="AZ804" s="48"/>
    </row>
    <row r="805" spans="36:52" x14ac:dyDescent="0.25">
      <c r="AJ805"/>
      <c r="AK805"/>
      <c r="AL805"/>
      <c r="AM805"/>
      <c r="AN805"/>
      <c r="AO805"/>
      <c r="AP805"/>
      <c r="AQ805" s="48"/>
      <c r="AR805" s="48"/>
      <c r="AS805" s="48"/>
      <c r="AT805" s="48"/>
      <c r="AU805" s="48"/>
      <c r="AV805" s="48"/>
      <c r="AW805" s="48"/>
      <c r="AX805" s="48"/>
      <c r="AY805" s="48"/>
      <c r="AZ805" s="48"/>
    </row>
    <row r="806" spans="36:52" x14ac:dyDescent="0.25">
      <c r="AJ806"/>
      <c r="AK806"/>
      <c r="AL806"/>
      <c r="AM806"/>
      <c r="AN806"/>
      <c r="AO806"/>
      <c r="AP806"/>
      <c r="AQ806" s="48"/>
      <c r="AR806" s="48"/>
      <c r="AS806" s="48"/>
      <c r="AT806" s="48"/>
      <c r="AU806" s="48"/>
      <c r="AV806" s="48"/>
      <c r="AW806" s="48"/>
      <c r="AX806" s="48"/>
      <c r="AY806" s="48"/>
      <c r="AZ806" s="48"/>
    </row>
    <row r="807" spans="36:52" x14ac:dyDescent="0.25">
      <c r="AJ807"/>
      <c r="AK807"/>
      <c r="AL807"/>
      <c r="AM807"/>
      <c r="AN807"/>
      <c r="AO807"/>
      <c r="AP807"/>
      <c r="AQ807" s="48"/>
      <c r="AR807" s="48"/>
      <c r="AS807" s="48"/>
      <c r="AT807" s="48"/>
      <c r="AU807" s="48"/>
      <c r="AV807" s="48"/>
      <c r="AW807" s="48"/>
      <c r="AX807" s="48"/>
      <c r="AY807" s="48"/>
      <c r="AZ807" s="48"/>
    </row>
    <row r="808" spans="36:52" x14ac:dyDescent="0.25">
      <c r="AJ808"/>
      <c r="AK808"/>
      <c r="AL808"/>
      <c r="AM808"/>
      <c r="AN808"/>
      <c r="AO808"/>
      <c r="AP808"/>
      <c r="AQ808" s="48"/>
      <c r="AR808" s="48"/>
      <c r="AS808" s="48"/>
      <c r="AT808" s="48"/>
      <c r="AU808" s="48"/>
      <c r="AV808" s="48"/>
      <c r="AW808" s="48"/>
      <c r="AX808" s="48"/>
      <c r="AY808" s="48"/>
      <c r="AZ808" s="48"/>
    </row>
    <row r="809" spans="36:52" x14ac:dyDescent="0.25">
      <c r="AJ809"/>
      <c r="AK809"/>
      <c r="AL809"/>
      <c r="AM809"/>
      <c r="AN809"/>
      <c r="AO809"/>
      <c r="AP809"/>
      <c r="AQ809" s="48"/>
      <c r="AR809" s="48"/>
      <c r="AS809" s="48"/>
      <c r="AT809" s="48"/>
      <c r="AU809" s="48"/>
      <c r="AV809" s="48"/>
      <c r="AW809" s="48"/>
      <c r="AX809" s="48"/>
      <c r="AY809" s="48"/>
      <c r="AZ809" s="48"/>
    </row>
    <row r="810" spans="36:52" x14ac:dyDescent="0.25">
      <c r="AJ810"/>
      <c r="AK810"/>
      <c r="AL810"/>
      <c r="AM810"/>
      <c r="AN810"/>
      <c r="AO810"/>
      <c r="AP810"/>
      <c r="AQ810" s="48"/>
      <c r="AR810" s="48"/>
      <c r="AS810" s="48"/>
      <c r="AT810" s="48"/>
      <c r="AU810" s="48"/>
      <c r="AV810" s="48"/>
      <c r="AW810" s="48"/>
      <c r="AX810" s="48"/>
      <c r="AY810" s="48"/>
      <c r="AZ810" s="48"/>
    </row>
    <row r="811" spans="36:52" x14ac:dyDescent="0.25">
      <c r="AJ811"/>
      <c r="AK811"/>
      <c r="AL811"/>
      <c r="AM811"/>
      <c r="AN811"/>
      <c r="AO811"/>
      <c r="AP811"/>
      <c r="AQ811" s="48"/>
      <c r="AR811" s="48"/>
      <c r="AS811" s="48"/>
      <c r="AT811" s="48"/>
      <c r="AU811" s="48"/>
      <c r="AV811" s="48"/>
      <c r="AW811" s="48"/>
      <c r="AX811" s="48"/>
      <c r="AY811" s="48"/>
      <c r="AZ811" s="48"/>
    </row>
    <row r="812" spans="36:52" x14ac:dyDescent="0.25">
      <c r="AJ812"/>
      <c r="AK812"/>
      <c r="AL812"/>
      <c r="AM812"/>
      <c r="AN812"/>
      <c r="AO812"/>
      <c r="AP812"/>
      <c r="AQ812" s="48"/>
      <c r="AR812" s="48"/>
      <c r="AS812" s="48"/>
      <c r="AT812" s="48"/>
      <c r="AU812" s="48"/>
      <c r="AV812" s="48"/>
      <c r="AW812" s="48"/>
      <c r="AX812" s="48"/>
      <c r="AY812" s="48"/>
      <c r="AZ812" s="48"/>
    </row>
    <row r="813" spans="36:52" x14ac:dyDescent="0.25">
      <c r="AJ813"/>
      <c r="AK813"/>
      <c r="AL813"/>
      <c r="AM813"/>
      <c r="AN813"/>
      <c r="AO813"/>
      <c r="AP813"/>
      <c r="AQ813" s="48"/>
      <c r="AR813" s="48"/>
      <c r="AS813" s="48"/>
      <c r="AT813" s="48"/>
      <c r="AU813" s="48"/>
      <c r="AV813" s="48"/>
      <c r="AW813" s="48"/>
      <c r="AX813" s="48"/>
      <c r="AY813" s="48"/>
      <c r="AZ813" s="48"/>
    </row>
    <row r="814" spans="36:52" x14ac:dyDescent="0.25">
      <c r="AJ814"/>
      <c r="AK814"/>
      <c r="AL814"/>
      <c r="AM814"/>
      <c r="AN814"/>
      <c r="AO814"/>
      <c r="AP814"/>
      <c r="AQ814" s="48"/>
      <c r="AR814" s="48"/>
      <c r="AS814" s="48"/>
      <c r="AT814" s="48"/>
      <c r="AU814" s="48"/>
      <c r="AV814" s="48"/>
      <c r="AW814" s="48"/>
      <c r="AX814" s="48"/>
      <c r="AY814" s="48"/>
      <c r="AZ814" s="48"/>
    </row>
    <row r="815" spans="36:52" x14ac:dyDescent="0.25">
      <c r="AJ815"/>
      <c r="AK815"/>
      <c r="AL815"/>
      <c r="AM815"/>
      <c r="AN815"/>
      <c r="AO815"/>
      <c r="AP815"/>
      <c r="AQ815" s="48"/>
      <c r="AR815" s="48"/>
      <c r="AS815" s="48"/>
      <c r="AT815" s="48"/>
      <c r="AU815" s="48"/>
      <c r="AV815" s="48"/>
      <c r="AW815" s="48"/>
      <c r="AX815" s="48"/>
      <c r="AY815" s="48"/>
      <c r="AZ815" s="48"/>
    </row>
    <row r="816" spans="36:52" x14ac:dyDescent="0.25">
      <c r="AJ816"/>
      <c r="AK816"/>
      <c r="AL816"/>
      <c r="AM816"/>
      <c r="AN816"/>
      <c r="AO816"/>
      <c r="AP816"/>
      <c r="AQ816" s="48"/>
      <c r="AR816" s="48"/>
      <c r="AS816" s="48"/>
      <c r="AT816" s="48"/>
      <c r="AU816" s="48"/>
      <c r="AV816" s="48"/>
      <c r="AW816" s="48"/>
      <c r="AX816" s="48"/>
      <c r="AY816" s="48"/>
      <c r="AZ816" s="48"/>
    </row>
    <row r="817" spans="36:52" x14ac:dyDescent="0.25">
      <c r="AJ817"/>
      <c r="AK817"/>
      <c r="AL817"/>
      <c r="AM817"/>
      <c r="AN817"/>
      <c r="AO817"/>
      <c r="AP817"/>
      <c r="AQ817" s="48"/>
      <c r="AR817" s="48"/>
      <c r="AS817" s="48"/>
      <c r="AT817" s="48"/>
      <c r="AU817" s="48"/>
      <c r="AV817" s="48"/>
      <c r="AW817" s="48"/>
      <c r="AX817" s="48"/>
      <c r="AY817" s="48"/>
      <c r="AZ817" s="48"/>
    </row>
    <row r="818" spans="36:52" x14ac:dyDescent="0.25">
      <c r="AJ818"/>
      <c r="AK818"/>
      <c r="AL818"/>
      <c r="AM818"/>
      <c r="AN818"/>
      <c r="AO818"/>
      <c r="AP818"/>
      <c r="AQ818" s="48"/>
      <c r="AR818" s="48"/>
      <c r="AS818" s="48"/>
      <c r="AT818" s="48"/>
      <c r="AU818" s="48"/>
      <c r="AV818" s="48"/>
      <c r="AW818" s="48"/>
      <c r="AX818" s="48"/>
      <c r="AY818" s="48"/>
      <c r="AZ818" s="48"/>
    </row>
    <row r="819" spans="36:52" x14ac:dyDescent="0.25">
      <c r="AJ819"/>
      <c r="AK819"/>
      <c r="AL819"/>
      <c r="AM819"/>
      <c r="AN819"/>
      <c r="AO819"/>
      <c r="AP819"/>
      <c r="AQ819" s="48"/>
      <c r="AR819" s="48"/>
      <c r="AS819" s="48"/>
      <c r="AT819" s="48"/>
      <c r="AU819" s="48"/>
      <c r="AV819" s="48"/>
      <c r="AW819" s="48"/>
      <c r="AX819" s="48"/>
      <c r="AY819" s="48"/>
      <c r="AZ819" s="48"/>
    </row>
    <row r="820" spans="36:52" x14ac:dyDescent="0.25">
      <c r="AJ820"/>
      <c r="AK820"/>
      <c r="AL820"/>
      <c r="AM820"/>
      <c r="AN820"/>
      <c r="AO820"/>
      <c r="AP820"/>
      <c r="AQ820" s="48"/>
      <c r="AR820" s="48"/>
      <c r="AS820" s="48"/>
      <c r="AT820" s="48"/>
      <c r="AU820" s="48"/>
      <c r="AV820" s="48"/>
      <c r="AW820" s="48"/>
      <c r="AX820" s="48"/>
      <c r="AY820" s="48"/>
      <c r="AZ820" s="48"/>
    </row>
    <row r="821" spans="36:52" x14ac:dyDescent="0.25">
      <c r="AJ821"/>
      <c r="AK821"/>
      <c r="AL821"/>
      <c r="AM821"/>
      <c r="AN821"/>
      <c r="AO821"/>
      <c r="AP821"/>
      <c r="AQ821" s="48"/>
      <c r="AR821" s="48"/>
      <c r="AS821" s="48"/>
      <c r="AT821" s="48"/>
      <c r="AU821" s="48"/>
      <c r="AV821" s="48"/>
      <c r="AW821" s="48"/>
      <c r="AX821" s="48"/>
      <c r="AY821" s="48"/>
      <c r="AZ821" s="48"/>
    </row>
    <row r="822" spans="36:52" x14ac:dyDescent="0.25">
      <c r="AJ822"/>
      <c r="AK822"/>
      <c r="AL822"/>
      <c r="AM822"/>
      <c r="AN822"/>
      <c r="AO822"/>
      <c r="AP822"/>
      <c r="AQ822" s="48"/>
      <c r="AR822" s="48"/>
      <c r="AS822" s="48"/>
      <c r="AT822" s="48"/>
      <c r="AU822" s="48"/>
      <c r="AV822" s="48"/>
      <c r="AW822" s="48"/>
      <c r="AX822" s="48"/>
      <c r="AY822" s="48"/>
      <c r="AZ822" s="48"/>
    </row>
    <row r="823" spans="36:52" x14ac:dyDescent="0.25">
      <c r="AJ823"/>
      <c r="AK823"/>
      <c r="AL823"/>
      <c r="AM823"/>
      <c r="AN823"/>
      <c r="AO823"/>
      <c r="AP823"/>
      <c r="AQ823" s="48"/>
      <c r="AR823" s="48"/>
      <c r="AS823" s="48"/>
      <c r="AT823" s="48"/>
      <c r="AU823" s="48"/>
      <c r="AV823" s="48"/>
      <c r="AW823" s="48"/>
      <c r="AX823" s="48"/>
      <c r="AY823" s="48"/>
      <c r="AZ823" s="48"/>
    </row>
    <row r="824" spans="36:52" x14ac:dyDescent="0.25">
      <c r="AJ824"/>
      <c r="AK824"/>
      <c r="AL824"/>
      <c r="AM824"/>
      <c r="AN824"/>
      <c r="AO824"/>
      <c r="AP824"/>
      <c r="AQ824" s="48"/>
      <c r="AR824" s="48"/>
      <c r="AS824" s="48"/>
      <c r="AT824" s="48"/>
      <c r="AU824" s="48"/>
      <c r="AV824" s="48"/>
      <c r="AW824" s="48"/>
      <c r="AX824" s="48"/>
      <c r="AY824" s="48"/>
      <c r="AZ824" s="48"/>
    </row>
    <row r="825" spans="36:52" x14ac:dyDescent="0.25">
      <c r="AJ825"/>
      <c r="AK825"/>
      <c r="AL825"/>
      <c r="AM825"/>
      <c r="AN825"/>
      <c r="AO825"/>
      <c r="AP825"/>
      <c r="AQ825" s="48"/>
      <c r="AR825" s="48"/>
      <c r="AS825" s="48"/>
      <c r="AT825" s="48"/>
      <c r="AU825" s="48"/>
      <c r="AV825" s="48"/>
      <c r="AW825" s="48"/>
      <c r="AX825" s="48"/>
      <c r="AY825" s="48"/>
      <c r="AZ825" s="48"/>
    </row>
    <row r="826" spans="36:52" x14ac:dyDescent="0.25">
      <c r="AJ826"/>
      <c r="AK826"/>
      <c r="AL826"/>
      <c r="AM826"/>
      <c r="AN826"/>
      <c r="AO826"/>
      <c r="AP826"/>
      <c r="AQ826" s="48"/>
      <c r="AR826" s="48"/>
      <c r="AS826" s="48"/>
      <c r="AT826" s="48"/>
      <c r="AU826" s="48"/>
      <c r="AV826" s="48"/>
      <c r="AW826" s="48"/>
      <c r="AX826" s="48"/>
      <c r="AY826" s="48"/>
      <c r="AZ826" s="48"/>
    </row>
    <row r="827" spans="36:52" x14ac:dyDescent="0.25">
      <c r="AJ827"/>
      <c r="AK827"/>
      <c r="AL827"/>
      <c r="AM827"/>
      <c r="AN827"/>
      <c r="AO827"/>
      <c r="AP827"/>
      <c r="AQ827" s="48"/>
      <c r="AR827" s="48"/>
      <c r="AS827" s="48"/>
      <c r="AT827" s="48"/>
      <c r="AU827" s="48"/>
      <c r="AV827" s="48"/>
      <c r="AW827" s="48"/>
      <c r="AX827" s="48"/>
      <c r="AY827" s="48"/>
      <c r="AZ827" s="48"/>
    </row>
    <row r="828" spans="36:52" x14ac:dyDescent="0.25">
      <c r="AJ828"/>
      <c r="AK828"/>
      <c r="AL828"/>
      <c r="AM828"/>
      <c r="AN828"/>
      <c r="AO828"/>
      <c r="AP828"/>
      <c r="AQ828" s="48"/>
      <c r="AR828" s="48"/>
      <c r="AS828" s="48"/>
      <c r="AT828" s="48"/>
      <c r="AU828" s="48"/>
      <c r="AV828" s="48"/>
      <c r="AW828" s="48"/>
      <c r="AX828" s="48"/>
      <c r="AY828" s="48"/>
      <c r="AZ828" s="48"/>
    </row>
    <row r="829" spans="36:52" x14ac:dyDescent="0.25">
      <c r="AJ829"/>
      <c r="AK829"/>
      <c r="AL829"/>
      <c r="AM829"/>
      <c r="AN829"/>
      <c r="AO829"/>
      <c r="AP829"/>
      <c r="AQ829" s="48"/>
      <c r="AR829" s="48"/>
      <c r="AS829" s="48"/>
      <c r="AT829" s="48"/>
      <c r="AU829" s="48"/>
      <c r="AV829" s="48"/>
      <c r="AW829" s="48"/>
      <c r="AX829" s="48"/>
      <c r="AY829" s="48"/>
      <c r="AZ829" s="48"/>
    </row>
    <row r="830" spans="36:52" x14ac:dyDescent="0.25">
      <c r="AJ830"/>
      <c r="AK830"/>
      <c r="AL830"/>
      <c r="AM830"/>
      <c r="AN830"/>
      <c r="AO830"/>
      <c r="AP830"/>
      <c r="AQ830" s="48"/>
      <c r="AR830" s="48"/>
      <c r="AS830" s="48"/>
      <c r="AT830" s="48"/>
      <c r="AU830" s="48"/>
      <c r="AV830" s="48"/>
      <c r="AW830" s="48"/>
      <c r="AX830" s="48"/>
      <c r="AY830" s="48"/>
      <c r="AZ830" s="48"/>
    </row>
    <row r="831" spans="36:52" x14ac:dyDescent="0.25">
      <c r="AJ831"/>
      <c r="AK831"/>
      <c r="AL831"/>
      <c r="AM831"/>
      <c r="AN831"/>
      <c r="AO831"/>
      <c r="AP831"/>
      <c r="AQ831" s="48"/>
      <c r="AR831" s="48"/>
      <c r="AS831" s="48"/>
      <c r="AT831" s="48"/>
      <c r="AU831" s="48"/>
      <c r="AV831" s="48"/>
      <c r="AW831" s="48"/>
      <c r="AX831" s="48"/>
      <c r="AY831" s="48"/>
      <c r="AZ831" s="48"/>
    </row>
    <row r="832" spans="36:52" x14ac:dyDescent="0.25">
      <c r="AJ832"/>
      <c r="AK832"/>
      <c r="AL832"/>
      <c r="AM832"/>
      <c r="AN832"/>
      <c r="AO832"/>
      <c r="AP832"/>
      <c r="AQ832" s="48"/>
      <c r="AR832" s="48"/>
      <c r="AS832" s="48"/>
      <c r="AT832" s="48"/>
      <c r="AU832" s="48"/>
      <c r="AV832" s="48"/>
      <c r="AW832" s="48"/>
      <c r="AX832" s="48"/>
      <c r="AY832" s="48"/>
      <c r="AZ832" s="48"/>
    </row>
    <row r="833" spans="36:52" x14ac:dyDescent="0.25">
      <c r="AJ833"/>
      <c r="AK833"/>
      <c r="AL833"/>
      <c r="AM833"/>
      <c r="AN833"/>
      <c r="AO833"/>
      <c r="AP833"/>
      <c r="AQ833" s="48"/>
      <c r="AR833" s="48"/>
      <c r="AS833" s="48"/>
      <c r="AT833" s="48"/>
      <c r="AU833" s="48"/>
      <c r="AV833" s="48"/>
      <c r="AW833" s="48"/>
      <c r="AX833" s="48"/>
      <c r="AY833" s="48"/>
      <c r="AZ833" s="48"/>
    </row>
    <row r="834" spans="36:52" x14ac:dyDescent="0.25">
      <c r="AJ834"/>
      <c r="AK834"/>
      <c r="AL834"/>
      <c r="AM834"/>
      <c r="AN834"/>
      <c r="AO834"/>
      <c r="AP834"/>
      <c r="AQ834" s="48"/>
      <c r="AR834" s="48"/>
      <c r="AS834" s="48"/>
      <c r="AT834" s="48"/>
      <c r="AU834" s="48"/>
      <c r="AV834" s="48"/>
      <c r="AW834" s="48"/>
      <c r="AX834" s="48"/>
      <c r="AY834" s="48"/>
      <c r="AZ834" s="48"/>
    </row>
    <row r="835" spans="36:52" x14ac:dyDescent="0.25">
      <c r="AJ835"/>
      <c r="AK835"/>
      <c r="AL835"/>
      <c r="AM835"/>
      <c r="AN835"/>
      <c r="AO835"/>
      <c r="AP835"/>
      <c r="AQ835" s="48"/>
      <c r="AR835" s="48"/>
      <c r="AS835" s="48"/>
      <c r="AT835" s="48"/>
      <c r="AU835" s="48"/>
      <c r="AV835" s="48"/>
      <c r="AW835" s="48"/>
      <c r="AX835" s="48"/>
      <c r="AY835" s="48"/>
      <c r="AZ835" s="48"/>
    </row>
    <row r="836" spans="36:52" x14ac:dyDescent="0.25">
      <c r="AJ836"/>
      <c r="AK836"/>
      <c r="AL836"/>
      <c r="AM836"/>
      <c r="AN836"/>
      <c r="AO836"/>
      <c r="AP836"/>
      <c r="AQ836" s="48"/>
      <c r="AR836" s="48"/>
      <c r="AS836" s="48"/>
      <c r="AT836" s="48"/>
      <c r="AU836" s="48"/>
      <c r="AV836" s="48"/>
      <c r="AW836" s="48"/>
      <c r="AX836" s="48"/>
      <c r="AY836" s="48"/>
      <c r="AZ836" s="48"/>
    </row>
    <row r="837" spans="36:52" x14ac:dyDescent="0.25">
      <c r="AJ837"/>
      <c r="AK837"/>
      <c r="AL837"/>
      <c r="AM837"/>
      <c r="AN837"/>
      <c r="AO837"/>
      <c r="AP837"/>
      <c r="AQ837" s="48"/>
      <c r="AR837" s="48"/>
      <c r="AS837" s="48"/>
      <c r="AT837" s="48"/>
      <c r="AU837" s="48"/>
      <c r="AV837" s="48"/>
      <c r="AW837" s="48"/>
      <c r="AX837" s="48"/>
      <c r="AY837" s="48"/>
      <c r="AZ837" s="48"/>
    </row>
    <row r="838" spans="36:52" x14ac:dyDescent="0.25">
      <c r="AJ838"/>
      <c r="AK838"/>
      <c r="AL838"/>
      <c r="AM838"/>
      <c r="AN838"/>
      <c r="AO838"/>
      <c r="AP838"/>
      <c r="AQ838" s="48"/>
      <c r="AR838" s="48"/>
      <c r="AS838" s="48"/>
      <c r="AT838" s="48"/>
      <c r="AU838" s="48"/>
      <c r="AV838" s="48"/>
      <c r="AW838" s="48"/>
      <c r="AX838" s="48"/>
      <c r="AY838" s="48"/>
      <c r="AZ838" s="48"/>
    </row>
    <row r="839" spans="36:52" x14ac:dyDescent="0.25">
      <c r="AJ839"/>
      <c r="AK839"/>
      <c r="AL839"/>
      <c r="AM839"/>
      <c r="AN839"/>
      <c r="AO839"/>
      <c r="AP839"/>
      <c r="AQ839" s="48"/>
      <c r="AR839" s="48"/>
      <c r="AS839" s="48"/>
      <c r="AT839" s="48"/>
      <c r="AU839" s="48"/>
      <c r="AV839" s="48"/>
      <c r="AW839" s="48"/>
      <c r="AX839" s="48"/>
      <c r="AY839" s="48"/>
      <c r="AZ839" s="48"/>
    </row>
    <row r="840" spans="36:52" x14ac:dyDescent="0.25">
      <c r="AJ840"/>
      <c r="AK840"/>
      <c r="AL840"/>
      <c r="AM840"/>
      <c r="AN840"/>
      <c r="AO840"/>
      <c r="AP840"/>
      <c r="AQ840" s="48"/>
      <c r="AR840" s="48"/>
      <c r="AS840" s="48"/>
      <c r="AT840" s="48"/>
      <c r="AU840" s="48"/>
      <c r="AV840" s="48"/>
      <c r="AW840" s="48"/>
      <c r="AX840" s="48"/>
      <c r="AY840" s="48"/>
      <c r="AZ840" s="48"/>
    </row>
    <row r="841" spans="36:52" x14ac:dyDescent="0.25">
      <c r="AJ841"/>
      <c r="AK841"/>
      <c r="AL841"/>
      <c r="AM841"/>
      <c r="AN841"/>
      <c r="AO841"/>
      <c r="AP841"/>
      <c r="AQ841" s="48"/>
      <c r="AR841" s="48"/>
      <c r="AS841" s="48"/>
      <c r="AT841" s="48"/>
      <c r="AU841" s="48"/>
      <c r="AV841" s="48"/>
      <c r="AW841" s="48"/>
      <c r="AX841" s="48"/>
      <c r="AY841" s="48"/>
      <c r="AZ841" s="48"/>
    </row>
    <row r="842" spans="36:52" x14ac:dyDescent="0.25">
      <c r="AJ842"/>
      <c r="AK842"/>
      <c r="AL842"/>
      <c r="AM842"/>
      <c r="AN842"/>
      <c r="AO842"/>
      <c r="AP842"/>
      <c r="AQ842" s="48"/>
      <c r="AR842" s="48"/>
      <c r="AS842" s="48"/>
      <c r="AT842" s="48"/>
      <c r="AU842" s="48"/>
      <c r="AV842" s="48"/>
      <c r="AW842" s="48"/>
      <c r="AX842" s="48"/>
      <c r="AY842" s="48"/>
      <c r="AZ842" s="48"/>
    </row>
    <row r="843" spans="36:52" x14ac:dyDescent="0.25">
      <c r="AJ843"/>
      <c r="AK843"/>
      <c r="AL843"/>
      <c r="AM843"/>
      <c r="AN843"/>
      <c r="AO843"/>
      <c r="AP843"/>
      <c r="AQ843" s="48"/>
      <c r="AR843" s="48"/>
      <c r="AS843" s="48"/>
      <c r="AT843" s="48"/>
      <c r="AU843" s="48"/>
      <c r="AV843" s="48"/>
      <c r="AW843" s="48"/>
      <c r="AX843" s="48"/>
      <c r="AY843" s="48"/>
      <c r="AZ843" s="48"/>
    </row>
    <row r="844" spans="36:52" x14ac:dyDescent="0.25">
      <c r="AJ844"/>
      <c r="AK844"/>
      <c r="AL844"/>
      <c r="AM844"/>
      <c r="AN844"/>
      <c r="AO844"/>
      <c r="AP844"/>
      <c r="AQ844" s="48"/>
      <c r="AR844" s="48"/>
      <c r="AS844" s="48"/>
      <c r="AT844" s="48"/>
      <c r="AU844" s="48"/>
      <c r="AV844" s="48"/>
      <c r="AW844" s="48"/>
      <c r="AX844" s="48"/>
      <c r="AY844" s="48"/>
      <c r="AZ844" s="48"/>
    </row>
    <row r="845" spans="36:52" x14ac:dyDescent="0.25">
      <c r="AJ845"/>
      <c r="AK845"/>
      <c r="AL845"/>
      <c r="AM845"/>
      <c r="AN845"/>
      <c r="AO845"/>
      <c r="AP845"/>
      <c r="AQ845" s="48"/>
      <c r="AR845" s="48"/>
      <c r="AS845" s="48"/>
      <c r="AT845" s="48"/>
      <c r="AU845" s="48"/>
      <c r="AV845" s="48"/>
      <c r="AW845" s="48"/>
      <c r="AX845" s="48"/>
      <c r="AY845" s="48"/>
      <c r="AZ845" s="48"/>
    </row>
    <row r="846" spans="36:52" x14ac:dyDescent="0.25">
      <c r="AJ846"/>
      <c r="AK846"/>
      <c r="AL846"/>
      <c r="AM846"/>
      <c r="AN846"/>
      <c r="AO846"/>
      <c r="AP846"/>
      <c r="AQ846" s="48"/>
      <c r="AR846" s="48"/>
      <c r="AS846" s="48"/>
      <c r="AT846" s="48"/>
      <c r="AU846" s="48"/>
      <c r="AV846" s="48"/>
      <c r="AW846" s="48"/>
      <c r="AX846" s="48"/>
      <c r="AY846" s="48"/>
      <c r="AZ846" s="48"/>
    </row>
    <row r="847" spans="36:52" x14ac:dyDescent="0.25">
      <c r="AJ847"/>
      <c r="AK847"/>
      <c r="AL847"/>
      <c r="AM847"/>
      <c r="AN847"/>
      <c r="AO847"/>
      <c r="AP847"/>
      <c r="AQ847" s="48"/>
      <c r="AR847" s="48"/>
      <c r="AS847" s="48"/>
      <c r="AT847" s="48"/>
      <c r="AU847" s="48"/>
      <c r="AV847" s="48"/>
      <c r="AW847" s="48"/>
      <c r="AX847" s="48"/>
      <c r="AY847" s="48"/>
      <c r="AZ847" s="48"/>
    </row>
    <row r="848" spans="36:52" x14ac:dyDescent="0.25">
      <c r="AJ848"/>
      <c r="AK848"/>
      <c r="AL848"/>
      <c r="AM848"/>
      <c r="AN848"/>
      <c r="AO848"/>
      <c r="AP848"/>
      <c r="AQ848" s="48"/>
      <c r="AR848" s="48"/>
      <c r="AS848" s="48"/>
      <c r="AT848" s="48"/>
      <c r="AU848" s="48"/>
      <c r="AV848" s="48"/>
      <c r="AW848" s="48"/>
      <c r="AX848" s="48"/>
      <c r="AY848" s="48"/>
      <c r="AZ848" s="48"/>
    </row>
    <row r="849" spans="36:52" x14ac:dyDescent="0.25">
      <c r="AJ849"/>
      <c r="AK849"/>
      <c r="AL849"/>
      <c r="AM849"/>
      <c r="AN849"/>
      <c r="AO849"/>
      <c r="AP849"/>
      <c r="AQ849" s="48"/>
      <c r="AR849" s="48"/>
      <c r="AS849" s="48"/>
      <c r="AT849" s="48"/>
      <c r="AU849" s="48"/>
      <c r="AV849" s="48"/>
      <c r="AW849" s="48"/>
      <c r="AX849" s="48"/>
      <c r="AY849" s="48"/>
      <c r="AZ849" s="48"/>
    </row>
    <row r="850" spans="36:52" x14ac:dyDescent="0.25">
      <c r="AJ850"/>
      <c r="AK850"/>
      <c r="AL850"/>
      <c r="AM850"/>
      <c r="AN850"/>
      <c r="AO850"/>
      <c r="AP850"/>
      <c r="AQ850" s="48"/>
      <c r="AR850" s="48"/>
      <c r="AS850" s="48"/>
      <c r="AT850" s="48"/>
      <c r="AU850" s="48"/>
      <c r="AV850" s="48"/>
      <c r="AW850" s="48"/>
      <c r="AX850" s="48"/>
      <c r="AY850" s="48"/>
      <c r="AZ850" s="48"/>
    </row>
    <row r="851" spans="36:52" x14ac:dyDescent="0.25">
      <c r="AJ851"/>
      <c r="AK851"/>
      <c r="AL851"/>
      <c r="AM851"/>
      <c r="AN851"/>
      <c r="AO851"/>
      <c r="AP851"/>
      <c r="AQ851" s="48"/>
      <c r="AR851" s="48"/>
      <c r="AS851" s="48"/>
      <c r="AT851" s="48"/>
      <c r="AU851" s="48"/>
      <c r="AV851" s="48"/>
      <c r="AW851" s="48"/>
      <c r="AX851" s="48"/>
      <c r="AY851" s="48"/>
      <c r="AZ851" s="48"/>
    </row>
  </sheetData>
  <conditionalFormatting sqref="F3">
    <cfRule type="cellIs" dxfId="9" priority="10" operator="equal">
      <formula>"No"</formula>
    </cfRule>
  </conditionalFormatting>
  <conditionalFormatting sqref="D3">
    <cfRule type="cellIs" dxfId="8" priority="9" operator="equal">
      <formula>"Yes"</formula>
    </cfRule>
  </conditionalFormatting>
  <conditionalFormatting sqref="F1">
    <cfRule type="cellIs" dxfId="7" priority="8" operator="equal">
      <formula>"No"</formula>
    </cfRule>
  </conditionalFormatting>
  <conditionalFormatting sqref="D1">
    <cfRule type="cellIs" dxfId="6" priority="7" operator="equal">
      <formula>"Yes"</formula>
    </cfRule>
  </conditionalFormatting>
  <conditionalFormatting sqref="F4">
    <cfRule type="cellIs" dxfId="5" priority="6" operator="equal">
      <formula>"No"</formula>
    </cfRule>
  </conditionalFormatting>
  <conditionalFormatting sqref="D4">
    <cfRule type="cellIs" dxfId="4" priority="5" operator="equal">
      <formula>"Yes"</formula>
    </cfRule>
  </conditionalFormatting>
  <conditionalFormatting sqref="F703:F779">
    <cfRule type="cellIs" dxfId="3" priority="4" operator="equal">
      <formula>"No"</formula>
    </cfRule>
  </conditionalFormatting>
  <conditionalFormatting sqref="D703:D779">
    <cfRule type="cellIs" dxfId="2" priority="3" operator="equal">
      <formula>"Yes"</formula>
    </cfRule>
  </conditionalFormatting>
  <conditionalFormatting sqref="F5:F702">
    <cfRule type="cellIs" dxfId="1" priority="2" operator="equal">
      <formula>"No"</formula>
    </cfRule>
  </conditionalFormatting>
  <conditionalFormatting sqref="D5:D702">
    <cfRule type="cellIs" dxfId="0" priority="1" operator="equal">
      <formula>"Yes"</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Contents</vt:lpstr>
      <vt:lpstr>Dashboard</vt:lpstr>
      <vt:lpstr>Questionnaire</vt:lpstr>
      <vt:lpstr>Crawl</vt:lpstr>
      <vt:lpstr>SERP Scrape</vt:lpstr>
      <vt:lpstr>SERP Crawl</vt:lpstr>
      <vt:lpstr>Link Metrics</vt:lpstr>
      <vt:lpstr>Broken Links</vt:lpstr>
      <vt:lpstr>CrawlCrunch</vt:lpstr>
      <vt:lpstr>gears</vt:lpstr>
      <vt:lpstr>Instructions</vt:lpstr>
      <vt:lpstr>Update Log</vt:lpstr>
      <vt:lpstr>Notes</vt:lpstr>
      <vt:lpstr>Dashboard!Print_Area</vt:lpstr>
      <vt:lpstr>Instructions!Print_Area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Stephani</dc:creator>
  <cp:lastModifiedBy>Paul Stephani</cp:lastModifiedBy>
  <cp:lastPrinted>2017-04-11T19:56:15Z</cp:lastPrinted>
  <dcterms:created xsi:type="dcterms:W3CDTF">2006-09-16T00:00:00Z</dcterms:created>
  <dcterms:modified xsi:type="dcterms:W3CDTF">2018-08-01T16:08:49Z</dcterms:modified>
</cp:coreProperties>
</file>