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Matura dodatkowa czerwiec 2022\"/>
    </mc:Choice>
  </mc:AlternateContent>
  <xr:revisionPtr revIDLastSave="0" documentId="8_{340F1B9D-AA35-47D7-905C-4EF5578B9291}" xr6:coauthVersionLast="47" xr6:coauthVersionMax="47" xr10:uidLastSave="{00000000-0000-0000-0000-000000000000}"/>
  <bookViews>
    <workbookView xWindow="-108" yWindow="-108" windowWidth="23256" windowHeight="12456" activeTab="5" xr2:uid="{583CB026-B923-4BDD-B8A1-32045DCA75B6}"/>
  </bookViews>
  <sheets>
    <sheet name="temperatury" sheetId="2" r:id="rId1"/>
    <sheet name="5,1" sheetId="3" r:id="rId2"/>
    <sheet name="5,2" sheetId="4" r:id="rId3"/>
    <sheet name="5,3" sheetId="5" r:id="rId4"/>
    <sheet name="5,4a" sheetId="6" r:id="rId5"/>
    <sheet name="5,4b" sheetId="7" r:id="rId6"/>
  </sheets>
  <definedNames>
    <definedName name="ExternalData_1" localSheetId="1" hidden="1">'5,1'!$A$1:$B$93</definedName>
    <definedName name="ExternalData_1" localSheetId="2" hidden="1">'5,2'!$A$1:$B$93</definedName>
    <definedName name="ExternalData_1" localSheetId="3" hidden="1">'5,3'!$A$1:$B$93</definedName>
    <definedName name="ExternalData_1" localSheetId="4" hidden="1">'5,4a'!$A$1:$B$72</definedName>
    <definedName name="ExternalData_1" localSheetId="5" hidden="1">'5,4b'!$A$1:$B$31</definedName>
    <definedName name="ExternalData_1" localSheetId="0" hidden="1">temperatury!$A$1:$B$93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B5" i="7"/>
  <c r="B7" i="7" s="1"/>
  <c r="B9" i="7" s="1"/>
  <c r="B11" i="7" s="1"/>
  <c r="B13" i="7" s="1"/>
  <c r="B15" i="7" s="1"/>
  <c r="B17" i="7" s="1"/>
  <c r="B19" i="7" s="1"/>
  <c r="B21" i="7" s="1"/>
  <c r="B23" i="7" s="1"/>
  <c r="B25" i="7" s="1"/>
  <c r="B27" i="7" s="1"/>
  <c r="B29" i="7" s="1"/>
  <c r="B31" i="7" s="1"/>
  <c r="B4" i="7"/>
  <c r="B6" i="7" s="1"/>
  <c r="B8" i="7" s="1"/>
  <c r="B10" i="7" s="1"/>
  <c r="B12" i="7" s="1"/>
  <c r="B14" i="7" s="1"/>
  <c r="B16" i="7" s="1"/>
  <c r="B18" i="7" s="1"/>
  <c r="B20" i="7" s="1"/>
  <c r="B22" i="7" s="1"/>
  <c r="B24" i="7" s="1"/>
  <c r="B26" i="7" s="1"/>
  <c r="B28" i="7" s="1"/>
  <c r="B30" i="7" s="1"/>
  <c r="M3" i="7"/>
  <c r="M2" i="7"/>
  <c r="M1" i="7"/>
  <c r="C3" i="7" s="1"/>
  <c r="B5" i="6"/>
  <c r="B7" i="6" s="1"/>
  <c r="B4" i="6"/>
  <c r="B6" i="6" s="1"/>
  <c r="E6" i="6" s="1"/>
  <c r="H6" i="6" s="1"/>
  <c r="M3" i="6"/>
  <c r="E5" i="6" s="1"/>
  <c r="H5" i="6" s="1"/>
  <c r="M2" i="6"/>
  <c r="D3" i="6" s="1"/>
  <c r="G3" i="6" s="1"/>
  <c r="M1" i="6"/>
  <c r="J6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4" i="5"/>
  <c r="J5" i="5" s="1"/>
  <c r="J3" i="5"/>
  <c r="E91" i="5"/>
  <c r="H91" i="5" s="1"/>
  <c r="D91" i="5"/>
  <c r="G91" i="5" s="1"/>
  <c r="D87" i="5"/>
  <c r="G87" i="5" s="1"/>
  <c r="E82" i="5"/>
  <c r="H82" i="5" s="1"/>
  <c r="E78" i="5"/>
  <c r="H78" i="5" s="1"/>
  <c r="E68" i="5"/>
  <c r="H68" i="5" s="1"/>
  <c r="E64" i="5"/>
  <c r="H64" i="5" s="1"/>
  <c r="E63" i="5"/>
  <c r="H63" i="5" s="1"/>
  <c r="E59" i="5"/>
  <c r="H59" i="5" s="1"/>
  <c r="D59" i="5"/>
  <c r="G59" i="5" s="1"/>
  <c r="D55" i="5"/>
  <c r="G55" i="5" s="1"/>
  <c r="E50" i="5"/>
  <c r="H50" i="5" s="1"/>
  <c r="E46" i="5"/>
  <c r="H46" i="5" s="1"/>
  <c r="E36" i="5"/>
  <c r="H36" i="5" s="1"/>
  <c r="E32" i="5"/>
  <c r="H32" i="5" s="1"/>
  <c r="E31" i="5"/>
  <c r="H31" i="5" s="1"/>
  <c r="E27" i="5"/>
  <c r="H27" i="5" s="1"/>
  <c r="D27" i="5"/>
  <c r="G27" i="5" s="1"/>
  <c r="D23" i="5"/>
  <c r="G23" i="5" s="1"/>
  <c r="E18" i="5"/>
  <c r="H18" i="5" s="1"/>
  <c r="E14" i="5"/>
  <c r="H14" i="5" s="1"/>
  <c r="E4" i="5"/>
  <c r="H4" i="5" s="1"/>
  <c r="N3" i="5"/>
  <c r="E93" i="5" s="1"/>
  <c r="H93" i="5" s="1"/>
  <c r="N2" i="5"/>
  <c r="D92" i="5" s="1"/>
  <c r="G92" i="5" s="1"/>
  <c r="N1" i="5"/>
  <c r="C3" i="5" s="1"/>
  <c r="F3" i="5" s="1"/>
  <c r="C93" i="4"/>
  <c r="F93" i="4" s="1"/>
  <c r="C91" i="4"/>
  <c r="F91" i="4" s="1"/>
  <c r="C90" i="4"/>
  <c r="F90" i="4" s="1"/>
  <c r="C89" i="4"/>
  <c r="F89" i="4" s="1"/>
  <c r="C87" i="4"/>
  <c r="F87" i="4" s="1"/>
  <c r="C86" i="4"/>
  <c r="F86" i="4" s="1"/>
  <c r="C85" i="4"/>
  <c r="F85" i="4" s="1"/>
  <c r="G83" i="4"/>
  <c r="D83" i="4"/>
  <c r="C83" i="4"/>
  <c r="F83" i="4" s="1"/>
  <c r="C82" i="4"/>
  <c r="F82" i="4" s="1"/>
  <c r="G81" i="4"/>
  <c r="D81" i="4"/>
  <c r="C81" i="4"/>
  <c r="F81" i="4" s="1"/>
  <c r="D79" i="4"/>
  <c r="G79" i="4" s="1"/>
  <c r="C79" i="4"/>
  <c r="F79" i="4" s="1"/>
  <c r="C78" i="4"/>
  <c r="F78" i="4" s="1"/>
  <c r="D77" i="4"/>
  <c r="G77" i="4" s="1"/>
  <c r="C77" i="4"/>
  <c r="F77" i="4" s="1"/>
  <c r="D75" i="4"/>
  <c r="G75" i="4" s="1"/>
  <c r="C75" i="4"/>
  <c r="F75" i="4" s="1"/>
  <c r="C74" i="4"/>
  <c r="F74" i="4" s="1"/>
  <c r="G73" i="4"/>
  <c r="D73" i="4"/>
  <c r="C73" i="4"/>
  <c r="F73" i="4" s="1"/>
  <c r="D71" i="4"/>
  <c r="G71" i="4" s="1"/>
  <c r="C71" i="4"/>
  <c r="F71" i="4" s="1"/>
  <c r="C70" i="4"/>
  <c r="F70" i="4" s="1"/>
  <c r="D69" i="4"/>
  <c r="G69" i="4" s="1"/>
  <c r="C69" i="4"/>
  <c r="F69" i="4" s="1"/>
  <c r="D67" i="4"/>
  <c r="G67" i="4" s="1"/>
  <c r="C67" i="4"/>
  <c r="F67" i="4" s="1"/>
  <c r="C66" i="4"/>
  <c r="F66" i="4" s="1"/>
  <c r="G65" i="4"/>
  <c r="D65" i="4"/>
  <c r="C65" i="4"/>
  <c r="F65" i="4" s="1"/>
  <c r="D63" i="4"/>
  <c r="G63" i="4" s="1"/>
  <c r="C63" i="4"/>
  <c r="F63" i="4" s="1"/>
  <c r="C62" i="4"/>
  <c r="F62" i="4" s="1"/>
  <c r="G61" i="4"/>
  <c r="D61" i="4"/>
  <c r="C61" i="4"/>
  <c r="F61" i="4" s="1"/>
  <c r="D59" i="4"/>
  <c r="G59" i="4" s="1"/>
  <c r="C59" i="4"/>
  <c r="F59" i="4" s="1"/>
  <c r="C58" i="4"/>
  <c r="F58" i="4" s="1"/>
  <c r="G57" i="4"/>
  <c r="D57" i="4"/>
  <c r="C57" i="4"/>
  <c r="F57" i="4" s="1"/>
  <c r="D55" i="4"/>
  <c r="G55" i="4" s="1"/>
  <c r="C55" i="4"/>
  <c r="F55" i="4" s="1"/>
  <c r="C54" i="4"/>
  <c r="F54" i="4" s="1"/>
  <c r="G53" i="4"/>
  <c r="D53" i="4"/>
  <c r="C53" i="4"/>
  <c r="F53" i="4" s="1"/>
  <c r="D51" i="4"/>
  <c r="G51" i="4" s="1"/>
  <c r="C51" i="4"/>
  <c r="F51" i="4" s="1"/>
  <c r="C50" i="4"/>
  <c r="F50" i="4" s="1"/>
  <c r="G49" i="4"/>
  <c r="D49" i="4"/>
  <c r="C49" i="4"/>
  <c r="F49" i="4" s="1"/>
  <c r="D47" i="4"/>
  <c r="G47" i="4" s="1"/>
  <c r="C47" i="4"/>
  <c r="F47" i="4" s="1"/>
  <c r="C46" i="4"/>
  <c r="F46" i="4" s="1"/>
  <c r="G45" i="4"/>
  <c r="D45" i="4"/>
  <c r="C45" i="4"/>
  <c r="F45" i="4" s="1"/>
  <c r="G43" i="4"/>
  <c r="D43" i="4"/>
  <c r="C43" i="4"/>
  <c r="F43" i="4" s="1"/>
  <c r="C42" i="4"/>
  <c r="F42" i="4" s="1"/>
  <c r="G41" i="4"/>
  <c r="D41" i="4"/>
  <c r="C41" i="4"/>
  <c r="F41" i="4" s="1"/>
  <c r="G39" i="4"/>
  <c r="D39" i="4"/>
  <c r="C39" i="4"/>
  <c r="F39" i="4" s="1"/>
  <c r="C38" i="4"/>
  <c r="F38" i="4" s="1"/>
  <c r="G37" i="4"/>
  <c r="D37" i="4"/>
  <c r="C37" i="4"/>
  <c r="F37" i="4" s="1"/>
  <c r="D35" i="4"/>
  <c r="G35" i="4" s="1"/>
  <c r="C35" i="4"/>
  <c r="F35" i="4" s="1"/>
  <c r="C34" i="4"/>
  <c r="F34" i="4" s="1"/>
  <c r="G33" i="4"/>
  <c r="D33" i="4"/>
  <c r="C33" i="4"/>
  <c r="F33" i="4" s="1"/>
  <c r="G31" i="4"/>
  <c r="D31" i="4"/>
  <c r="C31" i="4"/>
  <c r="F31" i="4" s="1"/>
  <c r="C30" i="4"/>
  <c r="F30" i="4" s="1"/>
  <c r="G29" i="4"/>
  <c r="D29" i="4"/>
  <c r="C29" i="4"/>
  <c r="F29" i="4" s="1"/>
  <c r="G27" i="4"/>
  <c r="E27" i="4"/>
  <c r="H27" i="4" s="1"/>
  <c r="D27" i="4"/>
  <c r="C27" i="4"/>
  <c r="F27" i="4" s="1"/>
  <c r="C26" i="4"/>
  <c r="F26" i="4" s="1"/>
  <c r="G25" i="4"/>
  <c r="D25" i="4"/>
  <c r="C25" i="4"/>
  <c r="F25" i="4" s="1"/>
  <c r="D23" i="4"/>
  <c r="G23" i="4" s="1"/>
  <c r="C23" i="4"/>
  <c r="F23" i="4" s="1"/>
  <c r="C22" i="4"/>
  <c r="F22" i="4" s="1"/>
  <c r="D21" i="4"/>
  <c r="G21" i="4" s="1"/>
  <c r="C21" i="4"/>
  <c r="F21" i="4" s="1"/>
  <c r="D19" i="4"/>
  <c r="G19" i="4" s="1"/>
  <c r="C19" i="4"/>
  <c r="F19" i="4" s="1"/>
  <c r="F18" i="4"/>
  <c r="C18" i="4"/>
  <c r="D17" i="4"/>
  <c r="G17" i="4" s="1"/>
  <c r="C17" i="4"/>
  <c r="F17" i="4" s="1"/>
  <c r="F16" i="4"/>
  <c r="C16" i="4"/>
  <c r="D15" i="4"/>
  <c r="G15" i="4" s="1"/>
  <c r="C15" i="4"/>
  <c r="F15" i="4" s="1"/>
  <c r="F14" i="4"/>
  <c r="C14" i="4"/>
  <c r="D13" i="4"/>
  <c r="G13" i="4" s="1"/>
  <c r="C13" i="4"/>
  <c r="F13" i="4" s="1"/>
  <c r="F12" i="4"/>
  <c r="C12" i="4"/>
  <c r="D11" i="4"/>
  <c r="G11" i="4" s="1"/>
  <c r="C11" i="4"/>
  <c r="F11" i="4" s="1"/>
  <c r="F10" i="4"/>
  <c r="C10" i="4"/>
  <c r="D9" i="4"/>
  <c r="G9" i="4" s="1"/>
  <c r="C9" i="4"/>
  <c r="F9" i="4" s="1"/>
  <c r="F8" i="4"/>
  <c r="C8" i="4"/>
  <c r="D7" i="4"/>
  <c r="G7" i="4" s="1"/>
  <c r="C7" i="4"/>
  <c r="F7" i="4" s="1"/>
  <c r="F6" i="4"/>
  <c r="C6" i="4"/>
  <c r="D5" i="4"/>
  <c r="G5" i="4" s="1"/>
  <c r="C5" i="4"/>
  <c r="F5" i="4" s="1"/>
  <c r="F4" i="4"/>
  <c r="C4" i="4"/>
  <c r="M3" i="4"/>
  <c r="E51" i="4" s="1"/>
  <c r="H51" i="4" s="1"/>
  <c r="D3" i="4"/>
  <c r="G3" i="4" s="1"/>
  <c r="M2" i="4"/>
  <c r="D91" i="4" s="1"/>
  <c r="G91" i="4" s="1"/>
  <c r="G2" i="4"/>
  <c r="E2" i="4"/>
  <c r="H2" i="4" s="1"/>
  <c r="D2" i="4"/>
  <c r="C2" i="4"/>
  <c r="F2" i="4" s="1"/>
  <c r="M1" i="4"/>
  <c r="C3" i="4" s="1"/>
  <c r="F3" i="4" s="1"/>
  <c r="J93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I2" i="3"/>
  <c r="I12" i="3"/>
  <c r="I13" i="3"/>
  <c r="I14" i="3"/>
  <c r="I15" i="3" s="1"/>
  <c r="I18" i="3"/>
  <c r="I29" i="3"/>
  <c r="I37" i="3"/>
  <c r="I40" i="3"/>
  <c r="I45" i="3"/>
  <c r="I46" i="3"/>
  <c r="I49" i="3"/>
  <c r="I64" i="3"/>
  <c r="I67" i="3"/>
  <c r="I71" i="3"/>
  <c r="I72" i="3"/>
  <c r="I73" i="3"/>
  <c r="I74" i="3"/>
  <c r="I77" i="3"/>
  <c r="I78" i="3"/>
  <c r="D61" i="3"/>
  <c r="G61" i="3" s="1"/>
  <c r="D55" i="3"/>
  <c r="G55" i="3" s="1"/>
  <c r="D53" i="3"/>
  <c r="G53" i="3" s="1"/>
  <c r="D43" i="3"/>
  <c r="G43" i="3" s="1"/>
  <c r="D37" i="3"/>
  <c r="G37" i="3" s="1"/>
  <c r="D35" i="3"/>
  <c r="G35" i="3" s="1"/>
  <c r="D15" i="3"/>
  <c r="G15" i="3" s="1"/>
  <c r="M3" i="3"/>
  <c r="E3" i="3" s="1"/>
  <c r="H3" i="3" s="1"/>
  <c r="M2" i="3"/>
  <c r="D91" i="3" s="1"/>
  <c r="G91" i="3" s="1"/>
  <c r="D2" i="3"/>
  <c r="G2" i="3" s="1"/>
  <c r="M1" i="3"/>
  <c r="C91" i="3" s="1"/>
  <c r="F91" i="3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M3" i="2"/>
  <c r="E2" i="2" s="1"/>
  <c r="M2" i="2"/>
  <c r="D2" i="2" s="1"/>
  <c r="M1" i="2"/>
  <c r="C6" i="2" s="1"/>
  <c r="C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1" i="7"/>
  <c r="I31" i="7" s="1"/>
  <c r="C30" i="7"/>
  <c r="C29" i="7"/>
  <c r="C28" i="7"/>
  <c r="C27" i="7"/>
  <c r="C26" i="7"/>
  <c r="C25" i="7"/>
  <c r="C24" i="7"/>
  <c r="C23" i="7"/>
  <c r="I23" i="7" s="1"/>
  <c r="C22" i="7"/>
  <c r="C21" i="7"/>
  <c r="C20" i="7"/>
  <c r="C19" i="7"/>
  <c r="C18" i="7"/>
  <c r="C17" i="7"/>
  <c r="C16" i="7"/>
  <c r="C15" i="7"/>
  <c r="I15" i="7" s="1"/>
  <c r="C14" i="7"/>
  <c r="C13" i="7"/>
  <c r="C12" i="7"/>
  <c r="C11" i="7"/>
  <c r="C10" i="7"/>
  <c r="C9" i="7"/>
  <c r="C8" i="7"/>
  <c r="C7" i="7"/>
  <c r="I7" i="7" s="1"/>
  <c r="C6" i="7"/>
  <c r="C5" i="7"/>
  <c r="C4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" i="6"/>
  <c r="H7" i="6" s="1"/>
  <c r="B9" i="6"/>
  <c r="C9" i="6" s="1"/>
  <c r="F9" i="6" s="1"/>
  <c r="D5" i="6"/>
  <c r="G5" i="6" s="1"/>
  <c r="D2" i="6"/>
  <c r="G2" i="6" s="1"/>
  <c r="E3" i="6"/>
  <c r="H3" i="6" s="1"/>
  <c r="C5" i="6"/>
  <c r="F5" i="6" s="1"/>
  <c r="I5" i="6" s="1"/>
  <c r="E2" i="6"/>
  <c r="H2" i="6" s="1"/>
  <c r="C3" i="6"/>
  <c r="F3" i="6" s="1"/>
  <c r="I3" i="6" s="1"/>
  <c r="D9" i="6"/>
  <c r="G9" i="6" s="1"/>
  <c r="C2" i="6"/>
  <c r="F2" i="6" s="1"/>
  <c r="D6" i="6"/>
  <c r="G6" i="6" s="1"/>
  <c r="E4" i="6"/>
  <c r="H4" i="6" s="1"/>
  <c r="B8" i="6"/>
  <c r="D8" i="6" s="1"/>
  <c r="G8" i="6" s="1"/>
  <c r="E9" i="6"/>
  <c r="H9" i="6" s="1"/>
  <c r="B11" i="6"/>
  <c r="C7" i="6"/>
  <c r="F7" i="6" s="1"/>
  <c r="D7" i="6"/>
  <c r="G7" i="6" s="1"/>
  <c r="C6" i="6"/>
  <c r="F6" i="6" s="1"/>
  <c r="I6" i="6" s="1"/>
  <c r="C4" i="6"/>
  <c r="F4" i="6" s="1"/>
  <c r="I4" i="6" s="1"/>
  <c r="D4" i="6"/>
  <c r="G4" i="6" s="1"/>
  <c r="C46" i="5"/>
  <c r="F46" i="5" s="1"/>
  <c r="C87" i="5"/>
  <c r="F87" i="5" s="1"/>
  <c r="D2" i="5"/>
  <c r="G2" i="5" s="1"/>
  <c r="C6" i="5"/>
  <c r="F6" i="5" s="1"/>
  <c r="E10" i="5"/>
  <c r="H10" i="5" s="1"/>
  <c r="C15" i="5"/>
  <c r="F15" i="5" s="1"/>
  <c r="D19" i="5"/>
  <c r="G19" i="5" s="1"/>
  <c r="E23" i="5"/>
  <c r="H23" i="5" s="1"/>
  <c r="E28" i="5"/>
  <c r="H28" i="5" s="1"/>
  <c r="C33" i="5"/>
  <c r="F33" i="5" s="1"/>
  <c r="C38" i="5"/>
  <c r="F38" i="5" s="1"/>
  <c r="E42" i="5"/>
  <c r="H42" i="5" s="1"/>
  <c r="C47" i="5"/>
  <c r="F47" i="5" s="1"/>
  <c r="D51" i="5"/>
  <c r="G51" i="5" s="1"/>
  <c r="E55" i="5"/>
  <c r="H55" i="5" s="1"/>
  <c r="E60" i="5"/>
  <c r="H60" i="5" s="1"/>
  <c r="C65" i="5"/>
  <c r="F65" i="5" s="1"/>
  <c r="C70" i="5"/>
  <c r="F70" i="5" s="1"/>
  <c r="E74" i="5"/>
  <c r="H74" i="5" s="1"/>
  <c r="C79" i="5"/>
  <c r="F79" i="5" s="1"/>
  <c r="D83" i="5"/>
  <c r="G83" i="5" s="1"/>
  <c r="E87" i="5"/>
  <c r="H87" i="5" s="1"/>
  <c r="E92" i="5"/>
  <c r="H92" i="5" s="1"/>
  <c r="C41" i="5"/>
  <c r="F41" i="5" s="1"/>
  <c r="C55" i="5"/>
  <c r="F55" i="5" s="1"/>
  <c r="C73" i="5"/>
  <c r="F73" i="5" s="1"/>
  <c r="C10" i="5"/>
  <c r="F10" i="5" s="1"/>
  <c r="E2" i="5"/>
  <c r="H2" i="5" s="1"/>
  <c r="E6" i="5"/>
  <c r="H6" i="5" s="1"/>
  <c r="C11" i="5"/>
  <c r="F11" i="5" s="1"/>
  <c r="D15" i="5"/>
  <c r="G15" i="5" s="1"/>
  <c r="E19" i="5"/>
  <c r="H19" i="5" s="1"/>
  <c r="E24" i="5"/>
  <c r="H24" i="5" s="1"/>
  <c r="C29" i="5"/>
  <c r="F29" i="5" s="1"/>
  <c r="C34" i="5"/>
  <c r="F34" i="5" s="1"/>
  <c r="E38" i="5"/>
  <c r="H38" i="5" s="1"/>
  <c r="C43" i="5"/>
  <c r="F43" i="5" s="1"/>
  <c r="D47" i="5"/>
  <c r="G47" i="5" s="1"/>
  <c r="E51" i="5"/>
  <c r="H51" i="5" s="1"/>
  <c r="E56" i="5"/>
  <c r="H56" i="5" s="1"/>
  <c r="C61" i="5"/>
  <c r="F61" i="5" s="1"/>
  <c r="C66" i="5"/>
  <c r="F66" i="5" s="1"/>
  <c r="E70" i="5"/>
  <c r="H70" i="5" s="1"/>
  <c r="C75" i="5"/>
  <c r="F75" i="5" s="1"/>
  <c r="D79" i="5"/>
  <c r="G79" i="5" s="1"/>
  <c r="E83" i="5"/>
  <c r="H83" i="5" s="1"/>
  <c r="E88" i="5"/>
  <c r="H88" i="5" s="1"/>
  <c r="C93" i="5"/>
  <c r="F93" i="5" s="1"/>
  <c r="C5" i="5"/>
  <c r="F5" i="5" s="1"/>
  <c r="C19" i="5"/>
  <c r="F19" i="5" s="1"/>
  <c r="C74" i="5"/>
  <c r="F74" i="5" s="1"/>
  <c r="C7" i="5"/>
  <c r="F7" i="5" s="1"/>
  <c r="D11" i="5"/>
  <c r="G11" i="5" s="1"/>
  <c r="E15" i="5"/>
  <c r="H15" i="5" s="1"/>
  <c r="E20" i="5"/>
  <c r="H20" i="5" s="1"/>
  <c r="C25" i="5"/>
  <c r="F25" i="5" s="1"/>
  <c r="C30" i="5"/>
  <c r="F30" i="5" s="1"/>
  <c r="E34" i="5"/>
  <c r="H34" i="5" s="1"/>
  <c r="C39" i="5"/>
  <c r="F39" i="5" s="1"/>
  <c r="D43" i="5"/>
  <c r="G43" i="5" s="1"/>
  <c r="E47" i="5"/>
  <c r="H47" i="5" s="1"/>
  <c r="E52" i="5"/>
  <c r="H52" i="5" s="1"/>
  <c r="C57" i="5"/>
  <c r="F57" i="5" s="1"/>
  <c r="C62" i="5"/>
  <c r="F62" i="5" s="1"/>
  <c r="E66" i="5"/>
  <c r="H66" i="5" s="1"/>
  <c r="C71" i="5"/>
  <c r="F71" i="5" s="1"/>
  <c r="D75" i="5"/>
  <c r="G75" i="5" s="1"/>
  <c r="E79" i="5"/>
  <c r="H79" i="5" s="1"/>
  <c r="E84" i="5"/>
  <c r="H84" i="5" s="1"/>
  <c r="C89" i="5"/>
  <c r="F89" i="5" s="1"/>
  <c r="C9" i="5"/>
  <c r="F9" i="5" s="1"/>
  <c r="I9" i="5" s="1"/>
  <c r="C14" i="5"/>
  <c r="F14" i="5" s="1"/>
  <c r="C23" i="5"/>
  <c r="F23" i="5" s="1"/>
  <c r="C83" i="5"/>
  <c r="F83" i="5" s="1"/>
  <c r="I83" i="5" s="1"/>
  <c r="D3" i="5"/>
  <c r="G3" i="5" s="1"/>
  <c r="D7" i="5"/>
  <c r="G7" i="5" s="1"/>
  <c r="E11" i="5"/>
  <c r="H11" i="5" s="1"/>
  <c r="E16" i="5"/>
  <c r="H16" i="5" s="1"/>
  <c r="C21" i="5"/>
  <c r="F21" i="5" s="1"/>
  <c r="C26" i="5"/>
  <c r="F26" i="5" s="1"/>
  <c r="E30" i="5"/>
  <c r="H30" i="5" s="1"/>
  <c r="C35" i="5"/>
  <c r="F35" i="5" s="1"/>
  <c r="D39" i="5"/>
  <c r="G39" i="5" s="1"/>
  <c r="E43" i="5"/>
  <c r="H43" i="5" s="1"/>
  <c r="E48" i="5"/>
  <c r="H48" i="5" s="1"/>
  <c r="C53" i="5"/>
  <c r="F53" i="5" s="1"/>
  <c r="C58" i="5"/>
  <c r="F58" i="5" s="1"/>
  <c r="E62" i="5"/>
  <c r="H62" i="5" s="1"/>
  <c r="C67" i="5"/>
  <c r="F67" i="5" s="1"/>
  <c r="D71" i="5"/>
  <c r="G71" i="5" s="1"/>
  <c r="E75" i="5"/>
  <c r="H75" i="5" s="1"/>
  <c r="E80" i="5"/>
  <c r="H80" i="5" s="1"/>
  <c r="C85" i="5"/>
  <c r="F85" i="5" s="1"/>
  <c r="C90" i="5"/>
  <c r="F90" i="5" s="1"/>
  <c r="E3" i="5"/>
  <c r="H3" i="5" s="1"/>
  <c r="E7" i="5"/>
  <c r="H7" i="5" s="1"/>
  <c r="E12" i="5"/>
  <c r="H12" i="5" s="1"/>
  <c r="C17" i="5"/>
  <c r="F17" i="5" s="1"/>
  <c r="C22" i="5"/>
  <c r="F22" i="5" s="1"/>
  <c r="E26" i="5"/>
  <c r="H26" i="5" s="1"/>
  <c r="C31" i="5"/>
  <c r="F31" i="5" s="1"/>
  <c r="D35" i="5"/>
  <c r="G35" i="5" s="1"/>
  <c r="E39" i="5"/>
  <c r="H39" i="5" s="1"/>
  <c r="E44" i="5"/>
  <c r="H44" i="5" s="1"/>
  <c r="C49" i="5"/>
  <c r="F49" i="5" s="1"/>
  <c r="C54" i="5"/>
  <c r="F54" i="5" s="1"/>
  <c r="E58" i="5"/>
  <c r="H58" i="5" s="1"/>
  <c r="C63" i="5"/>
  <c r="F63" i="5" s="1"/>
  <c r="D67" i="5"/>
  <c r="G67" i="5" s="1"/>
  <c r="E71" i="5"/>
  <c r="H71" i="5" s="1"/>
  <c r="E76" i="5"/>
  <c r="H76" i="5" s="1"/>
  <c r="C81" i="5"/>
  <c r="F81" i="5" s="1"/>
  <c r="C86" i="5"/>
  <c r="F86" i="5" s="1"/>
  <c r="E90" i="5"/>
  <c r="H90" i="5" s="1"/>
  <c r="C78" i="5"/>
  <c r="F78" i="5" s="1"/>
  <c r="C2" i="5"/>
  <c r="F2" i="5" s="1"/>
  <c r="I2" i="5" s="1"/>
  <c r="C37" i="5"/>
  <c r="F37" i="5" s="1"/>
  <c r="C42" i="5"/>
  <c r="F42" i="5" s="1"/>
  <c r="C51" i="5"/>
  <c r="F51" i="5" s="1"/>
  <c r="I51" i="5" s="1"/>
  <c r="C69" i="5"/>
  <c r="F69" i="5" s="1"/>
  <c r="E8" i="5"/>
  <c r="H8" i="5" s="1"/>
  <c r="C13" i="5"/>
  <c r="F13" i="5" s="1"/>
  <c r="C18" i="5"/>
  <c r="F18" i="5" s="1"/>
  <c r="E22" i="5"/>
  <c r="H22" i="5" s="1"/>
  <c r="C27" i="5"/>
  <c r="F27" i="5" s="1"/>
  <c r="I27" i="5" s="1"/>
  <c r="D31" i="5"/>
  <c r="G31" i="5" s="1"/>
  <c r="E35" i="5"/>
  <c r="H35" i="5" s="1"/>
  <c r="E40" i="5"/>
  <c r="H40" i="5" s="1"/>
  <c r="C45" i="5"/>
  <c r="F45" i="5" s="1"/>
  <c r="C50" i="5"/>
  <c r="F50" i="5" s="1"/>
  <c r="E54" i="5"/>
  <c r="H54" i="5" s="1"/>
  <c r="C59" i="5"/>
  <c r="F59" i="5" s="1"/>
  <c r="I59" i="5" s="1"/>
  <c r="D63" i="5"/>
  <c r="G63" i="5" s="1"/>
  <c r="E67" i="5"/>
  <c r="H67" i="5" s="1"/>
  <c r="E72" i="5"/>
  <c r="H72" i="5" s="1"/>
  <c r="C77" i="5"/>
  <c r="F77" i="5" s="1"/>
  <c r="C82" i="5"/>
  <c r="F82" i="5" s="1"/>
  <c r="E86" i="5"/>
  <c r="H86" i="5" s="1"/>
  <c r="C91" i="5"/>
  <c r="F91" i="5" s="1"/>
  <c r="I91" i="5" s="1"/>
  <c r="D6" i="5"/>
  <c r="G6" i="5" s="1"/>
  <c r="D10" i="5"/>
  <c r="G10" i="5" s="1"/>
  <c r="D14" i="5"/>
  <c r="G14" i="5" s="1"/>
  <c r="D18" i="5"/>
  <c r="G18" i="5" s="1"/>
  <c r="D22" i="5"/>
  <c r="G22" i="5" s="1"/>
  <c r="D26" i="5"/>
  <c r="G26" i="5" s="1"/>
  <c r="D30" i="5"/>
  <c r="G30" i="5" s="1"/>
  <c r="D34" i="5"/>
  <c r="G34" i="5" s="1"/>
  <c r="D38" i="5"/>
  <c r="G38" i="5" s="1"/>
  <c r="D42" i="5"/>
  <c r="G42" i="5" s="1"/>
  <c r="D46" i="5"/>
  <c r="G46" i="5" s="1"/>
  <c r="D50" i="5"/>
  <c r="G50" i="5" s="1"/>
  <c r="D54" i="5"/>
  <c r="G54" i="5" s="1"/>
  <c r="D58" i="5"/>
  <c r="G58" i="5" s="1"/>
  <c r="D62" i="5"/>
  <c r="G62" i="5" s="1"/>
  <c r="D66" i="5"/>
  <c r="G66" i="5" s="1"/>
  <c r="D70" i="5"/>
  <c r="G70" i="5" s="1"/>
  <c r="D74" i="5"/>
  <c r="G74" i="5" s="1"/>
  <c r="D78" i="5"/>
  <c r="G78" i="5" s="1"/>
  <c r="D82" i="5"/>
  <c r="G82" i="5" s="1"/>
  <c r="D86" i="5"/>
  <c r="G86" i="5" s="1"/>
  <c r="D90" i="5"/>
  <c r="G90" i="5" s="1"/>
  <c r="D5" i="5"/>
  <c r="G5" i="5" s="1"/>
  <c r="D9" i="5"/>
  <c r="G9" i="5" s="1"/>
  <c r="D13" i="5"/>
  <c r="G13" i="5" s="1"/>
  <c r="D17" i="5"/>
  <c r="G17" i="5" s="1"/>
  <c r="D21" i="5"/>
  <c r="G21" i="5" s="1"/>
  <c r="D25" i="5"/>
  <c r="G25" i="5" s="1"/>
  <c r="D29" i="5"/>
  <c r="G29" i="5" s="1"/>
  <c r="D33" i="5"/>
  <c r="G33" i="5" s="1"/>
  <c r="D37" i="5"/>
  <c r="G37" i="5" s="1"/>
  <c r="D41" i="5"/>
  <c r="G41" i="5" s="1"/>
  <c r="D45" i="5"/>
  <c r="G45" i="5" s="1"/>
  <c r="D49" i="5"/>
  <c r="G49" i="5" s="1"/>
  <c r="D53" i="5"/>
  <c r="G53" i="5" s="1"/>
  <c r="D57" i="5"/>
  <c r="G57" i="5" s="1"/>
  <c r="D61" i="5"/>
  <c r="G61" i="5" s="1"/>
  <c r="D65" i="5"/>
  <c r="G65" i="5" s="1"/>
  <c r="D69" i="5"/>
  <c r="G69" i="5" s="1"/>
  <c r="D73" i="5"/>
  <c r="G73" i="5" s="1"/>
  <c r="D77" i="5"/>
  <c r="G77" i="5" s="1"/>
  <c r="D81" i="5"/>
  <c r="G81" i="5" s="1"/>
  <c r="D85" i="5"/>
  <c r="G85" i="5" s="1"/>
  <c r="D89" i="5"/>
  <c r="G89" i="5" s="1"/>
  <c r="D93" i="5"/>
  <c r="G93" i="5" s="1"/>
  <c r="C4" i="5"/>
  <c r="F4" i="5" s="1"/>
  <c r="E5" i="5"/>
  <c r="H5" i="5" s="1"/>
  <c r="C8" i="5"/>
  <c r="F8" i="5" s="1"/>
  <c r="E9" i="5"/>
  <c r="H9" i="5" s="1"/>
  <c r="C12" i="5"/>
  <c r="F12" i="5" s="1"/>
  <c r="E13" i="5"/>
  <c r="H13" i="5" s="1"/>
  <c r="C16" i="5"/>
  <c r="F16" i="5" s="1"/>
  <c r="E17" i="5"/>
  <c r="H17" i="5" s="1"/>
  <c r="C20" i="5"/>
  <c r="F20" i="5" s="1"/>
  <c r="E21" i="5"/>
  <c r="H21" i="5" s="1"/>
  <c r="C24" i="5"/>
  <c r="F24" i="5" s="1"/>
  <c r="E25" i="5"/>
  <c r="H25" i="5" s="1"/>
  <c r="C28" i="5"/>
  <c r="F28" i="5" s="1"/>
  <c r="E29" i="5"/>
  <c r="H29" i="5" s="1"/>
  <c r="C32" i="5"/>
  <c r="F32" i="5" s="1"/>
  <c r="I32" i="5" s="1"/>
  <c r="E33" i="5"/>
  <c r="H33" i="5" s="1"/>
  <c r="C36" i="5"/>
  <c r="F36" i="5" s="1"/>
  <c r="E37" i="5"/>
  <c r="H37" i="5" s="1"/>
  <c r="C40" i="5"/>
  <c r="F40" i="5" s="1"/>
  <c r="E41" i="5"/>
  <c r="H41" i="5" s="1"/>
  <c r="C44" i="5"/>
  <c r="F44" i="5" s="1"/>
  <c r="E45" i="5"/>
  <c r="H45" i="5" s="1"/>
  <c r="C48" i="5"/>
  <c r="F48" i="5" s="1"/>
  <c r="E49" i="5"/>
  <c r="H49" i="5" s="1"/>
  <c r="C52" i="5"/>
  <c r="F52" i="5" s="1"/>
  <c r="E53" i="5"/>
  <c r="H53" i="5" s="1"/>
  <c r="C56" i="5"/>
  <c r="F56" i="5" s="1"/>
  <c r="E57" i="5"/>
  <c r="H57" i="5" s="1"/>
  <c r="C60" i="5"/>
  <c r="F60" i="5" s="1"/>
  <c r="E61" i="5"/>
  <c r="H61" i="5" s="1"/>
  <c r="C64" i="5"/>
  <c r="F64" i="5" s="1"/>
  <c r="I64" i="5" s="1"/>
  <c r="E65" i="5"/>
  <c r="H65" i="5" s="1"/>
  <c r="C68" i="5"/>
  <c r="F68" i="5" s="1"/>
  <c r="I68" i="5" s="1"/>
  <c r="E69" i="5"/>
  <c r="H69" i="5" s="1"/>
  <c r="C72" i="5"/>
  <c r="F72" i="5" s="1"/>
  <c r="E73" i="5"/>
  <c r="H73" i="5" s="1"/>
  <c r="C76" i="5"/>
  <c r="F76" i="5" s="1"/>
  <c r="E77" i="5"/>
  <c r="H77" i="5" s="1"/>
  <c r="C80" i="5"/>
  <c r="F80" i="5" s="1"/>
  <c r="E81" i="5"/>
  <c r="H81" i="5" s="1"/>
  <c r="C84" i="5"/>
  <c r="F84" i="5" s="1"/>
  <c r="E85" i="5"/>
  <c r="H85" i="5" s="1"/>
  <c r="C88" i="5"/>
  <c r="F88" i="5" s="1"/>
  <c r="E89" i="5"/>
  <c r="H89" i="5" s="1"/>
  <c r="C92" i="5"/>
  <c r="F92" i="5" s="1"/>
  <c r="D4" i="5"/>
  <c r="G4" i="5" s="1"/>
  <c r="D8" i="5"/>
  <c r="G8" i="5" s="1"/>
  <c r="D12" i="5"/>
  <c r="G12" i="5" s="1"/>
  <c r="D16" i="5"/>
  <c r="G16" i="5" s="1"/>
  <c r="D20" i="5"/>
  <c r="G20" i="5" s="1"/>
  <c r="D24" i="5"/>
  <c r="G24" i="5" s="1"/>
  <c r="D28" i="5"/>
  <c r="G28" i="5" s="1"/>
  <c r="D32" i="5"/>
  <c r="G32" i="5" s="1"/>
  <c r="D36" i="5"/>
  <c r="G36" i="5" s="1"/>
  <c r="D40" i="5"/>
  <c r="G40" i="5" s="1"/>
  <c r="D44" i="5"/>
  <c r="G44" i="5" s="1"/>
  <c r="D48" i="5"/>
  <c r="G48" i="5" s="1"/>
  <c r="D52" i="5"/>
  <c r="G52" i="5" s="1"/>
  <c r="D56" i="5"/>
  <c r="G56" i="5" s="1"/>
  <c r="D60" i="5"/>
  <c r="G60" i="5" s="1"/>
  <c r="D64" i="5"/>
  <c r="G64" i="5" s="1"/>
  <c r="D68" i="5"/>
  <c r="G68" i="5" s="1"/>
  <c r="D72" i="5"/>
  <c r="G72" i="5" s="1"/>
  <c r="D76" i="5"/>
  <c r="G76" i="5" s="1"/>
  <c r="D80" i="5"/>
  <c r="G80" i="5" s="1"/>
  <c r="D84" i="5"/>
  <c r="G84" i="5" s="1"/>
  <c r="D88" i="5"/>
  <c r="G88" i="5" s="1"/>
  <c r="E23" i="4"/>
  <c r="H23" i="4" s="1"/>
  <c r="E28" i="4"/>
  <c r="H28" i="4" s="1"/>
  <c r="E30" i="4"/>
  <c r="H30" i="4" s="1"/>
  <c r="E35" i="4"/>
  <c r="H35" i="4" s="1"/>
  <c r="E3" i="4"/>
  <c r="H3" i="4" s="1"/>
  <c r="E7" i="4"/>
  <c r="H7" i="4" s="1"/>
  <c r="E11" i="4"/>
  <c r="H11" i="4" s="1"/>
  <c r="E15" i="4"/>
  <c r="H15" i="4" s="1"/>
  <c r="E19" i="4"/>
  <c r="H19" i="4" s="1"/>
  <c r="E36" i="4"/>
  <c r="H36" i="4" s="1"/>
  <c r="E38" i="4"/>
  <c r="H38" i="4" s="1"/>
  <c r="E43" i="4"/>
  <c r="H43" i="4" s="1"/>
  <c r="E92" i="4"/>
  <c r="H92" i="4" s="1"/>
  <c r="E88" i="4"/>
  <c r="H88" i="4" s="1"/>
  <c r="E84" i="4"/>
  <c r="H84" i="4" s="1"/>
  <c r="E80" i="4"/>
  <c r="H80" i="4" s="1"/>
  <c r="E76" i="4"/>
  <c r="H76" i="4" s="1"/>
  <c r="E72" i="4"/>
  <c r="H72" i="4" s="1"/>
  <c r="E68" i="4"/>
  <c r="H68" i="4" s="1"/>
  <c r="E64" i="4"/>
  <c r="H64" i="4" s="1"/>
  <c r="E60" i="4"/>
  <c r="H60" i="4" s="1"/>
  <c r="E56" i="4"/>
  <c r="H56" i="4" s="1"/>
  <c r="E52" i="4"/>
  <c r="H52" i="4" s="1"/>
  <c r="E48" i="4"/>
  <c r="H48" i="4" s="1"/>
  <c r="E93" i="4"/>
  <c r="H93" i="4" s="1"/>
  <c r="E89" i="4"/>
  <c r="H89" i="4" s="1"/>
  <c r="E85" i="4"/>
  <c r="H85" i="4" s="1"/>
  <c r="E81" i="4"/>
  <c r="H81" i="4" s="1"/>
  <c r="E77" i="4"/>
  <c r="H77" i="4" s="1"/>
  <c r="E73" i="4"/>
  <c r="H73" i="4" s="1"/>
  <c r="E69" i="4"/>
  <c r="H69" i="4" s="1"/>
  <c r="E65" i="4"/>
  <c r="H65" i="4" s="1"/>
  <c r="E61" i="4"/>
  <c r="H61" i="4" s="1"/>
  <c r="E57" i="4"/>
  <c r="H57" i="4" s="1"/>
  <c r="E53" i="4"/>
  <c r="H53" i="4" s="1"/>
  <c r="E49" i="4"/>
  <c r="H49" i="4" s="1"/>
  <c r="E45" i="4"/>
  <c r="H45" i="4" s="1"/>
  <c r="E41" i="4"/>
  <c r="H41" i="4" s="1"/>
  <c r="E37" i="4"/>
  <c r="H37" i="4" s="1"/>
  <c r="E33" i="4"/>
  <c r="H33" i="4" s="1"/>
  <c r="E29" i="4"/>
  <c r="H29" i="4" s="1"/>
  <c r="E25" i="4"/>
  <c r="H25" i="4" s="1"/>
  <c r="E21" i="4"/>
  <c r="H21" i="4" s="1"/>
  <c r="E17" i="4"/>
  <c r="H17" i="4" s="1"/>
  <c r="E13" i="4"/>
  <c r="H13" i="4" s="1"/>
  <c r="E9" i="4"/>
  <c r="H9" i="4" s="1"/>
  <c r="E5" i="4"/>
  <c r="H5" i="4" s="1"/>
  <c r="E90" i="4"/>
  <c r="H90" i="4" s="1"/>
  <c r="E86" i="4"/>
  <c r="H86" i="4" s="1"/>
  <c r="E82" i="4"/>
  <c r="H82" i="4" s="1"/>
  <c r="E78" i="4"/>
  <c r="H78" i="4" s="1"/>
  <c r="E74" i="4"/>
  <c r="H74" i="4" s="1"/>
  <c r="E70" i="4"/>
  <c r="H70" i="4" s="1"/>
  <c r="E66" i="4"/>
  <c r="H66" i="4" s="1"/>
  <c r="E62" i="4"/>
  <c r="H62" i="4" s="1"/>
  <c r="E58" i="4"/>
  <c r="H58" i="4" s="1"/>
  <c r="E54" i="4"/>
  <c r="H54" i="4" s="1"/>
  <c r="E50" i="4"/>
  <c r="H50" i="4" s="1"/>
  <c r="E91" i="4"/>
  <c r="H91" i="4" s="1"/>
  <c r="E87" i="4"/>
  <c r="H87" i="4" s="1"/>
  <c r="E83" i="4"/>
  <c r="H83" i="4" s="1"/>
  <c r="E79" i="4"/>
  <c r="H79" i="4" s="1"/>
  <c r="E75" i="4"/>
  <c r="H75" i="4" s="1"/>
  <c r="E71" i="4"/>
  <c r="H71" i="4" s="1"/>
  <c r="E67" i="4"/>
  <c r="H67" i="4" s="1"/>
  <c r="E63" i="4"/>
  <c r="H63" i="4" s="1"/>
  <c r="E24" i="4"/>
  <c r="H24" i="4" s="1"/>
  <c r="E26" i="4"/>
  <c r="H26" i="4" s="1"/>
  <c r="E31" i="4"/>
  <c r="H31" i="4" s="1"/>
  <c r="E20" i="4"/>
  <c r="H20" i="4" s="1"/>
  <c r="E22" i="4"/>
  <c r="H22" i="4" s="1"/>
  <c r="E44" i="4"/>
  <c r="H44" i="4" s="1"/>
  <c r="E46" i="4"/>
  <c r="H46" i="4" s="1"/>
  <c r="E55" i="4"/>
  <c r="H55" i="4" s="1"/>
  <c r="E59" i="4"/>
  <c r="H59" i="4" s="1"/>
  <c r="E4" i="4"/>
  <c r="H4" i="4" s="1"/>
  <c r="E6" i="4"/>
  <c r="H6" i="4" s="1"/>
  <c r="E8" i="4"/>
  <c r="H8" i="4" s="1"/>
  <c r="E10" i="4"/>
  <c r="H10" i="4" s="1"/>
  <c r="E12" i="4"/>
  <c r="H12" i="4" s="1"/>
  <c r="E14" i="4"/>
  <c r="H14" i="4" s="1"/>
  <c r="E16" i="4"/>
  <c r="H16" i="4" s="1"/>
  <c r="E18" i="4"/>
  <c r="H18" i="4" s="1"/>
  <c r="E32" i="4"/>
  <c r="H32" i="4" s="1"/>
  <c r="E34" i="4"/>
  <c r="H34" i="4" s="1"/>
  <c r="E39" i="4"/>
  <c r="H39" i="4" s="1"/>
  <c r="E40" i="4"/>
  <c r="H40" i="4" s="1"/>
  <c r="E42" i="4"/>
  <c r="H42" i="4" s="1"/>
  <c r="E47" i="4"/>
  <c r="H47" i="4" s="1"/>
  <c r="D6" i="4"/>
  <c r="G6" i="4" s="1"/>
  <c r="D10" i="4"/>
  <c r="G10" i="4" s="1"/>
  <c r="D14" i="4"/>
  <c r="G14" i="4" s="1"/>
  <c r="D18" i="4"/>
  <c r="G18" i="4" s="1"/>
  <c r="D22" i="4"/>
  <c r="G22" i="4" s="1"/>
  <c r="D26" i="4"/>
  <c r="G26" i="4" s="1"/>
  <c r="D30" i="4"/>
  <c r="G30" i="4" s="1"/>
  <c r="D34" i="4"/>
  <c r="G34" i="4" s="1"/>
  <c r="D38" i="4"/>
  <c r="G38" i="4" s="1"/>
  <c r="D42" i="4"/>
  <c r="G42" i="4" s="1"/>
  <c r="D46" i="4"/>
  <c r="G46" i="4" s="1"/>
  <c r="D50" i="4"/>
  <c r="G50" i="4" s="1"/>
  <c r="D54" i="4"/>
  <c r="G54" i="4" s="1"/>
  <c r="D58" i="4"/>
  <c r="G58" i="4" s="1"/>
  <c r="D62" i="4"/>
  <c r="G62" i="4" s="1"/>
  <c r="D66" i="4"/>
  <c r="G66" i="4" s="1"/>
  <c r="D70" i="4"/>
  <c r="G70" i="4" s="1"/>
  <c r="D74" i="4"/>
  <c r="G74" i="4" s="1"/>
  <c r="D78" i="4"/>
  <c r="G78" i="4" s="1"/>
  <c r="D82" i="4"/>
  <c r="G82" i="4" s="1"/>
  <c r="D86" i="4"/>
  <c r="G86" i="4" s="1"/>
  <c r="D90" i="4"/>
  <c r="G90" i="4" s="1"/>
  <c r="D85" i="4"/>
  <c r="G85" i="4" s="1"/>
  <c r="D89" i="4"/>
  <c r="G89" i="4" s="1"/>
  <c r="D93" i="4"/>
  <c r="G93" i="4" s="1"/>
  <c r="C20" i="4"/>
  <c r="F20" i="4" s="1"/>
  <c r="C24" i="4"/>
  <c r="F24" i="4" s="1"/>
  <c r="C28" i="4"/>
  <c r="F28" i="4" s="1"/>
  <c r="C32" i="4"/>
  <c r="F32" i="4" s="1"/>
  <c r="C36" i="4"/>
  <c r="F36" i="4" s="1"/>
  <c r="C40" i="4"/>
  <c r="F40" i="4" s="1"/>
  <c r="C44" i="4"/>
  <c r="F44" i="4" s="1"/>
  <c r="C48" i="4"/>
  <c r="F48" i="4" s="1"/>
  <c r="C52" i="4"/>
  <c r="F52" i="4" s="1"/>
  <c r="C56" i="4"/>
  <c r="F56" i="4" s="1"/>
  <c r="C60" i="4"/>
  <c r="F60" i="4" s="1"/>
  <c r="C64" i="4"/>
  <c r="F64" i="4" s="1"/>
  <c r="C68" i="4"/>
  <c r="F68" i="4" s="1"/>
  <c r="C72" i="4"/>
  <c r="F72" i="4" s="1"/>
  <c r="C76" i="4"/>
  <c r="F76" i="4" s="1"/>
  <c r="C80" i="4"/>
  <c r="F80" i="4" s="1"/>
  <c r="C84" i="4"/>
  <c r="F84" i="4" s="1"/>
  <c r="C88" i="4"/>
  <c r="F88" i="4" s="1"/>
  <c r="C92" i="4"/>
  <c r="F92" i="4" s="1"/>
  <c r="D4" i="4"/>
  <c r="G4" i="4" s="1"/>
  <c r="D8" i="4"/>
  <c r="G8" i="4" s="1"/>
  <c r="D12" i="4"/>
  <c r="G12" i="4" s="1"/>
  <c r="D16" i="4"/>
  <c r="G16" i="4" s="1"/>
  <c r="D20" i="4"/>
  <c r="G20" i="4" s="1"/>
  <c r="D24" i="4"/>
  <c r="G24" i="4" s="1"/>
  <c r="D28" i="4"/>
  <c r="G28" i="4" s="1"/>
  <c r="D32" i="4"/>
  <c r="G32" i="4" s="1"/>
  <c r="D36" i="4"/>
  <c r="G36" i="4" s="1"/>
  <c r="D40" i="4"/>
  <c r="G40" i="4" s="1"/>
  <c r="D44" i="4"/>
  <c r="G44" i="4" s="1"/>
  <c r="D48" i="4"/>
  <c r="G48" i="4" s="1"/>
  <c r="D52" i="4"/>
  <c r="G52" i="4" s="1"/>
  <c r="D56" i="4"/>
  <c r="G56" i="4" s="1"/>
  <c r="D60" i="4"/>
  <c r="G60" i="4" s="1"/>
  <c r="D64" i="4"/>
  <c r="G64" i="4" s="1"/>
  <c r="D68" i="4"/>
  <c r="G68" i="4" s="1"/>
  <c r="D72" i="4"/>
  <c r="G72" i="4" s="1"/>
  <c r="D76" i="4"/>
  <c r="G76" i="4" s="1"/>
  <c r="D80" i="4"/>
  <c r="G80" i="4" s="1"/>
  <c r="D84" i="4"/>
  <c r="G84" i="4" s="1"/>
  <c r="D88" i="4"/>
  <c r="G88" i="4" s="1"/>
  <c r="D92" i="4"/>
  <c r="G92" i="4" s="1"/>
  <c r="D87" i="4"/>
  <c r="G87" i="4" s="1"/>
  <c r="D19" i="3"/>
  <c r="G19" i="3" s="1"/>
  <c r="D39" i="3"/>
  <c r="G39" i="3" s="1"/>
  <c r="D57" i="3"/>
  <c r="G57" i="3" s="1"/>
  <c r="D23" i="3"/>
  <c r="G23" i="3" s="1"/>
  <c r="D41" i="3"/>
  <c r="G41" i="3" s="1"/>
  <c r="D59" i="3"/>
  <c r="G59" i="3" s="1"/>
  <c r="C18" i="3"/>
  <c r="F18" i="3" s="1"/>
  <c r="C26" i="3"/>
  <c r="F26" i="3" s="1"/>
  <c r="D7" i="3"/>
  <c r="G7" i="3" s="1"/>
  <c r="D27" i="3"/>
  <c r="G27" i="3" s="1"/>
  <c r="D47" i="3"/>
  <c r="G47" i="3" s="1"/>
  <c r="D65" i="3"/>
  <c r="G65" i="3" s="1"/>
  <c r="C10" i="3"/>
  <c r="F10" i="3" s="1"/>
  <c r="D31" i="3"/>
  <c r="G31" i="3" s="1"/>
  <c r="D49" i="3"/>
  <c r="G49" i="3" s="1"/>
  <c r="D11" i="3"/>
  <c r="G11" i="3" s="1"/>
  <c r="C34" i="3"/>
  <c r="F34" i="3" s="1"/>
  <c r="D51" i="3"/>
  <c r="G51" i="3" s="1"/>
  <c r="I19" i="3"/>
  <c r="C46" i="3"/>
  <c r="F46" i="3" s="1"/>
  <c r="C4" i="3"/>
  <c r="F4" i="3" s="1"/>
  <c r="C20" i="3"/>
  <c r="F20" i="3" s="1"/>
  <c r="C28" i="3"/>
  <c r="F28" i="3" s="1"/>
  <c r="C36" i="3"/>
  <c r="F36" i="3" s="1"/>
  <c r="C42" i="3"/>
  <c r="F42" i="3" s="1"/>
  <c r="C62" i="3"/>
  <c r="F62" i="3" s="1"/>
  <c r="D5" i="3"/>
  <c r="G5" i="3" s="1"/>
  <c r="D13" i="3"/>
  <c r="G13" i="3" s="1"/>
  <c r="D21" i="3"/>
  <c r="G21" i="3" s="1"/>
  <c r="D29" i="3"/>
  <c r="G29" i="3" s="1"/>
  <c r="C48" i="3"/>
  <c r="F48" i="3" s="1"/>
  <c r="C56" i="3"/>
  <c r="F56" i="3" s="1"/>
  <c r="D63" i="3"/>
  <c r="G63" i="3" s="1"/>
  <c r="C82" i="3"/>
  <c r="F82" i="3" s="1"/>
  <c r="C12" i="3"/>
  <c r="F12" i="3" s="1"/>
  <c r="C6" i="3"/>
  <c r="F6" i="3" s="1"/>
  <c r="C14" i="3"/>
  <c r="F14" i="3" s="1"/>
  <c r="C22" i="3"/>
  <c r="F22" i="3" s="1"/>
  <c r="C30" i="3"/>
  <c r="F30" i="3" s="1"/>
  <c r="C38" i="3"/>
  <c r="F38" i="3" s="1"/>
  <c r="C44" i="3"/>
  <c r="F44" i="3" s="1"/>
  <c r="C50" i="3"/>
  <c r="F50" i="3" s="1"/>
  <c r="C66" i="3"/>
  <c r="F66" i="3" s="1"/>
  <c r="C86" i="3"/>
  <c r="F86" i="3" s="1"/>
  <c r="C8" i="3"/>
  <c r="F8" i="3" s="1"/>
  <c r="C16" i="3"/>
  <c r="F16" i="3" s="1"/>
  <c r="C24" i="3"/>
  <c r="F24" i="3" s="1"/>
  <c r="C32" i="3"/>
  <c r="F32" i="3" s="1"/>
  <c r="C58" i="3"/>
  <c r="F58" i="3" s="1"/>
  <c r="C90" i="3"/>
  <c r="F90" i="3" s="1"/>
  <c r="D9" i="3"/>
  <c r="G9" i="3" s="1"/>
  <c r="D17" i="3"/>
  <c r="G17" i="3" s="1"/>
  <c r="D25" i="3"/>
  <c r="G25" i="3" s="1"/>
  <c r="D33" i="3"/>
  <c r="G33" i="3" s="1"/>
  <c r="C40" i="3"/>
  <c r="F40" i="3" s="1"/>
  <c r="D45" i="3"/>
  <c r="G45" i="3" s="1"/>
  <c r="C52" i="3"/>
  <c r="F52" i="3" s="1"/>
  <c r="C70" i="3"/>
  <c r="F70" i="3" s="1"/>
  <c r="C74" i="3"/>
  <c r="F74" i="3" s="1"/>
  <c r="C54" i="3"/>
  <c r="F54" i="3" s="1"/>
  <c r="C78" i="3"/>
  <c r="F78" i="3" s="1"/>
  <c r="E92" i="3"/>
  <c r="H92" i="3" s="1"/>
  <c r="E88" i="3"/>
  <c r="H88" i="3" s="1"/>
  <c r="E84" i="3"/>
  <c r="H84" i="3" s="1"/>
  <c r="E80" i="3"/>
  <c r="H80" i="3" s="1"/>
  <c r="E76" i="3"/>
  <c r="H76" i="3" s="1"/>
  <c r="E72" i="3"/>
  <c r="H72" i="3" s="1"/>
  <c r="E68" i="3"/>
  <c r="H68" i="3" s="1"/>
  <c r="E64" i="3"/>
  <c r="H64" i="3" s="1"/>
  <c r="E60" i="3"/>
  <c r="H60" i="3" s="1"/>
  <c r="E56" i="3"/>
  <c r="H56" i="3" s="1"/>
  <c r="E52" i="3"/>
  <c r="H52" i="3" s="1"/>
  <c r="E48" i="3"/>
  <c r="H48" i="3" s="1"/>
  <c r="E44" i="3"/>
  <c r="H44" i="3" s="1"/>
  <c r="E40" i="3"/>
  <c r="H40" i="3" s="1"/>
  <c r="E36" i="3"/>
  <c r="H36" i="3" s="1"/>
  <c r="E32" i="3"/>
  <c r="H32" i="3" s="1"/>
  <c r="E28" i="3"/>
  <c r="H28" i="3" s="1"/>
  <c r="E24" i="3"/>
  <c r="H24" i="3" s="1"/>
  <c r="E20" i="3"/>
  <c r="H20" i="3" s="1"/>
  <c r="E16" i="3"/>
  <c r="H16" i="3" s="1"/>
  <c r="E12" i="3"/>
  <c r="H12" i="3" s="1"/>
  <c r="E8" i="3"/>
  <c r="H8" i="3" s="1"/>
  <c r="E4" i="3"/>
  <c r="H4" i="3" s="1"/>
  <c r="E53" i="3"/>
  <c r="H53" i="3" s="1"/>
  <c r="E49" i="3"/>
  <c r="H49" i="3" s="1"/>
  <c r="E45" i="3"/>
  <c r="H45" i="3" s="1"/>
  <c r="E33" i="3"/>
  <c r="H33" i="3" s="1"/>
  <c r="E21" i="3"/>
  <c r="H21" i="3" s="1"/>
  <c r="E17" i="3"/>
  <c r="H17" i="3" s="1"/>
  <c r="E29" i="3"/>
  <c r="H29" i="3" s="1"/>
  <c r="E13" i="3"/>
  <c r="H13" i="3" s="1"/>
  <c r="E9" i="3"/>
  <c r="H9" i="3" s="1"/>
  <c r="E93" i="3"/>
  <c r="H93" i="3" s="1"/>
  <c r="E89" i="3"/>
  <c r="H89" i="3" s="1"/>
  <c r="E85" i="3"/>
  <c r="H85" i="3" s="1"/>
  <c r="E81" i="3"/>
  <c r="H81" i="3" s="1"/>
  <c r="E77" i="3"/>
  <c r="H77" i="3" s="1"/>
  <c r="E73" i="3"/>
  <c r="H73" i="3" s="1"/>
  <c r="E69" i="3"/>
  <c r="H69" i="3" s="1"/>
  <c r="E65" i="3"/>
  <c r="H65" i="3" s="1"/>
  <c r="E61" i="3"/>
  <c r="H61" i="3" s="1"/>
  <c r="E57" i="3"/>
  <c r="H57" i="3" s="1"/>
  <c r="E41" i="3"/>
  <c r="H41" i="3" s="1"/>
  <c r="E37" i="3"/>
  <c r="H37" i="3" s="1"/>
  <c r="E25" i="3"/>
  <c r="H25" i="3" s="1"/>
  <c r="E5" i="3"/>
  <c r="H5" i="3" s="1"/>
  <c r="E90" i="3"/>
  <c r="H90" i="3" s="1"/>
  <c r="E86" i="3"/>
  <c r="H86" i="3" s="1"/>
  <c r="E82" i="3"/>
  <c r="H82" i="3" s="1"/>
  <c r="E78" i="3"/>
  <c r="H78" i="3" s="1"/>
  <c r="E74" i="3"/>
  <c r="H74" i="3" s="1"/>
  <c r="E70" i="3"/>
  <c r="H70" i="3" s="1"/>
  <c r="E66" i="3"/>
  <c r="H66" i="3" s="1"/>
  <c r="E62" i="3"/>
  <c r="H62" i="3" s="1"/>
  <c r="E58" i="3"/>
  <c r="H58" i="3" s="1"/>
  <c r="E54" i="3"/>
  <c r="H54" i="3" s="1"/>
  <c r="E50" i="3"/>
  <c r="H50" i="3" s="1"/>
  <c r="E46" i="3"/>
  <c r="H46" i="3" s="1"/>
  <c r="E42" i="3"/>
  <c r="H42" i="3" s="1"/>
  <c r="E38" i="3"/>
  <c r="H38" i="3" s="1"/>
  <c r="E34" i="3"/>
  <c r="H34" i="3" s="1"/>
  <c r="E30" i="3"/>
  <c r="H30" i="3" s="1"/>
  <c r="E26" i="3"/>
  <c r="H26" i="3" s="1"/>
  <c r="E22" i="3"/>
  <c r="H22" i="3" s="1"/>
  <c r="E18" i="3"/>
  <c r="H18" i="3" s="1"/>
  <c r="E14" i="3"/>
  <c r="H14" i="3" s="1"/>
  <c r="E10" i="3"/>
  <c r="H10" i="3" s="1"/>
  <c r="E6" i="3"/>
  <c r="H6" i="3" s="1"/>
  <c r="E91" i="3"/>
  <c r="H91" i="3" s="1"/>
  <c r="E83" i="3"/>
  <c r="H83" i="3" s="1"/>
  <c r="E79" i="3"/>
  <c r="H79" i="3" s="1"/>
  <c r="E75" i="3"/>
  <c r="H75" i="3" s="1"/>
  <c r="E67" i="3"/>
  <c r="H67" i="3" s="1"/>
  <c r="E55" i="3"/>
  <c r="H55" i="3" s="1"/>
  <c r="E51" i="3"/>
  <c r="H51" i="3" s="1"/>
  <c r="E39" i="3"/>
  <c r="H39" i="3" s="1"/>
  <c r="E87" i="3"/>
  <c r="H87" i="3" s="1"/>
  <c r="E71" i="3"/>
  <c r="H71" i="3" s="1"/>
  <c r="E63" i="3"/>
  <c r="H63" i="3" s="1"/>
  <c r="E59" i="3"/>
  <c r="H59" i="3" s="1"/>
  <c r="E47" i="3"/>
  <c r="H47" i="3" s="1"/>
  <c r="E43" i="3"/>
  <c r="H43" i="3" s="1"/>
  <c r="E7" i="3"/>
  <c r="H7" i="3" s="1"/>
  <c r="E23" i="3"/>
  <c r="H23" i="3" s="1"/>
  <c r="E2" i="3"/>
  <c r="H2" i="3" s="1"/>
  <c r="E11" i="3"/>
  <c r="H11" i="3" s="1"/>
  <c r="E27" i="3"/>
  <c r="H27" i="3" s="1"/>
  <c r="E15" i="3"/>
  <c r="H15" i="3" s="1"/>
  <c r="E31" i="3"/>
  <c r="H31" i="3" s="1"/>
  <c r="E19" i="3"/>
  <c r="H19" i="3" s="1"/>
  <c r="E35" i="3"/>
  <c r="H35" i="3" s="1"/>
  <c r="D6" i="3"/>
  <c r="G6" i="3" s="1"/>
  <c r="D10" i="3"/>
  <c r="G10" i="3" s="1"/>
  <c r="D14" i="3"/>
  <c r="G14" i="3" s="1"/>
  <c r="D18" i="3"/>
  <c r="G18" i="3" s="1"/>
  <c r="D22" i="3"/>
  <c r="G22" i="3" s="1"/>
  <c r="D26" i="3"/>
  <c r="G26" i="3" s="1"/>
  <c r="D30" i="3"/>
  <c r="G30" i="3" s="1"/>
  <c r="D34" i="3"/>
  <c r="G34" i="3" s="1"/>
  <c r="D38" i="3"/>
  <c r="G38" i="3" s="1"/>
  <c r="D42" i="3"/>
  <c r="G42" i="3" s="1"/>
  <c r="D46" i="3"/>
  <c r="G46" i="3" s="1"/>
  <c r="D50" i="3"/>
  <c r="G50" i="3" s="1"/>
  <c r="D54" i="3"/>
  <c r="G54" i="3" s="1"/>
  <c r="D58" i="3"/>
  <c r="G58" i="3" s="1"/>
  <c r="D62" i="3"/>
  <c r="G62" i="3" s="1"/>
  <c r="D66" i="3"/>
  <c r="G66" i="3" s="1"/>
  <c r="D70" i="3"/>
  <c r="G70" i="3" s="1"/>
  <c r="D74" i="3"/>
  <c r="G74" i="3" s="1"/>
  <c r="D78" i="3"/>
  <c r="G78" i="3" s="1"/>
  <c r="D82" i="3"/>
  <c r="G82" i="3" s="1"/>
  <c r="D86" i="3"/>
  <c r="G86" i="3" s="1"/>
  <c r="D90" i="3"/>
  <c r="G90" i="3" s="1"/>
  <c r="C5" i="3"/>
  <c r="F5" i="3" s="1"/>
  <c r="C9" i="3"/>
  <c r="F9" i="3" s="1"/>
  <c r="C13" i="3"/>
  <c r="F13" i="3" s="1"/>
  <c r="C17" i="3"/>
  <c r="F17" i="3" s="1"/>
  <c r="C21" i="3"/>
  <c r="F21" i="3" s="1"/>
  <c r="C25" i="3"/>
  <c r="F25" i="3" s="1"/>
  <c r="C29" i="3"/>
  <c r="F29" i="3" s="1"/>
  <c r="C33" i="3"/>
  <c r="F33" i="3" s="1"/>
  <c r="C37" i="3"/>
  <c r="F37" i="3" s="1"/>
  <c r="C41" i="3"/>
  <c r="F41" i="3" s="1"/>
  <c r="C45" i="3"/>
  <c r="F45" i="3" s="1"/>
  <c r="C49" i="3"/>
  <c r="F49" i="3" s="1"/>
  <c r="C53" i="3"/>
  <c r="F53" i="3" s="1"/>
  <c r="C57" i="3"/>
  <c r="F57" i="3" s="1"/>
  <c r="C61" i="3"/>
  <c r="F61" i="3" s="1"/>
  <c r="C65" i="3"/>
  <c r="F65" i="3" s="1"/>
  <c r="C69" i="3"/>
  <c r="F69" i="3" s="1"/>
  <c r="C73" i="3"/>
  <c r="F73" i="3" s="1"/>
  <c r="C77" i="3"/>
  <c r="F77" i="3" s="1"/>
  <c r="C81" i="3"/>
  <c r="F81" i="3" s="1"/>
  <c r="C85" i="3"/>
  <c r="F85" i="3" s="1"/>
  <c r="C89" i="3"/>
  <c r="F89" i="3" s="1"/>
  <c r="C93" i="3"/>
  <c r="F93" i="3" s="1"/>
  <c r="D69" i="3"/>
  <c r="G69" i="3" s="1"/>
  <c r="D73" i="3"/>
  <c r="G73" i="3" s="1"/>
  <c r="D77" i="3"/>
  <c r="G77" i="3" s="1"/>
  <c r="D81" i="3"/>
  <c r="G81" i="3" s="1"/>
  <c r="D85" i="3"/>
  <c r="G85" i="3" s="1"/>
  <c r="D89" i="3"/>
  <c r="G89" i="3" s="1"/>
  <c r="D93" i="3"/>
  <c r="G93" i="3" s="1"/>
  <c r="C60" i="3"/>
  <c r="F60" i="3" s="1"/>
  <c r="C64" i="3"/>
  <c r="F64" i="3" s="1"/>
  <c r="C68" i="3"/>
  <c r="F68" i="3" s="1"/>
  <c r="C72" i="3"/>
  <c r="F72" i="3" s="1"/>
  <c r="C76" i="3"/>
  <c r="F76" i="3" s="1"/>
  <c r="C80" i="3"/>
  <c r="F80" i="3" s="1"/>
  <c r="C84" i="3"/>
  <c r="F84" i="3" s="1"/>
  <c r="C88" i="3"/>
  <c r="F88" i="3" s="1"/>
  <c r="C92" i="3"/>
  <c r="F92" i="3" s="1"/>
  <c r="C3" i="3"/>
  <c r="F3" i="3" s="1"/>
  <c r="D4" i="3"/>
  <c r="G4" i="3" s="1"/>
  <c r="D8" i="3"/>
  <c r="G8" i="3" s="1"/>
  <c r="D12" i="3"/>
  <c r="G12" i="3" s="1"/>
  <c r="D16" i="3"/>
  <c r="G16" i="3" s="1"/>
  <c r="D20" i="3"/>
  <c r="G20" i="3" s="1"/>
  <c r="D24" i="3"/>
  <c r="G24" i="3" s="1"/>
  <c r="D28" i="3"/>
  <c r="G28" i="3" s="1"/>
  <c r="D32" i="3"/>
  <c r="G32" i="3" s="1"/>
  <c r="D36" i="3"/>
  <c r="G36" i="3" s="1"/>
  <c r="D40" i="3"/>
  <c r="G40" i="3" s="1"/>
  <c r="D44" i="3"/>
  <c r="G44" i="3" s="1"/>
  <c r="D48" i="3"/>
  <c r="G48" i="3" s="1"/>
  <c r="D52" i="3"/>
  <c r="G52" i="3" s="1"/>
  <c r="D56" i="3"/>
  <c r="G56" i="3" s="1"/>
  <c r="D60" i="3"/>
  <c r="G60" i="3" s="1"/>
  <c r="D64" i="3"/>
  <c r="G64" i="3" s="1"/>
  <c r="D68" i="3"/>
  <c r="G68" i="3" s="1"/>
  <c r="D72" i="3"/>
  <c r="G72" i="3" s="1"/>
  <c r="D76" i="3"/>
  <c r="G76" i="3" s="1"/>
  <c r="D80" i="3"/>
  <c r="G80" i="3" s="1"/>
  <c r="D84" i="3"/>
  <c r="G84" i="3" s="1"/>
  <c r="D88" i="3"/>
  <c r="G88" i="3" s="1"/>
  <c r="D92" i="3"/>
  <c r="G92" i="3" s="1"/>
  <c r="C2" i="3"/>
  <c r="F2" i="3" s="1"/>
  <c r="D3" i="3"/>
  <c r="G3" i="3" s="1"/>
  <c r="C7" i="3"/>
  <c r="F7" i="3" s="1"/>
  <c r="C11" i="3"/>
  <c r="F11" i="3" s="1"/>
  <c r="C15" i="3"/>
  <c r="F15" i="3" s="1"/>
  <c r="C19" i="3"/>
  <c r="F19" i="3" s="1"/>
  <c r="C23" i="3"/>
  <c r="F23" i="3" s="1"/>
  <c r="C27" i="3"/>
  <c r="F27" i="3" s="1"/>
  <c r="C31" i="3"/>
  <c r="F31" i="3" s="1"/>
  <c r="C35" i="3"/>
  <c r="F35" i="3" s="1"/>
  <c r="C39" i="3"/>
  <c r="F39" i="3" s="1"/>
  <c r="C43" i="3"/>
  <c r="F43" i="3" s="1"/>
  <c r="C47" i="3"/>
  <c r="F47" i="3" s="1"/>
  <c r="C51" i="3"/>
  <c r="F51" i="3" s="1"/>
  <c r="C55" i="3"/>
  <c r="F55" i="3" s="1"/>
  <c r="C59" i="3"/>
  <c r="F59" i="3" s="1"/>
  <c r="C63" i="3"/>
  <c r="F63" i="3" s="1"/>
  <c r="C67" i="3"/>
  <c r="F67" i="3" s="1"/>
  <c r="C71" i="3"/>
  <c r="F71" i="3" s="1"/>
  <c r="C75" i="3"/>
  <c r="F75" i="3" s="1"/>
  <c r="C79" i="3"/>
  <c r="F79" i="3" s="1"/>
  <c r="C83" i="3"/>
  <c r="F83" i="3" s="1"/>
  <c r="C87" i="3"/>
  <c r="F87" i="3" s="1"/>
  <c r="D67" i="3"/>
  <c r="G67" i="3" s="1"/>
  <c r="D71" i="3"/>
  <c r="G71" i="3" s="1"/>
  <c r="D75" i="3"/>
  <c r="G75" i="3" s="1"/>
  <c r="D79" i="3"/>
  <c r="G79" i="3" s="1"/>
  <c r="D83" i="3"/>
  <c r="G83" i="3" s="1"/>
  <c r="D87" i="3"/>
  <c r="G87" i="3" s="1"/>
  <c r="D85" i="2"/>
  <c r="C49" i="2"/>
  <c r="E13" i="2"/>
  <c r="D13" i="2"/>
  <c r="E69" i="2"/>
  <c r="D69" i="2"/>
  <c r="D5" i="2"/>
  <c r="C33" i="2"/>
  <c r="E61" i="2"/>
  <c r="D21" i="2"/>
  <c r="E77" i="2"/>
  <c r="D77" i="2"/>
  <c r="C41" i="2"/>
  <c r="D61" i="2"/>
  <c r="C89" i="2"/>
  <c r="C25" i="2"/>
  <c r="E53" i="2"/>
  <c r="D45" i="2"/>
  <c r="C73" i="2"/>
  <c r="C9" i="2"/>
  <c r="E37" i="2"/>
  <c r="D37" i="2"/>
  <c r="C65" i="2"/>
  <c r="E93" i="2"/>
  <c r="E29" i="2"/>
  <c r="D53" i="2"/>
  <c r="C81" i="2"/>
  <c r="C17" i="2"/>
  <c r="E45" i="2"/>
  <c r="D93" i="2"/>
  <c r="D29" i="2"/>
  <c r="C57" i="2"/>
  <c r="E85" i="2"/>
  <c r="E21" i="2"/>
  <c r="D92" i="2"/>
  <c r="D60" i="2"/>
  <c r="D89" i="2"/>
  <c r="D81" i="2"/>
  <c r="D73" i="2"/>
  <c r="D65" i="2"/>
  <c r="D57" i="2"/>
  <c r="D49" i="2"/>
  <c r="D41" i="2"/>
  <c r="D33" i="2"/>
  <c r="D25" i="2"/>
  <c r="D17" i="2"/>
  <c r="D9" i="2"/>
  <c r="C93" i="2"/>
  <c r="C85" i="2"/>
  <c r="C77" i="2"/>
  <c r="C69" i="2"/>
  <c r="C61" i="2"/>
  <c r="C53" i="2"/>
  <c r="C45" i="2"/>
  <c r="C37" i="2"/>
  <c r="C29" i="2"/>
  <c r="C21" i="2"/>
  <c r="C13" i="2"/>
  <c r="C5" i="2"/>
  <c r="E89" i="2"/>
  <c r="E81" i="2"/>
  <c r="E73" i="2"/>
  <c r="E65" i="2"/>
  <c r="E57" i="2"/>
  <c r="E49" i="2"/>
  <c r="E41" i="2"/>
  <c r="E33" i="2"/>
  <c r="E25" i="2"/>
  <c r="E17" i="2"/>
  <c r="E9" i="2"/>
  <c r="D88" i="2"/>
  <c r="D80" i="2"/>
  <c r="D72" i="2"/>
  <c r="D64" i="2"/>
  <c r="D56" i="2"/>
  <c r="D48" i="2"/>
  <c r="D40" i="2"/>
  <c r="D32" i="2"/>
  <c r="D24" i="2"/>
  <c r="D16" i="2"/>
  <c r="D8" i="2"/>
  <c r="C92" i="2"/>
  <c r="C84" i="2"/>
  <c r="C76" i="2"/>
  <c r="C68" i="2"/>
  <c r="C60" i="2"/>
  <c r="C52" i="2"/>
  <c r="C44" i="2"/>
  <c r="C36" i="2"/>
  <c r="C28" i="2"/>
  <c r="C20" i="2"/>
  <c r="C12" i="2"/>
  <c r="C4" i="2"/>
  <c r="E88" i="2"/>
  <c r="E80" i="2"/>
  <c r="E72" i="2"/>
  <c r="E64" i="2"/>
  <c r="E56" i="2"/>
  <c r="E48" i="2"/>
  <c r="E40" i="2"/>
  <c r="E32" i="2"/>
  <c r="E24" i="2"/>
  <c r="E16" i="2"/>
  <c r="E8" i="2"/>
  <c r="D87" i="2"/>
  <c r="D79" i="2"/>
  <c r="D71" i="2"/>
  <c r="D63" i="2"/>
  <c r="D55" i="2"/>
  <c r="D47" i="2"/>
  <c r="D39" i="2"/>
  <c r="D31" i="2"/>
  <c r="D23" i="2"/>
  <c r="D15" i="2"/>
  <c r="D7" i="2"/>
  <c r="C91" i="2"/>
  <c r="C83" i="2"/>
  <c r="C75" i="2"/>
  <c r="C67" i="2"/>
  <c r="C59" i="2"/>
  <c r="C51" i="2"/>
  <c r="C43" i="2"/>
  <c r="C35" i="2"/>
  <c r="C27" i="2"/>
  <c r="C19" i="2"/>
  <c r="C11" i="2"/>
  <c r="C3" i="2"/>
  <c r="E87" i="2"/>
  <c r="E79" i="2"/>
  <c r="E71" i="2"/>
  <c r="E63" i="2"/>
  <c r="E55" i="2"/>
  <c r="E47" i="2"/>
  <c r="E39" i="2"/>
  <c r="E31" i="2"/>
  <c r="E23" i="2"/>
  <c r="E15" i="2"/>
  <c r="E7" i="2"/>
  <c r="D86" i="2"/>
  <c r="D78" i="2"/>
  <c r="D70" i="2"/>
  <c r="D62" i="2"/>
  <c r="D54" i="2"/>
  <c r="D46" i="2"/>
  <c r="D38" i="2"/>
  <c r="D30" i="2"/>
  <c r="D22" i="2"/>
  <c r="D14" i="2"/>
  <c r="D6" i="2"/>
  <c r="C90" i="2"/>
  <c r="C82" i="2"/>
  <c r="C74" i="2"/>
  <c r="C66" i="2"/>
  <c r="C58" i="2"/>
  <c r="C50" i="2"/>
  <c r="C42" i="2"/>
  <c r="C34" i="2"/>
  <c r="C26" i="2"/>
  <c r="C18" i="2"/>
  <c r="C10" i="2"/>
  <c r="C2" i="2"/>
  <c r="E86" i="2"/>
  <c r="E78" i="2"/>
  <c r="E70" i="2"/>
  <c r="E62" i="2"/>
  <c r="E54" i="2"/>
  <c r="E46" i="2"/>
  <c r="E38" i="2"/>
  <c r="E30" i="2"/>
  <c r="E22" i="2"/>
  <c r="E14" i="2"/>
  <c r="E6" i="2"/>
  <c r="E5" i="2"/>
  <c r="D84" i="2"/>
  <c r="D52" i="2"/>
  <c r="D28" i="2"/>
  <c r="D20" i="2"/>
  <c r="D12" i="2"/>
  <c r="D4" i="2"/>
  <c r="C88" i="2"/>
  <c r="C80" i="2"/>
  <c r="C72" i="2"/>
  <c r="C64" i="2"/>
  <c r="C56" i="2"/>
  <c r="C48" i="2"/>
  <c r="C40" i="2"/>
  <c r="C32" i="2"/>
  <c r="C24" i="2"/>
  <c r="C16" i="2"/>
  <c r="C8" i="2"/>
  <c r="E92" i="2"/>
  <c r="E84" i="2"/>
  <c r="E76" i="2"/>
  <c r="E68" i="2"/>
  <c r="E60" i="2"/>
  <c r="E52" i="2"/>
  <c r="E44" i="2"/>
  <c r="E36" i="2"/>
  <c r="E28" i="2"/>
  <c r="E20" i="2"/>
  <c r="E12" i="2"/>
  <c r="E4" i="2"/>
  <c r="D68" i="2"/>
  <c r="D44" i="2"/>
  <c r="D91" i="2"/>
  <c r="D83" i="2"/>
  <c r="D75" i="2"/>
  <c r="D67" i="2"/>
  <c r="D59" i="2"/>
  <c r="D51" i="2"/>
  <c r="D43" i="2"/>
  <c r="D35" i="2"/>
  <c r="D27" i="2"/>
  <c r="D19" i="2"/>
  <c r="D11" i="2"/>
  <c r="D3" i="2"/>
  <c r="C87" i="2"/>
  <c r="C79" i="2"/>
  <c r="C71" i="2"/>
  <c r="C63" i="2"/>
  <c r="C55" i="2"/>
  <c r="C47" i="2"/>
  <c r="C39" i="2"/>
  <c r="C31" i="2"/>
  <c r="C23" i="2"/>
  <c r="C15" i="2"/>
  <c r="C7" i="2"/>
  <c r="E91" i="2"/>
  <c r="E83" i="2"/>
  <c r="E75" i="2"/>
  <c r="E67" i="2"/>
  <c r="E59" i="2"/>
  <c r="E51" i="2"/>
  <c r="E43" i="2"/>
  <c r="E35" i="2"/>
  <c r="E27" i="2"/>
  <c r="E19" i="2"/>
  <c r="E11" i="2"/>
  <c r="E3" i="2"/>
  <c r="D76" i="2"/>
  <c r="D36" i="2"/>
  <c r="D90" i="2"/>
  <c r="D82" i="2"/>
  <c r="D74" i="2"/>
  <c r="D66" i="2"/>
  <c r="D58" i="2"/>
  <c r="D50" i="2"/>
  <c r="D42" i="2"/>
  <c r="D34" i="2"/>
  <c r="D26" i="2"/>
  <c r="D18" i="2"/>
  <c r="D10" i="2"/>
  <c r="C86" i="2"/>
  <c r="C78" i="2"/>
  <c r="C70" i="2"/>
  <c r="C62" i="2"/>
  <c r="C54" i="2"/>
  <c r="C46" i="2"/>
  <c r="C38" i="2"/>
  <c r="C30" i="2"/>
  <c r="C22" i="2"/>
  <c r="C14" i="2"/>
  <c r="E90" i="2"/>
  <c r="E82" i="2"/>
  <c r="E74" i="2"/>
  <c r="E66" i="2"/>
  <c r="E58" i="2"/>
  <c r="E50" i="2"/>
  <c r="E42" i="2"/>
  <c r="E34" i="2"/>
  <c r="E26" i="2"/>
  <c r="E18" i="2"/>
  <c r="E10" i="2"/>
  <c r="I2" i="7" l="1"/>
  <c r="I6" i="7"/>
  <c r="I14" i="7"/>
  <c r="I22" i="7"/>
  <c r="I30" i="7"/>
  <c r="I10" i="7"/>
  <c r="I18" i="7"/>
  <c r="I26" i="7"/>
  <c r="I11" i="7"/>
  <c r="I19" i="7"/>
  <c r="I27" i="7"/>
  <c r="I4" i="7"/>
  <c r="I12" i="7"/>
  <c r="I20" i="7"/>
  <c r="I28" i="7"/>
  <c r="I5" i="7"/>
  <c r="I13" i="7"/>
  <c r="I21" i="7"/>
  <c r="I29" i="7"/>
  <c r="I8" i="7"/>
  <c r="I16" i="7"/>
  <c r="I24" i="7"/>
  <c r="I9" i="7"/>
  <c r="I17" i="7"/>
  <c r="I25" i="7"/>
  <c r="I7" i="6"/>
  <c r="I2" i="6"/>
  <c r="I9" i="6"/>
  <c r="E8" i="6"/>
  <c r="H8" i="6" s="1"/>
  <c r="B10" i="6"/>
  <c r="C8" i="6"/>
  <c r="F8" i="6" s="1"/>
  <c r="C11" i="6"/>
  <c r="F11" i="6" s="1"/>
  <c r="I11" i="6" s="1"/>
  <c r="B13" i="6"/>
  <c r="E11" i="6"/>
  <c r="H11" i="6" s="1"/>
  <c r="D11" i="6"/>
  <c r="G11" i="6" s="1"/>
  <c r="I58" i="5"/>
  <c r="I48" i="5"/>
  <c r="I21" i="5"/>
  <c r="I80" i="5"/>
  <c r="I16" i="5"/>
  <c r="I3" i="5"/>
  <c r="I23" i="5"/>
  <c r="I42" i="5"/>
  <c r="I90" i="5"/>
  <c r="I53" i="5"/>
  <c r="I89" i="5"/>
  <c r="I11" i="5"/>
  <c r="I15" i="5"/>
  <c r="I92" i="5"/>
  <c r="I76" i="5"/>
  <c r="I60" i="5"/>
  <c r="I44" i="5"/>
  <c r="I28" i="5"/>
  <c r="I12" i="5"/>
  <c r="I37" i="5"/>
  <c r="I31" i="5"/>
  <c r="I85" i="5"/>
  <c r="I43" i="5"/>
  <c r="I47" i="5"/>
  <c r="I63" i="5"/>
  <c r="I7" i="5"/>
  <c r="I75" i="5"/>
  <c r="I79" i="5"/>
  <c r="I6" i="5"/>
  <c r="I57" i="5"/>
  <c r="I88" i="5"/>
  <c r="I72" i="5"/>
  <c r="I56" i="5"/>
  <c r="I40" i="5"/>
  <c r="I24" i="5"/>
  <c r="I8" i="5"/>
  <c r="I18" i="5"/>
  <c r="I78" i="5"/>
  <c r="I22" i="5"/>
  <c r="I39" i="5"/>
  <c r="I74" i="5"/>
  <c r="I34" i="5"/>
  <c r="I10" i="5"/>
  <c r="I38" i="5"/>
  <c r="I50" i="5"/>
  <c r="I13" i="5"/>
  <c r="I54" i="5"/>
  <c r="I17" i="5"/>
  <c r="I35" i="5"/>
  <c r="I71" i="5"/>
  <c r="I19" i="5"/>
  <c r="I66" i="5"/>
  <c r="I29" i="5"/>
  <c r="I73" i="5"/>
  <c r="I70" i="5"/>
  <c r="I33" i="5"/>
  <c r="I87" i="5"/>
  <c r="I84" i="5"/>
  <c r="I52" i="5"/>
  <c r="I36" i="5"/>
  <c r="I20" i="5"/>
  <c r="I4" i="5"/>
  <c r="I82" i="5"/>
  <c r="I45" i="5"/>
  <c r="I86" i="5"/>
  <c r="I49" i="5"/>
  <c r="I67" i="5"/>
  <c r="I30" i="5"/>
  <c r="I5" i="5"/>
  <c r="I61" i="5"/>
  <c r="I55" i="5"/>
  <c r="I65" i="5"/>
  <c r="I46" i="5"/>
  <c r="I77" i="5"/>
  <c r="I69" i="5"/>
  <c r="I81" i="5"/>
  <c r="I26" i="5"/>
  <c r="I14" i="5"/>
  <c r="I62" i="5"/>
  <c r="I25" i="5"/>
  <c r="I93" i="5"/>
  <c r="I41" i="5"/>
  <c r="I30" i="3"/>
  <c r="I8" i="6" l="1"/>
  <c r="E10" i="6"/>
  <c r="H10" i="6" s="1"/>
  <c r="B12" i="6"/>
  <c r="C10" i="6"/>
  <c r="F10" i="6" s="1"/>
  <c r="D10" i="6"/>
  <c r="G10" i="6" s="1"/>
  <c r="E13" i="6"/>
  <c r="H13" i="6" s="1"/>
  <c r="D13" i="6"/>
  <c r="G13" i="6" s="1"/>
  <c r="C13" i="6"/>
  <c r="F13" i="6" s="1"/>
  <c r="I13" i="6" s="1"/>
  <c r="B15" i="6"/>
  <c r="I38" i="3"/>
  <c r="I10" i="6" l="1"/>
  <c r="D12" i="6"/>
  <c r="G12" i="6" s="1"/>
  <c r="B14" i="6"/>
  <c r="C12" i="6"/>
  <c r="F12" i="6" s="1"/>
  <c r="I12" i="6" s="1"/>
  <c r="E12" i="6"/>
  <c r="H12" i="6" s="1"/>
  <c r="C15" i="6"/>
  <c r="F15" i="6" s="1"/>
  <c r="B17" i="6"/>
  <c r="E15" i="6"/>
  <c r="H15" i="6" s="1"/>
  <c r="D15" i="6"/>
  <c r="G15" i="6" s="1"/>
  <c r="I41" i="3"/>
  <c r="I15" i="6" l="1"/>
  <c r="E14" i="6"/>
  <c r="H14" i="6" s="1"/>
  <c r="C14" i="6"/>
  <c r="F14" i="6" s="1"/>
  <c r="I14" i="6" s="1"/>
  <c r="D14" i="6"/>
  <c r="G14" i="6" s="1"/>
  <c r="B16" i="6"/>
  <c r="C17" i="6"/>
  <c r="F17" i="6" s="1"/>
  <c r="I17" i="6" s="1"/>
  <c r="B19" i="6"/>
  <c r="E17" i="6"/>
  <c r="H17" i="6" s="1"/>
  <c r="D17" i="6"/>
  <c r="G17" i="6" s="1"/>
  <c r="I47" i="3"/>
  <c r="B18" i="6" l="1"/>
  <c r="D16" i="6"/>
  <c r="G16" i="6" s="1"/>
  <c r="C16" i="6"/>
  <c r="F16" i="6" s="1"/>
  <c r="E16" i="6"/>
  <c r="H16" i="6" s="1"/>
  <c r="C19" i="6"/>
  <c r="F19" i="6" s="1"/>
  <c r="B21" i="6"/>
  <c r="E19" i="6"/>
  <c r="H19" i="6" s="1"/>
  <c r="D19" i="6"/>
  <c r="G19" i="6" s="1"/>
  <c r="I50" i="3"/>
  <c r="I19" i="6" l="1"/>
  <c r="I16" i="6"/>
  <c r="E18" i="6"/>
  <c r="H18" i="6" s="1"/>
  <c r="C18" i="6"/>
  <c r="F18" i="6" s="1"/>
  <c r="D18" i="6"/>
  <c r="G18" i="6" s="1"/>
  <c r="B20" i="6"/>
  <c r="E21" i="6"/>
  <c r="H21" i="6" s="1"/>
  <c r="D21" i="6"/>
  <c r="G21" i="6" s="1"/>
  <c r="C21" i="6"/>
  <c r="F21" i="6" s="1"/>
  <c r="B23" i="6"/>
  <c r="I65" i="3"/>
  <c r="I18" i="6" l="1"/>
  <c r="I21" i="6"/>
  <c r="D20" i="6"/>
  <c r="G20" i="6" s="1"/>
  <c r="B22" i="6"/>
  <c r="C20" i="6"/>
  <c r="F20" i="6" s="1"/>
  <c r="E20" i="6"/>
  <c r="H20" i="6" s="1"/>
  <c r="C23" i="6"/>
  <c r="F23" i="6" s="1"/>
  <c r="I23" i="6" s="1"/>
  <c r="B25" i="6"/>
  <c r="D23" i="6"/>
  <c r="G23" i="6" s="1"/>
  <c r="E23" i="6"/>
  <c r="H23" i="6" s="1"/>
  <c r="I68" i="3"/>
  <c r="I20" i="6" l="1"/>
  <c r="E22" i="6"/>
  <c r="H22" i="6" s="1"/>
  <c r="D22" i="6"/>
  <c r="G22" i="6" s="1"/>
  <c r="C22" i="6"/>
  <c r="F22" i="6" s="1"/>
  <c r="B24" i="6"/>
  <c r="C25" i="6"/>
  <c r="F25" i="6" s="1"/>
  <c r="B27" i="6"/>
  <c r="E25" i="6"/>
  <c r="H25" i="6" s="1"/>
  <c r="D25" i="6"/>
  <c r="G25" i="6" s="1"/>
  <c r="I75" i="3"/>
  <c r="I25" i="6" l="1"/>
  <c r="I22" i="6"/>
  <c r="B26" i="6"/>
  <c r="D24" i="6"/>
  <c r="G24" i="6" s="1"/>
  <c r="E24" i="6"/>
  <c r="H24" i="6" s="1"/>
  <c r="C24" i="6"/>
  <c r="F24" i="6" s="1"/>
  <c r="I24" i="6" s="1"/>
  <c r="C27" i="6"/>
  <c r="F27" i="6" s="1"/>
  <c r="I27" i="6" s="1"/>
  <c r="E27" i="6"/>
  <c r="H27" i="6" s="1"/>
  <c r="B29" i="6"/>
  <c r="D27" i="6"/>
  <c r="G27" i="6" s="1"/>
  <c r="I79" i="3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3" i="3"/>
  <c r="I4" i="3" s="1"/>
  <c r="I16" i="3"/>
  <c r="I17" i="3" s="1"/>
  <c r="I20" i="3"/>
  <c r="I21" i="3" s="1"/>
  <c r="I22" i="3" s="1"/>
  <c r="I23" i="3" s="1"/>
  <c r="I24" i="3" s="1"/>
  <c r="I25" i="3" s="1"/>
  <c r="I26" i="3" s="1"/>
  <c r="I27" i="3" s="1"/>
  <c r="I28" i="3" s="1"/>
  <c r="I31" i="3"/>
  <c r="I32" i="3" s="1"/>
  <c r="I33" i="3" s="1"/>
  <c r="I34" i="3" s="1"/>
  <c r="I35" i="3" s="1"/>
  <c r="I36" i="3" s="1"/>
  <c r="I39" i="3"/>
  <c r="I42" i="3"/>
  <c r="I43" i="3" s="1"/>
  <c r="I44" i="3" s="1"/>
  <c r="I48" i="3"/>
  <c r="I51" i="3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6" i="3"/>
  <c r="I69" i="3"/>
  <c r="I70" i="3" s="1"/>
  <c r="I76" i="3"/>
  <c r="B28" i="6" l="1"/>
  <c r="D26" i="6"/>
  <c r="G26" i="6" s="1"/>
  <c r="C26" i="6"/>
  <c r="F26" i="6" s="1"/>
  <c r="I26" i="6" s="1"/>
  <c r="E26" i="6"/>
  <c r="H26" i="6" s="1"/>
  <c r="E29" i="6"/>
  <c r="H29" i="6" s="1"/>
  <c r="D29" i="6"/>
  <c r="G29" i="6" s="1"/>
  <c r="C29" i="6"/>
  <c r="F29" i="6" s="1"/>
  <c r="I29" i="6" s="1"/>
  <c r="B31" i="6"/>
  <c r="I5" i="3"/>
  <c r="I6" i="3" s="1"/>
  <c r="I7" i="3" s="1"/>
  <c r="I8" i="3" s="1"/>
  <c r="I9" i="3" s="1"/>
  <c r="I10" i="3" s="1"/>
  <c r="I11" i="3" s="1"/>
  <c r="B30" i="6" l="1"/>
  <c r="C28" i="6"/>
  <c r="F28" i="6" s="1"/>
  <c r="D28" i="6"/>
  <c r="G28" i="6" s="1"/>
  <c r="E28" i="6"/>
  <c r="H28" i="6" s="1"/>
  <c r="C31" i="6"/>
  <c r="F31" i="6" s="1"/>
  <c r="E31" i="6"/>
  <c r="H31" i="6" s="1"/>
  <c r="B33" i="6"/>
  <c r="D31" i="6"/>
  <c r="G31" i="6" s="1"/>
  <c r="M5" i="3"/>
  <c r="I31" i="6" l="1"/>
  <c r="I28" i="6"/>
  <c r="B32" i="6"/>
  <c r="E30" i="6"/>
  <c r="H30" i="6" s="1"/>
  <c r="C30" i="6"/>
  <c r="F30" i="6" s="1"/>
  <c r="D30" i="6"/>
  <c r="G30" i="6" s="1"/>
  <c r="C33" i="6"/>
  <c r="F33" i="6" s="1"/>
  <c r="I33" i="6" s="1"/>
  <c r="B35" i="6"/>
  <c r="E33" i="6"/>
  <c r="H33" i="6" s="1"/>
  <c r="D33" i="6"/>
  <c r="G33" i="6" s="1"/>
  <c r="I30" i="6" l="1"/>
  <c r="D32" i="6"/>
  <c r="G32" i="6" s="1"/>
  <c r="B34" i="6"/>
  <c r="E32" i="6"/>
  <c r="H32" i="6" s="1"/>
  <c r="C32" i="6"/>
  <c r="F32" i="6" s="1"/>
  <c r="I32" i="6" s="1"/>
  <c r="C35" i="6"/>
  <c r="F35" i="6" s="1"/>
  <c r="I35" i="6" s="1"/>
  <c r="B37" i="6"/>
  <c r="E35" i="6"/>
  <c r="H35" i="6" s="1"/>
  <c r="D35" i="6"/>
  <c r="G35" i="6" s="1"/>
  <c r="B36" i="6" l="1"/>
  <c r="C34" i="6"/>
  <c r="F34" i="6" s="1"/>
  <c r="I34" i="6" s="1"/>
  <c r="D34" i="6"/>
  <c r="G34" i="6" s="1"/>
  <c r="E34" i="6"/>
  <c r="H34" i="6" s="1"/>
  <c r="E37" i="6"/>
  <c r="H37" i="6" s="1"/>
  <c r="D37" i="6"/>
  <c r="G37" i="6" s="1"/>
  <c r="C37" i="6"/>
  <c r="F37" i="6" s="1"/>
  <c r="I37" i="6" s="1"/>
  <c r="B39" i="6"/>
  <c r="D36" i="6" l="1"/>
  <c r="G36" i="6" s="1"/>
  <c r="B38" i="6"/>
  <c r="C36" i="6"/>
  <c r="F36" i="6" s="1"/>
  <c r="I36" i="6" s="1"/>
  <c r="E36" i="6"/>
  <c r="H36" i="6" s="1"/>
  <c r="C39" i="6"/>
  <c r="F39" i="6" s="1"/>
  <c r="B41" i="6"/>
  <c r="D39" i="6"/>
  <c r="G39" i="6" s="1"/>
  <c r="E39" i="6"/>
  <c r="H39" i="6" s="1"/>
  <c r="I39" i="6" l="1"/>
  <c r="B40" i="6"/>
  <c r="D38" i="6"/>
  <c r="G38" i="6" s="1"/>
  <c r="E38" i="6"/>
  <c r="H38" i="6" s="1"/>
  <c r="C38" i="6"/>
  <c r="F38" i="6" s="1"/>
  <c r="C41" i="6"/>
  <c r="F41" i="6" s="1"/>
  <c r="I41" i="6" s="1"/>
  <c r="B43" i="6"/>
  <c r="E41" i="6"/>
  <c r="H41" i="6" s="1"/>
  <c r="D41" i="6"/>
  <c r="G41" i="6" s="1"/>
  <c r="I38" i="6" l="1"/>
  <c r="B42" i="6"/>
  <c r="C40" i="6"/>
  <c r="F40" i="6" s="1"/>
  <c r="I40" i="6" s="1"/>
  <c r="D40" i="6"/>
  <c r="G40" i="6" s="1"/>
  <c r="E40" i="6"/>
  <c r="H40" i="6" s="1"/>
  <c r="C43" i="6"/>
  <c r="F43" i="6" s="1"/>
  <c r="B45" i="6"/>
  <c r="E43" i="6"/>
  <c r="H43" i="6" s="1"/>
  <c r="D43" i="6"/>
  <c r="G43" i="6" s="1"/>
  <c r="I43" i="6" l="1"/>
  <c r="B44" i="6"/>
  <c r="C42" i="6"/>
  <c r="F42" i="6" s="1"/>
  <c r="D42" i="6"/>
  <c r="G42" i="6" s="1"/>
  <c r="E42" i="6"/>
  <c r="H42" i="6" s="1"/>
  <c r="E45" i="6"/>
  <c r="H45" i="6" s="1"/>
  <c r="D45" i="6"/>
  <c r="G45" i="6" s="1"/>
  <c r="C45" i="6"/>
  <c r="F45" i="6" s="1"/>
  <c r="B47" i="6"/>
  <c r="I45" i="6" l="1"/>
  <c r="I42" i="6"/>
  <c r="C44" i="6"/>
  <c r="F44" i="6" s="1"/>
  <c r="E44" i="6"/>
  <c r="H44" i="6" s="1"/>
  <c r="B46" i="6"/>
  <c r="D44" i="6"/>
  <c r="G44" i="6" s="1"/>
  <c r="C47" i="6"/>
  <c r="F47" i="6" s="1"/>
  <c r="D47" i="6"/>
  <c r="G47" i="6" s="1"/>
  <c r="B49" i="6"/>
  <c r="E47" i="6"/>
  <c r="H47" i="6" s="1"/>
  <c r="I47" i="6" l="1"/>
  <c r="I44" i="6"/>
  <c r="D46" i="6"/>
  <c r="G46" i="6" s="1"/>
  <c r="B48" i="6"/>
  <c r="E46" i="6"/>
  <c r="H46" i="6" s="1"/>
  <c r="C46" i="6"/>
  <c r="F46" i="6" s="1"/>
  <c r="B51" i="6"/>
  <c r="E49" i="6"/>
  <c r="H49" i="6" s="1"/>
  <c r="D49" i="6"/>
  <c r="G49" i="6" s="1"/>
  <c r="C49" i="6"/>
  <c r="F49" i="6" s="1"/>
  <c r="I46" i="6" l="1"/>
  <c r="I49" i="6"/>
  <c r="B50" i="6"/>
  <c r="D48" i="6"/>
  <c r="G48" i="6" s="1"/>
  <c r="C48" i="6"/>
  <c r="F48" i="6" s="1"/>
  <c r="I48" i="6" s="1"/>
  <c r="E48" i="6"/>
  <c r="H48" i="6" s="1"/>
  <c r="C51" i="6"/>
  <c r="F51" i="6" s="1"/>
  <c r="I51" i="6" s="1"/>
  <c r="D51" i="6"/>
  <c r="G51" i="6" s="1"/>
  <c r="E51" i="6"/>
  <c r="H51" i="6" s="1"/>
  <c r="B53" i="6"/>
  <c r="C50" i="6" l="1"/>
  <c r="F50" i="6" s="1"/>
  <c r="D50" i="6"/>
  <c r="G50" i="6" s="1"/>
  <c r="B52" i="6"/>
  <c r="E50" i="6"/>
  <c r="H50" i="6" s="1"/>
  <c r="E53" i="6"/>
  <c r="H53" i="6" s="1"/>
  <c r="D53" i="6"/>
  <c r="G53" i="6" s="1"/>
  <c r="C53" i="6"/>
  <c r="F53" i="6" s="1"/>
  <c r="I53" i="6" s="1"/>
  <c r="B55" i="6"/>
  <c r="I50" i="6" l="1"/>
  <c r="D52" i="6"/>
  <c r="G52" i="6" s="1"/>
  <c r="B54" i="6"/>
  <c r="C52" i="6"/>
  <c r="F52" i="6" s="1"/>
  <c r="I52" i="6" s="1"/>
  <c r="E52" i="6"/>
  <c r="H52" i="6" s="1"/>
  <c r="C55" i="6"/>
  <c r="F55" i="6" s="1"/>
  <c r="D55" i="6"/>
  <c r="G55" i="6" s="1"/>
  <c r="B57" i="6"/>
  <c r="E55" i="6"/>
  <c r="H55" i="6" s="1"/>
  <c r="I55" i="6" l="1"/>
  <c r="B56" i="6"/>
  <c r="E54" i="6"/>
  <c r="H54" i="6" s="1"/>
  <c r="C54" i="6"/>
  <c r="F54" i="6" s="1"/>
  <c r="D54" i="6"/>
  <c r="G54" i="6" s="1"/>
  <c r="B59" i="6"/>
  <c r="E57" i="6"/>
  <c r="H57" i="6" s="1"/>
  <c r="C57" i="6"/>
  <c r="F57" i="6" s="1"/>
  <c r="D57" i="6"/>
  <c r="G57" i="6" s="1"/>
  <c r="I57" i="6" l="1"/>
  <c r="I54" i="6"/>
  <c r="B58" i="6"/>
  <c r="C56" i="6"/>
  <c r="F56" i="6" s="1"/>
  <c r="D56" i="6"/>
  <c r="G56" i="6" s="1"/>
  <c r="E56" i="6"/>
  <c r="H56" i="6" s="1"/>
  <c r="C59" i="6"/>
  <c r="F59" i="6" s="1"/>
  <c r="B61" i="6"/>
  <c r="D59" i="6"/>
  <c r="G59" i="6" s="1"/>
  <c r="E59" i="6"/>
  <c r="H59" i="6" s="1"/>
  <c r="I59" i="6" l="1"/>
  <c r="I56" i="6"/>
  <c r="B60" i="6"/>
  <c r="C58" i="6"/>
  <c r="F58" i="6" s="1"/>
  <c r="I58" i="6" s="1"/>
  <c r="E58" i="6"/>
  <c r="H58" i="6" s="1"/>
  <c r="D58" i="6"/>
  <c r="G58" i="6" s="1"/>
  <c r="E61" i="6"/>
  <c r="H61" i="6" s="1"/>
  <c r="D61" i="6"/>
  <c r="G61" i="6" s="1"/>
  <c r="B63" i="6"/>
  <c r="C61" i="6"/>
  <c r="F61" i="6" s="1"/>
  <c r="I61" i="6" l="1"/>
  <c r="D60" i="6"/>
  <c r="G60" i="6" s="1"/>
  <c r="B62" i="6"/>
  <c r="E60" i="6"/>
  <c r="H60" i="6" s="1"/>
  <c r="C60" i="6"/>
  <c r="F60" i="6" s="1"/>
  <c r="I60" i="6" s="1"/>
  <c r="C63" i="6"/>
  <c r="F63" i="6" s="1"/>
  <c r="E63" i="6"/>
  <c r="H63" i="6" s="1"/>
  <c r="B65" i="6"/>
  <c r="D63" i="6"/>
  <c r="G63" i="6" s="1"/>
  <c r="I63" i="6" l="1"/>
  <c r="B64" i="6"/>
  <c r="E62" i="6"/>
  <c r="H62" i="6" s="1"/>
  <c r="C62" i="6"/>
  <c r="F62" i="6" s="1"/>
  <c r="D62" i="6"/>
  <c r="G62" i="6" s="1"/>
  <c r="B67" i="6"/>
  <c r="E65" i="6"/>
  <c r="H65" i="6" s="1"/>
  <c r="C65" i="6"/>
  <c r="F65" i="6" s="1"/>
  <c r="D65" i="6"/>
  <c r="G65" i="6" s="1"/>
  <c r="I65" i="6" l="1"/>
  <c r="I62" i="6"/>
  <c r="D64" i="6"/>
  <c r="G64" i="6" s="1"/>
  <c r="B66" i="6"/>
  <c r="C64" i="6"/>
  <c r="F64" i="6" s="1"/>
  <c r="E64" i="6"/>
  <c r="H64" i="6" s="1"/>
  <c r="C67" i="6"/>
  <c r="F67" i="6" s="1"/>
  <c r="I67" i="6" s="1"/>
  <c r="D67" i="6"/>
  <c r="G67" i="6" s="1"/>
  <c r="B69" i="6"/>
  <c r="E67" i="6"/>
  <c r="H67" i="6" s="1"/>
  <c r="I64" i="6" l="1"/>
  <c r="B68" i="6"/>
  <c r="C66" i="6"/>
  <c r="F66" i="6" s="1"/>
  <c r="E66" i="6"/>
  <c r="H66" i="6" s="1"/>
  <c r="D66" i="6"/>
  <c r="G66" i="6" s="1"/>
  <c r="E69" i="6"/>
  <c r="H69" i="6" s="1"/>
  <c r="D69" i="6"/>
  <c r="G69" i="6" s="1"/>
  <c r="B71" i="6"/>
  <c r="C69" i="6"/>
  <c r="F69" i="6" s="1"/>
  <c r="I66" i="6" l="1"/>
  <c r="I69" i="6"/>
  <c r="D68" i="6"/>
  <c r="G68" i="6" s="1"/>
  <c r="B70" i="6"/>
  <c r="C68" i="6"/>
  <c r="F68" i="6" s="1"/>
  <c r="E68" i="6"/>
  <c r="H68" i="6" s="1"/>
  <c r="C71" i="6"/>
  <c r="F71" i="6" s="1"/>
  <c r="I71" i="6" s="1"/>
  <c r="E71" i="6"/>
  <c r="H71" i="6" s="1"/>
  <c r="D71" i="6"/>
  <c r="G71" i="6" s="1"/>
  <c r="I68" i="6" l="1"/>
  <c r="C70" i="6"/>
  <c r="F70" i="6" s="1"/>
  <c r="E70" i="6"/>
  <c r="H70" i="6" s="1"/>
  <c r="D70" i="6"/>
  <c r="G70" i="6" s="1"/>
  <c r="B72" i="6"/>
  <c r="I70" i="6" l="1"/>
  <c r="C72" i="6"/>
  <c r="F72" i="6" s="1"/>
  <c r="D72" i="6"/>
  <c r="G72" i="6" s="1"/>
  <c r="E72" i="6"/>
  <c r="H72" i="6" s="1"/>
  <c r="I72" i="6" l="1"/>
  <c r="I3" i="7"/>
  <c r="P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62CDE9-117E-4B3B-AD35-FA365E890793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79C91E63-AC0C-49A3-B71D-DD315874F8CD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B5924475-7EB6-4494-A2BA-D7FB05F92A86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  <connection id="4" xr16:uid="{97F4F46C-3393-4D84-8632-0C40F126F4A9}" keepAlive="1" name="Zapytanie — temperatury (4)" description="Połączenie z zapytaniem „temperatury (4)” w skoroszycie." type="5" refreshedVersion="8" background="1" saveData="1">
    <dbPr connection="Provider=Microsoft.Mashup.OleDb.1;Data Source=$Workbook$;Location=&quot;temperatury (4)&quot;;Extended Properties=&quot;&quot;" command="SELECT * FROM [temperatury (4)]"/>
  </connection>
  <connection id="5" xr16:uid="{1F572439-0485-49D5-A1CE-8F59D86CCC86}" keepAlive="1" name="Zapytanie — temperatury (5)" description="Połączenie z zapytaniem „temperatury (5)” w skoroszycie." type="5" refreshedVersion="8" background="1" saveData="1">
    <dbPr connection="Provider=Microsoft.Mashup.OleDb.1;Data Source=$Workbook$;Location=&quot;temperatury (5)&quot;;Extended Properties=&quot;&quot;" command="SELECT * FROM [temperatury (5)]"/>
  </connection>
  <connection id="6" xr16:uid="{447DD1C4-26F1-48F8-AB47-0E8D920D62C9}" keepAlive="1" name="Zapytanie — temperatury (6)" description="Połączenie z zapytaniem „temperatury (6)” w skoroszycie." type="5" refreshedVersion="8" background="1" saveData="1">
    <dbPr connection="Provider=Microsoft.Mashup.OleDb.1;Data Source=$Workbook$;Location=&quot;temperatury (6)&quot;;Extended Properties=&quot;&quot;" command="SELECT * FROM [temperatury (6)]"/>
  </connection>
</connections>
</file>

<file path=xl/sharedStrings.xml><?xml version="1.0" encoding="utf-8"?>
<sst xmlns="http://schemas.openxmlformats.org/spreadsheetml/2006/main" count="83" uniqueCount="27">
  <si>
    <t>Data</t>
  </si>
  <si>
    <t>Temperatura</t>
  </si>
  <si>
    <t>hotdogi</t>
  </si>
  <si>
    <t>lody</t>
  </si>
  <si>
    <t>kukurydza</t>
  </si>
  <si>
    <t>Hotdogi</t>
  </si>
  <si>
    <t>Lody</t>
  </si>
  <si>
    <t>Kukurydza</t>
  </si>
  <si>
    <t>Utarg hot</t>
  </si>
  <si>
    <t>Utarg lod</t>
  </si>
  <si>
    <t>Utarg kuk</t>
  </si>
  <si>
    <t>Kolumna1</t>
  </si>
  <si>
    <t>Passa</t>
  </si>
  <si>
    <t>Najdłuższa passa:</t>
  </si>
  <si>
    <t>Znajdź max</t>
  </si>
  <si>
    <t>Etykiety wierszy</t>
  </si>
  <si>
    <t>Suma końcowa</t>
  </si>
  <si>
    <t>cze</t>
  </si>
  <si>
    <t>lip</t>
  </si>
  <si>
    <t>sie</t>
  </si>
  <si>
    <t>Suma z Hotdogi</t>
  </si>
  <si>
    <t>Suma z Lody</t>
  </si>
  <si>
    <t>Suma z Kukurydza</t>
  </si>
  <si>
    <t>Włącznie</t>
  </si>
  <si>
    <t>Utarg</t>
  </si>
  <si>
    <t>Podwyżka:</t>
  </si>
  <si>
    <t>Dni z utargiem &lt; 1000: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</si>
</sst>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ny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[plazowy_biznes.xlsx]5,2!Tabela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sprzedanych hotdogów, lodów i kukurydz w miesiącach sprzedaży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'5,2'!$K$6</c:f>
              <c:strCache>
                <c:ptCount val="1"/>
                <c:pt idx="0">
                  <c:v>Suma z Hotdogi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'5,2'!$J$7:$J$10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'5,2'!$K$7:$K$10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3-4409-AE61-BAC1FB908ECE}"/>
            </c:ext>
          </c:extLst>
        </c:ser>
        <c:ser>
          <c:idx val="1"/>
          <c:order val="1"/>
          <c:tx>
            <c:strRef>
              <c:f>'5,2'!$L$6</c:f>
              <c:strCache>
                <c:ptCount val="1"/>
                <c:pt idx="0">
                  <c:v>Suma z 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'5,2'!$J$7:$J$10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'5,2'!$L$7:$L$10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3-4409-AE61-BAC1FB908ECE}"/>
            </c:ext>
          </c:extLst>
        </c:ser>
        <c:ser>
          <c:idx val="2"/>
          <c:order val="2"/>
          <c:tx>
            <c:strRef>
              <c:f>'5,2'!$M$6</c:f>
              <c:strCache>
                <c:ptCount val="1"/>
                <c:pt idx="0">
                  <c:v>Suma z 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'5,2'!$J$7:$J$10</c:f>
              <c:strCache>
                <c:ptCount val="3"/>
                <c:pt idx="0">
                  <c:v>cze</c:v>
                </c:pt>
                <c:pt idx="1">
                  <c:v>lip</c:v>
                </c:pt>
                <c:pt idx="2">
                  <c:v>sie</c:v>
                </c:pt>
              </c:strCache>
            </c:strRef>
          </c:cat>
          <c:val>
            <c:numRef>
              <c:f>'5,2'!$M$7:$M$10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3-4409-AE61-BAC1FB90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54400"/>
        <c:axId val="74255360"/>
      </c:barChart>
      <c:catAx>
        <c:axId val="7425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55360"/>
        <c:crosses val="autoZero"/>
        <c:auto val="1"/>
        <c:lblAlgn val="ctr"/>
        <c:lblOffset val="100"/>
        <c:noMultiLvlLbl val="0"/>
      </c:catAx>
      <c:valAx>
        <c:axId val="742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sprzedaży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11</xdr:row>
      <xdr:rowOff>22860</xdr:rowOff>
    </xdr:from>
    <xdr:to>
      <xdr:col>13</xdr:col>
      <xdr:colOff>480060</xdr:colOff>
      <xdr:row>29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59797C-3F04-D96D-AF5A-0D582893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6.779613888888" createdVersion="8" refreshedVersion="8" minRefreshableVersion="3" recordCount="92" xr:uid="{F75787B4-1F0B-450F-A749-15C96469A38F}">
  <cacheSource type="worksheet">
    <worksheetSource name="temperatury4"/>
  </cacheSource>
  <cacheFields count="10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9"/>
    </cacheField>
    <cacheField name="Temperatura" numFmtId="0">
      <sharedItems containsSemiMixedTypes="0" containsString="0" containsNumber="1" containsInteger="1" minValue="15" maxValue="33"/>
    </cacheField>
    <cacheField name="Hotdogi" numFmtId="0">
      <sharedItems containsSemiMixedTypes="0" containsString="0" containsNumber="1" containsInteger="1" minValue="58" maxValue="121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Utarg hot" numFmtId="0">
      <sharedItems containsSemiMixedTypes="0" containsString="0" containsNumber="1" containsInteger="1" minValue="406" maxValue="847"/>
    </cacheField>
    <cacheField name="Utarg lod" numFmtId="0">
      <sharedItems containsSemiMixedTypes="0" containsString="0" containsNumber="1" containsInteger="1" minValue="410" maxValue="785"/>
    </cacheField>
    <cacheField name="Utarg kuk" numFmtId="0">
      <sharedItems containsSemiMixedTypes="0" containsString="0" containsNumber="1" containsInteger="1" minValue="348" maxValue="606"/>
    </cacheField>
    <cacheField name="Dni (Data)" numFmtId="0" databaseField="0">
      <fieldGroup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Miesiące (Data)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90"/>
    <n v="120"/>
    <n v="80"/>
    <n v="630"/>
    <n v="600"/>
    <n v="480"/>
  </r>
  <r>
    <x v="1"/>
    <n v="25"/>
    <n v="93"/>
    <n v="124"/>
    <n v="82"/>
    <n v="651"/>
    <n v="620"/>
    <n v="492"/>
  </r>
  <r>
    <x v="2"/>
    <n v="27"/>
    <n v="100"/>
    <n v="132"/>
    <n v="87"/>
    <n v="700"/>
    <n v="660"/>
    <n v="522"/>
  </r>
  <r>
    <x v="3"/>
    <n v="27"/>
    <n v="100"/>
    <n v="132"/>
    <n v="87"/>
    <n v="700"/>
    <n v="660"/>
    <n v="522"/>
  </r>
  <r>
    <x v="4"/>
    <n v="27"/>
    <n v="100"/>
    <n v="132"/>
    <n v="87"/>
    <n v="700"/>
    <n v="660"/>
    <n v="522"/>
  </r>
  <r>
    <x v="5"/>
    <n v="22"/>
    <n v="83"/>
    <n v="111"/>
    <n v="75"/>
    <n v="581"/>
    <n v="555"/>
    <n v="450"/>
  </r>
  <r>
    <x v="6"/>
    <n v="25"/>
    <n v="93"/>
    <n v="124"/>
    <n v="82"/>
    <n v="651"/>
    <n v="620"/>
    <n v="492"/>
  </r>
  <r>
    <x v="7"/>
    <n v="25"/>
    <n v="93"/>
    <n v="124"/>
    <n v="82"/>
    <n v="651"/>
    <n v="620"/>
    <n v="492"/>
  </r>
  <r>
    <x v="8"/>
    <n v="21"/>
    <n v="79"/>
    <n v="107"/>
    <n v="72"/>
    <n v="553"/>
    <n v="535"/>
    <n v="432"/>
  </r>
  <r>
    <x v="9"/>
    <n v="21"/>
    <n v="79"/>
    <n v="107"/>
    <n v="72"/>
    <n v="553"/>
    <n v="535"/>
    <n v="432"/>
  </r>
  <r>
    <x v="10"/>
    <n v="19"/>
    <n v="72"/>
    <n v="99"/>
    <n v="68"/>
    <n v="504"/>
    <n v="495"/>
    <n v="408"/>
  </r>
  <r>
    <x v="11"/>
    <n v="19"/>
    <n v="72"/>
    <n v="99"/>
    <n v="68"/>
    <n v="504"/>
    <n v="495"/>
    <n v="408"/>
  </r>
  <r>
    <x v="12"/>
    <n v="15"/>
    <n v="58"/>
    <n v="82"/>
    <n v="58"/>
    <n v="406"/>
    <n v="410"/>
    <n v="348"/>
  </r>
  <r>
    <x v="13"/>
    <n v="21"/>
    <n v="79"/>
    <n v="107"/>
    <n v="72"/>
    <n v="553"/>
    <n v="535"/>
    <n v="432"/>
  </r>
  <r>
    <x v="14"/>
    <n v="23"/>
    <n v="86"/>
    <n v="115"/>
    <n v="77"/>
    <n v="602"/>
    <n v="575"/>
    <n v="462"/>
  </r>
  <r>
    <x v="15"/>
    <n v="23"/>
    <n v="86"/>
    <n v="115"/>
    <n v="77"/>
    <n v="602"/>
    <n v="575"/>
    <n v="462"/>
  </r>
  <r>
    <x v="16"/>
    <n v="16"/>
    <n v="62"/>
    <n v="86"/>
    <n v="61"/>
    <n v="434"/>
    <n v="430"/>
    <n v="366"/>
  </r>
  <r>
    <x v="17"/>
    <n v="21"/>
    <n v="79"/>
    <n v="107"/>
    <n v="72"/>
    <n v="553"/>
    <n v="535"/>
    <n v="432"/>
  </r>
  <r>
    <x v="18"/>
    <n v="22"/>
    <n v="83"/>
    <n v="111"/>
    <n v="75"/>
    <n v="581"/>
    <n v="555"/>
    <n v="450"/>
  </r>
  <r>
    <x v="19"/>
    <n v="22"/>
    <n v="83"/>
    <n v="111"/>
    <n v="75"/>
    <n v="581"/>
    <n v="555"/>
    <n v="450"/>
  </r>
  <r>
    <x v="20"/>
    <n v="22"/>
    <n v="83"/>
    <n v="111"/>
    <n v="75"/>
    <n v="581"/>
    <n v="555"/>
    <n v="450"/>
  </r>
  <r>
    <x v="21"/>
    <n v="28"/>
    <n v="103"/>
    <n v="136"/>
    <n v="89"/>
    <n v="721"/>
    <n v="680"/>
    <n v="534"/>
  </r>
  <r>
    <x v="22"/>
    <n v="31"/>
    <n v="114"/>
    <n v="148"/>
    <n v="96"/>
    <n v="798"/>
    <n v="740"/>
    <n v="576"/>
  </r>
  <r>
    <x v="23"/>
    <n v="33"/>
    <n v="121"/>
    <n v="157"/>
    <n v="101"/>
    <n v="847"/>
    <n v="785"/>
    <n v="606"/>
  </r>
  <r>
    <x v="24"/>
    <n v="33"/>
    <n v="121"/>
    <n v="157"/>
    <n v="101"/>
    <n v="847"/>
    <n v="785"/>
    <n v="606"/>
  </r>
  <r>
    <x v="25"/>
    <n v="23"/>
    <n v="86"/>
    <n v="115"/>
    <n v="77"/>
    <n v="602"/>
    <n v="575"/>
    <n v="462"/>
  </r>
  <r>
    <x v="26"/>
    <n v="23"/>
    <n v="86"/>
    <n v="115"/>
    <n v="77"/>
    <n v="602"/>
    <n v="575"/>
    <n v="462"/>
  </r>
  <r>
    <x v="27"/>
    <n v="19"/>
    <n v="72"/>
    <n v="99"/>
    <n v="68"/>
    <n v="504"/>
    <n v="495"/>
    <n v="408"/>
  </r>
  <r>
    <x v="28"/>
    <n v="24"/>
    <n v="90"/>
    <n v="120"/>
    <n v="80"/>
    <n v="630"/>
    <n v="600"/>
    <n v="480"/>
  </r>
  <r>
    <x v="29"/>
    <n v="25"/>
    <n v="93"/>
    <n v="124"/>
    <n v="82"/>
    <n v="651"/>
    <n v="620"/>
    <n v="492"/>
  </r>
  <r>
    <x v="30"/>
    <n v="27"/>
    <n v="100"/>
    <n v="132"/>
    <n v="87"/>
    <n v="700"/>
    <n v="660"/>
    <n v="522"/>
  </r>
  <r>
    <x v="31"/>
    <n v="27"/>
    <n v="100"/>
    <n v="132"/>
    <n v="87"/>
    <n v="700"/>
    <n v="660"/>
    <n v="522"/>
  </r>
  <r>
    <x v="32"/>
    <n v="21"/>
    <n v="79"/>
    <n v="107"/>
    <n v="72"/>
    <n v="553"/>
    <n v="535"/>
    <n v="432"/>
  </r>
  <r>
    <x v="33"/>
    <n v="21"/>
    <n v="79"/>
    <n v="107"/>
    <n v="72"/>
    <n v="553"/>
    <n v="535"/>
    <n v="432"/>
  </r>
  <r>
    <x v="34"/>
    <n v="25"/>
    <n v="93"/>
    <n v="124"/>
    <n v="82"/>
    <n v="651"/>
    <n v="620"/>
    <n v="492"/>
  </r>
  <r>
    <x v="35"/>
    <n v="19"/>
    <n v="72"/>
    <n v="99"/>
    <n v="68"/>
    <n v="504"/>
    <n v="495"/>
    <n v="408"/>
  </r>
  <r>
    <x v="36"/>
    <n v="21"/>
    <n v="79"/>
    <n v="107"/>
    <n v="72"/>
    <n v="553"/>
    <n v="535"/>
    <n v="432"/>
  </r>
  <r>
    <x v="37"/>
    <n v="24"/>
    <n v="90"/>
    <n v="120"/>
    <n v="80"/>
    <n v="630"/>
    <n v="600"/>
    <n v="480"/>
  </r>
  <r>
    <x v="38"/>
    <n v="19"/>
    <n v="72"/>
    <n v="99"/>
    <n v="68"/>
    <n v="504"/>
    <n v="495"/>
    <n v="408"/>
  </r>
  <r>
    <x v="39"/>
    <n v="28"/>
    <n v="103"/>
    <n v="136"/>
    <n v="89"/>
    <n v="721"/>
    <n v="680"/>
    <n v="534"/>
  </r>
  <r>
    <x v="40"/>
    <n v="27"/>
    <n v="100"/>
    <n v="132"/>
    <n v="87"/>
    <n v="700"/>
    <n v="660"/>
    <n v="522"/>
  </r>
  <r>
    <x v="41"/>
    <n v="24"/>
    <n v="90"/>
    <n v="120"/>
    <n v="80"/>
    <n v="630"/>
    <n v="600"/>
    <n v="480"/>
  </r>
  <r>
    <x v="42"/>
    <n v="22"/>
    <n v="83"/>
    <n v="111"/>
    <n v="75"/>
    <n v="581"/>
    <n v="555"/>
    <n v="450"/>
  </r>
  <r>
    <x v="43"/>
    <n v="17"/>
    <n v="65"/>
    <n v="91"/>
    <n v="63"/>
    <n v="455"/>
    <n v="455"/>
    <n v="378"/>
  </r>
  <r>
    <x v="44"/>
    <n v="18"/>
    <n v="69"/>
    <n v="95"/>
    <n v="65"/>
    <n v="483"/>
    <n v="475"/>
    <n v="390"/>
  </r>
  <r>
    <x v="45"/>
    <n v="23"/>
    <n v="86"/>
    <n v="115"/>
    <n v="77"/>
    <n v="602"/>
    <n v="575"/>
    <n v="462"/>
  </r>
  <r>
    <x v="46"/>
    <n v="23"/>
    <n v="86"/>
    <n v="115"/>
    <n v="77"/>
    <n v="602"/>
    <n v="575"/>
    <n v="462"/>
  </r>
  <r>
    <x v="47"/>
    <n v="19"/>
    <n v="72"/>
    <n v="99"/>
    <n v="68"/>
    <n v="504"/>
    <n v="495"/>
    <n v="408"/>
  </r>
  <r>
    <x v="48"/>
    <n v="21"/>
    <n v="79"/>
    <n v="107"/>
    <n v="72"/>
    <n v="553"/>
    <n v="535"/>
    <n v="432"/>
  </r>
  <r>
    <x v="49"/>
    <n v="25"/>
    <n v="93"/>
    <n v="124"/>
    <n v="82"/>
    <n v="651"/>
    <n v="620"/>
    <n v="492"/>
  </r>
  <r>
    <x v="50"/>
    <n v="28"/>
    <n v="103"/>
    <n v="136"/>
    <n v="89"/>
    <n v="721"/>
    <n v="680"/>
    <n v="534"/>
  </r>
  <r>
    <x v="51"/>
    <n v="27"/>
    <n v="100"/>
    <n v="132"/>
    <n v="87"/>
    <n v="700"/>
    <n v="660"/>
    <n v="522"/>
  </r>
  <r>
    <x v="52"/>
    <n v="23"/>
    <n v="86"/>
    <n v="115"/>
    <n v="77"/>
    <n v="602"/>
    <n v="575"/>
    <n v="462"/>
  </r>
  <r>
    <x v="53"/>
    <n v="26"/>
    <n v="96"/>
    <n v="128"/>
    <n v="84"/>
    <n v="672"/>
    <n v="640"/>
    <n v="504"/>
  </r>
  <r>
    <x v="54"/>
    <n v="29"/>
    <n v="107"/>
    <n v="140"/>
    <n v="91"/>
    <n v="749"/>
    <n v="700"/>
    <n v="546"/>
  </r>
  <r>
    <x v="55"/>
    <n v="26"/>
    <n v="96"/>
    <n v="128"/>
    <n v="84"/>
    <n v="672"/>
    <n v="640"/>
    <n v="504"/>
  </r>
  <r>
    <x v="56"/>
    <n v="27"/>
    <n v="100"/>
    <n v="132"/>
    <n v="87"/>
    <n v="700"/>
    <n v="660"/>
    <n v="522"/>
  </r>
  <r>
    <x v="57"/>
    <n v="24"/>
    <n v="90"/>
    <n v="120"/>
    <n v="80"/>
    <n v="630"/>
    <n v="600"/>
    <n v="480"/>
  </r>
  <r>
    <x v="58"/>
    <n v="26"/>
    <n v="96"/>
    <n v="128"/>
    <n v="84"/>
    <n v="672"/>
    <n v="640"/>
    <n v="504"/>
  </r>
  <r>
    <x v="59"/>
    <n v="25"/>
    <n v="93"/>
    <n v="124"/>
    <n v="82"/>
    <n v="651"/>
    <n v="620"/>
    <n v="492"/>
  </r>
  <r>
    <x v="60"/>
    <n v="24"/>
    <n v="90"/>
    <n v="120"/>
    <n v="80"/>
    <n v="630"/>
    <n v="600"/>
    <n v="480"/>
  </r>
  <r>
    <x v="61"/>
    <n v="22"/>
    <n v="83"/>
    <n v="111"/>
    <n v="75"/>
    <n v="581"/>
    <n v="555"/>
    <n v="450"/>
  </r>
  <r>
    <x v="62"/>
    <n v="19"/>
    <n v="72"/>
    <n v="99"/>
    <n v="68"/>
    <n v="504"/>
    <n v="495"/>
    <n v="408"/>
  </r>
  <r>
    <x v="63"/>
    <n v="21"/>
    <n v="79"/>
    <n v="107"/>
    <n v="72"/>
    <n v="553"/>
    <n v="535"/>
    <n v="432"/>
  </r>
  <r>
    <x v="64"/>
    <n v="26"/>
    <n v="96"/>
    <n v="128"/>
    <n v="84"/>
    <n v="672"/>
    <n v="640"/>
    <n v="504"/>
  </r>
  <r>
    <x v="65"/>
    <n v="19"/>
    <n v="72"/>
    <n v="99"/>
    <n v="68"/>
    <n v="504"/>
    <n v="495"/>
    <n v="408"/>
  </r>
  <r>
    <x v="66"/>
    <n v="21"/>
    <n v="79"/>
    <n v="107"/>
    <n v="72"/>
    <n v="553"/>
    <n v="535"/>
    <n v="432"/>
  </r>
  <r>
    <x v="67"/>
    <n v="23"/>
    <n v="86"/>
    <n v="115"/>
    <n v="77"/>
    <n v="602"/>
    <n v="575"/>
    <n v="462"/>
  </r>
  <r>
    <x v="68"/>
    <n v="27"/>
    <n v="100"/>
    <n v="132"/>
    <n v="87"/>
    <n v="700"/>
    <n v="660"/>
    <n v="522"/>
  </r>
  <r>
    <x v="69"/>
    <n v="20"/>
    <n v="76"/>
    <n v="103"/>
    <n v="70"/>
    <n v="532"/>
    <n v="515"/>
    <n v="420"/>
  </r>
  <r>
    <x v="70"/>
    <n v="18"/>
    <n v="69"/>
    <n v="95"/>
    <n v="65"/>
    <n v="483"/>
    <n v="475"/>
    <n v="390"/>
  </r>
  <r>
    <x v="71"/>
    <n v="17"/>
    <n v="65"/>
    <n v="91"/>
    <n v="63"/>
    <n v="455"/>
    <n v="455"/>
    <n v="378"/>
  </r>
  <r>
    <x v="72"/>
    <n v="19"/>
    <n v="72"/>
    <n v="99"/>
    <n v="68"/>
    <n v="504"/>
    <n v="495"/>
    <n v="408"/>
  </r>
  <r>
    <x v="73"/>
    <n v="26"/>
    <n v="96"/>
    <n v="128"/>
    <n v="84"/>
    <n v="672"/>
    <n v="640"/>
    <n v="504"/>
  </r>
  <r>
    <x v="74"/>
    <n v="21"/>
    <n v="79"/>
    <n v="107"/>
    <n v="72"/>
    <n v="553"/>
    <n v="535"/>
    <n v="432"/>
  </r>
  <r>
    <x v="75"/>
    <n v="19"/>
    <n v="72"/>
    <n v="99"/>
    <n v="68"/>
    <n v="504"/>
    <n v="495"/>
    <n v="408"/>
  </r>
  <r>
    <x v="76"/>
    <n v="19"/>
    <n v="72"/>
    <n v="99"/>
    <n v="68"/>
    <n v="504"/>
    <n v="495"/>
    <n v="408"/>
  </r>
  <r>
    <x v="77"/>
    <n v="21"/>
    <n v="79"/>
    <n v="107"/>
    <n v="72"/>
    <n v="553"/>
    <n v="535"/>
    <n v="432"/>
  </r>
  <r>
    <x v="78"/>
    <n v="21"/>
    <n v="79"/>
    <n v="107"/>
    <n v="72"/>
    <n v="553"/>
    <n v="535"/>
    <n v="432"/>
  </r>
  <r>
    <x v="79"/>
    <n v="24"/>
    <n v="90"/>
    <n v="120"/>
    <n v="80"/>
    <n v="630"/>
    <n v="600"/>
    <n v="480"/>
  </r>
  <r>
    <x v="80"/>
    <n v="26"/>
    <n v="96"/>
    <n v="128"/>
    <n v="84"/>
    <n v="672"/>
    <n v="640"/>
    <n v="504"/>
  </r>
  <r>
    <x v="81"/>
    <n v="23"/>
    <n v="86"/>
    <n v="115"/>
    <n v="77"/>
    <n v="602"/>
    <n v="575"/>
    <n v="462"/>
  </r>
  <r>
    <x v="82"/>
    <n v="23"/>
    <n v="86"/>
    <n v="115"/>
    <n v="77"/>
    <n v="602"/>
    <n v="575"/>
    <n v="462"/>
  </r>
  <r>
    <x v="83"/>
    <n v="24"/>
    <n v="90"/>
    <n v="120"/>
    <n v="80"/>
    <n v="630"/>
    <n v="600"/>
    <n v="480"/>
  </r>
  <r>
    <x v="84"/>
    <n v="26"/>
    <n v="96"/>
    <n v="128"/>
    <n v="84"/>
    <n v="672"/>
    <n v="640"/>
    <n v="504"/>
  </r>
  <r>
    <x v="85"/>
    <n v="28"/>
    <n v="103"/>
    <n v="136"/>
    <n v="89"/>
    <n v="721"/>
    <n v="680"/>
    <n v="534"/>
  </r>
  <r>
    <x v="86"/>
    <n v="32"/>
    <n v="117"/>
    <n v="153"/>
    <n v="98"/>
    <n v="819"/>
    <n v="765"/>
    <n v="588"/>
  </r>
  <r>
    <x v="87"/>
    <n v="26"/>
    <n v="96"/>
    <n v="128"/>
    <n v="84"/>
    <n v="672"/>
    <n v="640"/>
    <n v="504"/>
  </r>
  <r>
    <x v="88"/>
    <n v="32"/>
    <n v="117"/>
    <n v="153"/>
    <n v="98"/>
    <n v="819"/>
    <n v="765"/>
    <n v="588"/>
  </r>
  <r>
    <x v="89"/>
    <n v="23"/>
    <n v="86"/>
    <n v="115"/>
    <n v="77"/>
    <n v="602"/>
    <n v="575"/>
    <n v="462"/>
  </r>
  <r>
    <x v="90"/>
    <n v="22"/>
    <n v="83"/>
    <n v="111"/>
    <n v="75"/>
    <n v="581"/>
    <n v="555"/>
    <n v="450"/>
  </r>
  <r>
    <x v="91"/>
    <n v="25"/>
    <n v="93"/>
    <n v="124"/>
    <n v="82"/>
    <n v="651"/>
    <n v="620"/>
    <n v="4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BCE30-D85C-4DB6-BF2D-D38ACB553DE4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J6:M10" firstHeaderRow="0" firstDataRow="1" firstDataCol="1"/>
  <pivotFields count="10">
    <pivotField axis="axisRow"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Hotdogi" fld="2" baseField="0" baseItem="0"/>
    <dataField name="Suma z Lody" fld="3" baseField="0" baseItem="0"/>
    <dataField name="Suma z Kukurydza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5C645E-DF61-4DB9-8EE8-5BCEB1A026F2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550C8C-2FFC-4FA9-8CE2-BF56F98A1840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3907ED-6CD2-421B-BE16-E42DCE1630B7}" autoFormatId="16" applyNumberFormats="0" applyBorderFormats="0" applyFontFormats="0" applyPatternFormats="0" applyAlignmentFormats="0" applyWidthHeightFormats="0">
  <queryTableRefresh nextId="9" unboundColumnsRight="6">
    <queryTableFields count="8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F4C1C6C-DF81-4E73-8053-CB14EA28FB45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0C6F491-A688-4197-9B51-1A5F17CC9703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A543954-13B8-4BEB-AB24-E6A64ECE3A61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71085-7FD0-4A40-A5C2-DDC0B74F206F}" name="temperatury" displayName="temperatury" ref="A1:H93" tableType="queryTable" totalsRowShown="0">
  <autoFilter ref="A1:H93" xr:uid="{DBB71085-7FD0-4A40-A5C2-DDC0B74F206F}"/>
  <tableColumns count="8">
    <tableColumn id="1" xr3:uid="{325E5E87-112E-4B0A-8EA9-5625A78237DD}" uniqueName="1" name="Data" queryTableFieldId="1" dataDxfId="47"/>
    <tableColumn id="2" xr3:uid="{05447B74-C289-4036-8E83-06B314357B07}" uniqueName="2" name="Temperatura" queryTableFieldId="2"/>
    <tableColumn id="3" xr3:uid="{D7DB2226-23EB-4344-9D98-20F3C9620790}" uniqueName="3" name="Hotdogi" queryTableFieldId="3" dataDxfId="45">
      <calculatedColumnFormula xml:space="preserve"> INT(90 * (1 + ($M$1* ((temperatury[[#This Row],[Temperatura]]-24)/2))))</calculatedColumnFormula>
    </tableColumn>
    <tableColumn id="4" xr3:uid="{79E70A06-7D3A-4B46-9F05-A352F7631E9D}" uniqueName="4" name="Lody" queryTableFieldId="4" dataDxfId="46">
      <calculatedColumnFormula xml:space="preserve"> INT(120 * (1 + ($M$2* ((temperatury[[#This Row],[Temperatura]]-24)/2))))</calculatedColumnFormula>
    </tableColumn>
    <tableColumn id="5" xr3:uid="{121CD697-B5F2-430C-A1C1-F05760F53E69}" uniqueName="5" name="Kukurydza" queryTableFieldId="5" dataDxfId="44">
      <calculatedColumnFormula xml:space="preserve"> INT(80 * (1 + ($M$3* ((temperatury[[#This Row],[Temperatura]]-24)/2))))</calculatedColumnFormula>
    </tableColumn>
    <tableColumn id="6" xr3:uid="{3E96E730-CCE3-45D7-A93C-7930D3A6BE2A}" uniqueName="6" name="Utarg hot" queryTableFieldId="6" dataDxfId="43">
      <calculatedColumnFormula>temperatury[[#This Row],[Hotdogi]]*7</calculatedColumnFormula>
    </tableColumn>
    <tableColumn id="7" xr3:uid="{62FCDD3B-215C-43AB-8373-428F1DF23B99}" uniqueName="7" name="Utarg lod" queryTableFieldId="7" dataDxfId="42">
      <calculatedColumnFormula>temperatury[[#This Row],[Lody]]*5</calculatedColumnFormula>
    </tableColumn>
    <tableColumn id="8" xr3:uid="{9CA5E755-750E-4719-9499-AFA4308856D1}" uniqueName="8" name="Utarg kuk" queryTableFieldId="8" dataDxfId="41">
      <calculatedColumnFormula>temperatury[[#This Row],[Kukurydza]]*6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73DF5E-CBCC-4196-99D6-E08585CBD830}" name="temperatury3" displayName="temperatury3" ref="A1:J93" tableType="queryTable" totalsRowShown="0">
  <autoFilter ref="A1:J93" xr:uid="{DBB71085-7FD0-4A40-A5C2-DDC0B74F206F}"/>
  <tableColumns count="10">
    <tableColumn id="1" xr3:uid="{C977504D-0516-4A77-8D6D-FA1B43924120}" uniqueName="1" name="Data" queryTableFieldId="1" dataDxfId="40"/>
    <tableColumn id="2" xr3:uid="{A7859E6F-6B5F-4296-BF7B-1DE810AA5AC1}" uniqueName="2" name="Temperatura" queryTableFieldId="2"/>
    <tableColumn id="3" xr3:uid="{BC89DC10-5E97-432D-984E-3629EB72747C}" uniqueName="3" name="Hotdogi" queryTableFieldId="3" dataDxfId="39">
      <calculatedColumnFormula xml:space="preserve"> INT(90 * (1 + ($M$1* ((temperatury3[[#This Row],[Temperatura]]-24)/2))))</calculatedColumnFormula>
    </tableColumn>
    <tableColumn id="4" xr3:uid="{08B7BF00-5869-473B-A2BE-15D9DAC97DC4}" uniqueName="4" name="Lody" queryTableFieldId="4" dataDxfId="38">
      <calculatedColumnFormula xml:space="preserve"> INT(120 * (1 + ($M$2* ((temperatury3[[#This Row],[Temperatura]]-24)/2))))</calculatedColumnFormula>
    </tableColumn>
    <tableColumn id="5" xr3:uid="{1A27B892-10A9-48B8-B64A-17B83C5B7BEB}" uniqueName="5" name="Kukurydza" queryTableFieldId="5" dataDxfId="37">
      <calculatedColumnFormula xml:space="preserve"> INT(80 * (1 + ($M$3* ((temperatury3[[#This Row],[Temperatura]]-24)/2))))</calculatedColumnFormula>
    </tableColumn>
    <tableColumn id="6" xr3:uid="{BC4F1669-A69B-4D47-AAD4-C3AEBC5D64A3}" uniqueName="6" name="Utarg hot" queryTableFieldId="6" dataDxfId="36">
      <calculatedColumnFormula>temperatury3[[#This Row],[Hotdogi]]*7</calculatedColumnFormula>
    </tableColumn>
    <tableColumn id="7" xr3:uid="{BC916DF7-C2D1-4EE8-BFFD-3B419D084D47}" uniqueName="7" name="Utarg lod" queryTableFieldId="7" dataDxfId="35">
      <calculatedColumnFormula>temperatury3[[#This Row],[Lody]]*5</calculatedColumnFormula>
    </tableColumn>
    <tableColumn id="8" xr3:uid="{7003A424-F9AC-4456-B9E9-E18BDFC2400C}" uniqueName="8" name="Utarg kuk" queryTableFieldId="8" dataDxfId="34">
      <calculatedColumnFormula>temperatury3[[#This Row],[Kukurydza]]*6</calculatedColumnFormula>
    </tableColumn>
    <tableColumn id="9" xr3:uid="{11AC4C00-2449-45F4-9DBB-5148394796C1}" uniqueName="9" name="Passa" queryTableFieldId="9" dataDxfId="33">
      <calculatedColumnFormula>IF(temperatury3[[#This Row],[Temperatura]] &gt; 20,I1+1,0)</calculatedColumnFormula>
    </tableColumn>
    <tableColumn id="10" xr3:uid="{978D52D7-2B51-4FAE-BAB4-EE56F6C194F3}" uniqueName="10" name="Znajdź max" queryTableFieldId="10" dataDxfId="32">
      <calculatedColumnFormula>IF(temperatury3[[#This Row],[Passa]]=$M$5,"KON",0)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034B61-1507-4849-B4BB-DB98A6C45543}" name="temperatury4" displayName="temperatury4" ref="A1:H93" tableType="queryTable" totalsRowShown="0">
  <autoFilter ref="A1:H93" xr:uid="{DBB71085-7FD0-4A40-A5C2-DDC0B74F206F}"/>
  <tableColumns count="8">
    <tableColumn id="1" xr3:uid="{BAE4F5FE-BDC4-446F-9DDF-BF5F1CE4BCA9}" uniqueName="1" name="Data" queryTableFieldId="1" dataDxfId="31"/>
    <tableColumn id="2" xr3:uid="{45FB7DD4-3BFA-40BC-8576-70F3DC66D315}" uniqueName="2" name="Temperatura" queryTableFieldId="2"/>
    <tableColumn id="3" xr3:uid="{9C0DBD84-9A41-4447-9DFF-A94DF478281D}" uniqueName="3" name="Hotdogi" queryTableFieldId="3" dataDxfId="30">
      <calculatedColumnFormula xml:space="preserve"> INT(90 * (1 + ($M$1* ((temperatury4[[#This Row],[Temperatura]]-24)/2))))</calculatedColumnFormula>
    </tableColumn>
    <tableColumn id="4" xr3:uid="{EBF45A53-0160-41E9-BD83-BDCE763D49EE}" uniqueName="4" name="Lody" queryTableFieldId="4" dataDxfId="29">
      <calculatedColumnFormula xml:space="preserve"> INT(120 * (1 + ($M$2* ((temperatury4[[#This Row],[Temperatura]]-24)/2))))</calculatedColumnFormula>
    </tableColumn>
    <tableColumn id="5" xr3:uid="{5B16B7E0-3257-4AF2-9E1B-BB3CCD416BDA}" uniqueName="5" name="Kukurydza" queryTableFieldId="5" dataDxfId="28">
      <calculatedColumnFormula xml:space="preserve"> INT(80 * (1 + ($M$3* ((temperatury4[[#This Row],[Temperatura]]-24)/2))))</calculatedColumnFormula>
    </tableColumn>
    <tableColumn id="6" xr3:uid="{6320A5D3-AA42-45B7-803C-E616960B82A2}" uniqueName="6" name="Utarg hot" queryTableFieldId="6" dataDxfId="27">
      <calculatedColumnFormula>temperatury4[[#This Row],[Hotdogi]]*7</calculatedColumnFormula>
    </tableColumn>
    <tableColumn id="7" xr3:uid="{4B2832FC-BAE0-4AFC-B8C7-63EAB1B15C0F}" uniqueName="7" name="Utarg lod" queryTableFieldId="7" dataDxfId="26">
      <calculatedColumnFormula>temperatury4[[#This Row],[Lody]]*5</calculatedColumnFormula>
    </tableColumn>
    <tableColumn id="8" xr3:uid="{EC3B93BA-64D4-4409-9BE7-EB9806C38252}" uniqueName="8" name="Utarg kuk" queryTableFieldId="8" dataDxfId="25">
      <calculatedColumnFormula>temperatury4[[#This Row],[Kukurydza]]*6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325594-1003-4E7B-BFA3-51621EBAC8A8}" name="temperatury5" displayName="temperatury5" ref="A1:J93" tableType="queryTable" totalsRowShown="0">
  <autoFilter ref="A1:J93" xr:uid="{DBB71085-7FD0-4A40-A5C2-DDC0B74F206F}"/>
  <tableColumns count="10">
    <tableColumn id="1" xr3:uid="{D2506D69-999D-4D5C-B935-F6F651751619}" uniqueName="1" name="Data" queryTableFieldId="1" dataDxfId="24"/>
    <tableColumn id="2" xr3:uid="{D2F42A17-92F7-4435-9196-CC340DE27BF0}" uniqueName="2" name="Temperatura" queryTableFieldId="2"/>
    <tableColumn id="3" xr3:uid="{54FEFF77-1B25-4CDC-A1B2-530AF90D9271}" uniqueName="3" name="Hotdogi" queryTableFieldId="3" dataDxfId="23">
      <calculatedColumnFormula xml:space="preserve"> INT(90 * (1 + ($N$1* ((temperatury5[[#This Row],[Temperatura]]-24)/2))))</calculatedColumnFormula>
    </tableColumn>
    <tableColumn id="4" xr3:uid="{EBD67CB2-37D7-498E-A767-252D1B609BF8}" uniqueName="4" name="Lody" queryTableFieldId="4" dataDxfId="22">
      <calculatedColumnFormula xml:space="preserve"> INT(120 * (1 + ($N$2* ((temperatury5[[#This Row],[Temperatura]]-24)/2))))</calculatedColumnFormula>
    </tableColumn>
    <tableColumn id="5" xr3:uid="{D2B11070-0F2A-45D6-A746-BDA74F26631A}" uniqueName="5" name="Kukurydza" queryTableFieldId="5" dataDxfId="21">
      <calculatedColumnFormula xml:space="preserve"> INT(80 * (1 + ($N$3* ((temperatury5[[#This Row],[Temperatura]]-24)/2))))</calculatedColumnFormula>
    </tableColumn>
    <tableColumn id="6" xr3:uid="{F3D2A952-1D54-4119-B570-D803DA1F434B}" uniqueName="6" name="Utarg hot" queryTableFieldId="6" dataDxfId="20">
      <calculatedColumnFormula>temperatury5[[#This Row],[Hotdogi]]*7</calculatedColumnFormula>
    </tableColumn>
    <tableColumn id="7" xr3:uid="{0E905D83-7349-40EA-9DC1-ABB733D8CFD5}" uniqueName="7" name="Utarg lod" queryTableFieldId="7" dataDxfId="19">
      <calculatedColumnFormula>temperatury5[[#This Row],[Lody]]*5</calculatedColumnFormula>
    </tableColumn>
    <tableColumn id="8" xr3:uid="{BDC208BB-A837-4934-BF3D-F944DDBBB51C}" uniqueName="8" name="Utarg kuk" queryTableFieldId="8" dataDxfId="18">
      <calculatedColumnFormula>temperatury5[[#This Row],[Kukurydza]]*6</calculatedColumnFormula>
    </tableColumn>
    <tableColumn id="9" xr3:uid="{860625F6-9840-4F8F-B97F-B499D047D3CC}" uniqueName="9" name="Kolumna1" queryTableFieldId="9" dataDxfId="17">
      <calculatedColumnFormula>temperatury5[[#This Row],[Utarg hot]]+temperatury5[[#This Row],[Utarg lod]]+temperatury5[[#This Row],[Utarg kuk]]</calculatedColumnFormula>
    </tableColumn>
    <tableColumn id="10" xr3:uid="{554B6B7A-3221-4BCE-9DB1-01F152F57992}" uniqueName="10" name="Włącznie" queryTableFieldId="10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EFB6A4-F0EF-4989-9BA9-42592F8463E8}" name="temperatury6" displayName="temperatury6" ref="A1:I72" tableType="queryTable" totalsRowShown="0">
  <autoFilter ref="A1:I72" xr:uid="{DBB71085-7FD0-4A40-A5C2-DDC0B74F206F}"/>
  <tableColumns count="9">
    <tableColumn id="1" xr3:uid="{4F68101E-5D3D-48BF-9563-7C1DFB9FFAD6}" uniqueName="1" name="Data" queryTableFieldId="1" dataDxfId="15"/>
    <tableColumn id="2" xr3:uid="{3D2C1569-CE3B-4473-877C-842E1D0726BB}" uniqueName="2" name="Temperatura" queryTableFieldId="2"/>
    <tableColumn id="3" xr3:uid="{448BBD76-CA0A-4B68-85C1-95D9455145F6}" uniqueName="3" name="Hotdogi" queryTableFieldId="3" dataDxfId="14">
      <calculatedColumnFormula xml:space="preserve"> INT(90 * (1 + ($M$1* ((temperatury6[[#This Row],[Temperatura]]-24)/2))))</calculatedColumnFormula>
    </tableColumn>
    <tableColumn id="4" xr3:uid="{27A1AFE5-ACD9-4D91-95EA-3D21BD9C638E}" uniqueName="4" name="Lody" queryTableFieldId="4" dataDxfId="13">
      <calculatedColumnFormula xml:space="preserve"> INT(120 * (1 + ($M$2* ((temperatury6[[#This Row],[Temperatura]]-24)/2))))</calculatedColumnFormula>
    </tableColumn>
    <tableColumn id="5" xr3:uid="{86A38235-0B7C-43D1-9746-E153E36BD297}" uniqueName="5" name="Kukurydza" queryTableFieldId="5" dataDxfId="12">
      <calculatedColumnFormula xml:space="preserve"> INT(80 * (1 + ($M$3* ((temperatury6[[#This Row],[Temperatura]]-24)/2))))</calculatedColumnFormula>
    </tableColumn>
    <tableColumn id="6" xr3:uid="{6633167E-74D7-4885-B26B-900923BEC5BA}" uniqueName="6" name="Utarg hot" queryTableFieldId="6" dataDxfId="11">
      <calculatedColumnFormula>temperatury6[[#This Row],[Hotdogi]]*7</calculatedColumnFormula>
    </tableColumn>
    <tableColumn id="7" xr3:uid="{B8058F57-EF88-4621-8B5C-15F9B536AE2F}" uniqueName="7" name="Utarg lod" queryTableFieldId="7" dataDxfId="10">
      <calculatedColumnFormula>temperatury6[[#This Row],[Lody]]*5</calculatedColumnFormula>
    </tableColumn>
    <tableColumn id="8" xr3:uid="{75EDDE63-4166-4819-A17C-A6A6A2F56D4C}" uniqueName="8" name="Utarg kuk" queryTableFieldId="8" dataDxfId="9">
      <calculatedColumnFormula>temperatury6[[#This Row],[Kukurydza]]*6</calculatedColumnFormula>
    </tableColumn>
    <tableColumn id="9" xr3:uid="{4EC220DC-7959-4E70-AC5C-179D67DBC867}" uniqueName="9" name="Utarg" queryTableFieldId="9" dataDxfId="8">
      <calculatedColumnFormula>temperatury6[[#This Row],[Utarg hot]]+temperatury6[[#This Row],[Utarg lod]]+temperatury6[[#This Row],[Utarg kuk]]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178D8E-67F6-4B1F-8AE2-71108D71EC02}" name="temperatury67" displayName="temperatury67" ref="A1:I31" tableType="queryTable" totalsRowShown="0">
  <autoFilter ref="A1:I31" xr:uid="{DBB71085-7FD0-4A40-A5C2-DDC0B74F206F}"/>
  <tableColumns count="9">
    <tableColumn id="1" xr3:uid="{95156AF4-86DC-48F4-8429-EB16BB79E759}" uniqueName="1" name="Data" queryTableFieldId="1" dataDxfId="7"/>
    <tableColumn id="2" xr3:uid="{9D682EFF-471D-4A60-8C34-58421B4A481C}" uniqueName="2" name="Temperatura" queryTableFieldId="2"/>
    <tableColumn id="3" xr3:uid="{127AA431-3F4E-4093-A94E-2D33E342DED8}" uniqueName="3" name="Hotdogi" queryTableFieldId="3" dataDxfId="6">
      <calculatedColumnFormula xml:space="preserve"> INT(90 * (1 + ($M$1* ((temperatury67[[#This Row],[Temperatura]]-24)/2))))</calculatedColumnFormula>
    </tableColumn>
    <tableColumn id="4" xr3:uid="{42D7991E-9B26-4158-926A-7E2E84D23B27}" uniqueName="4" name="Lody" queryTableFieldId="4" dataDxfId="5">
      <calculatedColumnFormula xml:space="preserve"> INT(120 * (1 + ($M$2* ((temperatury67[[#This Row],[Temperatura]]-24)/2))))</calculatedColumnFormula>
    </tableColumn>
    <tableColumn id="5" xr3:uid="{DBADB4DE-437C-4F88-B281-2EFFEA0FC8FB}" uniqueName="5" name="Kukurydza" queryTableFieldId="5" dataDxfId="4">
      <calculatedColumnFormula xml:space="preserve"> INT(80 * (1 + ($M$3* ((temperatury67[[#This Row],[Temperatura]]-24)/2))))</calculatedColumnFormula>
    </tableColumn>
    <tableColumn id="6" xr3:uid="{0F7838AB-BD56-4F24-B99F-8D3E988891CA}" uniqueName="6" name="Utarg hot" queryTableFieldId="6" dataDxfId="0">
      <calculatedColumnFormula>temperatury67[[#This Row],[Hotdogi]]*(7+$P$1)</calculatedColumnFormula>
    </tableColumn>
    <tableColumn id="7" xr3:uid="{93E6F89E-931C-4785-BCA6-5CB0A3094D34}" uniqueName="7" name="Utarg lod" queryTableFieldId="7" dataDxfId="2">
      <calculatedColumnFormula>temperatury67[[#This Row],[Lody]]*(5+$P$1)</calculatedColumnFormula>
    </tableColumn>
    <tableColumn id="8" xr3:uid="{D8B39FCB-A18B-4AEA-87CF-8057DB411B98}" uniqueName="8" name="Utarg kuk" queryTableFieldId="8" dataDxfId="1">
      <calculatedColumnFormula>temperatury67[[#This Row],[Kukurydza]]*(6+$P$1)</calculatedColumnFormula>
    </tableColumn>
    <tableColumn id="9" xr3:uid="{C57F3464-145F-4013-8F20-C62A582C6CCE}" uniqueName="9" name="Utarg" queryTableFieldId="9" dataDxfId="3">
      <calculatedColumnFormula>temperatury67[[#This Row],[Utarg hot]]+temperatury67[[#This Row],[Utarg lod]]+temperatury67[[#This Row],[Utarg kuk]]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FD45-BCD9-4152-A899-3CFD0C162CB2}">
  <dimension ref="A1:M93"/>
  <sheetViews>
    <sheetView workbookViewId="0">
      <selection activeCell="H2" sqref="H2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1.109375" customWidth="1"/>
    <col min="5" max="5" width="11.88671875" customWidth="1"/>
    <col min="6" max="6" width="11" customWidth="1"/>
    <col min="7" max="7" width="11.5546875" customWidth="1"/>
    <col min="8" max="8" width="11.88671875" customWidth="1"/>
    <col min="13" max="13" width="14.5546875" bestFit="1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L1" s="3" t="s">
        <v>2</v>
      </c>
      <c r="M1" s="4">
        <f xml:space="preserve"> 1/13</f>
        <v>7.6923076923076927E-2</v>
      </c>
    </row>
    <row r="2" spans="1:13" x14ac:dyDescent="0.3">
      <c r="A2" s="1">
        <v>44713</v>
      </c>
      <c r="B2">
        <v>24</v>
      </c>
      <c r="C2">
        <f xml:space="preserve"> INT(90 * (1 + ($M$1* ((temperatury[[#This Row],[Temperatura]]-24)/2))))</f>
        <v>90</v>
      </c>
      <c r="D2">
        <f xml:space="preserve"> INT(120 * (1 + ($M$2* ((temperatury[[#This Row],[Temperatura]]-24)/2))))</f>
        <v>120</v>
      </c>
      <c r="E2">
        <f xml:space="preserve"> INT(80 * (1 + ($M$3* ((temperatury[[#This Row],[Temperatura]]-24)/2))))</f>
        <v>80</v>
      </c>
      <c r="F2" s="5">
        <f>temperatury[[#This Row],[Hotdogi]]*7</f>
        <v>630</v>
      </c>
      <c r="G2" s="5">
        <f>temperatury[[#This Row],[Lody]]*5</f>
        <v>600</v>
      </c>
      <c r="H2" s="5">
        <f>temperatury[[#This Row],[Kukurydza]]*6</f>
        <v>480</v>
      </c>
      <c r="L2" s="3" t="s">
        <v>3</v>
      </c>
      <c r="M2" s="4">
        <f xml:space="preserve"> 2/29</f>
        <v>6.8965517241379309E-2</v>
      </c>
    </row>
    <row r="3" spans="1:13" x14ac:dyDescent="0.3">
      <c r="A3" s="1">
        <v>44714</v>
      </c>
      <c r="B3">
        <v>25</v>
      </c>
      <c r="C3">
        <f xml:space="preserve"> INT(90 * (1 + ($M$1* ((temperatury[[#This Row],[Temperatura]]-24)/2))))</f>
        <v>93</v>
      </c>
      <c r="D3">
        <f xml:space="preserve"> INT(120 * (1 + ($M$2* ((temperatury[[#This Row],[Temperatura]]-24)/2))))</f>
        <v>124</v>
      </c>
      <c r="E3">
        <f xml:space="preserve"> INT(80 * (1 + ($M$3* ((temperatury[[#This Row],[Temperatura]]-24)/2))))</f>
        <v>82</v>
      </c>
      <c r="F3" s="5">
        <f>temperatury[[#This Row],[Hotdogi]]*7</f>
        <v>651</v>
      </c>
      <c r="G3" s="5">
        <f>temperatury[[#This Row],[Lody]]*5</f>
        <v>620</v>
      </c>
      <c r="H3" s="5">
        <f>temperatury[[#This Row],[Kukurydza]]*6</f>
        <v>492</v>
      </c>
      <c r="L3" s="3" t="s">
        <v>4</v>
      </c>
      <c r="M3" s="3">
        <f xml:space="preserve"> 1/17</f>
        <v>5.8823529411764705E-2</v>
      </c>
    </row>
    <row r="4" spans="1:13" x14ac:dyDescent="0.3">
      <c r="A4" s="1">
        <v>44715</v>
      </c>
      <c r="B4">
        <v>27</v>
      </c>
      <c r="C4">
        <f xml:space="preserve"> INT(90 * (1 + ($M$1* ((temperatury[[#This Row],[Temperatura]]-24)/2))))</f>
        <v>100</v>
      </c>
      <c r="D4">
        <f xml:space="preserve"> INT(120 * (1 + ($M$2* ((temperatury[[#This Row],[Temperatura]]-24)/2))))</f>
        <v>132</v>
      </c>
      <c r="E4">
        <f xml:space="preserve"> INT(80 * (1 + ($M$3* ((temperatury[[#This Row],[Temperatura]]-24)/2))))</f>
        <v>87</v>
      </c>
      <c r="F4" s="5">
        <f>temperatury[[#This Row],[Hotdogi]]*7</f>
        <v>700</v>
      </c>
      <c r="G4" s="5">
        <f>temperatury[[#This Row],[Lody]]*5</f>
        <v>660</v>
      </c>
      <c r="H4" s="5">
        <f>temperatury[[#This Row],[Kukurydza]]*6</f>
        <v>522</v>
      </c>
    </row>
    <row r="5" spans="1:13" x14ac:dyDescent="0.3">
      <c r="A5" s="1">
        <v>44716</v>
      </c>
      <c r="B5">
        <v>27</v>
      </c>
      <c r="C5">
        <f xml:space="preserve"> INT(90 * (1 + ($M$1* ((temperatury[[#This Row],[Temperatura]]-24)/2))))</f>
        <v>100</v>
      </c>
      <c r="D5">
        <f xml:space="preserve"> INT(120 * (1 + ($M$2* ((temperatury[[#This Row],[Temperatura]]-24)/2))))</f>
        <v>132</v>
      </c>
      <c r="E5">
        <f xml:space="preserve"> INT(80 * (1 + ($M$3* ((temperatury[[#This Row],[Temperatura]]-24)/2))))</f>
        <v>87</v>
      </c>
      <c r="F5" s="5">
        <f>temperatury[[#This Row],[Hotdogi]]*7</f>
        <v>700</v>
      </c>
      <c r="G5" s="5">
        <f>temperatury[[#This Row],[Lody]]*5</f>
        <v>660</v>
      </c>
      <c r="H5" s="5">
        <f>temperatury[[#This Row],[Kukurydza]]*6</f>
        <v>522</v>
      </c>
    </row>
    <row r="6" spans="1:13" x14ac:dyDescent="0.3">
      <c r="A6" s="1">
        <v>44717</v>
      </c>
      <c r="B6">
        <v>27</v>
      </c>
      <c r="C6">
        <f xml:space="preserve"> INT(90 * (1 + ($M$1* ((temperatury[[#This Row],[Temperatura]]-24)/2))))</f>
        <v>100</v>
      </c>
      <c r="D6">
        <f xml:space="preserve"> INT(120 * (1 + ($M$2* ((temperatury[[#This Row],[Temperatura]]-24)/2))))</f>
        <v>132</v>
      </c>
      <c r="E6">
        <f xml:space="preserve"> INT(80 * (1 + ($M$3* ((temperatury[[#This Row],[Temperatura]]-24)/2))))</f>
        <v>87</v>
      </c>
      <c r="F6" s="5">
        <f>temperatury[[#This Row],[Hotdogi]]*7</f>
        <v>700</v>
      </c>
      <c r="G6" s="5">
        <f>temperatury[[#This Row],[Lody]]*5</f>
        <v>660</v>
      </c>
      <c r="H6" s="5">
        <f>temperatury[[#This Row],[Kukurydza]]*6</f>
        <v>522</v>
      </c>
    </row>
    <row r="7" spans="1:13" x14ac:dyDescent="0.3">
      <c r="A7" s="1">
        <v>44718</v>
      </c>
      <c r="B7">
        <v>22</v>
      </c>
      <c r="C7">
        <f xml:space="preserve"> INT(90 * (1 + ($M$1* ((temperatury[[#This Row],[Temperatura]]-24)/2))))</f>
        <v>83</v>
      </c>
      <c r="D7">
        <f xml:space="preserve"> INT(120 * (1 + ($M$2* ((temperatury[[#This Row],[Temperatura]]-24)/2))))</f>
        <v>111</v>
      </c>
      <c r="E7">
        <f xml:space="preserve"> INT(80 * (1 + ($M$3* ((temperatury[[#This Row],[Temperatura]]-24)/2))))</f>
        <v>75</v>
      </c>
      <c r="F7" s="5">
        <f>temperatury[[#This Row],[Hotdogi]]*7</f>
        <v>581</v>
      </c>
      <c r="G7" s="5">
        <f>temperatury[[#This Row],[Lody]]*5</f>
        <v>555</v>
      </c>
      <c r="H7" s="5">
        <f>temperatury[[#This Row],[Kukurydza]]*6</f>
        <v>450</v>
      </c>
    </row>
    <row r="8" spans="1:13" x14ac:dyDescent="0.3">
      <c r="A8" s="1">
        <v>44719</v>
      </c>
      <c r="B8">
        <v>25</v>
      </c>
      <c r="C8">
        <f xml:space="preserve"> INT(90 * (1 + ($M$1* ((temperatury[[#This Row],[Temperatura]]-24)/2))))</f>
        <v>93</v>
      </c>
      <c r="D8">
        <f xml:space="preserve"> INT(120 * (1 + ($M$2* ((temperatury[[#This Row],[Temperatura]]-24)/2))))</f>
        <v>124</v>
      </c>
      <c r="E8">
        <f xml:space="preserve"> INT(80 * (1 + ($M$3* ((temperatury[[#This Row],[Temperatura]]-24)/2))))</f>
        <v>82</v>
      </c>
      <c r="F8" s="5">
        <f>temperatury[[#This Row],[Hotdogi]]*7</f>
        <v>651</v>
      </c>
      <c r="G8" s="5">
        <f>temperatury[[#This Row],[Lody]]*5</f>
        <v>620</v>
      </c>
      <c r="H8" s="5">
        <f>temperatury[[#This Row],[Kukurydza]]*6</f>
        <v>492</v>
      </c>
    </row>
    <row r="9" spans="1:13" x14ac:dyDescent="0.3">
      <c r="A9" s="1">
        <v>44720</v>
      </c>
      <c r="B9">
        <v>25</v>
      </c>
      <c r="C9">
        <f xml:space="preserve"> INT(90 * (1 + ($M$1* ((temperatury[[#This Row],[Temperatura]]-24)/2))))</f>
        <v>93</v>
      </c>
      <c r="D9">
        <f xml:space="preserve"> INT(120 * (1 + ($M$2* ((temperatury[[#This Row],[Temperatura]]-24)/2))))</f>
        <v>124</v>
      </c>
      <c r="E9">
        <f xml:space="preserve"> INT(80 * (1 + ($M$3* ((temperatury[[#This Row],[Temperatura]]-24)/2))))</f>
        <v>82</v>
      </c>
      <c r="F9" s="5">
        <f>temperatury[[#This Row],[Hotdogi]]*7</f>
        <v>651</v>
      </c>
      <c r="G9" s="5">
        <f>temperatury[[#This Row],[Lody]]*5</f>
        <v>620</v>
      </c>
      <c r="H9" s="5">
        <f>temperatury[[#This Row],[Kukurydza]]*6</f>
        <v>492</v>
      </c>
    </row>
    <row r="10" spans="1:13" x14ac:dyDescent="0.3">
      <c r="A10" s="1">
        <v>44721</v>
      </c>
      <c r="B10">
        <v>21</v>
      </c>
      <c r="C10">
        <f xml:space="preserve"> INT(90 * (1 + ($M$1* ((temperatury[[#This Row],[Temperatura]]-24)/2))))</f>
        <v>79</v>
      </c>
      <c r="D10">
        <f xml:space="preserve"> INT(120 * (1 + ($M$2* ((temperatury[[#This Row],[Temperatura]]-24)/2))))</f>
        <v>107</v>
      </c>
      <c r="E10">
        <f xml:space="preserve"> INT(80 * (1 + ($M$3* ((temperatury[[#This Row],[Temperatura]]-24)/2))))</f>
        <v>72</v>
      </c>
      <c r="F10" s="5">
        <f>temperatury[[#This Row],[Hotdogi]]*7</f>
        <v>553</v>
      </c>
      <c r="G10" s="5">
        <f>temperatury[[#This Row],[Lody]]*5</f>
        <v>535</v>
      </c>
      <c r="H10" s="5">
        <f>temperatury[[#This Row],[Kukurydza]]*6</f>
        <v>432</v>
      </c>
    </row>
    <row r="11" spans="1:13" x14ac:dyDescent="0.3">
      <c r="A11" s="1">
        <v>44722</v>
      </c>
      <c r="B11">
        <v>21</v>
      </c>
      <c r="C11">
        <f xml:space="preserve"> INT(90 * (1 + ($M$1* ((temperatury[[#This Row],[Temperatura]]-24)/2))))</f>
        <v>79</v>
      </c>
      <c r="D11">
        <f xml:space="preserve"> INT(120 * (1 + ($M$2* ((temperatury[[#This Row],[Temperatura]]-24)/2))))</f>
        <v>107</v>
      </c>
      <c r="E11">
        <f xml:space="preserve"> INT(80 * (1 + ($M$3* ((temperatury[[#This Row],[Temperatura]]-24)/2))))</f>
        <v>72</v>
      </c>
      <c r="F11" s="5">
        <f>temperatury[[#This Row],[Hotdogi]]*7</f>
        <v>553</v>
      </c>
      <c r="G11" s="5">
        <f>temperatury[[#This Row],[Lody]]*5</f>
        <v>535</v>
      </c>
      <c r="H11" s="5">
        <f>temperatury[[#This Row],[Kukurydza]]*6</f>
        <v>432</v>
      </c>
    </row>
    <row r="12" spans="1:13" x14ac:dyDescent="0.3">
      <c r="A12" s="1">
        <v>44723</v>
      </c>
      <c r="B12">
        <v>19</v>
      </c>
      <c r="C12">
        <f xml:space="preserve"> INT(90 * (1 + ($M$1* ((temperatury[[#This Row],[Temperatura]]-24)/2))))</f>
        <v>72</v>
      </c>
      <c r="D12">
        <f xml:space="preserve"> INT(120 * (1 + ($M$2* ((temperatury[[#This Row],[Temperatura]]-24)/2))))</f>
        <v>99</v>
      </c>
      <c r="E12">
        <f xml:space="preserve"> INT(80 * (1 + ($M$3* ((temperatury[[#This Row],[Temperatura]]-24)/2))))</f>
        <v>68</v>
      </c>
      <c r="F12" s="5">
        <f>temperatury[[#This Row],[Hotdogi]]*7</f>
        <v>504</v>
      </c>
      <c r="G12" s="5">
        <f>temperatury[[#This Row],[Lody]]*5</f>
        <v>495</v>
      </c>
      <c r="H12" s="5">
        <f>temperatury[[#This Row],[Kukurydza]]*6</f>
        <v>408</v>
      </c>
    </row>
    <row r="13" spans="1:13" x14ac:dyDescent="0.3">
      <c r="A13" s="1">
        <v>44724</v>
      </c>
      <c r="B13">
        <v>19</v>
      </c>
      <c r="C13">
        <f xml:space="preserve"> INT(90 * (1 + ($M$1* ((temperatury[[#This Row],[Temperatura]]-24)/2))))</f>
        <v>72</v>
      </c>
      <c r="D13">
        <f xml:space="preserve"> INT(120 * (1 + ($M$2* ((temperatury[[#This Row],[Temperatura]]-24)/2))))</f>
        <v>99</v>
      </c>
      <c r="E13">
        <f xml:space="preserve"> INT(80 * (1 + ($M$3* ((temperatury[[#This Row],[Temperatura]]-24)/2))))</f>
        <v>68</v>
      </c>
      <c r="F13" s="5">
        <f>temperatury[[#This Row],[Hotdogi]]*7</f>
        <v>504</v>
      </c>
      <c r="G13" s="5">
        <f>temperatury[[#This Row],[Lody]]*5</f>
        <v>495</v>
      </c>
      <c r="H13" s="5">
        <f>temperatury[[#This Row],[Kukurydza]]*6</f>
        <v>408</v>
      </c>
    </row>
    <row r="14" spans="1:13" x14ac:dyDescent="0.3">
      <c r="A14" s="1">
        <v>44725</v>
      </c>
      <c r="B14">
        <v>15</v>
      </c>
      <c r="C14">
        <f xml:space="preserve"> INT(90 * (1 + ($M$1* ((temperatury[[#This Row],[Temperatura]]-24)/2))))</f>
        <v>58</v>
      </c>
      <c r="D14">
        <f xml:space="preserve"> INT(120 * (1 + ($M$2* ((temperatury[[#This Row],[Temperatura]]-24)/2))))</f>
        <v>82</v>
      </c>
      <c r="E14">
        <f xml:space="preserve"> INT(80 * (1 + ($M$3* ((temperatury[[#This Row],[Temperatura]]-24)/2))))</f>
        <v>58</v>
      </c>
      <c r="F14" s="5">
        <f>temperatury[[#This Row],[Hotdogi]]*7</f>
        <v>406</v>
      </c>
      <c r="G14" s="5">
        <f>temperatury[[#This Row],[Lody]]*5</f>
        <v>410</v>
      </c>
      <c r="H14" s="5">
        <f>temperatury[[#This Row],[Kukurydza]]*6</f>
        <v>348</v>
      </c>
    </row>
    <row r="15" spans="1:13" x14ac:dyDescent="0.3">
      <c r="A15" s="1">
        <v>44726</v>
      </c>
      <c r="B15">
        <v>21</v>
      </c>
      <c r="C15">
        <f xml:space="preserve"> INT(90 * (1 + ($M$1* ((temperatury[[#This Row],[Temperatura]]-24)/2))))</f>
        <v>79</v>
      </c>
      <c r="D15">
        <f xml:space="preserve"> INT(120 * (1 + ($M$2* ((temperatury[[#This Row],[Temperatura]]-24)/2))))</f>
        <v>107</v>
      </c>
      <c r="E15">
        <f xml:space="preserve"> INT(80 * (1 + ($M$3* ((temperatury[[#This Row],[Temperatura]]-24)/2))))</f>
        <v>72</v>
      </c>
      <c r="F15" s="5">
        <f>temperatury[[#This Row],[Hotdogi]]*7</f>
        <v>553</v>
      </c>
      <c r="G15" s="5">
        <f>temperatury[[#This Row],[Lody]]*5</f>
        <v>535</v>
      </c>
      <c r="H15" s="5">
        <f>temperatury[[#This Row],[Kukurydza]]*6</f>
        <v>432</v>
      </c>
    </row>
    <row r="16" spans="1:13" x14ac:dyDescent="0.3">
      <c r="A16" s="1">
        <v>44727</v>
      </c>
      <c r="B16">
        <v>23</v>
      </c>
      <c r="C16">
        <f xml:space="preserve"> INT(90 * (1 + ($M$1* ((temperatury[[#This Row],[Temperatura]]-24)/2))))</f>
        <v>86</v>
      </c>
      <c r="D16">
        <f xml:space="preserve"> INT(120 * (1 + ($M$2* ((temperatury[[#This Row],[Temperatura]]-24)/2))))</f>
        <v>115</v>
      </c>
      <c r="E16">
        <f xml:space="preserve"> INT(80 * (1 + ($M$3* ((temperatury[[#This Row],[Temperatura]]-24)/2))))</f>
        <v>77</v>
      </c>
      <c r="F16" s="5">
        <f>temperatury[[#This Row],[Hotdogi]]*7</f>
        <v>602</v>
      </c>
      <c r="G16" s="5">
        <f>temperatury[[#This Row],[Lody]]*5</f>
        <v>575</v>
      </c>
      <c r="H16" s="5">
        <f>temperatury[[#This Row],[Kukurydza]]*6</f>
        <v>462</v>
      </c>
    </row>
    <row r="17" spans="1:8" x14ac:dyDescent="0.3">
      <c r="A17" s="1">
        <v>44728</v>
      </c>
      <c r="B17">
        <v>23</v>
      </c>
      <c r="C17">
        <f xml:space="preserve"> INT(90 * (1 + ($M$1* ((temperatury[[#This Row],[Temperatura]]-24)/2))))</f>
        <v>86</v>
      </c>
      <c r="D17">
        <f xml:space="preserve"> INT(120 * (1 + ($M$2* ((temperatury[[#This Row],[Temperatura]]-24)/2))))</f>
        <v>115</v>
      </c>
      <c r="E17">
        <f xml:space="preserve"> INT(80 * (1 + ($M$3* ((temperatury[[#This Row],[Temperatura]]-24)/2))))</f>
        <v>77</v>
      </c>
      <c r="F17" s="5">
        <f>temperatury[[#This Row],[Hotdogi]]*7</f>
        <v>602</v>
      </c>
      <c r="G17" s="5">
        <f>temperatury[[#This Row],[Lody]]*5</f>
        <v>575</v>
      </c>
      <c r="H17" s="5">
        <f>temperatury[[#This Row],[Kukurydza]]*6</f>
        <v>462</v>
      </c>
    </row>
    <row r="18" spans="1:8" x14ac:dyDescent="0.3">
      <c r="A18" s="1">
        <v>44729</v>
      </c>
      <c r="B18">
        <v>16</v>
      </c>
      <c r="C18">
        <f xml:space="preserve"> INT(90 * (1 + ($M$1* ((temperatury[[#This Row],[Temperatura]]-24)/2))))</f>
        <v>62</v>
      </c>
      <c r="D18">
        <f xml:space="preserve"> INT(120 * (1 + ($M$2* ((temperatury[[#This Row],[Temperatura]]-24)/2))))</f>
        <v>86</v>
      </c>
      <c r="E18">
        <f xml:space="preserve"> INT(80 * (1 + ($M$3* ((temperatury[[#This Row],[Temperatura]]-24)/2))))</f>
        <v>61</v>
      </c>
      <c r="F18" s="5">
        <f>temperatury[[#This Row],[Hotdogi]]*7</f>
        <v>434</v>
      </c>
      <c r="G18" s="5">
        <f>temperatury[[#This Row],[Lody]]*5</f>
        <v>430</v>
      </c>
      <c r="H18" s="5">
        <f>temperatury[[#This Row],[Kukurydza]]*6</f>
        <v>366</v>
      </c>
    </row>
    <row r="19" spans="1:8" x14ac:dyDescent="0.3">
      <c r="A19" s="1">
        <v>44730</v>
      </c>
      <c r="B19">
        <v>21</v>
      </c>
      <c r="C19">
        <f xml:space="preserve"> INT(90 * (1 + ($M$1* ((temperatury[[#This Row],[Temperatura]]-24)/2))))</f>
        <v>79</v>
      </c>
      <c r="D19">
        <f xml:space="preserve"> INT(120 * (1 + ($M$2* ((temperatury[[#This Row],[Temperatura]]-24)/2))))</f>
        <v>107</v>
      </c>
      <c r="E19">
        <f xml:space="preserve"> INT(80 * (1 + ($M$3* ((temperatury[[#This Row],[Temperatura]]-24)/2))))</f>
        <v>72</v>
      </c>
      <c r="F19" s="5">
        <f>temperatury[[#This Row],[Hotdogi]]*7</f>
        <v>553</v>
      </c>
      <c r="G19" s="5">
        <f>temperatury[[#This Row],[Lody]]*5</f>
        <v>535</v>
      </c>
      <c r="H19" s="5">
        <f>temperatury[[#This Row],[Kukurydza]]*6</f>
        <v>432</v>
      </c>
    </row>
    <row r="20" spans="1:8" x14ac:dyDescent="0.3">
      <c r="A20" s="1">
        <v>44731</v>
      </c>
      <c r="B20">
        <v>22</v>
      </c>
      <c r="C20">
        <f xml:space="preserve"> INT(90 * (1 + ($M$1* ((temperatury[[#This Row],[Temperatura]]-24)/2))))</f>
        <v>83</v>
      </c>
      <c r="D20">
        <f xml:space="preserve"> INT(120 * (1 + ($M$2* ((temperatury[[#This Row],[Temperatura]]-24)/2))))</f>
        <v>111</v>
      </c>
      <c r="E20">
        <f xml:space="preserve"> INT(80 * (1 + ($M$3* ((temperatury[[#This Row],[Temperatura]]-24)/2))))</f>
        <v>75</v>
      </c>
      <c r="F20" s="5">
        <f>temperatury[[#This Row],[Hotdogi]]*7</f>
        <v>581</v>
      </c>
      <c r="G20" s="5">
        <f>temperatury[[#This Row],[Lody]]*5</f>
        <v>555</v>
      </c>
      <c r="H20" s="5">
        <f>temperatury[[#This Row],[Kukurydza]]*6</f>
        <v>450</v>
      </c>
    </row>
    <row r="21" spans="1:8" x14ac:dyDescent="0.3">
      <c r="A21" s="1">
        <v>44732</v>
      </c>
      <c r="B21">
        <v>22</v>
      </c>
      <c r="C21">
        <f xml:space="preserve"> INT(90 * (1 + ($M$1* ((temperatury[[#This Row],[Temperatura]]-24)/2))))</f>
        <v>83</v>
      </c>
      <c r="D21">
        <f xml:space="preserve"> INT(120 * (1 + ($M$2* ((temperatury[[#This Row],[Temperatura]]-24)/2))))</f>
        <v>111</v>
      </c>
      <c r="E21">
        <f xml:space="preserve"> INT(80 * (1 + ($M$3* ((temperatury[[#This Row],[Temperatura]]-24)/2))))</f>
        <v>75</v>
      </c>
      <c r="F21" s="5">
        <f>temperatury[[#This Row],[Hotdogi]]*7</f>
        <v>581</v>
      </c>
      <c r="G21" s="5">
        <f>temperatury[[#This Row],[Lody]]*5</f>
        <v>555</v>
      </c>
      <c r="H21" s="5">
        <f>temperatury[[#This Row],[Kukurydza]]*6</f>
        <v>450</v>
      </c>
    </row>
    <row r="22" spans="1:8" x14ac:dyDescent="0.3">
      <c r="A22" s="1">
        <v>44733</v>
      </c>
      <c r="B22">
        <v>22</v>
      </c>
      <c r="C22">
        <f xml:space="preserve"> INT(90 * (1 + ($M$1* ((temperatury[[#This Row],[Temperatura]]-24)/2))))</f>
        <v>83</v>
      </c>
      <c r="D22">
        <f xml:space="preserve"> INT(120 * (1 + ($M$2* ((temperatury[[#This Row],[Temperatura]]-24)/2))))</f>
        <v>111</v>
      </c>
      <c r="E22">
        <f xml:space="preserve"> INT(80 * (1 + ($M$3* ((temperatury[[#This Row],[Temperatura]]-24)/2))))</f>
        <v>75</v>
      </c>
      <c r="F22" s="5">
        <f>temperatury[[#This Row],[Hotdogi]]*7</f>
        <v>581</v>
      </c>
      <c r="G22" s="5">
        <f>temperatury[[#This Row],[Lody]]*5</f>
        <v>555</v>
      </c>
      <c r="H22" s="5">
        <f>temperatury[[#This Row],[Kukurydza]]*6</f>
        <v>450</v>
      </c>
    </row>
    <row r="23" spans="1:8" x14ac:dyDescent="0.3">
      <c r="A23" s="1">
        <v>44734</v>
      </c>
      <c r="B23">
        <v>28</v>
      </c>
      <c r="C23">
        <f xml:space="preserve"> INT(90 * (1 + ($M$1* ((temperatury[[#This Row],[Temperatura]]-24)/2))))</f>
        <v>103</v>
      </c>
      <c r="D23">
        <f xml:space="preserve"> INT(120 * (1 + ($M$2* ((temperatury[[#This Row],[Temperatura]]-24)/2))))</f>
        <v>136</v>
      </c>
      <c r="E23">
        <f xml:space="preserve"> INT(80 * (1 + ($M$3* ((temperatury[[#This Row],[Temperatura]]-24)/2))))</f>
        <v>89</v>
      </c>
      <c r="F23" s="5">
        <f>temperatury[[#This Row],[Hotdogi]]*7</f>
        <v>721</v>
      </c>
      <c r="G23" s="5">
        <f>temperatury[[#This Row],[Lody]]*5</f>
        <v>680</v>
      </c>
      <c r="H23" s="5">
        <f>temperatury[[#This Row],[Kukurydza]]*6</f>
        <v>534</v>
      </c>
    </row>
    <row r="24" spans="1:8" x14ac:dyDescent="0.3">
      <c r="A24" s="1">
        <v>44735</v>
      </c>
      <c r="B24">
        <v>31</v>
      </c>
      <c r="C24">
        <f xml:space="preserve"> INT(90 * (1 + ($M$1* ((temperatury[[#This Row],[Temperatura]]-24)/2))))</f>
        <v>114</v>
      </c>
      <c r="D24">
        <f xml:space="preserve"> INT(120 * (1 + ($M$2* ((temperatury[[#This Row],[Temperatura]]-24)/2))))</f>
        <v>148</v>
      </c>
      <c r="E24">
        <f xml:space="preserve"> INT(80 * (1 + ($M$3* ((temperatury[[#This Row],[Temperatura]]-24)/2))))</f>
        <v>96</v>
      </c>
      <c r="F24" s="5">
        <f>temperatury[[#This Row],[Hotdogi]]*7</f>
        <v>798</v>
      </c>
      <c r="G24" s="5">
        <f>temperatury[[#This Row],[Lody]]*5</f>
        <v>740</v>
      </c>
      <c r="H24" s="5">
        <f>temperatury[[#This Row],[Kukurydza]]*6</f>
        <v>576</v>
      </c>
    </row>
    <row r="25" spans="1:8" x14ac:dyDescent="0.3">
      <c r="A25" s="1">
        <v>44736</v>
      </c>
      <c r="B25">
        <v>33</v>
      </c>
      <c r="C25">
        <f xml:space="preserve"> INT(90 * (1 + ($M$1* ((temperatury[[#This Row],[Temperatura]]-24)/2))))</f>
        <v>121</v>
      </c>
      <c r="D25">
        <f xml:space="preserve"> INT(120 * (1 + ($M$2* ((temperatury[[#This Row],[Temperatura]]-24)/2))))</f>
        <v>157</v>
      </c>
      <c r="E25">
        <f xml:space="preserve"> INT(80 * (1 + ($M$3* ((temperatury[[#This Row],[Temperatura]]-24)/2))))</f>
        <v>101</v>
      </c>
      <c r="F25" s="5">
        <f>temperatury[[#This Row],[Hotdogi]]*7</f>
        <v>847</v>
      </c>
      <c r="G25" s="5">
        <f>temperatury[[#This Row],[Lody]]*5</f>
        <v>785</v>
      </c>
      <c r="H25" s="5">
        <f>temperatury[[#This Row],[Kukurydza]]*6</f>
        <v>606</v>
      </c>
    </row>
    <row r="26" spans="1:8" x14ac:dyDescent="0.3">
      <c r="A26" s="1">
        <v>44737</v>
      </c>
      <c r="B26">
        <v>33</v>
      </c>
      <c r="C26">
        <f xml:space="preserve"> INT(90 * (1 + ($M$1* ((temperatury[[#This Row],[Temperatura]]-24)/2))))</f>
        <v>121</v>
      </c>
      <c r="D26">
        <f xml:space="preserve"> INT(120 * (1 + ($M$2* ((temperatury[[#This Row],[Temperatura]]-24)/2))))</f>
        <v>157</v>
      </c>
      <c r="E26">
        <f xml:space="preserve"> INT(80 * (1 + ($M$3* ((temperatury[[#This Row],[Temperatura]]-24)/2))))</f>
        <v>101</v>
      </c>
      <c r="F26" s="5">
        <f>temperatury[[#This Row],[Hotdogi]]*7</f>
        <v>847</v>
      </c>
      <c r="G26" s="5">
        <f>temperatury[[#This Row],[Lody]]*5</f>
        <v>785</v>
      </c>
      <c r="H26" s="5">
        <f>temperatury[[#This Row],[Kukurydza]]*6</f>
        <v>606</v>
      </c>
    </row>
    <row r="27" spans="1:8" x14ac:dyDescent="0.3">
      <c r="A27" s="1">
        <v>44738</v>
      </c>
      <c r="B27">
        <v>23</v>
      </c>
      <c r="C27">
        <f xml:space="preserve"> INT(90 * (1 + ($M$1* ((temperatury[[#This Row],[Temperatura]]-24)/2))))</f>
        <v>86</v>
      </c>
      <c r="D27">
        <f xml:space="preserve"> INT(120 * (1 + ($M$2* ((temperatury[[#This Row],[Temperatura]]-24)/2))))</f>
        <v>115</v>
      </c>
      <c r="E27">
        <f xml:space="preserve"> INT(80 * (1 + ($M$3* ((temperatury[[#This Row],[Temperatura]]-24)/2))))</f>
        <v>77</v>
      </c>
      <c r="F27" s="5">
        <f>temperatury[[#This Row],[Hotdogi]]*7</f>
        <v>602</v>
      </c>
      <c r="G27" s="5">
        <f>temperatury[[#This Row],[Lody]]*5</f>
        <v>575</v>
      </c>
      <c r="H27" s="5">
        <f>temperatury[[#This Row],[Kukurydza]]*6</f>
        <v>462</v>
      </c>
    </row>
    <row r="28" spans="1:8" x14ac:dyDescent="0.3">
      <c r="A28" s="1">
        <v>44739</v>
      </c>
      <c r="B28">
        <v>23</v>
      </c>
      <c r="C28">
        <f xml:space="preserve"> INT(90 * (1 + ($M$1* ((temperatury[[#This Row],[Temperatura]]-24)/2))))</f>
        <v>86</v>
      </c>
      <c r="D28">
        <f xml:space="preserve"> INT(120 * (1 + ($M$2* ((temperatury[[#This Row],[Temperatura]]-24)/2))))</f>
        <v>115</v>
      </c>
      <c r="E28">
        <f xml:space="preserve"> INT(80 * (1 + ($M$3* ((temperatury[[#This Row],[Temperatura]]-24)/2))))</f>
        <v>77</v>
      </c>
      <c r="F28" s="5">
        <f>temperatury[[#This Row],[Hotdogi]]*7</f>
        <v>602</v>
      </c>
      <c r="G28" s="5">
        <f>temperatury[[#This Row],[Lody]]*5</f>
        <v>575</v>
      </c>
      <c r="H28" s="5">
        <f>temperatury[[#This Row],[Kukurydza]]*6</f>
        <v>462</v>
      </c>
    </row>
    <row r="29" spans="1:8" x14ac:dyDescent="0.3">
      <c r="A29" s="1">
        <v>44740</v>
      </c>
      <c r="B29">
        <v>19</v>
      </c>
      <c r="C29">
        <f xml:space="preserve"> INT(90 * (1 + ($M$1* ((temperatury[[#This Row],[Temperatura]]-24)/2))))</f>
        <v>72</v>
      </c>
      <c r="D29">
        <f xml:space="preserve"> INT(120 * (1 + ($M$2* ((temperatury[[#This Row],[Temperatura]]-24)/2))))</f>
        <v>99</v>
      </c>
      <c r="E29">
        <f xml:space="preserve"> INT(80 * (1 + ($M$3* ((temperatury[[#This Row],[Temperatura]]-24)/2))))</f>
        <v>68</v>
      </c>
      <c r="F29" s="5">
        <f>temperatury[[#This Row],[Hotdogi]]*7</f>
        <v>504</v>
      </c>
      <c r="G29" s="5">
        <f>temperatury[[#This Row],[Lody]]*5</f>
        <v>495</v>
      </c>
      <c r="H29" s="5">
        <f>temperatury[[#This Row],[Kukurydza]]*6</f>
        <v>408</v>
      </c>
    </row>
    <row r="30" spans="1:8" x14ac:dyDescent="0.3">
      <c r="A30" s="1">
        <v>44741</v>
      </c>
      <c r="B30">
        <v>24</v>
      </c>
      <c r="C30">
        <f xml:space="preserve"> INT(90 * (1 + ($M$1* ((temperatury[[#This Row],[Temperatura]]-24)/2))))</f>
        <v>90</v>
      </c>
      <c r="D30">
        <f xml:space="preserve"> INT(120 * (1 + ($M$2* ((temperatury[[#This Row],[Temperatura]]-24)/2))))</f>
        <v>120</v>
      </c>
      <c r="E30">
        <f xml:space="preserve"> INT(80 * (1 + ($M$3* ((temperatury[[#This Row],[Temperatura]]-24)/2))))</f>
        <v>80</v>
      </c>
      <c r="F30" s="5">
        <f>temperatury[[#This Row],[Hotdogi]]*7</f>
        <v>630</v>
      </c>
      <c r="G30" s="5">
        <f>temperatury[[#This Row],[Lody]]*5</f>
        <v>600</v>
      </c>
      <c r="H30" s="5">
        <f>temperatury[[#This Row],[Kukurydza]]*6</f>
        <v>480</v>
      </c>
    </row>
    <row r="31" spans="1:8" x14ac:dyDescent="0.3">
      <c r="A31" s="1">
        <v>44742</v>
      </c>
      <c r="B31">
        <v>25</v>
      </c>
      <c r="C31">
        <f xml:space="preserve"> INT(90 * (1 + ($M$1* ((temperatury[[#This Row],[Temperatura]]-24)/2))))</f>
        <v>93</v>
      </c>
      <c r="D31">
        <f xml:space="preserve"> INT(120 * (1 + ($M$2* ((temperatury[[#This Row],[Temperatura]]-24)/2))))</f>
        <v>124</v>
      </c>
      <c r="E31">
        <f xml:space="preserve"> INT(80 * (1 + ($M$3* ((temperatury[[#This Row],[Temperatura]]-24)/2))))</f>
        <v>82</v>
      </c>
      <c r="F31" s="5">
        <f>temperatury[[#This Row],[Hotdogi]]*7</f>
        <v>651</v>
      </c>
      <c r="G31" s="5">
        <f>temperatury[[#This Row],[Lody]]*5</f>
        <v>620</v>
      </c>
      <c r="H31" s="5">
        <f>temperatury[[#This Row],[Kukurydza]]*6</f>
        <v>492</v>
      </c>
    </row>
    <row r="32" spans="1:8" x14ac:dyDescent="0.3">
      <c r="A32" s="1">
        <v>44743</v>
      </c>
      <c r="B32">
        <v>27</v>
      </c>
      <c r="C32">
        <f xml:space="preserve"> INT(90 * (1 + ($M$1* ((temperatury[[#This Row],[Temperatura]]-24)/2))))</f>
        <v>100</v>
      </c>
      <c r="D32">
        <f xml:space="preserve"> INT(120 * (1 + ($M$2* ((temperatury[[#This Row],[Temperatura]]-24)/2))))</f>
        <v>132</v>
      </c>
      <c r="E32">
        <f xml:space="preserve"> INT(80 * (1 + ($M$3* ((temperatury[[#This Row],[Temperatura]]-24)/2))))</f>
        <v>87</v>
      </c>
      <c r="F32" s="5">
        <f>temperatury[[#This Row],[Hotdogi]]*7</f>
        <v>700</v>
      </c>
      <c r="G32" s="5">
        <f>temperatury[[#This Row],[Lody]]*5</f>
        <v>660</v>
      </c>
      <c r="H32" s="5">
        <f>temperatury[[#This Row],[Kukurydza]]*6</f>
        <v>522</v>
      </c>
    </row>
    <row r="33" spans="1:8" x14ac:dyDescent="0.3">
      <c r="A33" s="1">
        <v>44744</v>
      </c>
      <c r="B33">
        <v>27</v>
      </c>
      <c r="C33">
        <f xml:space="preserve"> INT(90 * (1 + ($M$1* ((temperatury[[#This Row],[Temperatura]]-24)/2))))</f>
        <v>100</v>
      </c>
      <c r="D33">
        <f xml:space="preserve"> INT(120 * (1 + ($M$2* ((temperatury[[#This Row],[Temperatura]]-24)/2))))</f>
        <v>132</v>
      </c>
      <c r="E33">
        <f xml:space="preserve"> INT(80 * (1 + ($M$3* ((temperatury[[#This Row],[Temperatura]]-24)/2))))</f>
        <v>87</v>
      </c>
      <c r="F33" s="5">
        <f>temperatury[[#This Row],[Hotdogi]]*7</f>
        <v>700</v>
      </c>
      <c r="G33" s="5">
        <f>temperatury[[#This Row],[Lody]]*5</f>
        <v>660</v>
      </c>
      <c r="H33" s="5">
        <f>temperatury[[#This Row],[Kukurydza]]*6</f>
        <v>522</v>
      </c>
    </row>
    <row r="34" spans="1:8" x14ac:dyDescent="0.3">
      <c r="A34" s="1">
        <v>44745</v>
      </c>
      <c r="B34">
        <v>21</v>
      </c>
      <c r="C34">
        <f xml:space="preserve"> INT(90 * (1 + ($M$1* ((temperatury[[#This Row],[Temperatura]]-24)/2))))</f>
        <v>79</v>
      </c>
      <c r="D34">
        <f xml:space="preserve"> INT(120 * (1 + ($M$2* ((temperatury[[#This Row],[Temperatura]]-24)/2))))</f>
        <v>107</v>
      </c>
      <c r="E34">
        <f xml:space="preserve"> INT(80 * (1 + ($M$3* ((temperatury[[#This Row],[Temperatura]]-24)/2))))</f>
        <v>72</v>
      </c>
      <c r="F34" s="5">
        <f>temperatury[[#This Row],[Hotdogi]]*7</f>
        <v>553</v>
      </c>
      <c r="G34" s="5">
        <f>temperatury[[#This Row],[Lody]]*5</f>
        <v>535</v>
      </c>
      <c r="H34" s="5">
        <f>temperatury[[#This Row],[Kukurydza]]*6</f>
        <v>432</v>
      </c>
    </row>
    <row r="35" spans="1:8" x14ac:dyDescent="0.3">
      <c r="A35" s="1">
        <v>44746</v>
      </c>
      <c r="B35">
        <v>21</v>
      </c>
      <c r="C35">
        <f xml:space="preserve"> INT(90 * (1 + ($M$1* ((temperatury[[#This Row],[Temperatura]]-24)/2))))</f>
        <v>79</v>
      </c>
      <c r="D35">
        <f xml:space="preserve"> INT(120 * (1 + ($M$2* ((temperatury[[#This Row],[Temperatura]]-24)/2))))</f>
        <v>107</v>
      </c>
      <c r="E35">
        <f xml:space="preserve"> INT(80 * (1 + ($M$3* ((temperatury[[#This Row],[Temperatura]]-24)/2))))</f>
        <v>72</v>
      </c>
      <c r="F35" s="5">
        <f>temperatury[[#This Row],[Hotdogi]]*7</f>
        <v>553</v>
      </c>
      <c r="G35" s="5">
        <f>temperatury[[#This Row],[Lody]]*5</f>
        <v>535</v>
      </c>
      <c r="H35" s="5">
        <f>temperatury[[#This Row],[Kukurydza]]*6</f>
        <v>432</v>
      </c>
    </row>
    <row r="36" spans="1:8" x14ac:dyDescent="0.3">
      <c r="A36" s="1">
        <v>44747</v>
      </c>
      <c r="B36">
        <v>25</v>
      </c>
      <c r="C36">
        <f xml:space="preserve"> INT(90 * (1 + ($M$1* ((temperatury[[#This Row],[Temperatura]]-24)/2))))</f>
        <v>93</v>
      </c>
      <c r="D36">
        <f xml:space="preserve"> INT(120 * (1 + ($M$2* ((temperatury[[#This Row],[Temperatura]]-24)/2))))</f>
        <v>124</v>
      </c>
      <c r="E36">
        <f xml:space="preserve"> INT(80 * (1 + ($M$3* ((temperatury[[#This Row],[Temperatura]]-24)/2))))</f>
        <v>82</v>
      </c>
      <c r="F36" s="5">
        <f>temperatury[[#This Row],[Hotdogi]]*7</f>
        <v>651</v>
      </c>
      <c r="G36" s="5">
        <f>temperatury[[#This Row],[Lody]]*5</f>
        <v>620</v>
      </c>
      <c r="H36" s="5">
        <f>temperatury[[#This Row],[Kukurydza]]*6</f>
        <v>492</v>
      </c>
    </row>
    <row r="37" spans="1:8" x14ac:dyDescent="0.3">
      <c r="A37" s="1">
        <v>44748</v>
      </c>
      <c r="B37">
        <v>19</v>
      </c>
      <c r="C37">
        <f xml:space="preserve"> INT(90 * (1 + ($M$1* ((temperatury[[#This Row],[Temperatura]]-24)/2))))</f>
        <v>72</v>
      </c>
      <c r="D37">
        <f xml:space="preserve"> INT(120 * (1 + ($M$2* ((temperatury[[#This Row],[Temperatura]]-24)/2))))</f>
        <v>99</v>
      </c>
      <c r="E37">
        <f xml:space="preserve"> INT(80 * (1 + ($M$3* ((temperatury[[#This Row],[Temperatura]]-24)/2))))</f>
        <v>68</v>
      </c>
      <c r="F37" s="5">
        <f>temperatury[[#This Row],[Hotdogi]]*7</f>
        <v>504</v>
      </c>
      <c r="G37" s="5">
        <f>temperatury[[#This Row],[Lody]]*5</f>
        <v>495</v>
      </c>
      <c r="H37" s="5">
        <f>temperatury[[#This Row],[Kukurydza]]*6</f>
        <v>408</v>
      </c>
    </row>
    <row r="38" spans="1:8" x14ac:dyDescent="0.3">
      <c r="A38" s="1">
        <v>44749</v>
      </c>
      <c r="B38">
        <v>21</v>
      </c>
      <c r="C38">
        <f xml:space="preserve"> INT(90 * (1 + ($M$1* ((temperatury[[#This Row],[Temperatura]]-24)/2))))</f>
        <v>79</v>
      </c>
      <c r="D38">
        <f xml:space="preserve"> INT(120 * (1 + ($M$2* ((temperatury[[#This Row],[Temperatura]]-24)/2))))</f>
        <v>107</v>
      </c>
      <c r="E38">
        <f xml:space="preserve"> INT(80 * (1 + ($M$3* ((temperatury[[#This Row],[Temperatura]]-24)/2))))</f>
        <v>72</v>
      </c>
      <c r="F38" s="5">
        <f>temperatury[[#This Row],[Hotdogi]]*7</f>
        <v>553</v>
      </c>
      <c r="G38" s="5">
        <f>temperatury[[#This Row],[Lody]]*5</f>
        <v>535</v>
      </c>
      <c r="H38" s="5">
        <f>temperatury[[#This Row],[Kukurydza]]*6</f>
        <v>432</v>
      </c>
    </row>
    <row r="39" spans="1:8" x14ac:dyDescent="0.3">
      <c r="A39" s="1">
        <v>44750</v>
      </c>
      <c r="B39">
        <v>24</v>
      </c>
      <c r="C39">
        <f xml:space="preserve"> INT(90 * (1 + ($M$1* ((temperatury[[#This Row],[Temperatura]]-24)/2))))</f>
        <v>90</v>
      </c>
      <c r="D39">
        <f xml:space="preserve"> INT(120 * (1 + ($M$2* ((temperatury[[#This Row],[Temperatura]]-24)/2))))</f>
        <v>120</v>
      </c>
      <c r="E39">
        <f xml:space="preserve"> INT(80 * (1 + ($M$3* ((temperatury[[#This Row],[Temperatura]]-24)/2))))</f>
        <v>80</v>
      </c>
      <c r="F39" s="5">
        <f>temperatury[[#This Row],[Hotdogi]]*7</f>
        <v>630</v>
      </c>
      <c r="G39" s="5">
        <f>temperatury[[#This Row],[Lody]]*5</f>
        <v>600</v>
      </c>
      <c r="H39" s="5">
        <f>temperatury[[#This Row],[Kukurydza]]*6</f>
        <v>480</v>
      </c>
    </row>
    <row r="40" spans="1:8" x14ac:dyDescent="0.3">
      <c r="A40" s="1">
        <v>44751</v>
      </c>
      <c r="B40">
        <v>19</v>
      </c>
      <c r="C40">
        <f xml:space="preserve"> INT(90 * (1 + ($M$1* ((temperatury[[#This Row],[Temperatura]]-24)/2))))</f>
        <v>72</v>
      </c>
      <c r="D40">
        <f xml:space="preserve"> INT(120 * (1 + ($M$2* ((temperatury[[#This Row],[Temperatura]]-24)/2))))</f>
        <v>99</v>
      </c>
      <c r="E40">
        <f xml:space="preserve"> INT(80 * (1 + ($M$3* ((temperatury[[#This Row],[Temperatura]]-24)/2))))</f>
        <v>68</v>
      </c>
      <c r="F40" s="5">
        <f>temperatury[[#This Row],[Hotdogi]]*7</f>
        <v>504</v>
      </c>
      <c r="G40" s="5">
        <f>temperatury[[#This Row],[Lody]]*5</f>
        <v>495</v>
      </c>
      <c r="H40" s="5">
        <f>temperatury[[#This Row],[Kukurydza]]*6</f>
        <v>408</v>
      </c>
    </row>
    <row r="41" spans="1:8" x14ac:dyDescent="0.3">
      <c r="A41" s="1">
        <v>44752</v>
      </c>
      <c r="B41">
        <v>28</v>
      </c>
      <c r="C41">
        <f xml:space="preserve"> INT(90 * (1 + ($M$1* ((temperatury[[#This Row],[Temperatura]]-24)/2))))</f>
        <v>103</v>
      </c>
      <c r="D41">
        <f xml:space="preserve"> INT(120 * (1 + ($M$2* ((temperatury[[#This Row],[Temperatura]]-24)/2))))</f>
        <v>136</v>
      </c>
      <c r="E41">
        <f xml:space="preserve"> INT(80 * (1 + ($M$3* ((temperatury[[#This Row],[Temperatura]]-24)/2))))</f>
        <v>89</v>
      </c>
      <c r="F41" s="5">
        <f>temperatury[[#This Row],[Hotdogi]]*7</f>
        <v>721</v>
      </c>
      <c r="G41" s="5">
        <f>temperatury[[#This Row],[Lody]]*5</f>
        <v>680</v>
      </c>
      <c r="H41" s="5">
        <f>temperatury[[#This Row],[Kukurydza]]*6</f>
        <v>534</v>
      </c>
    </row>
    <row r="42" spans="1:8" x14ac:dyDescent="0.3">
      <c r="A42" s="1">
        <v>44753</v>
      </c>
      <c r="B42">
        <v>27</v>
      </c>
      <c r="C42">
        <f xml:space="preserve"> INT(90 * (1 + ($M$1* ((temperatury[[#This Row],[Temperatura]]-24)/2))))</f>
        <v>100</v>
      </c>
      <c r="D42">
        <f xml:space="preserve"> INT(120 * (1 + ($M$2* ((temperatury[[#This Row],[Temperatura]]-24)/2))))</f>
        <v>132</v>
      </c>
      <c r="E42">
        <f xml:space="preserve"> INT(80 * (1 + ($M$3* ((temperatury[[#This Row],[Temperatura]]-24)/2))))</f>
        <v>87</v>
      </c>
      <c r="F42" s="5">
        <f>temperatury[[#This Row],[Hotdogi]]*7</f>
        <v>700</v>
      </c>
      <c r="G42" s="5">
        <f>temperatury[[#This Row],[Lody]]*5</f>
        <v>660</v>
      </c>
      <c r="H42" s="5">
        <f>temperatury[[#This Row],[Kukurydza]]*6</f>
        <v>522</v>
      </c>
    </row>
    <row r="43" spans="1:8" x14ac:dyDescent="0.3">
      <c r="A43" s="1">
        <v>44754</v>
      </c>
      <c r="B43">
        <v>24</v>
      </c>
      <c r="C43">
        <f xml:space="preserve"> INT(90 * (1 + ($M$1* ((temperatury[[#This Row],[Temperatura]]-24)/2))))</f>
        <v>90</v>
      </c>
      <c r="D43">
        <f xml:space="preserve"> INT(120 * (1 + ($M$2* ((temperatury[[#This Row],[Temperatura]]-24)/2))))</f>
        <v>120</v>
      </c>
      <c r="E43">
        <f xml:space="preserve"> INT(80 * (1 + ($M$3* ((temperatury[[#This Row],[Temperatura]]-24)/2))))</f>
        <v>80</v>
      </c>
      <c r="F43" s="5">
        <f>temperatury[[#This Row],[Hotdogi]]*7</f>
        <v>630</v>
      </c>
      <c r="G43" s="5">
        <f>temperatury[[#This Row],[Lody]]*5</f>
        <v>600</v>
      </c>
      <c r="H43" s="5">
        <f>temperatury[[#This Row],[Kukurydza]]*6</f>
        <v>480</v>
      </c>
    </row>
    <row r="44" spans="1:8" x14ac:dyDescent="0.3">
      <c r="A44" s="1">
        <v>44755</v>
      </c>
      <c r="B44">
        <v>22</v>
      </c>
      <c r="C44">
        <f xml:space="preserve"> INT(90 * (1 + ($M$1* ((temperatury[[#This Row],[Temperatura]]-24)/2))))</f>
        <v>83</v>
      </c>
      <c r="D44">
        <f xml:space="preserve"> INT(120 * (1 + ($M$2* ((temperatury[[#This Row],[Temperatura]]-24)/2))))</f>
        <v>111</v>
      </c>
      <c r="E44">
        <f xml:space="preserve"> INT(80 * (1 + ($M$3* ((temperatury[[#This Row],[Temperatura]]-24)/2))))</f>
        <v>75</v>
      </c>
      <c r="F44" s="5">
        <f>temperatury[[#This Row],[Hotdogi]]*7</f>
        <v>581</v>
      </c>
      <c r="G44" s="5">
        <f>temperatury[[#This Row],[Lody]]*5</f>
        <v>555</v>
      </c>
      <c r="H44" s="5">
        <f>temperatury[[#This Row],[Kukurydza]]*6</f>
        <v>450</v>
      </c>
    </row>
    <row r="45" spans="1:8" x14ac:dyDescent="0.3">
      <c r="A45" s="1">
        <v>44756</v>
      </c>
      <c r="B45">
        <v>17</v>
      </c>
      <c r="C45">
        <f xml:space="preserve"> INT(90 * (1 + ($M$1* ((temperatury[[#This Row],[Temperatura]]-24)/2))))</f>
        <v>65</v>
      </c>
      <c r="D45">
        <f xml:space="preserve"> INT(120 * (1 + ($M$2* ((temperatury[[#This Row],[Temperatura]]-24)/2))))</f>
        <v>91</v>
      </c>
      <c r="E45">
        <f xml:space="preserve"> INT(80 * (1 + ($M$3* ((temperatury[[#This Row],[Temperatura]]-24)/2))))</f>
        <v>63</v>
      </c>
      <c r="F45" s="5">
        <f>temperatury[[#This Row],[Hotdogi]]*7</f>
        <v>455</v>
      </c>
      <c r="G45" s="5">
        <f>temperatury[[#This Row],[Lody]]*5</f>
        <v>455</v>
      </c>
      <c r="H45" s="5">
        <f>temperatury[[#This Row],[Kukurydza]]*6</f>
        <v>378</v>
      </c>
    </row>
    <row r="46" spans="1:8" x14ac:dyDescent="0.3">
      <c r="A46" s="1">
        <v>44757</v>
      </c>
      <c r="B46">
        <v>18</v>
      </c>
      <c r="C46">
        <f xml:space="preserve"> INT(90 * (1 + ($M$1* ((temperatury[[#This Row],[Temperatura]]-24)/2))))</f>
        <v>69</v>
      </c>
      <c r="D46">
        <f xml:space="preserve"> INT(120 * (1 + ($M$2* ((temperatury[[#This Row],[Temperatura]]-24)/2))))</f>
        <v>95</v>
      </c>
      <c r="E46">
        <f xml:space="preserve"> INT(80 * (1 + ($M$3* ((temperatury[[#This Row],[Temperatura]]-24)/2))))</f>
        <v>65</v>
      </c>
      <c r="F46" s="5">
        <f>temperatury[[#This Row],[Hotdogi]]*7</f>
        <v>483</v>
      </c>
      <c r="G46" s="5">
        <f>temperatury[[#This Row],[Lody]]*5</f>
        <v>475</v>
      </c>
      <c r="H46" s="5">
        <f>temperatury[[#This Row],[Kukurydza]]*6</f>
        <v>390</v>
      </c>
    </row>
    <row r="47" spans="1:8" x14ac:dyDescent="0.3">
      <c r="A47" s="1">
        <v>44758</v>
      </c>
      <c r="B47">
        <v>23</v>
      </c>
      <c r="C47">
        <f xml:space="preserve"> INT(90 * (1 + ($M$1* ((temperatury[[#This Row],[Temperatura]]-24)/2))))</f>
        <v>86</v>
      </c>
      <c r="D47">
        <f xml:space="preserve"> INT(120 * (1 + ($M$2* ((temperatury[[#This Row],[Temperatura]]-24)/2))))</f>
        <v>115</v>
      </c>
      <c r="E47">
        <f xml:space="preserve"> INT(80 * (1 + ($M$3* ((temperatury[[#This Row],[Temperatura]]-24)/2))))</f>
        <v>77</v>
      </c>
      <c r="F47" s="5">
        <f>temperatury[[#This Row],[Hotdogi]]*7</f>
        <v>602</v>
      </c>
      <c r="G47" s="5">
        <f>temperatury[[#This Row],[Lody]]*5</f>
        <v>575</v>
      </c>
      <c r="H47" s="5">
        <f>temperatury[[#This Row],[Kukurydza]]*6</f>
        <v>462</v>
      </c>
    </row>
    <row r="48" spans="1:8" x14ac:dyDescent="0.3">
      <c r="A48" s="1">
        <v>44759</v>
      </c>
      <c r="B48">
        <v>23</v>
      </c>
      <c r="C48">
        <f xml:space="preserve"> INT(90 * (1 + ($M$1* ((temperatury[[#This Row],[Temperatura]]-24)/2))))</f>
        <v>86</v>
      </c>
      <c r="D48">
        <f xml:space="preserve"> INT(120 * (1 + ($M$2* ((temperatury[[#This Row],[Temperatura]]-24)/2))))</f>
        <v>115</v>
      </c>
      <c r="E48">
        <f xml:space="preserve"> INT(80 * (1 + ($M$3* ((temperatury[[#This Row],[Temperatura]]-24)/2))))</f>
        <v>77</v>
      </c>
      <c r="F48" s="5">
        <f>temperatury[[#This Row],[Hotdogi]]*7</f>
        <v>602</v>
      </c>
      <c r="G48" s="5">
        <f>temperatury[[#This Row],[Lody]]*5</f>
        <v>575</v>
      </c>
      <c r="H48" s="5">
        <f>temperatury[[#This Row],[Kukurydza]]*6</f>
        <v>462</v>
      </c>
    </row>
    <row r="49" spans="1:8" x14ac:dyDescent="0.3">
      <c r="A49" s="1">
        <v>44760</v>
      </c>
      <c r="B49">
        <v>19</v>
      </c>
      <c r="C49">
        <f xml:space="preserve"> INT(90 * (1 + ($M$1* ((temperatury[[#This Row],[Temperatura]]-24)/2))))</f>
        <v>72</v>
      </c>
      <c r="D49">
        <f xml:space="preserve"> INT(120 * (1 + ($M$2* ((temperatury[[#This Row],[Temperatura]]-24)/2))))</f>
        <v>99</v>
      </c>
      <c r="E49">
        <f xml:space="preserve"> INT(80 * (1 + ($M$3* ((temperatury[[#This Row],[Temperatura]]-24)/2))))</f>
        <v>68</v>
      </c>
      <c r="F49" s="5">
        <f>temperatury[[#This Row],[Hotdogi]]*7</f>
        <v>504</v>
      </c>
      <c r="G49" s="5">
        <f>temperatury[[#This Row],[Lody]]*5</f>
        <v>495</v>
      </c>
      <c r="H49" s="5">
        <f>temperatury[[#This Row],[Kukurydza]]*6</f>
        <v>408</v>
      </c>
    </row>
    <row r="50" spans="1:8" x14ac:dyDescent="0.3">
      <c r="A50" s="1">
        <v>44761</v>
      </c>
      <c r="B50">
        <v>21</v>
      </c>
      <c r="C50">
        <f xml:space="preserve"> INT(90 * (1 + ($M$1* ((temperatury[[#This Row],[Temperatura]]-24)/2))))</f>
        <v>79</v>
      </c>
      <c r="D50">
        <f xml:space="preserve"> INT(120 * (1 + ($M$2* ((temperatury[[#This Row],[Temperatura]]-24)/2))))</f>
        <v>107</v>
      </c>
      <c r="E50">
        <f xml:space="preserve"> INT(80 * (1 + ($M$3* ((temperatury[[#This Row],[Temperatura]]-24)/2))))</f>
        <v>72</v>
      </c>
      <c r="F50" s="5">
        <f>temperatury[[#This Row],[Hotdogi]]*7</f>
        <v>553</v>
      </c>
      <c r="G50" s="5">
        <f>temperatury[[#This Row],[Lody]]*5</f>
        <v>535</v>
      </c>
      <c r="H50" s="5">
        <f>temperatury[[#This Row],[Kukurydza]]*6</f>
        <v>432</v>
      </c>
    </row>
    <row r="51" spans="1:8" x14ac:dyDescent="0.3">
      <c r="A51" s="1">
        <v>44762</v>
      </c>
      <c r="B51">
        <v>25</v>
      </c>
      <c r="C51">
        <f xml:space="preserve"> INT(90 * (1 + ($M$1* ((temperatury[[#This Row],[Temperatura]]-24)/2))))</f>
        <v>93</v>
      </c>
      <c r="D51">
        <f xml:space="preserve"> INT(120 * (1 + ($M$2* ((temperatury[[#This Row],[Temperatura]]-24)/2))))</f>
        <v>124</v>
      </c>
      <c r="E51">
        <f xml:space="preserve"> INT(80 * (1 + ($M$3* ((temperatury[[#This Row],[Temperatura]]-24)/2))))</f>
        <v>82</v>
      </c>
      <c r="F51" s="5">
        <f>temperatury[[#This Row],[Hotdogi]]*7</f>
        <v>651</v>
      </c>
      <c r="G51" s="5">
        <f>temperatury[[#This Row],[Lody]]*5</f>
        <v>620</v>
      </c>
      <c r="H51" s="5">
        <f>temperatury[[#This Row],[Kukurydza]]*6</f>
        <v>492</v>
      </c>
    </row>
    <row r="52" spans="1:8" x14ac:dyDescent="0.3">
      <c r="A52" s="1">
        <v>44763</v>
      </c>
      <c r="B52">
        <v>28</v>
      </c>
      <c r="C52">
        <f xml:space="preserve"> INT(90 * (1 + ($M$1* ((temperatury[[#This Row],[Temperatura]]-24)/2))))</f>
        <v>103</v>
      </c>
      <c r="D52">
        <f xml:space="preserve"> INT(120 * (1 + ($M$2* ((temperatury[[#This Row],[Temperatura]]-24)/2))))</f>
        <v>136</v>
      </c>
      <c r="E52">
        <f xml:space="preserve"> INT(80 * (1 + ($M$3* ((temperatury[[#This Row],[Temperatura]]-24)/2))))</f>
        <v>89</v>
      </c>
      <c r="F52" s="5">
        <f>temperatury[[#This Row],[Hotdogi]]*7</f>
        <v>721</v>
      </c>
      <c r="G52" s="5">
        <f>temperatury[[#This Row],[Lody]]*5</f>
        <v>680</v>
      </c>
      <c r="H52" s="5">
        <f>temperatury[[#This Row],[Kukurydza]]*6</f>
        <v>534</v>
      </c>
    </row>
    <row r="53" spans="1:8" x14ac:dyDescent="0.3">
      <c r="A53" s="1">
        <v>44764</v>
      </c>
      <c r="B53">
        <v>27</v>
      </c>
      <c r="C53">
        <f xml:space="preserve"> INT(90 * (1 + ($M$1* ((temperatury[[#This Row],[Temperatura]]-24)/2))))</f>
        <v>100</v>
      </c>
      <c r="D53">
        <f xml:space="preserve"> INT(120 * (1 + ($M$2* ((temperatury[[#This Row],[Temperatura]]-24)/2))))</f>
        <v>132</v>
      </c>
      <c r="E53">
        <f xml:space="preserve"> INT(80 * (1 + ($M$3* ((temperatury[[#This Row],[Temperatura]]-24)/2))))</f>
        <v>87</v>
      </c>
      <c r="F53" s="5">
        <f>temperatury[[#This Row],[Hotdogi]]*7</f>
        <v>700</v>
      </c>
      <c r="G53" s="5">
        <f>temperatury[[#This Row],[Lody]]*5</f>
        <v>660</v>
      </c>
      <c r="H53" s="5">
        <f>temperatury[[#This Row],[Kukurydza]]*6</f>
        <v>522</v>
      </c>
    </row>
    <row r="54" spans="1:8" x14ac:dyDescent="0.3">
      <c r="A54" s="1">
        <v>44765</v>
      </c>
      <c r="B54">
        <v>23</v>
      </c>
      <c r="C54">
        <f xml:space="preserve"> INT(90 * (1 + ($M$1* ((temperatury[[#This Row],[Temperatura]]-24)/2))))</f>
        <v>86</v>
      </c>
      <c r="D54">
        <f xml:space="preserve"> INT(120 * (1 + ($M$2* ((temperatury[[#This Row],[Temperatura]]-24)/2))))</f>
        <v>115</v>
      </c>
      <c r="E54">
        <f xml:space="preserve"> INT(80 * (1 + ($M$3* ((temperatury[[#This Row],[Temperatura]]-24)/2))))</f>
        <v>77</v>
      </c>
      <c r="F54" s="5">
        <f>temperatury[[#This Row],[Hotdogi]]*7</f>
        <v>602</v>
      </c>
      <c r="G54" s="5">
        <f>temperatury[[#This Row],[Lody]]*5</f>
        <v>575</v>
      </c>
      <c r="H54" s="5">
        <f>temperatury[[#This Row],[Kukurydza]]*6</f>
        <v>462</v>
      </c>
    </row>
    <row r="55" spans="1:8" x14ac:dyDescent="0.3">
      <c r="A55" s="1">
        <v>44766</v>
      </c>
      <c r="B55">
        <v>26</v>
      </c>
      <c r="C55">
        <f xml:space="preserve"> INT(90 * (1 + ($M$1* ((temperatury[[#This Row],[Temperatura]]-24)/2))))</f>
        <v>96</v>
      </c>
      <c r="D55">
        <f xml:space="preserve"> INT(120 * (1 + ($M$2* ((temperatury[[#This Row],[Temperatura]]-24)/2))))</f>
        <v>128</v>
      </c>
      <c r="E55">
        <f xml:space="preserve"> INT(80 * (1 + ($M$3* ((temperatury[[#This Row],[Temperatura]]-24)/2))))</f>
        <v>84</v>
      </c>
      <c r="F55" s="5">
        <f>temperatury[[#This Row],[Hotdogi]]*7</f>
        <v>672</v>
      </c>
      <c r="G55" s="5">
        <f>temperatury[[#This Row],[Lody]]*5</f>
        <v>640</v>
      </c>
      <c r="H55" s="5">
        <f>temperatury[[#This Row],[Kukurydza]]*6</f>
        <v>504</v>
      </c>
    </row>
    <row r="56" spans="1:8" x14ac:dyDescent="0.3">
      <c r="A56" s="1">
        <v>44767</v>
      </c>
      <c r="B56">
        <v>29</v>
      </c>
      <c r="C56">
        <f xml:space="preserve"> INT(90 * (1 + ($M$1* ((temperatury[[#This Row],[Temperatura]]-24)/2))))</f>
        <v>107</v>
      </c>
      <c r="D56">
        <f xml:space="preserve"> INT(120 * (1 + ($M$2* ((temperatury[[#This Row],[Temperatura]]-24)/2))))</f>
        <v>140</v>
      </c>
      <c r="E56">
        <f xml:space="preserve"> INT(80 * (1 + ($M$3* ((temperatury[[#This Row],[Temperatura]]-24)/2))))</f>
        <v>91</v>
      </c>
      <c r="F56" s="5">
        <f>temperatury[[#This Row],[Hotdogi]]*7</f>
        <v>749</v>
      </c>
      <c r="G56" s="5">
        <f>temperatury[[#This Row],[Lody]]*5</f>
        <v>700</v>
      </c>
      <c r="H56" s="5">
        <f>temperatury[[#This Row],[Kukurydza]]*6</f>
        <v>546</v>
      </c>
    </row>
    <row r="57" spans="1:8" x14ac:dyDescent="0.3">
      <c r="A57" s="1">
        <v>44768</v>
      </c>
      <c r="B57">
        <v>26</v>
      </c>
      <c r="C57">
        <f xml:space="preserve"> INT(90 * (1 + ($M$1* ((temperatury[[#This Row],[Temperatura]]-24)/2))))</f>
        <v>96</v>
      </c>
      <c r="D57">
        <f xml:space="preserve"> INT(120 * (1 + ($M$2* ((temperatury[[#This Row],[Temperatura]]-24)/2))))</f>
        <v>128</v>
      </c>
      <c r="E57">
        <f xml:space="preserve"> INT(80 * (1 + ($M$3* ((temperatury[[#This Row],[Temperatura]]-24)/2))))</f>
        <v>84</v>
      </c>
      <c r="F57" s="5">
        <f>temperatury[[#This Row],[Hotdogi]]*7</f>
        <v>672</v>
      </c>
      <c r="G57" s="5">
        <f>temperatury[[#This Row],[Lody]]*5</f>
        <v>640</v>
      </c>
      <c r="H57" s="5">
        <f>temperatury[[#This Row],[Kukurydza]]*6</f>
        <v>504</v>
      </c>
    </row>
    <row r="58" spans="1:8" x14ac:dyDescent="0.3">
      <c r="A58" s="1">
        <v>44769</v>
      </c>
      <c r="B58">
        <v>27</v>
      </c>
      <c r="C58">
        <f xml:space="preserve"> INT(90 * (1 + ($M$1* ((temperatury[[#This Row],[Temperatura]]-24)/2))))</f>
        <v>100</v>
      </c>
      <c r="D58">
        <f xml:space="preserve"> INT(120 * (1 + ($M$2* ((temperatury[[#This Row],[Temperatura]]-24)/2))))</f>
        <v>132</v>
      </c>
      <c r="E58">
        <f xml:space="preserve"> INT(80 * (1 + ($M$3* ((temperatury[[#This Row],[Temperatura]]-24)/2))))</f>
        <v>87</v>
      </c>
      <c r="F58" s="5">
        <f>temperatury[[#This Row],[Hotdogi]]*7</f>
        <v>700</v>
      </c>
      <c r="G58" s="5">
        <f>temperatury[[#This Row],[Lody]]*5</f>
        <v>660</v>
      </c>
      <c r="H58" s="5">
        <f>temperatury[[#This Row],[Kukurydza]]*6</f>
        <v>522</v>
      </c>
    </row>
    <row r="59" spans="1:8" x14ac:dyDescent="0.3">
      <c r="A59" s="1">
        <v>44770</v>
      </c>
      <c r="B59">
        <v>24</v>
      </c>
      <c r="C59">
        <f xml:space="preserve"> INT(90 * (1 + ($M$1* ((temperatury[[#This Row],[Temperatura]]-24)/2))))</f>
        <v>90</v>
      </c>
      <c r="D59">
        <f xml:space="preserve"> INT(120 * (1 + ($M$2* ((temperatury[[#This Row],[Temperatura]]-24)/2))))</f>
        <v>120</v>
      </c>
      <c r="E59">
        <f xml:space="preserve"> INT(80 * (1 + ($M$3* ((temperatury[[#This Row],[Temperatura]]-24)/2))))</f>
        <v>80</v>
      </c>
      <c r="F59" s="5">
        <f>temperatury[[#This Row],[Hotdogi]]*7</f>
        <v>630</v>
      </c>
      <c r="G59" s="5">
        <f>temperatury[[#This Row],[Lody]]*5</f>
        <v>600</v>
      </c>
      <c r="H59" s="5">
        <f>temperatury[[#This Row],[Kukurydza]]*6</f>
        <v>480</v>
      </c>
    </row>
    <row r="60" spans="1:8" x14ac:dyDescent="0.3">
      <c r="A60" s="1">
        <v>44771</v>
      </c>
      <c r="B60">
        <v>26</v>
      </c>
      <c r="C60">
        <f xml:space="preserve"> INT(90 * (1 + ($M$1* ((temperatury[[#This Row],[Temperatura]]-24)/2))))</f>
        <v>96</v>
      </c>
      <c r="D60">
        <f xml:space="preserve"> INT(120 * (1 + ($M$2* ((temperatury[[#This Row],[Temperatura]]-24)/2))))</f>
        <v>128</v>
      </c>
      <c r="E60">
        <f xml:space="preserve"> INT(80 * (1 + ($M$3* ((temperatury[[#This Row],[Temperatura]]-24)/2))))</f>
        <v>84</v>
      </c>
      <c r="F60" s="5">
        <f>temperatury[[#This Row],[Hotdogi]]*7</f>
        <v>672</v>
      </c>
      <c r="G60" s="5">
        <f>temperatury[[#This Row],[Lody]]*5</f>
        <v>640</v>
      </c>
      <c r="H60" s="5">
        <f>temperatury[[#This Row],[Kukurydza]]*6</f>
        <v>504</v>
      </c>
    </row>
    <row r="61" spans="1:8" x14ac:dyDescent="0.3">
      <c r="A61" s="1">
        <v>44772</v>
      </c>
      <c r="B61">
        <v>25</v>
      </c>
      <c r="C61">
        <f xml:space="preserve"> INT(90 * (1 + ($M$1* ((temperatury[[#This Row],[Temperatura]]-24)/2))))</f>
        <v>93</v>
      </c>
      <c r="D61">
        <f xml:space="preserve"> INT(120 * (1 + ($M$2* ((temperatury[[#This Row],[Temperatura]]-24)/2))))</f>
        <v>124</v>
      </c>
      <c r="E61">
        <f xml:space="preserve"> INT(80 * (1 + ($M$3* ((temperatury[[#This Row],[Temperatura]]-24)/2))))</f>
        <v>82</v>
      </c>
      <c r="F61" s="5">
        <f>temperatury[[#This Row],[Hotdogi]]*7</f>
        <v>651</v>
      </c>
      <c r="G61" s="5">
        <f>temperatury[[#This Row],[Lody]]*5</f>
        <v>620</v>
      </c>
      <c r="H61" s="5">
        <f>temperatury[[#This Row],[Kukurydza]]*6</f>
        <v>492</v>
      </c>
    </row>
    <row r="62" spans="1:8" x14ac:dyDescent="0.3">
      <c r="A62" s="1">
        <v>44773</v>
      </c>
      <c r="B62">
        <v>24</v>
      </c>
      <c r="C62">
        <f xml:space="preserve"> INT(90 * (1 + ($M$1* ((temperatury[[#This Row],[Temperatura]]-24)/2))))</f>
        <v>90</v>
      </c>
      <c r="D62">
        <f xml:space="preserve"> INT(120 * (1 + ($M$2* ((temperatury[[#This Row],[Temperatura]]-24)/2))))</f>
        <v>120</v>
      </c>
      <c r="E62">
        <f xml:space="preserve"> INT(80 * (1 + ($M$3* ((temperatury[[#This Row],[Temperatura]]-24)/2))))</f>
        <v>80</v>
      </c>
      <c r="F62" s="5">
        <f>temperatury[[#This Row],[Hotdogi]]*7</f>
        <v>630</v>
      </c>
      <c r="G62" s="5">
        <f>temperatury[[#This Row],[Lody]]*5</f>
        <v>600</v>
      </c>
      <c r="H62" s="5">
        <f>temperatury[[#This Row],[Kukurydza]]*6</f>
        <v>480</v>
      </c>
    </row>
    <row r="63" spans="1:8" x14ac:dyDescent="0.3">
      <c r="A63" s="1">
        <v>44774</v>
      </c>
      <c r="B63">
        <v>22</v>
      </c>
      <c r="C63">
        <f xml:space="preserve"> INT(90 * (1 + ($M$1* ((temperatury[[#This Row],[Temperatura]]-24)/2))))</f>
        <v>83</v>
      </c>
      <c r="D63">
        <f xml:space="preserve"> INT(120 * (1 + ($M$2* ((temperatury[[#This Row],[Temperatura]]-24)/2))))</f>
        <v>111</v>
      </c>
      <c r="E63">
        <f xml:space="preserve"> INT(80 * (1 + ($M$3* ((temperatury[[#This Row],[Temperatura]]-24)/2))))</f>
        <v>75</v>
      </c>
      <c r="F63" s="5">
        <f>temperatury[[#This Row],[Hotdogi]]*7</f>
        <v>581</v>
      </c>
      <c r="G63" s="5">
        <f>temperatury[[#This Row],[Lody]]*5</f>
        <v>555</v>
      </c>
      <c r="H63" s="5">
        <f>temperatury[[#This Row],[Kukurydza]]*6</f>
        <v>450</v>
      </c>
    </row>
    <row r="64" spans="1:8" x14ac:dyDescent="0.3">
      <c r="A64" s="1">
        <v>44775</v>
      </c>
      <c r="B64">
        <v>19</v>
      </c>
      <c r="C64">
        <f xml:space="preserve"> INT(90 * (1 + ($M$1* ((temperatury[[#This Row],[Temperatura]]-24)/2))))</f>
        <v>72</v>
      </c>
      <c r="D64">
        <f xml:space="preserve"> INT(120 * (1 + ($M$2* ((temperatury[[#This Row],[Temperatura]]-24)/2))))</f>
        <v>99</v>
      </c>
      <c r="E64">
        <f xml:space="preserve"> INT(80 * (1 + ($M$3* ((temperatury[[#This Row],[Temperatura]]-24)/2))))</f>
        <v>68</v>
      </c>
      <c r="F64" s="5">
        <f>temperatury[[#This Row],[Hotdogi]]*7</f>
        <v>504</v>
      </c>
      <c r="G64" s="5">
        <f>temperatury[[#This Row],[Lody]]*5</f>
        <v>495</v>
      </c>
      <c r="H64" s="5">
        <f>temperatury[[#This Row],[Kukurydza]]*6</f>
        <v>408</v>
      </c>
    </row>
    <row r="65" spans="1:8" x14ac:dyDescent="0.3">
      <c r="A65" s="1">
        <v>44776</v>
      </c>
      <c r="B65">
        <v>21</v>
      </c>
      <c r="C65">
        <f xml:space="preserve"> INT(90 * (1 + ($M$1* ((temperatury[[#This Row],[Temperatura]]-24)/2))))</f>
        <v>79</v>
      </c>
      <c r="D65">
        <f xml:space="preserve"> INT(120 * (1 + ($M$2* ((temperatury[[#This Row],[Temperatura]]-24)/2))))</f>
        <v>107</v>
      </c>
      <c r="E65">
        <f xml:space="preserve"> INT(80 * (1 + ($M$3* ((temperatury[[#This Row],[Temperatura]]-24)/2))))</f>
        <v>72</v>
      </c>
      <c r="F65" s="5">
        <f>temperatury[[#This Row],[Hotdogi]]*7</f>
        <v>553</v>
      </c>
      <c r="G65" s="5">
        <f>temperatury[[#This Row],[Lody]]*5</f>
        <v>535</v>
      </c>
      <c r="H65" s="5">
        <f>temperatury[[#This Row],[Kukurydza]]*6</f>
        <v>432</v>
      </c>
    </row>
    <row r="66" spans="1:8" x14ac:dyDescent="0.3">
      <c r="A66" s="1">
        <v>44777</v>
      </c>
      <c r="B66">
        <v>26</v>
      </c>
      <c r="C66">
        <f xml:space="preserve"> INT(90 * (1 + ($M$1* ((temperatury[[#This Row],[Temperatura]]-24)/2))))</f>
        <v>96</v>
      </c>
      <c r="D66">
        <f xml:space="preserve"> INT(120 * (1 + ($M$2* ((temperatury[[#This Row],[Temperatura]]-24)/2))))</f>
        <v>128</v>
      </c>
      <c r="E66">
        <f xml:space="preserve"> INT(80 * (1 + ($M$3* ((temperatury[[#This Row],[Temperatura]]-24)/2))))</f>
        <v>84</v>
      </c>
      <c r="F66" s="5">
        <f>temperatury[[#This Row],[Hotdogi]]*7</f>
        <v>672</v>
      </c>
      <c r="G66" s="5">
        <f>temperatury[[#This Row],[Lody]]*5</f>
        <v>640</v>
      </c>
      <c r="H66" s="5">
        <f>temperatury[[#This Row],[Kukurydza]]*6</f>
        <v>504</v>
      </c>
    </row>
    <row r="67" spans="1:8" x14ac:dyDescent="0.3">
      <c r="A67" s="1">
        <v>44778</v>
      </c>
      <c r="B67">
        <v>19</v>
      </c>
      <c r="C67">
        <f xml:space="preserve"> INT(90 * (1 + ($M$1* ((temperatury[[#This Row],[Temperatura]]-24)/2))))</f>
        <v>72</v>
      </c>
      <c r="D67">
        <f xml:space="preserve"> INT(120 * (1 + ($M$2* ((temperatury[[#This Row],[Temperatura]]-24)/2))))</f>
        <v>99</v>
      </c>
      <c r="E67">
        <f xml:space="preserve"> INT(80 * (1 + ($M$3* ((temperatury[[#This Row],[Temperatura]]-24)/2))))</f>
        <v>68</v>
      </c>
      <c r="F67" s="5">
        <f>temperatury[[#This Row],[Hotdogi]]*7</f>
        <v>504</v>
      </c>
      <c r="G67" s="5">
        <f>temperatury[[#This Row],[Lody]]*5</f>
        <v>495</v>
      </c>
      <c r="H67" s="5">
        <f>temperatury[[#This Row],[Kukurydza]]*6</f>
        <v>408</v>
      </c>
    </row>
    <row r="68" spans="1:8" x14ac:dyDescent="0.3">
      <c r="A68" s="1">
        <v>44779</v>
      </c>
      <c r="B68">
        <v>21</v>
      </c>
      <c r="C68">
        <f xml:space="preserve"> INT(90 * (1 + ($M$1* ((temperatury[[#This Row],[Temperatura]]-24)/2))))</f>
        <v>79</v>
      </c>
      <c r="D68">
        <f xml:space="preserve"> INT(120 * (1 + ($M$2* ((temperatury[[#This Row],[Temperatura]]-24)/2))))</f>
        <v>107</v>
      </c>
      <c r="E68">
        <f xml:space="preserve"> INT(80 * (1 + ($M$3* ((temperatury[[#This Row],[Temperatura]]-24)/2))))</f>
        <v>72</v>
      </c>
      <c r="F68" s="5">
        <f>temperatury[[#This Row],[Hotdogi]]*7</f>
        <v>553</v>
      </c>
      <c r="G68" s="5">
        <f>temperatury[[#This Row],[Lody]]*5</f>
        <v>535</v>
      </c>
      <c r="H68" s="5">
        <f>temperatury[[#This Row],[Kukurydza]]*6</f>
        <v>432</v>
      </c>
    </row>
    <row r="69" spans="1:8" x14ac:dyDescent="0.3">
      <c r="A69" s="1">
        <v>44780</v>
      </c>
      <c r="B69">
        <v>23</v>
      </c>
      <c r="C69">
        <f xml:space="preserve"> INT(90 * (1 + ($M$1* ((temperatury[[#This Row],[Temperatura]]-24)/2))))</f>
        <v>86</v>
      </c>
      <c r="D69">
        <f xml:space="preserve"> INT(120 * (1 + ($M$2* ((temperatury[[#This Row],[Temperatura]]-24)/2))))</f>
        <v>115</v>
      </c>
      <c r="E69">
        <f xml:space="preserve"> INT(80 * (1 + ($M$3* ((temperatury[[#This Row],[Temperatura]]-24)/2))))</f>
        <v>77</v>
      </c>
      <c r="F69" s="5">
        <f>temperatury[[#This Row],[Hotdogi]]*7</f>
        <v>602</v>
      </c>
      <c r="G69" s="5">
        <f>temperatury[[#This Row],[Lody]]*5</f>
        <v>575</v>
      </c>
      <c r="H69" s="5">
        <f>temperatury[[#This Row],[Kukurydza]]*6</f>
        <v>462</v>
      </c>
    </row>
    <row r="70" spans="1:8" x14ac:dyDescent="0.3">
      <c r="A70" s="1">
        <v>44781</v>
      </c>
      <c r="B70">
        <v>27</v>
      </c>
      <c r="C70">
        <f xml:space="preserve"> INT(90 * (1 + ($M$1* ((temperatury[[#This Row],[Temperatura]]-24)/2))))</f>
        <v>100</v>
      </c>
      <c r="D70">
        <f xml:space="preserve"> INT(120 * (1 + ($M$2* ((temperatury[[#This Row],[Temperatura]]-24)/2))))</f>
        <v>132</v>
      </c>
      <c r="E70">
        <f xml:space="preserve"> INT(80 * (1 + ($M$3* ((temperatury[[#This Row],[Temperatura]]-24)/2))))</f>
        <v>87</v>
      </c>
      <c r="F70" s="5">
        <f>temperatury[[#This Row],[Hotdogi]]*7</f>
        <v>700</v>
      </c>
      <c r="G70" s="5">
        <f>temperatury[[#This Row],[Lody]]*5</f>
        <v>660</v>
      </c>
      <c r="H70" s="5">
        <f>temperatury[[#This Row],[Kukurydza]]*6</f>
        <v>522</v>
      </c>
    </row>
    <row r="71" spans="1:8" x14ac:dyDescent="0.3">
      <c r="A71" s="1">
        <v>44782</v>
      </c>
      <c r="B71">
        <v>20</v>
      </c>
      <c r="C71">
        <f xml:space="preserve"> INT(90 * (1 + ($M$1* ((temperatury[[#This Row],[Temperatura]]-24)/2))))</f>
        <v>76</v>
      </c>
      <c r="D71">
        <f xml:space="preserve"> INT(120 * (1 + ($M$2* ((temperatury[[#This Row],[Temperatura]]-24)/2))))</f>
        <v>103</v>
      </c>
      <c r="E71">
        <f xml:space="preserve"> INT(80 * (1 + ($M$3* ((temperatury[[#This Row],[Temperatura]]-24)/2))))</f>
        <v>70</v>
      </c>
      <c r="F71" s="5">
        <f>temperatury[[#This Row],[Hotdogi]]*7</f>
        <v>532</v>
      </c>
      <c r="G71" s="5">
        <f>temperatury[[#This Row],[Lody]]*5</f>
        <v>515</v>
      </c>
      <c r="H71" s="5">
        <f>temperatury[[#This Row],[Kukurydza]]*6</f>
        <v>420</v>
      </c>
    </row>
    <row r="72" spans="1:8" x14ac:dyDescent="0.3">
      <c r="A72" s="1">
        <v>44783</v>
      </c>
      <c r="B72">
        <v>18</v>
      </c>
      <c r="C72">
        <f xml:space="preserve"> INT(90 * (1 + ($M$1* ((temperatury[[#This Row],[Temperatura]]-24)/2))))</f>
        <v>69</v>
      </c>
      <c r="D72">
        <f xml:space="preserve"> INT(120 * (1 + ($M$2* ((temperatury[[#This Row],[Temperatura]]-24)/2))))</f>
        <v>95</v>
      </c>
      <c r="E72">
        <f xml:space="preserve"> INT(80 * (1 + ($M$3* ((temperatury[[#This Row],[Temperatura]]-24)/2))))</f>
        <v>65</v>
      </c>
      <c r="F72" s="5">
        <f>temperatury[[#This Row],[Hotdogi]]*7</f>
        <v>483</v>
      </c>
      <c r="G72" s="5">
        <f>temperatury[[#This Row],[Lody]]*5</f>
        <v>475</v>
      </c>
      <c r="H72" s="5">
        <f>temperatury[[#This Row],[Kukurydza]]*6</f>
        <v>390</v>
      </c>
    </row>
    <row r="73" spans="1:8" x14ac:dyDescent="0.3">
      <c r="A73" s="1">
        <v>44784</v>
      </c>
      <c r="B73">
        <v>17</v>
      </c>
      <c r="C73">
        <f xml:space="preserve"> INT(90 * (1 + ($M$1* ((temperatury[[#This Row],[Temperatura]]-24)/2))))</f>
        <v>65</v>
      </c>
      <c r="D73">
        <f xml:space="preserve"> INT(120 * (1 + ($M$2* ((temperatury[[#This Row],[Temperatura]]-24)/2))))</f>
        <v>91</v>
      </c>
      <c r="E73">
        <f xml:space="preserve"> INT(80 * (1 + ($M$3* ((temperatury[[#This Row],[Temperatura]]-24)/2))))</f>
        <v>63</v>
      </c>
      <c r="F73" s="5">
        <f>temperatury[[#This Row],[Hotdogi]]*7</f>
        <v>455</v>
      </c>
      <c r="G73" s="5">
        <f>temperatury[[#This Row],[Lody]]*5</f>
        <v>455</v>
      </c>
      <c r="H73" s="5">
        <f>temperatury[[#This Row],[Kukurydza]]*6</f>
        <v>378</v>
      </c>
    </row>
    <row r="74" spans="1:8" x14ac:dyDescent="0.3">
      <c r="A74" s="1">
        <v>44785</v>
      </c>
      <c r="B74">
        <v>19</v>
      </c>
      <c r="C74">
        <f xml:space="preserve"> INT(90 * (1 + ($M$1* ((temperatury[[#This Row],[Temperatura]]-24)/2))))</f>
        <v>72</v>
      </c>
      <c r="D74">
        <f xml:space="preserve"> INT(120 * (1 + ($M$2* ((temperatury[[#This Row],[Temperatura]]-24)/2))))</f>
        <v>99</v>
      </c>
      <c r="E74">
        <f xml:space="preserve"> INT(80 * (1 + ($M$3* ((temperatury[[#This Row],[Temperatura]]-24)/2))))</f>
        <v>68</v>
      </c>
      <c r="F74" s="5">
        <f>temperatury[[#This Row],[Hotdogi]]*7</f>
        <v>504</v>
      </c>
      <c r="G74" s="5">
        <f>temperatury[[#This Row],[Lody]]*5</f>
        <v>495</v>
      </c>
      <c r="H74" s="5">
        <f>temperatury[[#This Row],[Kukurydza]]*6</f>
        <v>408</v>
      </c>
    </row>
    <row r="75" spans="1:8" x14ac:dyDescent="0.3">
      <c r="A75" s="1">
        <v>44786</v>
      </c>
      <c r="B75">
        <v>26</v>
      </c>
      <c r="C75">
        <f xml:space="preserve"> INT(90 * (1 + ($M$1* ((temperatury[[#This Row],[Temperatura]]-24)/2))))</f>
        <v>96</v>
      </c>
      <c r="D75">
        <f xml:space="preserve"> INT(120 * (1 + ($M$2* ((temperatury[[#This Row],[Temperatura]]-24)/2))))</f>
        <v>128</v>
      </c>
      <c r="E75">
        <f xml:space="preserve"> INT(80 * (1 + ($M$3* ((temperatury[[#This Row],[Temperatura]]-24)/2))))</f>
        <v>84</v>
      </c>
      <c r="F75" s="5">
        <f>temperatury[[#This Row],[Hotdogi]]*7</f>
        <v>672</v>
      </c>
      <c r="G75" s="5">
        <f>temperatury[[#This Row],[Lody]]*5</f>
        <v>640</v>
      </c>
      <c r="H75" s="5">
        <f>temperatury[[#This Row],[Kukurydza]]*6</f>
        <v>504</v>
      </c>
    </row>
    <row r="76" spans="1:8" x14ac:dyDescent="0.3">
      <c r="A76" s="1">
        <v>44787</v>
      </c>
      <c r="B76">
        <v>21</v>
      </c>
      <c r="C76">
        <f xml:space="preserve"> INT(90 * (1 + ($M$1* ((temperatury[[#This Row],[Temperatura]]-24)/2))))</f>
        <v>79</v>
      </c>
      <c r="D76">
        <f xml:space="preserve"> INT(120 * (1 + ($M$2* ((temperatury[[#This Row],[Temperatura]]-24)/2))))</f>
        <v>107</v>
      </c>
      <c r="E76">
        <f xml:space="preserve"> INT(80 * (1 + ($M$3* ((temperatury[[#This Row],[Temperatura]]-24)/2))))</f>
        <v>72</v>
      </c>
      <c r="F76" s="5">
        <f>temperatury[[#This Row],[Hotdogi]]*7</f>
        <v>553</v>
      </c>
      <c r="G76" s="5">
        <f>temperatury[[#This Row],[Lody]]*5</f>
        <v>535</v>
      </c>
      <c r="H76" s="5">
        <f>temperatury[[#This Row],[Kukurydza]]*6</f>
        <v>432</v>
      </c>
    </row>
    <row r="77" spans="1:8" x14ac:dyDescent="0.3">
      <c r="A77" s="1">
        <v>44788</v>
      </c>
      <c r="B77">
        <v>19</v>
      </c>
      <c r="C77">
        <f xml:space="preserve"> INT(90 * (1 + ($M$1* ((temperatury[[#This Row],[Temperatura]]-24)/2))))</f>
        <v>72</v>
      </c>
      <c r="D77">
        <f xml:space="preserve"> INT(120 * (1 + ($M$2* ((temperatury[[#This Row],[Temperatura]]-24)/2))))</f>
        <v>99</v>
      </c>
      <c r="E77">
        <f xml:space="preserve"> INT(80 * (1 + ($M$3* ((temperatury[[#This Row],[Temperatura]]-24)/2))))</f>
        <v>68</v>
      </c>
      <c r="F77" s="5">
        <f>temperatury[[#This Row],[Hotdogi]]*7</f>
        <v>504</v>
      </c>
      <c r="G77" s="5">
        <f>temperatury[[#This Row],[Lody]]*5</f>
        <v>495</v>
      </c>
      <c r="H77" s="5">
        <f>temperatury[[#This Row],[Kukurydza]]*6</f>
        <v>408</v>
      </c>
    </row>
    <row r="78" spans="1:8" x14ac:dyDescent="0.3">
      <c r="A78" s="1">
        <v>44789</v>
      </c>
      <c r="B78">
        <v>19</v>
      </c>
      <c r="C78">
        <f xml:space="preserve"> INT(90 * (1 + ($M$1* ((temperatury[[#This Row],[Temperatura]]-24)/2))))</f>
        <v>72</v>
      </c>
      <c r="D78">
        <f xml:space="preserve"> INT(120 * (1 + ($M$2* ((temperatury[[#This Row],[Temperatura]]-24)/2))))</f>
        <v>99</v>
      </c>
      <c r="E78">
        <f xml:space="preserve"> INT(80 * (1 + ($M$3* ((temperatury[[#This Row],[Temperatura]]-24)/2))))</f>
        <v>68</v>
      </c>
      <c r="F78" s="5">
        <f>temperatury[[#This Row],[Hotdogi]]*7</f>
        <v>504</v>
      </c>
      <c r="G78" s="5">
        <f>temperatury[[#This Row],[Lody]]*5</f>
        <v>495</v>
      </c>
      <c r="H78" s="5">
        <f>temperatury[[#This Row],[Kukurydza]]*6</f>
        <v>408</v>
      </c>
    </row>
    <row r="79" spans="1:8" x14ac:dyDescent="0.3">
      <c r="A79" s="1">
        <v>44790</v>
      </c>
      <c r="B79">
        <v>21</v>
      </c>
      <c r="C79">
        <f xml:space="preserve"> INT(90 * (1 + ($M$1* ((temperatury[[#This Row],[Temperatura]]-24)/2))))</f>
        <v>79</v>
      </c>
      <c r="D79">
        <f xml:space="preserve"> INT(120 * (1 + ($M$2* ((temperatury[[#This Row],[Temperatura]]-24)/2))))</f>
        <v>107</v>
      </c>
      <c r="E79">
        <f xml:space="preserve"> INT(80 * (1 + ($M$3* ((temperatury[[#This Row],[Temperatura]]-24)/2))))</f>
        <v>72</v>
      </c>
      <c r="F79" s="5">
        <f>temperatury[[#This Row],[Hotdogi]]*7</f>
        <v>553</v>
      </c>
      <c r="G79" s="5">
        <f>temperatury[[#This Row],[Lody]]*5</f>
        <v>535</v>
      </c>
      <c r="H79" s="5">
        <f>temperatury[[#This Row],[Kukurydza]]*6</f>
        <v>432</v>
      </c>
    </row>
    <row r="80" spans="1:8" x14ac:dyDescent="0.3">
      <c r="A80" s="1">
        <v>44791</v>
      </c>
      <c r="B80">
        <v>21</v>
      </c>
      <c r="C80">
        <f xml:space="preserve"> INT(90 * (1 + ($M$1* ((temperatury[[#This Row],[Temperatura]]-24)/2))))</f>
        <v>79</v>
      </c>
      <c r="D80">
        <f xml:space="preserve"> INT(120 * (1 + ($M$2* ((temperatury[[#This Row],[Temperatura]]-24)/2))))</f>
        <v>107</v>
      </c>
      <c r="E80">
        <f xml:space="preserve"> INT(80 * (1 + ($M$3* ((temperatury[[#This Row],[Temperatura]]-24)/2))))</f>
        <v>72</v>
      </c>
      <c r="F80" s="5">
        <f>temperatury[[#This Row],[Hotdogi]]*7</f>
        <v>553</v>
      </c>
      <c r="G80" s="5">
        <f>temperatury[[#This Row],[Lody]]*5</f>
        <v>535</v>
      </c>
      <c r="H80" s="5">
        <f>temperatury[[#This Row],[Kukurydza]]*6</f>
        <v>432</v>
      </c>
    </row>
    <row r="81" spans="1:8" x14ac:dyDescent="0.3">
      <c r="A81" s="1">
        <v>44792</v>
      </c>
      <c r="B81">
        <v>24</v>
      </c>
      <c r="C81">
        <f xml:space="preserve"> INT(90 * (1 + ($M$1* ((temperatury[[#This Row],[Temperatura]]-24)/2))))</f>
        <v>90</v>
      </c>
      <c r="D81">
        <f xml:space="preserve"> INT(120 * (1 + ($M$2* ((temperatury[[#This Row],[Temperatura]]-24)/2))))</f>
        <v>120</v>
      </c>
      <c r="E81">
        <f xml:space="preserve"> INT(80 * (1 + ($M$3* ((temperatury[[#This Row],[Temperatura]]-24)/2))))</f>
        <v>80</v>
      </c>
      <c r="F81" s="5">
        <f>temperatury[[#This Row],[Hotdogi]]*7</f>
        <v>630</v>
      </c>
      <c r="G81" s="5">
        <f>temperatury[[#This Row],[Lody]]*5</f>
        <v>600</v>
      </c>
      <c r="H81" s="5">
        <f>temperatury[[#This Row],[Kukurydza]]*6</f>
        <v>480</v>
      </c>
    </row>
    <row r="82" spans="1:8" x14ac:dyDescent="0.3">
      <c r="A82" s="1">
        <v>44793</v>
      </c>
      <c r="B82">
        <v>26</v>
      </c>
      <c r="C82">
        <f xml:space="preserve"> INT(90 * (1 + ($M$1* ((temperatury[[#This Row],[Temperatura]]-24)/2))))</f>
        <v>96</v>
      </c>
      <c r="D82">
        <f xml:space="preserve"> INT(120 * (1 + ($M$2* ((temperatury[[#This Row],[Temperatura]]-24)/2))))</f>
        <v>128</v>
      </c>
      <c r="E82">
        <f xml:space="preserve"> INT(80 * (1 + ($M$3* ((temperatury[[#This Row],[Temperatura]]-24)/2))))</f>
        <v>84</v>
      </c>
      <c r="F82" s="5">
        <f>temperatury[[#This Row],[Hotdogi]]*7</f>
        <v>672</v>
      </c>
      <c r="G82" s="5">
        <f>temperatury[[#This Row],[Lody]]*5</f>
        <v>640</v>
      </c>
      <c r="H82" s="5">
        <f>temperatury[[#This Row],[Kukurydza]]*6</f>
        <v>504</v>
      </c>
    </row>
    <row r="83" spans="1:8" x14ac:dyDescent="0.3">
      <c r="A83" s="1">
        <v>44794</v>
      </c>
      <c r="B83">
        <v>23</v>
      </c>
      <c r="C83">
        <f xml:space="preserve"> INT(90 * (1 + ($M$1* ((temperatury[[#This Row],[Temperatura]]-24)/2))))</f>
        <v>86</v>
      </c>
      <c r="D83">
        <f xml:space="preserve"> INT(120 * (1 + ($M$2* ((temperatury[[#This Row],[Temperatura]]-24)/2))))</f>
        <v>115</v>
      </c>
      <c r="E83">
        <f xml:space="preserve"> INT(80 * (1 + ($M$3* ((temperatury[[#This Row],[Temperatura]]-24)/2))))</f>
        <v>77</v>
      </c>
      <c r="F83" s="5">
        <f>temperatury[[#This Row],[Hotdogi]]*7</f>
        <v>602</v>
      </c>
      <c r="G83" s="5">
        <f>temperatury[[#This Row],[Lody]]*5</f>
        <v>575</v>
      </c>
      <c r="H83" s="5">
        <f>temperatury[[#This Row],[Kukurydza]]*6</f>
        <v>462</v>
      </c>
    </row>
    <row r="84" spans="1:8" x14ac:dyDescent="0.3">
      <c r="A84" s="1">
        <v>44795</v>
      </c>
      <c r="B84">
        <v>23</v>
      </c>
      <c r="C84">
        <f xml:space="preserve"> INT(90 * (1 + ($M$1* ((temperatury[[#This Row],[Temperatura]]-24)/2))))</f>
        <v>86</v>
      </c>
      <c r="D84">
        <f xml:space="preserve"> INT(120 * (1 + ($M$2* ((temperatury[[#This Row],[Temperatura]]-24)/2))))</f>
        <v>115</v>
      </c>
      <c r="E84">
        <f xml:space="preserve"> INT(80 * (1 + ($M$3* ((temperatury[[#This Row],[Temperatura]]-24)/2))))</f>
        <v>77</v>
      </c>
      <c r="F84" s="5">
        <f>temperatury[[#This Row],[Hotdogi]]*7</f>
        <v>602</v>
      </c>
      <c r="G84" s="5">
        <f>temperatury[[#This Row],[Lody]]*5</f>
        <v>575</v>
      </c>
      <c r="H84" s="5">
        <f>temperatury[[#This Row],[Kukurydza]]*6</f>
        <v>462</v>
      </c>
    </row>
    <row r="85" spans="1:8" x14ac:dyDescent="0.3">
      <c r="A85" s="1">
        <v>44796</v>
      </c>
      <c r="B85">
        <v>24</v>
      </c>
      <c r="C85">
        <f xml:space="preserve"> INT(90 * (1 + ($M$1* ((temperatury[[#This Row],[Temperatura]]-24)/2))))</f>
        <v>90</v>
      </c>
      <c r="D85">
        <f xml:space="preserve"> INT(120 * (1 + ($M$2* ((temperatury[[#This Row],[Temperatura]]-24)/2))))</f>
        <v>120</v>
      </c>
      <c r="E85">
        <f xml:space="preserve"> INT(80 * (1 + ($M$3* ((temperatury[[#This Row],[Temperatura]]-24)/2))))</f>
        <v>80</v>
      </c>
      <c r="F85" s="5">
        <f>temperatury[[#This Row],[Hotdogi]]*7</f>
        <v>630</v>
      </c>
      <c r="G85" s="5">
        <f>temperatury[[#This Row],[Lody]]*5</f>
        <v>600</v>
      </c>
      <c r="H85" s="5">
        <f>temperatury[[#This Row],[Kukurydza]]*6</f>
        <v>480</v>
      </c>
    </row>
    <row r="86" spans="1:8" x14ac:dyDescent="0.3">
      <c r="A86" s="1">
        <v>44797</v>
      </c>
      <c r="B86">
        <v>26</v>
      </c>
      <c r="C86">
        <f xml:space="preserve"> INT(90 * (1 + ($M$1* ((temperatury[[#This Row],[Temperatura]]-24)/2))))</f>
        <v>96</v>
      </c>
      <c r="D86">
        <f xml:space="preserve"> INT(120 * (1 + ($M$2* ((temperatury[[#This Row],[Temperatura]]-24)/2))))</f>
        <v>128</v>
      </c>
      <c r="E86">
        <f xml:space="preserve"> INT(80 * (1 + ($M$3* ((temperatury[[#This Row],[Temperatura]]-24)/2))))</f>
        <v>84</v>
      </c>
      <c r="F86" s="5">
        <f>temperatury[[#This Row],[Hotdogi]]*7</f>
        <v>672</v>
      </c>
      <c r="G86" s="5">
        <f>temperatury[[#This Row],[Lody]]*5</f>
        <v>640</v>
      </c>
      <c r="H86" s="5">
        <f>temperatury[[#This Row],[Kukurydza]]*6</f>
        <v>504</v>
      </c>
    </row>
    <row r="87" spans="1:8" x14ac:dyDescent="0.3">
      <c r="A87" s="1">
        <v>44798</v>
      </c>
      <c r="B87">
        <v>28</v>
      </c>
      <c r="C87">
        <f xml:space="preserve"> INT(90 * (1 + ($M$1* ((temperatury[[#This Row],[Temperatura]]-24)/2))))</f>
        <v>103</v>
      </c>
      <c r="D87">
        <f xml:space="preserve"> INT(120 * (1 + ($M$2* ((temperatury[[#This Row],[Temperatura]]-24)/2))))</f>
        <v>136</v>
      </c>
      <c r="E87">
        <f xml:space="preserve"> INT(80 * (1 + ($M$3* ((temperatury[[#This Row],[Temperatura]]-24)/2))))</f>
        <v>89</v>
      </c>
      <c r="F87" s="5">
        <f>temperatury[[#This Row],[Hotdogi]]*7</f>
        <v>721</v>
      </c>
      <c r="G87" s="5">
        <f>temperatury[[#This Row],[Lody]]*5</f>
        <v>680</v>
      </c>
      <c r="H87" s="5">
        <f>temperatury[[#This Row],[Kukurydza]]*6</f>
        <v>534</v>
      </c>
    </row>
    <row r="88" spans="1:8" x14ac:dyDescent="0.3">
      <c r="A88" s="1">
        <v>44799</v>
      </c>
      <c r="B88">
        <v>32</v>
      </c>
      <c r="C88">
        <f xml:space="preserve"> INT(90 * (1 + ($M$1* ((temperatury[[#This Row],[Temperatura]]-24)/2))))</f>
        <v>117</v>
      </c>
      <c r="D88">
        <f xml:space="preserve"> INT(120 * (1 + ($M$2* ((temperatury[[#This Row],[Temperatura]]-24)/2))))</f>
        <v>153</v>
      </c>
      <c r="E88">
        <f xml:space="preserve"> INT(80 * (1 + ($M$3* ((temperatury[[#This Row],[Temperatura]]-24)/2))))</f>
        <v>98</v>
      </c>
      <c r="F88" s="5">
        <f>temperatury[[#This Row],[Hotdogi]]*7</f>
        <v>819</v>
      </c>
      <c r="G88" s="5">
        <f>temperatury[[#This Row],[Lody]]*5</f>
        <v>765</v>
      </c>
      <c r="H88" s="5">
        <f>temperatury[[#This Row],[Kukurydza]]*6</f>
        <v>588</v>
      </c>
    </row>
    <row r="89" spans="1:8" x14ac:dyDescent="0.3">
      <c r="A89" s="1">
        <v>44800</v>
      </c>
      <c r="B89">
        <v>26</v>
      </c>
      <c r="C89">
        <f xml:space="preserve"> INT(90 * (1 + ($M$1* ((temperatury[[#This Row],[Temperatura]]-24)/2))))</f>
        <v>96</v>
      </c>
      <c r="D89">
        <f xml:space="preserve"> INT(120 * (1 + ($M$2* ((temperatury[[#This Row],[Temperatura]]-24)/2))))</f>
        <v>128</v>
      </c>
      <c r="E89">
        <f xml:space="preserve"> INT(80 * (1 + ($M$3* ((temperatury[[#This Row],[Temperatura]]-24)/2))))</f>
        <v>84</v>
      </c>
      <c r="F89" s="5">
        <f>temperatury[[#This Row],[Hotdogi]]*7</f>
        <v>672</v>
      </c>
      <c r="G89" s="5">
        <f>temperatury[[#This Row],[Lody]]*5</f>
        <v>640</v>
      </c>
      <c r="H89" s="5">
        <f>temperatury[[#This Row],[Kukurydza]]*6</f>
        <v>504</v>
      </c>
    </row>
    <row r="90" spans="1:8" x14ac:dyDescent="0.3">
      <c r="A90" s="1">
        <v>44801</v>
      </c>
      <c r="B90">
        <v>32</v>
      </c>
      <c r="C90">
        <f xml:space="preserve"> INT(90 * (1 + ($M$1* ((temperatury[[#This Row],[Temperatura]]-24)/2))))</f>
        <v>117</v>
      </c>
      <c r="D90">
        <f xml:space="preserve"> INT(120 * (1 + ($M$2* ((temperatury[[#This Row],[Temperatura]]-24)/2))))</f>
        <v>153</v>
      </c>
      <c r="E90">
        <f xml:space="preserve"> INT(80 * (1 + ($M$3* ((temperatury[[#This Row],[Temperatura]]-24)/2))))</f>
        <v>98</v>
      </c>
      <c r="F90" s="5">
        <f>temperatury[[#This Row],[Hotdogi]]*7</f>
        <v>819</v>
      </c>
      <c r="G90" s="5">
        <f>temperatury[[#This Row],[Lody]]*5</f>
        <v>765</v>
      </c>
      <c r="H90" s="5">
        <f>temperatury[[#This Row],[Kukurydza]]*6</f>
        <v>588</v>
      </c>
    </row>
    <row r="91" spans="1:8" x14ac:dyDescent="0.3">
      <c r="A91" s="1">
        <v>44802</v>
      </c>
      <c r="B91">
        <v>23</v>
      </c>
      <c r="C91">
        <f xml:space="preserve"> INT(90 * (1 + ($M$1* ((temperatury[[#This Row],[Temperatura]]-24)/2))))</f>
        <v>86</v>
      </c>
      <c r="D91">
        <f xml:space="preserve"> INT(120 * (1 + ($M$2* ((temperatury[[#This Row],[Temperatura]]-24)/2))))</f>
        <v>115</v>
      </c>
      <c r="E91">
        <f xml:space="preserve"> INT(80 * (1 + ($M$3* ((temperatury[[#This Row],[Temperatura]]-24)/2))))</f>
        <v>77</v>
      </c>
      <c r="F91" s="5">
        <f>temperatury[[#This Row],[Hotdogi]]*7</f>
        <v>602</v>
      </c>
      <c r="G91" s="5">
        <f>temperatury[[#This Row],[Lody]]*5</f>
        <v>575</v>
      </c>
      <c r="H91" s="5">
        <f>temperatury[[#This Row],[Kukurydza]]*6</f>
        <v>462</v>
      </c>
    </row>
    <row r="92" spans="1:8" x14ac:dyDescent="0.3">
      <c r="A92" s="1">
        <v>44803</v>
      </c>
      <c r="B92">
        <v>22</v>
      </c>
      <c r="C92">
        <f xml:space="preserve"> INT(90 * (1 + ($M$1* ((temperatury[[#This Row],[Temperatura]]-24)/2))))</f>
        <v>83</v>
      </c>
      <c r="D92">
        <f xml:space="preserve"> INT(120 * (1 + ($M$2* ((temperatury[[#This Row],[Temperatura]]-24)/2))))</f>
        <v>111</v>
      </c>
      <c r="E92">
        <f xml:space="preserve"> INT(80 * (1 + ($M$3* ((temperatury[[#This Row],[Temperatura]]-24)/2))))</f>
        <v>75</v>
      </c>
      <c r="F92" s="5">
        <f>temperatury[[#This Row],[Hotdogi]]*7</f>
        <v>581</v>
      </c>
      <c r="G92" s="5">
        <f>temperatury[[#This Row],[Lody]]*5</f>
        <v>555</v>
      </c>
      <c r="H92" s="5">
        <f>temperatury[[#This Row],[Kukurydza]]*6</f>
        <v>450</v>
      </c>
    </row>
    <row r="93" spans="1:8" x14ac:dyDescent="0.3">
      <c r="A93" s="1">
        <v>44804</v>
      </c>
      <c r="B93">
        <v>25</v>
      </c>
      <c r="C93">
        <f xml:space="preserve"> INT(90 * (1 + ($M$1* ((temperatury[[#This Row],[Temperatura]]-24)/2))))</f>
        <v>93</v>
      </c>
      <c r="D93">
        <f xml:space="preserve"> INT(120 * (1 + ($M$2* ((temperatury[[#This Row],[Temperatura]]-24)/2))))</f>
        <v>124</v>
      </c>
      <c r="E93">
        <f xml:space="preserve"> INT(80 * (1 + ($M$3* ((temperatury[[#This Row],[Temperatura]]-24)/2))))</f>
        <v>82</v>
      </c>
      <c r="F93" s="5">
        <f>temperatury[[#This Row],[Hotdogi]]*7</f>
        <v>651</v>
      </c>
      <c r="G93" s="5">
        <f>temperatury[[#This Row],[Lody]]*5</f>
        <v>620</v>
      </c>
      <c r="H93" s="5">
        <f>temperatury[[#This Row],[Kukurydza]]*6</f>
        <v>492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CE8B-6F4A-4C63-831B-2E1A5A5FC8C1}">
  <dimension ref="A1:M93"/>
  <sheetViews>
    <sheetView topLeftCell="A77" workbookViewId="0">
      <selection activeCell="L90" sqref="L90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1.109375" customWidth="1"/>
    <col min="5" max="5" width="11.88671875" customWidth="1"/>
    <col min="6" max="6" width="11" customWidth="1"/>
    <col min="7" max="7" width="11.5546875" customWidth="1"/>
    <col min="8" max="8" width="11.88671875" customWidth="1"/>
    <col min="12" max="12" width="16.6640625" customWidth="1"/>
    <col min="13" max="13" width="14.5546875" bestFit="1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14</v>
      </c>
      <c r="L1" s="3" t="s">
        <v>2</v>
      </c>
      <c r="M1" s="4">
        <f xml:space="preserve"> 1/13</f>
        <v>7.6923076923076927E-2</v>
      </c>
    </row>
    <row r="2" spans="1:13" x14ac:dyDescent="0.3">
      <c r="A2" s="1">
        <v>44713</v>
      </c>
      <c r="B2">
        <v>24</v>
      </c>
      <c r="C2">
        <f xml:space="preserve"> INT(90 * (1 + ($M$1* ((temperatury3[[#This Row],[Temperatura]]-24)/2))))</f>
        <v>90</v>
      </c>
      <c r="D2">
        <f xml:space="preserve"> INT(120 * (1 + ($M$2* ((temperatury3[[#This Row],[Temperatura]]-24)/2))))</f>
        <v>120</v>
      </c>
      <c r="E2">
        <f xml:space="preserve"> INT(80 * (1 + ($M$3* ((temperatury3[[#This Row],[Temperatura]]-24)/2))))</f>
        <v>80</v>
      </c>
      <c r="F2" s="5">
        <f>temperatury3[[#This Row],[Hotdogi]]*7</f>
        <v>630</v>
      </c>
      <c r="G2" s="5">
        <f>temperatury3[[#This Row],[Lody]]*5</f>
        <v>600</v>
      </c>
      <c r="H2" s="5">
        <f>temperatury3[[#This Row],[Kukurydza]]*6</f>
        <v>480</v>
      </c>
      <c r="I2" s="5">
        <f>IF(temperatury3[[#This Row],[Temperatura]] &gt; 20,1,0)</f>
        <v>1</v>
      </c>
      <c r="J2" s="5">
        <f>IF(temperatury3[[#This Row],[Passa]]=$M$5,"KON",0)</f>
        <v>0</v>
      </c>
      <c r="L2" s="3" t="s">
        <v>3</v>
      </c>
      <c r="M2" s="4">
        <f xml:space="preserve"> 2/29</f>
        <v>6.8965517241379309E-2</v>
      </c>
    </row>
    <row r="3" spans="1:13" x14ac:dyDescent="0.3">
      <c r="A3" s="1">
        <v>44714</v>
      </c>
      <c r="B3">
        <v>25</v>
      </c>
      <c r="C3">
        <f xml:space="preserve"> INT(90 * (1 + ($M$1* ((temperatury3[[#This Row],[Temperatura]]-24)/2))))</f>
        <v>93</v>
      </c>
      <c r="D3">
        <f xml:space="preserve"> INT(120 * (1 + ($M$2* ((temperatury3[[#This Row],[Temperatura]]-24)/2))))</f>
        <v>124</v>
      </c>
      <c r="E3">
        <f xml:space="preserve"> INT(80 * (1 + ($M$3* ((temperatury3[[#This Row],[Temperatura]]-24)/2))))</f>
        <v>82</v>
      </c>
      <c r="F3" s="5">
        <f>temperatury3[[#This Row],[Hotdogi]]*7</f>
        <v>651</v>
      </c>
      <c r="G3" s="5">
        <f>temperatury3[[#This Row],[Lody]]*5</f>
        <v>620</v>
      </c>
      <c r="H3" s="5">
        <f>temperatury3[[#This Row],[Kukurydza]]*6</f>
        <v>492</v>
      </c>
      <c r="I3" s="5">
        <f>IF(temperatury3[[#This Row],[Temperatura]] &gt; 20,I2+1,0)</f>
        <v>2</v>
      </c>
      <c r="J3" s="5">
        <f>IF(temperatury3[[#This Row],[Passa]]=$M$5,"KON",0)</f>
        <v>0</v>
      </c>
      <c r="L3" s="3" t="s">
        <v>4</v>
      </c>
      <c r="M3" s="3">
        <f xml:space="preserve"> 1/17</f>
        <v>5.8823529411764705E-2</v>
      </c>
    </row>
    <row r="4" spans="1:13" x14ac:dyDescent="0.3">
      <c r="A4" s="1">
        <v>44715</v>
      </c>
      <c r="B4">
        <v>27</v>
      </c>
      <c r="C4">
        <f xml:space="preserve"> INT(90 * (1 + ($M$1* ((temperatury3[[#This Row],[Temperatura]]-24)/2))))</f>
        <v>100</v>
      </c>
      <c r="D4">
        <f xml:space="preserve"> INT(120 * (1 + ($M$2* ((temperatury3[[#This Row],[Temperatura]]-24)/2))))</f>
        <v>132</v>
      </c>
      <c r="E4">
        <f xml:space="preserve"> INT(80 * (1 + ($M$3* ((temperatury3[[#This Row],[Temperatura]]-24)/2))))</f>
        <v>87</v>
      </c>
      <c r="F4" s="5">
        <f>temperatury3[[#This Row],[Hotdogi]]*7</f>
        <v>700</v>
      </c>
      <c r="G4" s="5">
        <f>temperatury3[[#This Row],[Lody]]*5</f>
        <v>660</v>
      </c>
      <c r="H4" s="5">
        <f>temperatury3[[#This Row],[Kukurydza]]*6</f>
        <v>522</v>
      </c>
      <c r="I4" s="5">
        <f>IF(temperatury3[[#This Row],[Temperatura]] &gt; 20,I3+1,0)</f>
        <v>3</v>
      </c>
      <c r="J4" s="5">
        <f>IF(temperatury3[[#This Row],[Passa]]=$M$5,"KON",0)</f>
        <v>0</v>
      </c>
    </row>
    <row r="5" spans="1:13" x14ac:dyDescent="0.3">
      <c r="A5" s="1">
        <v>44716</v>
      </c>
      <c r="B5">
        <v>27</v>
      </c>
      <c r="C5">
        <f xml:space="preserve"> INT(90 * (1 + ($M$1* ((temperatury3[[#This Row],[Temperatura]]-24)/2))))</f>
        <v>100</v>
      </c>
      <c r="D5">
        <f xml:space="preserve"> INT(120 * (1 + ($M$2* ((temperatury3[[#This Row],[Temperatura]]-24)/2))))</f>
        <v>132</v>
      </c>
      <c r="E5">
        <f xml:space="preserve"> INT(80 * (1 + ($M$3* ((temperatury3[[#This Row],[Temperatura]]-24)/2))))</f>
        <v>87</v>
      </c>
      <c r="F5" s="5">
        <f>temperatury3[[#This Row],[Hotdogi]]*7</f>
        <v>700</v>
      </c>
      <c r="G5" s="5">
        <f>temperatury3[[#This Row],[Lody]]*5</f>
        <v>660</v>
      </c>
      <c r="H5" s="5">
        <f>temperatury3[[#This Row],[Kukurydza]]*6</f>
        <v>522</v>
      </c>
      <c r="I5" s="5">
        <f>IF(temperatury3[[#This Row],[Temperatura]] &gt; 20,I4+1,0)</f>
        <v>4</v>
      </c>
      <c r="J5" s="5">
        <f>IF(temperatury3[[#This Row],[Passa]]=$M$5,"KON",0)</f>
        <v>0</v>
      </c>
      <c r="L5" s="3" t="s">
        <v>13</v>
      </c>
      <c r="M5" s="2">
        <f>MAX(temperatury3[Passa])</f>
        <v>15</v>
      </c>
    </row>
    <row r="6" spans="1:13" x14ac:dyDescent="0.3">
      <c r="A6" s="1">
        <v>44717</v>
      </c>
      <c r="B6">
        <v>27</v>
      </c>
      <c r="C6">
        <f xml:space="preserve"> INT(90 * (1 + ($M$1* ((temperatury3[[#This Row],[Temperatura]]-24)/2))))</f>
        <v>100</v>
      </c>
      <c r="D6">
        <f xml:space="preserve"> INT(120 * (1 + ($M$2* ((temperatury3[[#This Row],[Temperatura]]-24)/2))))</f>
        <v>132</v>
      </c>
      <c r="E6">
        <f xml:space="preserve"> INT(80 * (1 + ($M$3* ((temperatury3[[#This Row],[Temperatura]]-24)/2))))</f>
        <v>87</v>
      </c>
      <c r="F6" s="5">
        <f>temperatury3[[#This Row],[Hotdogi]]*7</f>
        <v>700</v>
      </c>
      <c r="G6" s="5">
        <f>temperatury3[[#This Row],[Lody]]*5</f>
        <v>660</v>
      </c>
      <c r="H6" s="5">
        <f>temperatury3[[#This Row],[Kukurydza]]*6</f>
        <v>522</v>
      </c>
      <c r="I6" s="5">
        <f>IF(temperatury3[[#This Row],[Temperatura]] &gt; 20,I5+1,0)</f>
        <v>5</v>
      </c>
      <c r="J6" s="5">
        <f>IF(temperatury3[[#This Row],[Passa]]=$M$5,"KON",0)</f>
        <v>0</v>
      </c>
    </row>
    <row r="7" spans="1:13" x14ac:dyDescent="0.3">
      <c r="A7" s="1">
        <v>44718</v>
      </c>
      <c r="B7">
        <v>22</v>
      </c>
      <c r="C7">
        <f xml:space="preserve"> INT(90 * (1 + ($M$1* ((temperatury3[[#This Row],[Temperatura]]-24)/2))))</f>
        <v>83</v>
      </c>
      <c r="D7">
        <f xml:space="preserve"> INT(120 * (1 + ($M$2* ((temperatury3[[#This Row],[Temperatura]]-24)/2))))</f>
        <v>111</v>
      </c>
      <c r="E7">
        <f xml:space="preserve"> INT(80 * (1 + ($M$3* ((temperatury3[[#This Row],[Temperatura]]-24)/2))))</f>
        <v>75</v>
      </c>
      <c r="F7" s="5">
        <f>temperatury3[[#This Row],[Hotdogi]]*7</f>
        <v>581</v>
      </c>
      <c r="G7" s="5">
        <f>temperatury3[[#This Row],[Lody]]*5</f>
        <v>555</v>
      </c>
      <c r="H7" s="5">
        <f>temperatury3[[#This Row],[Kukurydza]]*6</f>
        <v>450</v>
      </c>
      <c r="I7" s="5">
        <f>IF(temperatury3[[#This Row],[Temperatura]] &gt; 20,I6+1,0)</f>
        <v>6</v>
      </c>
      <c r="J7" s="5">
        <f>IF(temperatury3[[#This Row],[Passa]]=$M$5,"KON",0)</f>
        <v>0</v>
      </c>
    </row>
    <row r="8" spans="1:13" x14ac:dyDescent="0.3">
      <c r="A8" s="1">
        <v>44719</v>
      </c>
      <c r="B8">
        <v>25</v>
      </c>
      <c r="C8">
        <f xml:space="preserve"> INT(90 * (1 + ($M$1* ((temperatury3[[#This Row],[Temperatura]]-24)/2))))</f>
        <v>93</v>
      </c>
      <c r="D8">
        <f xml:space="preserve"> INT(120 * (1 + ($M$2* ((temperatury3[[#This Row],[Temperatura]]-24)/2))))</f>
        <v>124</v>
      </c>
      <c r="E8">
        <f xml:space="preserve"> INT(80 * (1 + ($M$3* ((temperatury3[[#This Row],[Temperatura]]-24)/2))))</f>
        <v>82</v>
      </c>
      <c r="F8" s="5">
        <f>temperatury3[[#This Row],[Hotdogi]]*7</f>
        <v>651</v>
      </c>
      <c r="G8" s="5">
        <f>temperatury3[[#This Row],[Lody]]*5</f>
        <v>620</v>
      </c>
      <c r="H8" s="5">
        <f>temperatury3[[#This Row],[Kukurydza]]*6</f>
        <v>492</v>
      </c>
      <c r="I8" s="5">
        <f>IF(temperatury3[[#This Row],[Temperatura]] &gt; 20,I7+1,0)</f>
        <v>7</v>
      </c>
      <c r="J8" s="5">
        <f>IF(temperatury3[[#This Row],[Passa]]=$M$5,"KON",0)</f>
        <v>0</v>
      </c>
    </row>
    <row r="9" spans="1:13" x14ac:dyDescent="0.3">
      <c r="A9" s="1">
        <v>44720</v>
      </c>
      <c r="B9">
        <v>25</v>
      </c>
      <c r="C9">
        <f xml:space="preserve"> INT(90 * (1 + ($M$1* ((temperatury3[[#This Row],[Temperatura]]-24)/2))))</f>
        <v>93</v>
      </c>
      <c r="D9">
        <f xml:space="preserve"> INT(120 * (1 + ($M$2* ((temperatury3[[#This Row],[Temperatura]]-24)/2))))</f>
        <v>124</v>
      </c>
      <c r="E9">
        <f xml:space="preserve"> INT(80 * (1 + ($M$3* ((temperatury3[[#This Row],[Temperatura]]-24)/2))))</f>
        <v>82</v>
      </c>
      <c r="F9" s="5">
        <f>temperatury3[[#This Row],[Hotdogi]]*7</f>
        <v>651</v>
      </c>
      <c r="G9" s="5">
        <f>temperatury3[[#This Row],[Lody]]*5</f>
        <v>620</v>
      </c>
      <c r="H9" s="5">
        <f>temperatury3[[#This Row],[Kukurydza]]*6</f>
        <v>492</v>
      </c>
      <c r="I9" s="5">
        <f>IF(temperatury3[[#This Row],[Temperatura]] &gt; 20,I8+1,0)</f>
        <v>8</v>
      </c>
      <c r="J9" s="5">
        <f>IF(temperatury3[[#This Row],[Passa]]=$M$5,"KON",0)</f>
        <v>0</v>
      </c>
    </row>
    <row r="10" spans="1:13" x14ac:dyDescent="0.3">
      <c r="A10" s="1">
        <v>44721</v>
      </c>
      <c r="B10">
        <v>21</v>
      </c>
      <c r="C10">
        <f xml:space="preserve"> INT(90 * (1 + ($M$1* ((temperatury3[[#This Row],[Temperatura]]-24)/2))))</f>
        <v>79</v>
      </c>
      <c r="D10">
        <f xml:space="preserve"> INT(120 * (1 + ($M$2* ((temperatury3[[#This Row],[Temperatura]]-24)/2))))</f>
        <v>107</v>
      </c>
      <c r="E10">
        <f xml:space="preserve"> INT(80 * (1 + ($M$3* ((temperatury3[[#This Row],[Temperatura]]-24)/2))))</f>
        <v>72</v>
      </c>
      <c r="F10" s="5">
        <f>temperatury3[[#This Row],[Hotdogi]]*7</f>
        <v>553</v>
      </c>
      <c r="G10" s="5">
        <f>temperatury3[[#This Row],[Lody]]*5</f>
        <v>535</v>
      </c>
      <c r="H10" s="5">
        <f>temperatury3[[#This Row],[Kukurydza]]*6</f>
        <v>432</v>
      </c>
      <c r="I10" s="5">
        <f>IF(temperatury3[[#This Row],[Temperatura]] &gt; 20,I9+1,0)</f>
        <v>9</v>
      </c>
      <c r="J10" s="5">
        <f>IF(temperatury3[[#This Row],[Passa]]=$M$5,"KON",0)</f>
        <v>0</v>
      </c>
    </row>
    <row r="11" spans="1:13" x14ac:dyDescent="0.3">
      <c r="A11" s="1">
        <v>44722</v>
      </c>
      <c r="B11">
        <v>21</v>
      </c>
      <c r="C11">
        <f xml:space="preserve"> INT(90 * (1 + ($M$1* ((temperatury3[[#This Row],[Temperatura]]-24)/2))))</f>
        <v>79</v>
      </c>
      <c r="D11">
        <f xml:space="preserve"> INT(120 * (1 + ($M$2* ((temperatury3[[#This Row],[Temperatura]]-24)/2))))</f>
        <v>107</v>
      </c>
      <c r="E11">
        <f xml:space="preserve"> INT(80 * (1 + ($M$3* ((temperatury3[[#This Row],[Temperatura]]-24)/2))))</f>
        <v>72</v>
      </c>
      <c r="F11" s="5">
        <f>temperatury3[[#This Row],[Hotdogi]]*7</f>
        <v>553</v>
      </c>
      <c r="G11" s="5">
        <f>temperatury3[[#This Row],[Lody]]*5</f>
        <v>535</v>
      </c>
      <c r="H11" s="5">
        <f>temperatury3[[#This Row],[Kukurydza]]*6</f>
        <v>432</v>
      </c>
      <c r="I11" s="5">
        <f>IF(temperatury3[[#This Row],[Temperatura]] &gt; 20,I10+1,0)</f>
        <v>10</v>
      </c>
      <c r="J11" s="5">
        <f>IF(temperatury3[[#This Row],[Passa]]=$M$5,"KON",0)</f>
        <v>0</v>
      </c>
    </row>
    <row r="12" spans="1:13" x14ac:dyDescent="0.3">
      <c r="A12" s="1">
        <v>44723</v>
      </c>
      <c r="B12">
        <v>19</v>
      </c>
      <c r="C12">
        <f xml:space="preserve"> INT(90 * (1 + ($M$1* ((temperatury3[[#This Row],[Temperatura]]-24)/2))))</f>
        <v>72</v>
      </c>
      <c r="D12">
        <f xml:space="preserve"> INT(120 * (1 + ($M$2* ((temperatury3[[#This Row],[Temperatura]]-24)/2))))</f>
        <v>99</v>
      </c>
      <c r="E12">
        <f xml:space="preserve"> INT(80 * (1 + ($M$3* ((temperatury3[[#This Row],[Temperatura]]-24)/2))))</f>
        <v>68</v>
      </c>
      <c r="F12" s="5">
        <f>temperatury3[[#This Row],[Hotdogi]]*7</f>
        <v>504</v>
      </c>
      <c r="G12" s="5">
        <f>temperatury3[[#This Row],[Lody]]*5</f>
        <v>495</v>
      </c>
      <c r="H12" s="5">
        <f>temperatury3[[#This Row],[Kukurydza]]*6</f>
        <v>408</v>
      </c>
      <c r="I12" s="5">
        <f>IF(temperatury3[[#This Row],[Temperatura]] &gt; 20,I11+1,0)</f>
        <v>0</v>
      </c>
      <c r="J12" s="5">
        <f>IF(temperatury3[[#This Row],[Passa]]=$M$5,"KON",0)</f>
        <v>0</v>
      </c>
    </row>
    <row r="13" spans="1:13" x14ac:dyDescent="0.3">
      <c r="A13" s="1">
        <v>44724</v>
      </c>
      <c r="B13">
        <v>19</v>
      </c>
      <c r="C13">
        <f xml:space="preserve"> INT(90 * (1 + ($M$1* ((temperatury3[[#This Row],[Temperatura]]-24)/2))))</f>
        <v>72</v>
      </c>
      <c r="D13">
        <f xml:space="preserve"> INT(120 * (1 + ($M$2* ((temperatury3[[#This Row],[Temperatura]]-24)/2))))</f>
        <v>99</v>
      </c>
      <c r="E13">
        <f xml:space="preserve"> INT(80 * (1 + ($M$3* ((temperatury3[[#This Row],[Temperatura]]-24)/2))))</f>
        <v>68</v>
      </c>
      <c r="F13" s="5">
        <f>temperatury3[[#This Row],[Hotdogi]]*7</f>
        <v>504</v>
      </c>
      <c r="G13" s="5">
        <f>temperatury3[[#This Row],[Lody]]*5</f>
        <v>495</v>
      </c>
      <c r="H13" s="5">
        <f>temperatury3[[#This Row],[Kukurydza]]*6</f>
        <v>408</v>
      </c>
      <c r="I13" s="5">
        <f>IF(temperatury3[[#This Row],[Temperatura]] &gt; 20,I12+1,0)</f>
        <v>0</v>
      </c>
      <c r="J13" s="5">
        <f>IF(temperatury3[[#This Row],[Passa]]=$M$5,"KON",0)</f>
        <v>0</v>
      </c>
    </row>
    <row r="14" spans="1:13" x14ac:dyDescent="0.3">
      <c r="A14" s="1">
        <v>44725</v>
      </c>
      <c r="B14">
        <v>15</v>
      </c>
      <c r="C14">
        <f xml:space="preserve"> INT(90 * (1 + ($M$1* ((temperatury3[[#This Row],[Temperatura]]-24)/2))))</f>
        <v>58</v>
      </c>
      <c r="D14">
        <f xml:space="preserve"> INT(120 * (1 + ($M$2* ((temperatury3[[#This Row],[Temperatura]]-24)/2))))</f>
        <v>82</v>
      </c>
      <c r="E14">
        <f xml:space="preserve"> INT(80 * (1 + ($M$3* ((temperatury3[[#This Row],[Temperatura]]-24)/2))))</f>
        <v>58</v>
      </c>
      <c r="F14" s="5">
        <f>temperatury3[[#This Row],[Hotdogi]]*7</f>
        <v>406</v>
      </c>
      <c r="G14" s="5">
        <f>temperatury3[[#This Row],[Lody]]*5</f>
        <v>410</v>
      </c>
      <c r="H14" s="5">
        <f>temperatury3[[#This Row],[Kukurydza]]*6</f>
        <v>348</v>
      </c>
      <c r="I14" s="5">
        <f>IF(temperatury3[[#This Row],[Temperatura]] &gt; 20,I13+1,0)</f>
        <v>0</v>
      </c>
      <c r="J14" s="5">
        <f>IF(temperatury3[[#This Row],[Passa]]=$M$5,"KON",0)</f>
        <v>0</v>
      </c>
    </row>
    <row r="15" spans="1:13" x14ac:dyDescent="0.3">
      <c r="A15" s="1">
        <v>44726</v>
      </c>
      <c r="B15">
        <v>21</v>
      </c>
      <c r="C15">
        <f xml:space="preserve"> INT(90 * (1 + ($M$1* ((temperatury3[[#This Row],[Temperatura]]-24)/2))))</f>
        <v>79</v>
      </c>
      <c r="D15">
        <f xml:space="preserve"> INT(120 * (1 + ($M$2* ((temperatury3[[#This Row],[Temperatura]]-24)/2))))</f>
        <v>107</v>
      </c>
      <c r="E15">
        <f xml:space="preserve"> INT(80 * (1 + ($M$3* ((temperatury3[[#This Row],[Temperatura]]-24)/2))))</f>
        <v>72</v>
      </c>
      <c r="F15" s="5">
        <f>temperatury3[[#This Row],[Hotdogi]]*7</f>
        <v>553</v>
      </c>
      <c r="G15" s="5">
        <f>temperatury3[[#This Row],[Lody]]*5</f>
        <v>535</v>
      </c>
      <c r="H15" s="5">
        <f>temperatury3[[#This Row],[Kukurydza]]*6</f>
        <v>432</v>
      </c>
      <c r="I15" s="5">
        <f>IF(temperatury3[[#This Row],[Temperatura]] &gt; 20,I14+1,0)</f>
        <v>1</v>
      </c>
      <c r="J15" s="5">
        <f>IF(temperatury3[[#This Row],[Passa]]=$M$5,"KON",0)</f>
        <v>0</v>
      </c>
    </row>
    <row r="16" spans="1:13" x14ac:dyDescent="0.3">
      <c r="A16" s="1">
        <v>44727</v>
      </c>
      <c r="B16">
        <v>23</v>
      </c>
      <c r="C16">
        <f xml:space="preserve"> INT(90 * (1 + ($M$1* ((temperatury3[[#This Row],[Temperatura]]-24)/2))))</f>
        <v>86</v>
      </c>
      <c r="D16">
        <f xml:space="preserve"> INT(120 * (1 + ($M$2* ((temperatury3[[#This Row],[Temperatura]]-24)/2))))</f>
        <v>115</v>
      </c>
      <c r="E16">
        <f xml:space="preserve"> INT(80 * (1 + ($M$3* ((temperatury3[[#This Row],[Temperatura]]-24)/2))))</f>
        <v>77</v>
      </c>
      <c r="F16" s="5">
        <f>temperatury3[[#This Row],[Hotdogi]]*7</f>
        <v>602</v>
      </c>
      <c r="G16" s="5">
        <f>temperatury3[[#This Row],[Lody]]*5</f>
        <v>575</v>
      </c>
      <c r="H16" s="5">
        <f>temperatury3[[#This Row],[Kukurydza]]*6</f>
        <v>462</v>
      </c>
      <c r="I16" s="5">
        <f>IF(temperatury3[[#This Row],[Temperatura]] &gt; 20,I15+1,0)</f>
        <v>2</v>
      </c>
      <c r="J16" s="5">
        <f>IF(temperatury3[[#This Row],[Passa]]=$M$5,"KON",0)</f>
        <v>0</v>
      </c>
    </row>
    <row r="17" spans="1:10" x14ac:dyDescent="0.3">
      <c r="A17" s="1">
        <v>44728</v>
      </c>
      <c r="B17">
        <v>23</v>
      </c>
      <c r="C17">
        <f xml:space="preserve"> INT(90 * (1 + ($M$1* ((temperatury3[[#This Row],[Temperatura]]-24)/2))))</f>
        <v>86</v>
      </c>
      <c r="D17">
        <f xml:space="preserve"> INT(120 * (1 + ($M$2* ((temperatury3[[#This Row],[Temperatura]]-24)/2))))</f>
        <v>115</v>
      </c>
      <c r="E17">
        <f xml:space="preserve"> INT(80 * (1 + ($M$3* ((temperatury3[[#This Row],[Temperatura]]-24)/2))))</f>
        <v>77</v>
      </c>
      <c r="F17" s="5">
        <f>temperatury3[[#This Row],[Hotdogi]]*7</f>
        <v>602</v>
      </c>
      <c r="G17" s="5">
        <f>temperatury3[[#This Row],[Lody]]*5</f>
        <v>575</v>
      </c>
      <c r="H17" s="5">
        <f>temperatury3[[#This Row],[Kukurydza]]*6</f>
        <v>462</v>
      </c>
      <c r="I17" s="5">
        <f>IF(temperatury3[[#This Row],[Temperatura]] &gt; 20,I16+1,0)</f>
        <v>3</v>
      </c>
      <c r="J17" s="5">
        <f>IF(temperatury3[[#This Row],[Passa]]=$M$5,"KON",0)</f>
        <v>0</v>
      </c>
    </row>
    <row r="18" spans="1:10" x14ac:dyDescent="0.3">
      <c r="A18" s="1">
        <v>44729</v>
      </c>
      <c r="B18">
        <v>16</v>
      </c>
      <c r="C18">
        <f xml:space="preserve"> INT(90 * (1 + ($M$1* ((temperatury3[[#This Row],[Temperatura]]-24)/2))))</f>
        <v>62</v>
      </c>
      <c r="D18">
        <f xml:space="preserve"> INT(120 * (1 + ($M$2* ((temperatury3[[#This Row],[Temperatura]]-24)/2))))</f>
        <v>86</v>
      </c>
      <c r="E18">
        <f xml:space="preserve"> INT(80 * (1 + ($M$3* ((temperatury3[[#This Row],[Temperatura]]-24)/2))))</f>
        <v>61</v>
      </c>
      <c r="F18" s="5">
        <f>temperatury3[[#This Row],[Hotdogi]]*7</f>
        <v>434</v>
      </c>
      <c r="G18" s="5">
        <f>temperatury3[[#This Row],[Lody]]*5</f>
        <v>430</v>
      </c>
      <c r="H18" s="5">
        <f>temperatury3[[#This Row],[Kukurydza]]*6</f>
        <v>366</v>
      </c>
      <c r="I18" s="5">
        <f>IF(temperatury3[[#This Row],[Temperatura]] &gt; 20,I17+1,0)</f>
        <v>0</v>
      </c>
      <c r="J18" s="5">
        <f>IF(temperatury3[[#This Row],[Passa]]=$M$5,"KON",0)</f>
        <v>0</v>
      </c>
    </row>
    <row r="19" spans="1:10" x14ac:dyDescent="0.3">
      <c r="A19" s="1">
        <v>44730</v>
      </c>
      <c r="B19">
        <v>21</v>
      </c>
      <c r="C19">
        <f xml:space="preserve"> INT(90 * (1 + ($M$1* ((temperatury3[[#This Row],[Temperatura]]-24)/2))))</f>
        <v>79</v>
      </c>
      <c r="D19">
        <f xml:space="preserve"> INT(120 * (1 + ($M$2* ((temperatury3[[#This Row],[Temperatura]]-24)/2))))</f>
        <v>107</v>
      </c>
      <c r="E19">
        <f xml:space="preserve"> INT(80 * (1 + ($M$3* ((temperatury3[[#This Row],[Temperatura]]-24)/2))))</f>
        <v>72</v>
      </c>
      <c r="F19" s="5">
        <f>temperatury3[[#This Row],[Hotdogi]]*7</f>
        <v>553</v>
      </c>
      <c r="G19" s="5">
        <f>temperatury3[[#This Row],[Lody]]*5</f>
        <v>535</v>
      </c>
      <c r="H19" s="5">
        <f>temperatury3[[#This Row],[Kukurydza]]*6</f>
        <v>432</v>
      </c>
      <c r="I19" s="5">
        <f>IF(temperatury3[[#This Row],[Temperatura]] &gt; 20,I18+1,0)</f>
        <v>1</v>
      </c>
      <c r="J19" s="5">
        <f>IF(temperatury3[[#This Row],[Passa]]=$M$5,"KON",0)</f>
        <v>0</v>
      </c>
    </row>
    <row r="20" spans="1:10" x14ac:dyDescent="0.3">
      <c r="A20" s="1">
        <v>44731</v>
      </c>
      <c r="B20">
        <v>22</v>
      </c>
      <c r="C20">
        <f xml:space="preserve"> INT(90 * (1 + ($M$1* ((temperatury3[[#This Row],[Temperatura]]-24)/2))))</f>
        <v>83</v>
      </c>
      <c r="D20">
        <f xml:space="preserve"> INT(120 * (1 + ($M$2* ((temperatury3[[#This Row],[Temperatura]]-24)/2))))</f>
        <v>111</v>
      </c>
      <c r="E20">
        <f xml:space="preserve"> INT(80 * (1 + ($M$3* ((temperatury3[[#This Row],[Temperatura]]-24)/2))))</f>
        <v>75</v>
      </c>
      <c r="F20" s="5">
        <f>temperatury3[[#This Row],[Hotdogi]]*7</f>
        <v>581</v>
      </c>
      <c r="G20" s="5">
        <f>temperatury3[[#This Row],[Lody]]*5</f>
        <v>555</v>
      </c>
      <c r="H20" s="5">
        <f>temperatury3[[#This Row],[Kukurydza]]*6</f>
        <v>450</v>
      </c>
      <c r="I20" s="5">
        <f>IF(temperatury3[[#This Row],[Temperatura]] &gt; 20,I19+1,0)</f>
        <v>2</v>
      </c>
      <c r="J20" s="5">
        <f>IF(temperatury3[[#This Row],[Passa]]=$M$5,"KON",0)</f>
        <v>0</v>
      </c>
    </row>
    <row r="21" spans="1:10" x14ac:dyDescent="0.3">
      <c r="A21" s="1">
        <v>44732</v>
      </c>
      <c r="B21">
        <v>22</v>
      </c>
      <c r="C21">
        <f xml:space="preserve"> INT(90 * (1 + ($M$1* ((temperatury3[[#This Row],[Temperatura]]-24)/2))))</f>
        <v>83</v>
      </c>
      <c r="D21">
        <f xml:space="preserve"> INT(120 * (1 + ($M$2* ((temperatury3[[#This Row],[Temperatura]]-24)/2))))</f>
        <v>111</v>
      </c>
      <c r="E21">
        <f xml:space="preserve"> INT(80 * (1 + ($M$3* ((temperatury3[[#This Row],[Temperatura]]-24)/2))))</f>
        <v>75</v>
      </c>
      <c r="F21" s="5">
        <f>temperatury3[[#This Row],[Hotdogi]]*7</f>
        <v>581</v>
      </c>
      <c r="G21" s="5">
        <f>temperatury3[[#This Row],[Lody]]*5</f>
        <v>555</v>
      </c>
      <c r="H21" s="5">
        <f>temperatury3[[#This Row],[Kukurydza]]*6</f>
        <v>450</v>
      </c>
      <c r="I21" s="5">
        <f>IF(temperatury3[[#This Row],[Temperatura]] &gt; 20,I20+1,0)</f>
        <v>3</v>
      </c>
      <c r="J21" s="5">
        <f>IF(temperatury3[[#This Row],[Passa]]=$M$5,"KON",0)</f>
        <v>0</v>
      </c>
    </row>
    <row r="22" spans="1:10" x14ac:dyDescent="0.3">
      <c r="A22" s="1">
        <v>44733</v>
      </c>
      <c r="B22">
        <v>22</v>
      </c>
      <c r="C22">
        <f xml:space="preserve"> INT(90 * (1 + ($M$1* ((temperatury3[[#This Row],[Temperatura]]-24)/2))))</f>
        <v>83</v>
      </c>
      <c r="D22">
        <f xml:space="preserve"> INT(120 * (1 + ($M$2* ((temperatury3[[#This Row],[Temperatura]]-24)/2))))</f>
        <v>111</v>
      </c>
      <c r="E22">
        <f xml:space="preserve"> INT(80 * (1 + ($M$3* ((temperatury3[[#This Row],[Temperatura]]-24)/2))))</f>
        <v>75</v>
      </c>
      <c r="F22" s="5">
        <f>temperatury3[[#This Row],[Hotdogi]]*7</f>
        <v>581</v>
      </c>
      <c r="G22" s="5">
        <f>temperatury3[[#This Row],[Lody]]*5</f>
        <v>555</v>
      </c>
      <c r="H22" s="5">
        <f>temperatury3[[#This Row],[Kukurydza]]*6</f>
        <v>450</v>
      </c>
      <c r="I22" s="5">
        <f>IF(temperatury3[[#This Row],[Temperatura]] &gt; 20,I21+1,0)</f>
        <v>4</v>
      </c>
      <c r="J22" s="5">
        <f>IF(temperatury3[[#This Row],[Passa]]=$M$5,"KON",0)</f>
        <v>0</v>
      </c>
    </row>
    <row r="23" spans="1:10" x14ac:dyDescent="0.3">
      <c r="A23" s="1">
        <v>44734</v>
      </c>
      <c r="B23">
        <v>28</v>
      </c>
      <c r="C23">
        <f xml:space="preserve"> INT(90 * (1 + ($M$1* ((temperatury3[[#This Row],[Temperatura]]-24)/2))))</f>
        <v>103</v>
      </c>
      <c r="D23">
        <f xml:space="preserve"> INT(120 * (1 + ($M$2* ((temperatury3[[#This Row],[Temperatura]]-24)/2))))</f>
        <v>136</v>
      </c>
      <c r="E23">
        <f xml:space="preserve"> INT(80 * (1 + ($M$3* ((temperatury3[[#This Row],[Temperatura]]-24)/2))))</f>
        <v>89</v>
      </c>
      <c r="F23" s="5">
        <f>temperatury3[[#This Row],[Hotdogi]]*7</f>
        <v>721</v>
      </c>
      <c r="G23" s="5">
        <f>temperatury3[[#This Row],[Lody]]*5</f>
        <v>680</v>
      </c>
      <c r="H23" s="5">
        <f>temperatury3[[#This Row],[Kukurydza]]*6</f>
        <v>534</v>
      </c>
      <c r="I23" s="5">
        <f>IF(temperatury3[[#This Row],[Temperatura]] &gt; 20,I22+1,0)</f>
        <v>5</v>
      </c>
      <c r="J23" s="5">
        <f>IF(temperatury3[[#This Row],[Passa]]=$M$5,"KON",0)</f>
        <v>0</v>
      </c>
    </row>
    <row r="24" spans="1:10" x14ac:dyDescent="0.3">
      <c r="A24" s="1">
        <v>44735</v>
      </c>
      <c r="B24">
        <v>31</v>
      </c>
      <c r="C24">
        <f xml:space="preserve"> INT(90 * (1 + ($M$1* ((temperatury3[[#This Row],[Temperatura]]-24)/2))))</f>
        <v>114</v>
      </c>
      <c r="D24">
        <f xml:space="preserve"> INT(120 * (1 + ($M$2* ((temperatury3[[#This Row],[Temperatura]]-24)/2))))</f>
        <v>148</v>
      </c>
      <c r="E24">
        <f xml:space="preserve"> INT(80 * (1 + ($M$3* ((temperatury3[[#This Row],[Temperatura]]-24)/2))))</f>
        <v>96</v>
      </c>
      <c r="F24" s="5">
        <f>temperatury3[[#This Row],[Hotdogi]]*7</f>
        <v>798</v>
      </c>
      <c r="G24" s="5">
        <f>temperatury3[[#This Row],[Lody]]*5</f>
        <v>740</v>
      </c>
      <c r="H24" s="5">
        <f>temperatury3[[#This Row],[Kukurydza]]*6</f>
        <v>576</v>
      </c>
      <c r="I24" s="5">
        <f>IF(temperatury3[[#This Row],[Temperatura]] &gt; 20,I23+1,0)</f>
        <v>6</v>
      </c>
      <c r="J24" s="5">
        <f>IF(temperatury3[[#This Row],[Passa]]=$M$5,"KON",0)</f>
        <v>0</v>
      </c>
    </row>
    <row r="25" spans="1:10" x14ac:dyDescent="0.3">
      <c r="A25" s="1">
        <v>44736</v>
      </c>
      <c r="B25">
        <v>33</v>
      </c>
      <c r="C25">
        <f xml:space="preserve"> INT(90 * (1 + ($M$1* ((temperatury3[[#This Row],[Temperatura]]-24)/2))))</f>
        <v>121</v>
      </c>
      <c r="D25">
        <f xml:space="preserve"> INT(120 * (1 + ($M$2* ((temperatury3[[#This Row],[Temperatura]]-24)/2))))</f>
        <v>157</v>
      </c>
      <c r="E25">
        <f xml:space="preserve"> INT(80 * (1 + ($M$3* ((temperatury3[[#This Row],[Temperatura]]-24)/2))))</f>
        <v>101</v>
      </c>
      <c r="F25" s="5">
        <f>temperatury3[[#This Row],[Hotdogi]]*7</f>
        <v>847</v>
      </c>
      <c r="G25" s="5">
        <f>temperatury3[[#This Row],[Lody]]*5</f>
        <v>785</v>
      </c>
      <c r="H25" s="5">
        <f>temperatury3[[#This Row],[Kukurydza]]*6</f>
        <v>606</v>
      </c>
      <c r="I25" s="5">
        <f>IF(temperatury3[[#This Row],[Temperatura]] &gt; 20,I24+1,0)</f>
        <v>7</v>
      </c>
      <c r="J25" s="5">
        <f>IF(temperatury3[[#This Row],[Passa]]=$M$5,"KON",0)</f>
        <v>0</v>
      </c>
    </row>
    <row r="26" spans="1:10" x14ac:dyDescent="0.3">
      <c r="A26" s="1">
        <v>44737</v>
      </c>
      <c r="B26">
        <v>33</v>
      </c>
      <c r="C26">
        <f xml:space="preserve"> INT(90 * (1 + ($M$1* ((temperatury3[[#This Row],[Temperatura]]-24)/2))))</f>
        <v>121</v>
      </c>
      <c r="D26">
        <f xml:space="preserve"> INT(120 * (1 + ($M$2* ((temperatury3[[#This Row],[Temperatura]]-24)/2))))</f>
        <v>157</v>
      </c>
      <c r="E26">
        <f xml:space="preserve"> INT(80 * (1 + ($M$3* ((temperatury3[[#This Row],[Temperatura]]-24)/2))))</f>
        <v>101</v>
      </c>
      <c r="F26" s="5">
        <f>temperatury3[[#This Row],[Hotdogi]]*7</f>
        <v>847</v>
      </c>
      <c r="G26" s="5">
        <f>temperatury3[[#This Row],[Lody]]*5</f>
        <v>785</v>
      </c>
      <c r="H26" s="5">
        <f>temperatury3[[#This Row],[Kukurydza]]*6</f>
        <v>606</v>
      </c>
      <c r="I26" s="5">
        <f>IF(temperatury3[[#This Row],[Temperatura]] &gt; 20,I25+1,0)</f>
        <v>8</v>
      </c>
      <c r="J26" s="5">
        <f>IF(temperatury3[[#This Row],[Passa]]=$M$5,"KON",0)</f>
        <v>0</v>
      </c>
    </row>
    <row r="27" spans="1:10" x14ac:dyDescent="0.3">
      <c r="A27" s="1">
        <v>44738</v>
      </c>
      <c r="B27">
        <v>23</v>
      </c>
      <c r="C27">
        <f xml:space="preserve"> INT(90 * (1 + ($M$1* ((temperatury3[[#This Row],[Temperatura]]-24)/2))))</f>
        <v>86</v>
      </c>
      <c r="D27">
        <f xml:space="preserve"> INT(120 * (1 + ($M$2* ((temperatury3[[#This Row],[Temperatura]]-24)/2))))</f>
        <v>115</v>
      </c>
      <c r="E27">
        <f xml:space="preserve"> INT(80 * (1 + ($M$3* ((temperatury3[[#This Row],[Temperatura]]-24)/2))))</f>
        <v>77</v>
      </c>
      <c r="F27" s="5">
        <f>temperatury3[[#This Row],[Hotdogi]]*7</f>
        <v>602</v>
      </c>
      <c r="G27" s="5">
        <f>temperatury3[[#This Row],[Lody]]*5</f>
        <v>575</v>
      </c>
      <c r="H27" s="5">
        <f>temperatury3[[#This Row],[Kukurydza]]*6</f>
        <v>462</v>
      </c>
      <c r="I27" s="5">
        <f>IF(temperatury3[[#This Row],[Temperatura]] &gt; 20,I26+1,0)</f>
        <v>9</v>
      </c>
      <c r="J27" s="5">
        <f>IF(temperatury3[[#This Row],[Passa]]=$M$5,"KON",0)</f>
        <v>0</v>
      </c>
    </row>
    <row r="28" spans="1:10" x14ac:dyDescent="0.3">
      <c r="A28" s="1">
        <v>44739</v>
      </c>
      <c r="B28">
        <v>23</v>
      </c>
      <c r="C28">
        <f xml:space="preserve"> INT(90 * (1 + ($M$1* ((temperatury3[[#This Row],[Temperatura]]-24)/2))))</f>
        <v>86</v>
      </c>
      <c r="D28">
        <f xml:space="preserve"> INT(120 * (1 + ($M$2* ((temperatury3[[#This Row],[Temperatura]]-24)/2))))</f>
        <v>115</v>
      </c>
      <c r="E28">
        <f xml:space="preserve"> INT(80 * (1 + ($M$3* ((temperatury3[[#This Row],[Temperatura]]-24)/2))))</f>
        <v>77</v>
      </c>
      <c r="F28" s="5">
        <f>temperatury3[[#This Row],[Hotdogi]]*7</f>
        <v>602</v>
      </c>
      <c r="G28" s="5">
        <f>temperatury3[[#This Row],[Lody]]*5</f>
        <v>575</v>
      </c>
      <c r="H28" s="5">
        <f>temperatury3[[#This Row],[Kukurydza]]*6</f>
        <v>462</v>
      </c>
      <c r="I28" s="5">
        <f>IF(temperatury3[[#This Row],[Temperatura]] &gt; 20,I27+1,0)</f>
        <v>10</v>
      </c>
      <c r="J28" s="5">
        <f>IF(temperatury3[[#This Row],[Passa]]=$M$5,"KON",0)</f>
        <v>0</v>
      </c>
    </row>
    <row r="29" spans="1:10" x14ac:dyDescent="0.3">
      <c r="A29" s="1">
        <v>44740</v>
      </c>
      <c r="B29">
        <v>19</v>
      </c>
      <c r="C29">
        <f xml:space="preserve"> INT(90 * (1 + ($M$1* ((temperatury3[[#This Row],[Temperatura]]-24)/2))))</f>
        <v>72</v>
      </c>
      <c r="D29">
        <f xml:space="preserve"> INT(120 * (1 + ($M$2* ((temperatury3[[#This Row],[Temperatura]]-24)/2))))</f>
        <v>99</v>
      </c>
      <c r="E29">
        <f xml:space="preserve"> INT(80 * (1 + ($M$3* ((temperatury3[[#This Row],[Temperatura]]-24)/2))))</f>
        <v>68</v>
      </c>
      <c r="F29" s="5">
        <f>temperatury3[[#This Row],[Hotdogi]]*7</f>
        <v>504</v>
      </c>
      <c r="G29" s="5">
        <f>temperatury3[[#This Row],[Lody]]*5</f>
        <v>495</v>
      </c>
      <c r="H29" s="5">
        <f>temperatury3[[#This Row],[Kukurydza]]*6</f>
        <v>408</v>
      </c>
      <c r="I29" s="5">
        <f>IF(temperatury3[[#This Row],[Temperatura]] &gt; 20,I28+1,0)</f>
        <v>0</v>
      </c>
      <c r="J29" s="5">
        <f>IF(temperatury3[[#This Row],[Passa]]=$M$5,"KON",0)</f>
        <v>0</v>
      </c>
    </row>
    <row r="30" spans="1:10" x14ac:dyDescent="0.3">
      <c r="A30" s="1">
        <v>44741</v>
      </c>
      <c r="B30">
        <v>24</v>
      </c>
      <c r="C30">
        <f xml:space="preserve"> INT(90 * (1 + ($M$1* ((temperatury3[[#This Row],[Temperatura]]-24)/2))))</f>
        <v>90</v>
      </c>
      <c r="D30">
        <f xml:space="preserve"> INT(120 * (1 + ($M$2* ((temperatury3[[#This Row],[Temperatura]]-24)/2))))</f>
        <v>120</v>
      </c>
      <c r="E30">
        <f xml:space="preserve"> INT(80 * (1 + ($M$3* ((temperatury3[[#This Row],[Temperatura]]-24)/2))))</f>
        <v>80</v>
      </c>
      <c r="F30" s="5">
        <f>temperatury3[[#This Row],[Hotdogi]]*7</f>
        <v>630</v>
      </c>
      <c r="G30" s="5">
        <f>temperatury3[[#This Row],[Lody]]*5</f>
        <v>600</v>
      </c>
      <c r="H30" s="5">
        <f>temperatury3[[#This Row],[Kukurydza]]*6</f>
        <v>480</v>
      </c>
      <c r="I30" s="5">
        <f>IF(temperatury3[[#This Row],[Temperatura]] &gt; 20,I29+1,0)</f>
        <v>1</v>
      </c>
      <c r="J30" s="5">
        <f>IF(temperatury3[[#This Row],[Passa]]=$M$5,"KON",0)</f>
        <v>0</v>
      </c>
    </row>
    <row r="31" spans="1:10" x14ac:dyDescent="0.3">
      <c r="A31" s="1">
        <v>44742</v>
      </c>
      <c r="B31">
        <v>25</v>
      </c>
      <c r="C31">
        <f xml:space="preserve"> INT(90 * (1 + ($M$1* ((temperatury3[[#This Row],[Temperatura]]-24)/2))))</f>
        <v>93</v>
      </c>
      <c r="D31">
        <f xml:space="preserve"> INT(120 * (1 + ($M$2* ((temperatury3[[#This Row],[Temperatura]]-24)/2))))</f>
        <v>124</v>
      </c>
      <c r="E31">
        <f xml:space="preserve"> INT(80 * (1 + ($M$3* ((temperatury3[[#This Row],[Temperatura]]-24)/2))))</f>
        <v>82</v>
      </c>
      <c r="F31" s="5">
        <f>temperatury3[[#This Row],[Hotdogi]]*7</f>
        <v>651</v>
      </c>
      <c r="G31" s="5">
        <f>temperatury3[[#This Row],[Lody]]*5</f>
        <v>620</v>
      </c>
      <c r="H31" s="5">
        <f>temperatury3[[#This Row],[Kukurydza]]*6</f>
        <v>492</v>
      </c>
      <c r="I31" s="5">
        <f>IF(temperatury3[[#This Row],[Temperatura]] &gt; 20,I30+1,0)</f>
        <v>2</v>
      </c>
      <c r="J31" s="5">
        <f>IF(temperatury3[[#This Row],[Passa]]=$M$5,"KON",0)</f>
        <v>0</v>
      </c>
    </row>
    <row r="32" spans="1:10" x14ac:dyDescent="0.3">
      <c r="A32" s="1">
        <v>44743</v>
      </c>
      <c r="B32">
        <v>27</v>
      </c>
      <c r="C32">
        <f xml:space="preserve"> INT(90 * (1 + ($M$1* ((temperatury3[[#This Row],[Temperatura]]-24)/2))))</f>
        <v>100</v>
      </c>
      <c r="D32">
        <f xml:space="preserve"> INT(120 * (1 + ($M$2* ((temperatury3[[#This Row],[Temperatura]]-24)/2))))</f>
        <v>132</v>
      </c>
      <c r="E32">
        <f xml:space="preserve"> INT(80 * (1 + ($M$3* ((temperatury3[[#This Row],[Temperatura]]-24)/2))))</f>
        <v>87</v>
      </c>
      <c r="F32" s="5">
        <f>temperatury3[[#This Row],[Hotdogi]]*7</f>
        <v>700</v>
      </c>
      <c r="G32" s="5">
        <f>temperatury3[[#This Row],[Lody]]*5</f>
        <v>660</v>
      </c>
      <c r="H32" s="5">
        <f>temperatury3[[#This Row],[Kukurydza]]*6</f>
        <v>522</v>
      </c>
      <c r="I32" s="5">
        <f>IF(temperatury3[[#This Row],[Temperatura]] &gt; 20,I31+1,0)</f>
        <v>3</v>
      </c>
      <c r="J32" s="5">
        <f>IF(temperatury3[[#This Row],[Passa]]=$M$5,"KON",0)</f>
        <v>0</v>
      </c>
    </row>
    <row r="33" spans="1:10" x14ac:dyDescent="0.3">
      <c r="A33" s="1">
        <v>44744</v>
      </c>
      <c r="B33">
        <v>27</v>
      </c>
      <c r="C33">
        <f xml:space="preserve"> INT(90 * (1 + ($M$1* ((temperatury3[[#This Row],[Temperatura]]-24)/2))))</f>
        <v>100</v>
      </c>
      <c r="D33">
        <f xml:space="preserve"> INT(120 * (1 + ($M$2* ((temperatury3[[#This Row],[Temperatura]]-24)/2))))</f>
        <v>132</v>
      </c>
      <c r="E33">
        <f xml:space="preserve"> INT(80 * (1 + ($M$3* ((temperatury3[[#This Row],[Temperatura]]-24)/2))))</f>
        <v>87</v>
      </c>
      <c r="F33" s="5">
        <f>temperatury3[[#This Row],[Hotdogi]]*7</f>
        <v>700</v>
      </c>
      <c r="G33" s="5">
        <f>temperatury3[[#This Row],[Lody]]*5</f>
        <v>660</v>
      </c>
      <c r="H33" s="5">
        <f>temperatury3[[#This Row],[Kukurydza]]*6</f>
        <v>522</v>
      </c>
      <c r="I33" s="5">
        <f>IF(temperatury3[[#This Row],[Temperatura]] &gt; 20,I32+1,0)</f>
        <v>4</v>
      </c>
      <c r="J33" s="5">
        <f>IF(temperatury3[[#This Row],[Passa]]=$M$5,"KON",0)</f>
        <v>0</v>
      </c>
    </row>
    <row r="34" spans="1:10" x14ac:dyDescent="0.3">
      <c r="A34" s="1">
        <v>44745</v>
      </c>
      <c r="B34">
        <v>21</v>
      </c>
      <c r="C34">
        <f xml:space="preserve"> INT(90 * (1 + ($M$1* ((temperatury3[[#This Row],[Temperatura]]-24)/2))))</f>
        <v>79</v>
      </c>
      <c r="D34">
        <f xml:space="preserve"> INT(120 * (1 + ($M$2* ((temperatury3[[#This Row],[Temperatura]]-24)/2))))</f>
        <v>107</v>
      </c>
      <c r="E34">
        <f xml:space="preserve"> INT(80 * (1 + ($M$3* ((temperatury3[[#This Row],[Temperatura]]-24)/2))))</f>
        <v>72</v>
      </c>
      <c r="F34" s="5">
        <f>temperatury3[[#This Row],[Hotdogi]]*7</f>
        <v>553</v>
      </c>
      <c r="G34" s="5">
        <f>temperatury3[[#This Row],[Lody]]*5</f>
        <v>535</v>
      </c>
      <c r="H34" s="5">
        <f>temperatury3[[#This Row],[Kukurydza]]*6</f>
        <v>432</v>
      </c>
      <c r="I34" s="5">
        <f>IF(temperatury3[[#This Row],[Temperatura]] &gt; 20,I33+1,0)</f>
        <v>5</v>
      </c>
      <c r="J34" s="5">
        <f>IF(temperatury3[[#This Row],[Passa]]=$M$5,"KON",0)</f>
        <v>0</v>
      </c>
    </row>
    <row r="35" spans="1:10" x14ac:dyDescent="0.3">
      <c r="A35" s="1">
        <v>44746</v>
      </c>
      <c r="B35">
        <v>21</v>
      </c>
      <c r="C35">
        <f xml:space="preserve"> INT(90 * (1 + ($M$1* ((temperatury3[[#This Row],[Temperatura]]-24)/2))))</f>
        <v>79</v>
      </c>
      <c r="D35">
        <f xml:space="preserve"> INT(120 * (1 + ($M$2* ((temperatury3[[#This Row],[Temperatura]]-24)/2))))</f>
        <v>107</v>
      </c>
      <c r="E35">
        <f xml:space="preserve"> INT(80 * (1 + ($M$3* ((temperatury3[[#This Row],[Temperatura]]-24)/2))))</f>
        <v>72</v>
      </c>
      <c r="F35" s="5">
        <f>temperatury3[[#This Row],[Hotdogi]]*7</f>
        <v>553</v>
      </c>
      <c r="G35" s="5">
        <f>temperatury3[[#This Row],[Lody]]*5</f>
        <v>535</v>
      </c>
      <c r="H35" s="5">
        <f>temperatury3[[#This Row],[Kukurydza]]*6</f>
        <v>432</v>
      </c>
      <c r="I35" s="5">
        <f>IF(temperatury3[[#This Row],[Temperatura]] &gt; 20,I34+1,0)</f>
        <v>6</v>
      </c>
      <c r="J35" s="5">
        <f>IF(temperatury3[[#This Row],[Passa]]=$M$5,"KON",0)</f>
        <v>0</v>
      </c>
    </row>
    <row r="36" spans="1:10" x14ac:dyDescent="0.3">
      <c r="A36" s="1">
        <v>44747</v>
      </c>
      <c r="B36">
        <v>25</v>
      </c>
      <c r="C36">
        <f xml:space="preserve"> INT(90 * (1 + ($M$1* ((temperatury3[[#This Row],[Temperatura]]-24)/2))))</f>
        <v>93</v>
      </c>
      <c r="D36">
        <f xml:space="preserve"> INT(120 * (1 + ($M$2* ((temperatury3[[#This Row],[Temperatura]]-24)/2))))</f>
        <v>124</v>
      </c>
      <c r="E36">
        <f xml:space="preserve"> INT(80 * (1 + ($M$3* ((temperatury3[[#This Row],[Temperatura]]-24)/2))))</f>
        <v>82</v>
      </c>
      <c r="F36" s="5">
        <f>temperatury3[[#This Row],[Hotdogi]]*7</f>
        <v>651</v>
      </c>
      <c r="G36" s="5">
        <f>temperatury3[[#This Row],[Lody]]*5</f>
        <v>620</v>
      </c>
      <c r="H36" s="5">
        <f>temperatury3[[#This Row],[Kukurydza]]*6</f>
        <v>492</v>
      </c>
      <c r="I36" s="5">
        <f>IF(temperatury3[[#This Row],[Temperatura]] &gt; 20,I35+1,0)</f>
        <v>7</v>
      </c>
      <c r="J36" s="5">
        <f>IF(temperatury3[[#This Row],[Passa]]=$M$5,"KON",0)</f>
        <v>0</v>
      </c>
    </row>
    <row r="37" spans="1:10" x14ac:dyDescent="0.3">
      <c r="A37" s="1">
        <v>44748</v>
      </c>
      <c r="B37">
        <v>19</v>
      </c>
      <c r="C37">
        <f xml:space="preserve"> INT(90 * (1 + ($M$1* ((temperatury3[[#This Row],[Temperatura]]-24)/2))))</f>
        <v>72</v>
      </c>
      <c r="D37">
        <f xml:space="preserve"> INT(120 * (1 + ($M$2* ((temperatury3[[#This Row],[Temperatura]]-24)/2))))</f>
        <v>99</v>
      </c>
      <c r="E37">
        <f xml:space="preserve"> INT(80 * (1 + ($M$3* ((temperatury3[[#This Row],[Temperatura]]-24)/2))))</f>
        <v>68</v>
      </c>
      <c r="F37" s="5">
        <f>temperatury3[[#This Row],[Hotdogi]]*7</f>
        <v>504</v>
      </c>
      <c r="G37" s="5">
        <f>temperatury3[[#This Row],[Lody]]*5</f>
        <v>495</v>
      </c>
      <c r="H37" s="5">
        <f>temperatury3[[#This Row],[Kukurydza]]*6</f>
        <v>408</v>
      </c>
      <c r="I37" s="5">
        <f>IF(temperatury3[[#This Row],[Temperatura]] &gt; 20,I36+1,0)</f>
        <v>0</v>
      </c>
      <c r="J37" s="5">
        <f>IF(temperatury3[[#This Row],[Passa]]=$M$5,"KON",0)</f>
        <v>0</v>
      </c>
    </row>
    <row r="38" spans="1:10" x14ac:dyDescent="0.3">
      <c r="A38" s="1">
        <v>44749</v>
      </c>
      <c r="B38">
        <v>21</v>
      </c>
      <c r="C38">
        <f xml:space="preserve"> INT(90 * (1 + ($M$1* ((temperatury3[[#This Row],[Temperatura]]-24)/2))))</f>
        <v>79</v>
      </c>
      <c r="D38">
        <f xml:space="preserve"> INT(120 * (1 + ($M$2* ((temperatury3[[#This Row],[Temperatura]]-24)/2))))</f>
        <v>107</v>
      </c>
      <c r="E38">
        <f xml:space="preserve"> INT(80 * (1 + ($M$3* ((temperatury3[[#This Row],[Temperatura]]-24)/2))))</f>
        <v>72</v>
      </c>
      <c r="F38" s="5">
        <f>temperatury3[[#This Row],[Hotdogi]]*7</f>
        <v>553</v>
      </c>
      <c r="G38" s="5">
        <f>temperatury3[[#This Row],[Lody]]*5</f>
        <v>535</v>
      </c>
      <c r="H38" s="5">
        <f>temperatury3[[#This Row],[Kukurydza]]*6</f>
        <v>432</v>
      </c>
      <c r="I38" s="5">
        <f>IF(temperatury3[[#This Row],[Temperatura]] &gt; 20,I37+1,0)</f>
        <v>1</v>
      </c>
      <c r="J38" s="5">
        <f>IF(temperatury3[[#This Row],[Passa]]=$M$5,"KON",0)</f>
        <v>0</v>
      </c>
    </row>
    <row r="39" spans="1:10" x14ac:dyDescent="0.3">
      <c r="A39" s="1">
        <v>44750</v>
      </c>
      <c r="B39">
        <v>24</v>
      </c>
      <c r="C39">
        <f xml:space="preserve"> INT(90 * (1 + ($M$1* ((temperatury3[[#This Row],[Temperatura]]-24)/2))))</f>
        <v>90</v>
      </c>
      <c r="D39">
        <f xml:space="preserve"> INT(120 * (1 + ($M$2* ((temperatury3[[#This Row],[Temperatura]]-24)/2))))</f>
        <v>120</v>
      </c>
      <c r="E39">
        <f xml:space="preserve"> INT(80 * (1 + ($M$3* ((temperatury3[[#This Row],[Temperatura]]-24)/2))))</f>
        <v>80</v>
      </c>
      <c r="F39" s="5">
        <f>temperatury3[[#This Row],[Hotdogi]]*7</f>
        <v>630</v>
      </c>
      <c r="G39" s="5">
        <f>temperatury3[[#This Row],[Lody]]*5</f>
        <v>600</v>
      </c>
      <c r="H39" s="5">
        <f>temperatury3[[#This Row],[Kukurydza]]*6</f>
        <v>480</v>
      </c>
      <c r="I39" s="5">
        <f>IF(temperatury3[[#This Row],[Temperatura]] &gt; 20,I38+1,0)</f>
        <v>2</v>
      </c>
      <c r="J39" s="5">
        <f>IF(temperatury3[[#This Row],[Passa]]=$M$5,"KON",0)</f>
        <v>0</v>
      </c>
    </row>
    <row r="40" spans="1:10" x14ac:dyDescent="0.3">
      <c r="A40" s="1">
        <v>44751</v>
      </c>
      <c r="B40">
        <v>19</v>
      </c>
      <c r="C40">
        <f xml:space="preserve"> INT(90 * (1 + ($M$1* ((temperatury3[[#This Row],[Temperatura]]-24)/2))))</f>
        <v>72</v>
      </c>
      <c r="D40">
        <f xml:space="preserve"> INT(120 * (1 + ($M$2* ((temperatury3[[#This Row],[Temperatura]]-24)/2))))</f>
        <v>99</v>
      </c>
      <c r="E40">
        <f xml:space="preserve"> INT(80 * (1 + ($M$3* ((temperatury3[[#This Row],[Temperatura]]-24)/2))))</f>
        <v>68</v>
      </c>
      <c r="F40" s="5">
        <f>temperatury3[[#This Row],[Hotdogi]]*7</f>
        <v>504</v>
      </c>
      <c r="G40" s="5">
        <f>temperatury3[[#This Row],[Lody]]*5</f>
        <v>495</v>
      </c>
      <c r="H40" s="5">
        <f>temperatury3[[#This Row],[Kukurydza]]*6</f>
        <v>408</v>
      </c>
      <c r="I40" s="5">
        <f>IF(temperatury3[[#This Row],[Temperatura]] &gt; 20,I39+1,0)</f>
        <v>0</v>
      </c>
      <c r="J40" s="5">
        <f>IF(temperatury3[[#This Row],[Passa]]=$M$5,"KON",0)</f>
        <v>0</v>
      </c>
    </row>
    <row r="41" spans="1:10" x14ac:dyDescent="0.3">
      <c r="A41" s="1">
        <v>44752</v>
      </c>
      <c r="B41">
        <v>28</v>
      </c>
      <c r="C41">
        <f xml:space="preserve"> INT(90 * (1 + ($M$1* ((temperatury3[[#This Row],[Temperatura]]-24)/2))))</f>
        <v>103</v>
      </c>
      <c r="D41">
        <f xml:space="preserve"> INT(120 * (1 + ($M$2* ((temperatury3[[#This Row],[Temperatura]]-24)/2))))</f>
        <v>136</v>
      </c>
      <c r="E41">
        <f xml:space="preserve"> INT(80 * (1 + ($M$3* ((temperatury3[[#This Row],[Temperatura]]-24)/2))))</f>
        <v>89</v>
      </c>
      <c r="F41" s="5">
        <f>temperatury3[[#This Row],[Hotdogi]]*7</f>
        <v>721</v>
      </c>
      <c r="G41" s="5">
        <f>temperatury3[[#This Row],[Lody]]*5</f>
        <v>680</v>
      </c>
      <c r="H41" s="5">
        <f>temperatury3[[#This Row],[Kukurydza]]*6</f>
        <v>534</v>
      </c>
      <c r="I41" s="5">
        <f>IF(temperatury3[[#This Row],[Temperatura]] &gt; 20,I40+1,0)</f>
        <v>1</v>
      </c>
      <c r="J41" s="5">
        <f>IF(temperatury3[[#This Row],[Passa]]=$M$5,"KON",0)</f>
        <v>0</v>
      </c>
    </row>
    <row r="42" spans="1:10" x14ac:dyDescent="0.3">
      <c r="A42" s="1">
        <v>44753</v>
      </c>
      <c r="B42">
        <v>27</v>
      </c>
      <c r="C42">
        <f xml:space="preserve"> INT(90 * (1 + ($M$1* ((temperatury3[[#This Row],[Temperatura]]-24)/2))))</f>
        <v>100</v>
      </c>
      <c r="D42">
        <f xml:space="preserve"> INT(120 * (1 + ($M$2* ((temperatury3[[#This Row],[Temperatura]]-24)/2))))</f>
        <v>132</v>
      </c>
      <c r="E42">
        <f xml:space="preserve"> INT(80 * (1 + ($M$3* ((temperatury3[[#This Row],[Temperatura]]-24)/2))))</f>
        <v>87</v>
      </c>
      <c r="F42" s="5">
        <f>temperatury3[[#This Row],[Hotdogi]]*7</f>
        <v>700</v>
      </c>
      <c r="G42" s="5">
        <f>temperatury3[[#This Row],[Lody]]*5</f>
        <v>660</v>
      </c>
      <c r="H42" s="5">
        <f>temperatury3[[#This Row],[Kukurydza]]*6</f>
        <v>522</v>
      </c>
      <c r="I42" s="5">
        <f>IF(temperatury3[[#This Row],[Temperatura]] &gt; 20,I41+1,0)</f>
        <v>2</v>
      </c>
      <c r="J42" s="5">
        <f>IF(temperatury3[[#This Row],[Passa]]=$M$5,"KON",0)</f>
        <v>0</v>
      </c>
    </row>
    <row r="43" spans="1:10" x14ac:dyDescent="0.3">
      <c r="A43" s="1">
        <v>44754</v>
      </c>
      <c r="B43">
        <v>24</v>
      </c>
      <c r="C43">
        <f xml:space="preserve"> INT(90 * (1 + ($M$1* ((temperatury3[[#This Row],[Temperatura]]-24)/2))))</f>
        <v>90</v>
      </c>
      <c r="D43">
        <f xml:space="preserve"> INT(120 * (1 + ($M$2* ((temperatury3[[#This Row],[Temperatura]]-24)/2))))</f>
        <v>120</v>
      </c>
      <c r="E43">
        <f xml:space="preserve"> INT(80 * (1 + ($M$3* ((temperatury3[[#This Row],[Temperatura]]-24)/2))))</f>
        <v>80</v>
      </c>
      <c r="F43" s="5">
        <f>temperatury3[[#This Row],[Hotdogi]]*7</f>
        <v>630</v>
      </c>
      <c r="G43" s="5">
        <f>temperatury3[[#This Row],[Lody]]*5</f>
        <v>600</v>
      </c>
      <c r="H43" s="5">
        <f>temperatury3[[#This Row],[Kukurydza]]*6</f>
        <v>480</v>
      </c>
      <c r="I43" s="5">
        <f>IF(temperatury3[[#This Row],[Temperatura]] &gt; 20,I42+1,0)</f>
        <v>3</v>
      </c>
      <c r="J43" s="5">
        <f>IF(temperatury3[[#This Row],[Passa]]=$M$5,"KON",0)</f>
        <v>0</v>
      </c>
    </row>
    <row r="44" spans="1:10" x14ac:dyDescent="0.3">
      <c r="A44" s="1">
        <v>44755</v>
      </c>
      <c r="B44">
        <v>22</v>
      </c>
      <c r="C44">
        <f xml:space="preserve"> INT(90 * (1 + ($M$1* ((temperatury3[[#This Row],[Temperatura]]-24)/2))))</f>
        <v>83</v>
      </c>
      <c r="D44">
        <f xml:space="preserve"> INT(120 * (1 + ($M$2* ((temperatury3[[#This Row],[Temperatura]]-24)/2))))</f>
        <v>111</v>
      </c>
      <c r="E44">
        <f xml:space="preserve"> INT(80 * (1 + ($M$3* ((temperatury3[[#This Row],[Temperatura]]-24)/2))))</f>
        <v>75</v>
      </c>
      <c r="F44" s="5">
        <f>temperatury3[[#This Row],[Hotdogi]]*7</f>
        <v>581</v>
      </c>
      <c r="G44" s="5">
        <f>temperatury3[[#This Row],[Lody]]*5</f>
        <v>555</v>
      </c>
      <c r="H44" s="5">
        <f>temperatury3[[#This Row],[Kukurydza]]*6</f>
        <v>450</v>
      </c>
      <c r="I44" s="5">
        <f>IF(temperatury3[[#This Row],[Temperatura]] &gt; 20,I43+1,0)</f>
        <v>4</v>
      </c>
      <c r="J44" s="5">
        <f>IF(temperatury3[[#This Row],[Passa]]=$M$5,"KON",0)</f>
        <v>0</v>
      </c>
    </row>
    <row r="45" spans="1:10" x14ac:dyDescent="0.3">
      <c r="A45" s="1">
        <v>44756</v>
      </c>
      <c r="B45">
        <v>17</v>
      </c>
      <c r="C45">
        <f xml:space="preserve"> INT(90 * (1 + ($M$1* ((temperatury3[[#This Row],[Temperatura]]-24)/2))))</f>
        <v>65</v>
      </c>
      <c r="D45">
        <f xml:space="preserve"> INT(120 * (1 + ($M$2* ((temperatury3[[#This Row],[Temperatura]]-24)/2))))</f>
        <v>91</v>
      </c>
      <c r="E45">
        <f xml:space="preserve"> INT(80 * (1 + ($M$3* ((temperatury3[[#This Row],[Temperatura]]-24)/2))))</f>
        <v>63</v>
      </c>
      <c r="F45" s="5">
        <f>temperatury3[[#This Row],[Hotdogi]]*7</f>
        <v>455</v>
      </c>
      <c r="G45" s="5">
        <f>temperatury3[[#This Row],[Lody]]*5</f>
        <v>455</v>
      </c>
      <c r="H45" s="5">
        <f>temperatury3[[#This Row],[Kukurydza]]*6</f>
        <v>378</v>
      </c>
      <c r="I45" s="5">
        <f>IF(temperatury3[[#This Row],[Temperatura]] &gt; 20,I44+1,0)</f>
        <v>0</v>
      </c>
      <c r="J45" s="5">
        <f>IF(temperatury3[[#This Row],[Passa]]=$M$5,"KON",0)</f>
        <v>0</v>
      </c>
    </row>
    <row r="46" spans="1:10" x14ac:dyDescent="0.3">
      <c r="A46" s="1">
        <v>44757</v>
      </c>
      <c r="B46">
        <v>18</v>
      </c>
      <c r="C46">
        <f xml:space="preserve"> INT(90 * (1 + ($M$1* ((temperatury3[[#This Row],[Temperatura]]-24)/2))))</f>
        <v>69</v>
      </c>
      <c r="D46">
        <f xml:space="preserve"> INT(120 * (1 + ($M$2* ((temperatury3[[#This Row],[Temperatura]]-24)/2))))</f>
        <v>95</v>
      </c>
      <c r="E46">
        <f xml:space="preserve"> INT(80 * (1 + ($M$3* ((temperatury3[[#This Row],[Temperatura]]-24)/2))))</f>
        <v>65</v>
      </c>
      <c r="F46" s="5">
        <f>temperatury3[[#This Row],[Hotdogi]]*7</f>
        <v>483</v>
      </c>
      <c r="G46" s="5">
        <f>temperatury3[[#This Row],[Lody]]*5</f>
        <v>475</v>
      </c>
      <c r="H46" s="5">
        <f>temperatury3[[#This Row],[Kukurydza]]*6</f>
        <v>390</v>
      </c>
      <c r="I46" s="5">
        <f>IF(temperatury3[[#This Row],[Temperatura]] &gt; 20,I45+1,0)</f>
        <v>0</v>
      </c>
      <c r="J46" s="5">
        <f>IF(temperatury3[[#This Row],[Passa]]=$M$5,"KON",0)</f>
        <v>0</v>
      </c>
    </row>
    <row r="47" spans="1:10" x14ac:dyDescent="0.3">
      <c r="A47" s="1">
        <v>44758</v>
      </c>
      <c r="B47">
        <v>23</v>
      </c>
      <c r="C47">
        <f xml:space="preserve"> INT(90 * (1 + ($M$1* ((temperatury3[[#This Row],[Temperatura]]-24)/2))))</f>
        <v>86</v>
      </c>
      <c r="D47">
        <f xml:space="preserve"> INT(120 * (1 + ($M$2* ((temperatury3[[#This Row],[Temperatura]]-24)/2))))</f>
        <v>115</v>
      </c>
      <c r="E47">
        <f xml:space="preserve"> INT(80 * (1 + ($M$3* ((temperatury3[[#This Row],[Temperatura]]-24)/2))))</f>
        <v>77</v>
      </c>
      <c r="F47" s="5">
        <f>temperatury3[[#This Row],[Hotdogi]]*7</f>
        <v>602</v>
      </c>
      <c r="G47" s="5">
        <f>temperatury3[[#This Row],[Lody]]*5</f>
        <v>575</v>
      </c>
      <c r="H47" s="5">
        <f>temperatury3[[#This Row],[Kukurydza]]*6</f>
        <v>462</v>
      </c>
      <c r="I47" s="5">
        <f>IF(temperatury3[[#This Row],[Temperatura]] &gt; 20,I46+1,0)</f>
        <v>1</v>
      </c>
      <c r="J47" s="5">
        <f>IF(temperatury3[[#This Row],[Passa]]=$M$5,"KON",0)</f>
        <v>0</v>
      </c>
    </row>
    <row r="48" spans="1:10" x14ac:dyDescent="0.3">
      <c r="A48" s="1">
        <v>44759</v>
      </c>
      <c r="B48">
        <v>23</v>
      </c>
      <c r="C48">
        <f xml:space="preserve"> INT(90 * (1 + ($M$1* ((temperatury3[[#This Row],[Temperatura]]-24)/2))))</f>
        <v>86</v>
      </c>
      <c r="D48">
        <f xml:space="preserve"> INT(120 * (1 + ($M$2* ((temperatury3[[#This Row],[Temperatura]]-24)/2))))</f>
        <v>115</v>
      </c>
      <c r="E48">
        <f xml:space="preserve"> INT(80 * (1 + ($M$3* ((temperatury3[[#This Row],[Temperatura]]-24)/2))))</f>
        <v>77</v>
      </c>
      <c r="F48" s="5">
        <f>temperatury3[[#This Row],[Hotdogi]]*7</f>
        <v>602</v>
      </c>
      <c r="G48" s="5">
        <f>temperatury3[[#This Row],[Lody]]*5</f>
        <v>575</v>
      </c>
      <c r="H48" s="5">
        <f>temperatury3[[#This Row],[Kukurydza]]*6</f>
        <v>462</v>
      </c>
      <c r="I48" s="5">
        <f>IF(temperatury3[[#This Row],[Temperatura]] &gt; 20,I47+1,0)</f>
        <v>2</v>
      </c>
      <c r="J48" s="5">
        <f>IF(temperatury3[[#This Row],[Passa]]=$M$5,"KON",0)</f>
        <v>0</v>
      </c>
    </row>
    <row r="49" spans="1:10" x14ac:dyDescent="0.3">
      <c r="A49" s="1">
        <v>44760</v>
      </c>
      <c r="B49">
        <v>19</v>
      </c>
      <c r="C49">
        <f xml:space="preserve"> INT(90 * (1 + ($M$1* ((temperatury3[[#This Row],[Temperatura]]-24)/2))))</f>
        <v>72</v>
      </c>
      <c r="D49">
        <f xml:space="preserve"> INT(120 * (1 + ($M$2* ((temperatury3[[#This Row],[Temperatura]]-24)/2))))</f>
        <v>99</v>
      </c>
      <c r="E49">
        <f xml:space="preserve"> INT(80 * (1 + ($M$3* ((temperatury3[[#This Row],[Temperatura]]-24)/2))))</f>
        <v>68</v>
      </c>
      <c r="F49" s="5">
        <f>temperatury3[[#This Row],[Hotdogi]]*7</f>
        <v>504</v>
      </c>
      <c r="G49" s="5">
        <f>temperatury3[[#This Row],[Lody]]*5</f>
        <v>495</v>
      </c>
      <c r="H49" s="5">
        <f>temperatury3[[#This Row],[Kukurydza]]*6</f>
        <v>408</v>
      </c>
      <c r="I49" s="5">
        <f>IF(temperatury3[[#This Row],[Temperatura]] &gt; 20,I48+1,0)</f>
        <v>0</v>
      </c>
      <c r="J49" s="5">
        <f>IF(temperatury3[[#This Row],[Passa]]=$M$5,"KON",0)</f>
        <v>0</v>
      </c>
    </row>
    <row r="50" spans="1:10" x14ac:dyDescent="0.3">
      <c r="A50" s="1">
        <v>44761</v>
      </c>
      <c r="B50">
        <v>21</v>
      </c>
      <c r="C50">
        <f xml:space="preserve"> INT(90 * (1 + ($M$1* ((temperatury3[[#This Row],[Temperatura]]-24)/2))))</f>
        <v>79</v>
      </c>
      <c r="D50">
        <f xml:space="preserve"> INT(120 * (1 + ($M$2* ((temperatury3[[#This Row],[Temperatura]]-24)/2))))</f>
        <v>107</v>
      </c>
      <c r="E50">
        <f xml:space="preserve"> INT(80 * (1 + ($M$3* ((temperatury3[[#This Row],[Temperatura]]-24)/2))))</f>
        <v>72</v>
      </c>
      <c r="F50" s="5">
        <f>temperatury3[[#This Row],[Hotdogi]]*7</f>
        <v>553</v>
      </c>
      <c r="G50" s="5">
        <f>temperatury3[[#This Row],[Lody]]*5</f>
        <v>535</v>
      </c>
      <c r="H50" s="5">
        <f>temperatury3[[#This Row],[Kukurydza]]*6</f>
        <v>432</v>
      </c>
      <c r="I50" s="5">
        <f>IF(temperatury3[[#This Row],[Temperatura]] &gt; 20,I49+1,0)</f>
        <v>1</v>
      </c>
      <c r="J50" s="5">
        <f>IF(temperatury3[[#This Row],[Passa]]=$M$5,"KON",0)</f>
        <v>0</v>
      </c>
    </row>
    <row r="51" spans="1:10" x14ac:dyDescent="0.3">
      <c r="A51" s="1">
        <v>44762</v>
      </c>
      <c r="B51">
        <v>25</v>
      </c>
      <c r="C51">
        <f xml:space="preserve"> INT(90 * (1 + ($M$1* ((temperatury3[[#This Row],[Temperatura]]-24)/2))))</f>
        <v>93</v>
      </c>
      <c r="D51">
        <f xml:space="preserve"> INT(120 * (1 + ($M$2* ((temperatury3[[#This Row],[Temperatura]]-24)/2))))</f>
        <v>124</v>
      </c>
      <c r="E51">
        <f xml:space="preserve"> INT(80 * (1 + ($M$3* ((temperatury3[[#This Row],[Temperatura]]-24)/2))))</f>
        <v>82</v>
      </c>
      <c r="F51" s="5">
        <f>temperatury3[[#This Row],[Hotdogi]]*7</f>
        <v>651</v>
      </c>
      <c r="G51" s="5">
        <f>temperatury3[[#This Row],[Lody]]*5</f>
        <v>620</v>
      </c>
      <c r="H51" s="5">
        <f>temperatury3[[#This Row],[Kukurydza]]*6</f>
        <v>492</v>
      </c>
      <c r="I51" s="5">
        <f>IF(temperatury3[[#This Row],[Temperatura]] &gt; 20,I50+1,0)</f>
        <v>2</v>
      </c>
      <c r="J51" s="5">
        <f>IF(temperatury3[[#This Row],[Passa]]=$M$5,"KON",0)</f>
        <v>0</v>
      </c>
    </row>
    <row r="52" spans="1:10" x14ac:dyDescent="0.3">
      <c r="A52" s="1">
        <v>44763</v>
      </c>
      <c r="B52">
        <v>28</v>
      </c>
      <c r="C52">
        <f xml:space="preserve"> INT(90 * (1 + ($M$1* ((temperatury3[[#This Row],[Temperatura]]-24)/2))))</f>
        <v>103</v>
      </c>
      <c r="D52">
        <f xml:space="preserve"> INT(120 * (1 + ($M$2* ((temperatury3[[#This Row],[Temperatura]]-24)/2))))</f>
        <v>136</v>
      </c>
      <c r="E52">
        <f xml:space="preserve"> INT(80 * (1 + ($M$3* ((temperatury3[[#This Row],[Temperatura]]-24)/2))))</f>
        <v>89</v>
      </c>
      <c r="F52" s="5">
        <f>temperatury3[[#This Row],[Hotdogi]]*7</f>
        <v>721</v>
      </c>
      <c r="G52" s="5">
        <f>temperatury3[[#This Row],[Lody]]*5</f>
        <v>680</v>
      </c>
      <c r="H52" s="5">
        <f>temperatury3[[#This Row],[Kukurydza]]*6</f>
        <v>534</v>
      </c>
      <c r="I52" s="5">
        <f>IF(temperatury3[[#This Row],[Temperatura]] &gt; 20,I51+1,0)</f>
        <v>3</v>
      </c>
      <c r="J52" s="5">
        <f>IF(temperatury3[[#This Row],[Passa]]=$M$5,"KON",0)</f>
        <v>0</v>
      </c>
    </row>
    <row r="53" spans="1:10" x14ac:dyDescent="0.3">
      <c r="A53" s="1">
        <v>44764</v>
      </c>
      <c r="B53">
        <v>27</v>
      </c>
      <c r="C53">
        <f xml:space="preserve"> INT(90 * (1 + ($M$1* ((temperatury3[[#This Row],[Temperatura]]-24)/2))))</f>
        <v>100</v>
      </c>
      <c r="D53">
        <f xml:space="preserve"> INT(120 * (1 + ($M$2* ((temperatury3[[#This Row],[Temperatura]]-24)/2))))</f>
        <v>132</v>
      </c>
      <c r="E53">
        <f xml:space="preserve"> INT(80 * (1 + ($M$3* ((temperatury3[[#This Row],[Temperatura]]-24)/2))))</f>
        <v>87</v>
      </c>
      <c r="F53" s="5">
        <f>temperatury3[[#This Row],[Hotdogi]]*7</f>
        <v>700</v>
      </c>
      <c r="G53" s="5">
        <f>temperatury3[[#This Row],[Lody]]*5</f>
        <v>660</v>
      </c>
      <c r="H53" s="5">
        <f>temperatury3[[#This Row],[Kukurydza]]*6</f>
        <v>522</v>
      </c>
      <c r="I53" s="5">
        <f>IF(temperatury3[[#This Row],[Temperatura]] &gt; 20,I52+1,0)</f>
        <v>4</v>
      </c>
      <c r="J53" s="5">
        <f>IF(temperatury3[[#This Row],[Passa]]=$M$5,"KON",0)</f>
        <v>0</v>
      </c>
    </row>
    <row r="54" spans="1:10" x14ac:dyDescent="0.3">
      <c r="A54" s="1">
        <v>44765</v>
      </c>
      <c r="B54">
        <v>23</v>
      </c>
      <c r="C54">
        <f xml:space="preserve"> INT(90 * (1 + ($M$1* ((temperatury3[[#This Row],[Temperatura]]-24)/2))))</f>
        <v>86</v>
      </c>
      <c r="D54">
        <f xml:space="preserve"> INT(120 * (1 + ($M$2* ((temperatury3[[#This Row],[Temperatura]]-24)/2))))</f>
        <v>115</v>
      </c>
      <c r="E54">
        <f xml:space="preserve"> INT(80 * (1 + ($M$3* ((temperatury3[[#This Row],[Temperatura]]-24)/2))))</f>
        <v>77</v>
      </c>
      <c r="F54" s="5">
        <f>temperatury3[[#This Row],[Hotdogi]]*7</f>
        <v>602</v>
      </c>
      <c r="G54" s="5">
        <f>temperatury3[[#This Row],[Lody]]*5</f>
        <v>575</v>
      </c>
      <c r="H54" s="5">
        <f>temperatury3[[#This Row],[Kukurydza]]*6</f>
        <v>462</v>
      </c>
      <c r="I54" s="5">
        <f>IF(temperatury3[[#This Row],[Temperatura]] &gt; 20,I53+1,0)</f>
        <v>5</v>
      </c>
      <c r="J54" s="5">
        <f>IF(temperatury3[[#This Row],[Passa]]=$M$5,"KON",0)</f>
        <v>0</v>
      </c>
    </row>
    <row r="55" spans="1:10" x14ac:dyDescent="0.3">
      <c r="A55" s="1">
        <v>44766</v>
      </c>
      <c r="B55">
        <v>26</v>
      </c>
      <c r="C55">
        <f xml:space="preserve"> INT(90 * (1 + ($M$1* ((temperatury3[[#This Row],[Temperatura]]-24)/2))))</f>
        <v>96</v>
      </c>
      <c r="D55">
        <f xml:space="preserve"> INT(120 * (1 + ($M$2* ((temperatury3[[#This Row],[Temperatura]]-24)/2))))</f>
        <v>128</v>
      </c>
      <c r="E55">
        <f xml:space="preserve"> INT(80 * (1 + ($M$3* ((temperatury3[[#This Row],[Temperatura]]-24)/2))))</f>
        <v>84</v>
      </c>
      <c r="F55" s="5">
        <f>temperatury3[[#This Row],[Hotdogi]]*7</f>
        <v>672</v>
      </c>
      <c r="G55" s="5">
        <f>temperatury3[[#This Row],[Lody]]*5</f>
        <v>640</v>
      </c>
      <c r="H55" s="5">
        <f>temperatury3[[#This Row],[Kukurydza]]*6</f>
        <v>504</v>
      </c>
      <c r="I55" s="5">
        <f>IF(temperatury3[[#This Row],[Temperatura]] &gt; 20,I54+1,0)</f>
        <v>6</v>
      </c>
      <c r="J55" s="5">
        <f>IF(temperatury3[[#This Row],[Passa]]=$M$5,"KON",0)</f>
        <v>0</v>
      </c>
    </row>
    <row r="56" spans="1:10" x14ac:dyDescent="0.3">
      <c r="A56" s="1">
        <v>44767</v>
      </c>
      <c r="B56">
        <v>29</v>
      </c>
      <c r="C56">
        <f xml:space="preserve"> INT(90 * (1 + ($M$1* ((temperatury3[[#This Row],[Temperatura]]-24)/2))))</f>
        <v>107</v>
      </c>
      <c r="D56">
        <f xml:space="preserve"> INT(120 * (1 + ($M$2* ((temperatury3[[#This Row],[Temperatura]]-24)/2))))</f>
        <v>140</v>
      </c>
      <c r="E56">
        <f xml:space="preserve"> INT(80 * (1 + ($M$3* ((temperatury3[[#This Row],[Temperatura]]-24)/2))))</f>
        <v>91</v>
      </c>
      <c r="F56" s="5">
        <f>temperatury3[[#This Row],[Hotdogi]]*7</f>
        <v>749</v>
      </c>
      <c r="G56" s="5">
        <f>temperatury3[[#This Row],[Lody]]*5</f>
        <v>700</v>
      </c>
      <c r="H56" s="5">
        <f>temperatury3[[#This Row],[Kukurydza]]*6</f>
        <v>546</v>
      </c>
      <c r="I56" s="5">
        <f>IF(temperatury3[[#This Row],[Temperatura]] &gt; 20,I55+1,0)</f>
        <v>7</v>
      </c>
      <c r="J56" s="5">
        <f>IF(temperatury3[[#This Row],[Passa]]=$M$5,"KON",0)</f>
        <v>0</v>
      </c>
    </row>
    <row r="57" spans="1:10" x14ac:dyDescent="0.3">
      <c r="A57" s="1">
        <v>44768</v>
      </c>
      <c r="B57">
        <v>26</v>
      </c>
      <c r="C57">
        <f xml:space="preserve"> INT(90 * (1 + ($M$1* ((temperatury3[[#This Row],[Temperatura]]-24)/2))))</f>
        <v>96</v>
      </c>
      <c r="D57">
        <f xml:space="preserve"> INT(120 * (1 + ($M$2* ((temperatury3[[#This Row],[Temperatura]]-24)/2))))</f>
        <v>128</v>
      </c>
      <c r="E57">
        <f xml:space="preserve"> INT(80 * (1 + ($M$3* ((temperatury3[[#This Row],[Temperatura]]-24)/2))))</f>
        <v>84</v>
      </c>
      <c r="F57" s="5">
        <f>temperatury3[[#This Row],[Hotdogi]]*7</f>
        <v>672</v>
      </c>
      <c r="G57" s="5">
        <f>temperatury3[[#This Row],[Lody]]*5</f>
        <v>640</v>
      </c>
      <c r="H57" s="5">
        <f>temperatury3[[#This Row],[Kukurydza]]*6</f>
        <v>504</v>
      </c>
      <c r="I57" s="5">
        <f>IF(temperatury3[[#This Row],[Temperatura]] &gt; 20,I56+1,0)</f>
        <v>8</v>
      </c>
      <c r="J57" s="5">
        <f>IF(temperatury3[[#This Row],[Passa]]=$M$5,"KON",0)</f>
        <v>0</v>
      </c>
    </row>
    <row r="58" spans="1:10" x14ac:dyDescent="0.3">
      <c r="A58" s="1">
        <v>44769</v>
      </c>
      <c r="B58">
        <v>27</v>
      </c>
      <c r="C58">
        <f xml:space="preserve"> INT(90 * (1 + ($M$1* ((temperatury3[[#This Row],[Temperatura]]-24)/2))))</f>
        <v>100</v>
      </c>
      <c r="D58">
        <f xml:space="preserve"> INT(120 * (1 + ($M$2* ((temperatury3[[#This Row],[Temperatura]]-24)/2))))</f>
        <v>132</v>
      </c>
      <c r="E58">
        <f xml:space="preserve"> INT(80 * (1 + ($M$3* ((temperatury3[[#This Row],[Temperatura]]-24)/2))))</f>
        <v>87</v>
      </c>
      <c r="F58" s="5">
        <f>temperatury3[[#This Row],[Hotdogi]]*7</f>
        <v>700</v>
      </c>
      <c r="G58" s="5">
        <f>temperatury3[[#This Row],[Lody]]*5</f>
        <v>660</v>
      </c>
      <c r="H58" s="5">
        <f>temperatury3[[#This Row],[Kukurydza]]*6</f>
        <v>522</v>
      </c>
      <c r="I58" s="5">
        <f>IF(temperatury3[[#This Row],[Temperatura]] &gt; 20,I57+1,0)</f>
        <v>9</v>
      </c>
      <c r="J58" s="5">
        <f>IF(temperatury3[[#This Row],[Passa]]=$M$5,"KON",0)</f>
        <v>0</v>
      </c>
    </row>
    <row r="59" spans="1:10" x14ac:dyDescent="0.3">
      <c r="A59" s="1">
        <v>44770</v>
      </c>
      <c r="B59">
        <v>24</v>
      </c>
      <c r="C59">
        <f xml:space="preserve"> INT(90 * (1 + ($M$1* ((temperatury3[[#This Row],[Temperatura]]-24)/2))))</f>
        <v>90</v>
      </c>
      <c r="D59">
        <f xml:space="preserve"> INT(120 * (1 + ($M$2* ((temperatury3[[#This Row],[Temperatura]]-24)/2))))</f>
        <v>120</v>
      </c>
      <c r="E59">
        <f xml:space="preserve"> INT(80 * (1 + ($M$3* ((temperatury3[[#This Row],[Temperatura]]-24)/2))))</f>
        <v>80</v>
      </c>
      <c r="F59" s="5">
        <f>temperatury3[[#This Row],[Hotdogi]]*7</f>
        <v>630</v>
      </c>
      <c r="G59" s="5">
        <f>temperatury3[[#This Row],[Lody]]*5</f>
        <v>600</v>
      </c>
      <c r="H59" s="5">
        <f>temperatury3[[#This Row],[Kukurydza]]*6</f>
        <v>480</v>
      </c>
      <c r="I59" s="5">
        <f>IF(temperatury3[[#This Row],[Temperatura]] &gt; 20,I58+1,0)</f>
        <v>10</v>
      </c>
      <c r="J59" s="5">
        <f>IF(temperatury3[[#This Row],[Passa]]=$M$5,"KON",0)</f>
        <v>0</v>
      </c>
    </row>
    <row r="60" spans="1:10" x14ac:dyDescent="0.3">
      <c r="A60" s="1">
        <v>44771</v>
      </c>
      <c r="B60">
        <v>26</v>
      </c>
      <c r="C60">
        <f xml:space="preserve"> INT(90 * (1 + ($M$1* ((temperatury3[[#This Row],[Temperatura]]-24)/2))))</f>
        <v>96</v>
      </c>
      <c r="D60">
        <f xml:space="preserve"> INT(120 * (1 + ($M$2* ((temperatury3[[#This Row],[Temperatura]]-24)/2))))</f>
        <v>128</v>
      </c>
      <c r="E60">
        <f xml:space="preserve"> INT(80 * (1 + ($M$3* ((temperatury3[[#This Row],[Temperatura]]-24)/2))))</f>
        <v>84</v>
      </c>
      <c r="F60" s="5">
        <f>temperatury3[[#This Row],[Hotdogi]]*7</f>
        <v>672</v>
      </c>
      <c r="G60" s="5">
        <f>temperatury3[[#This Row],[Lody]]*5</f>
        <v>640</v>
      </c>
      <c r="H60" s="5">
        <f>temperatury3[[#This Row],[Kukurydza]]*6</f>
        <v>504</v>
      </c>
      <c r="I60" s="5">
        <f>IF(temperatury3[[#This Row],[Temperatura]] &gt; 20,I59+1,0)</f>
        <v>11</v>
      </c>
      <c r="J60" s="5">
        <f>IF(temperatury3[[#This Row],[Passa]]=$M$5,"KON",0)</f>
        <v>0</v>
      </c>
    </row>
    <row r="61" spans="1:10" x14ac:dyDescent="0.3">
      <c r="A61" s="1">
        <v>44772</v>
      </c>
      <c r="B61">
        <v>25</v>
      </c>
      <c r="C61">
        <f xml:space="preserve"> INT(90 * (1 + ($M$1* ((temperatury3[[#This Row],[Temperatura]]-24)/2))))</f>
        <v>93</v>
      </c>
      <c r="D61">
        <f xml:space="preserve"> INT(120 * (1 + ($M$2* ((temperatury3[[#This Row],[Temperatura]]-24)/2))))</f>
        <v>124</v>
      </c>
      <c r="E61">
        <f xml:space="preserve"> INT(80 * (1 + ($M$3* ((temperatury3[[#This Row],[Temperatura]]-24)/2))))</f>
        <v>82</v>
      </c>
      <c r="F61" s="5">
        <f>temperatury3[[#This Row],[Hotdogi]]*7</f>
        <v>651</v>
      </c>
      <c r="G61" s="5">
        <f>temperatury3[[#This Row],[Lody]]*5</f>
        <v>620</v>
      </c>
      <c r="H61" s="5">
        <f>temperatury3[[#This Row],[Kukurydza]]*6</f>
        <v>492</v>
      </c>
      <c r="I61" s="5">
        <f>IF(temperatury3[[#This Row],[Temperatura]] &gt; 20,I60+1,0)</f>
        <v>12</v>
      </c>
      <c r="J61" s="5">
        <f>IF(temperatury3[[#This Row],[Passa]]=$M$5,"KON",0)</f>
        <v>0</v>
      </c>
    </row>
    <row r="62" spans="1:10" x14ac:dyDescent="0.3">
      <c r="A62" s="1">
        <v>44773</v>
      </c>
      <c r="B62">
        <v>24</v>
      </c>
      <c r="C62">
        <f xml:space="preserve"> INT(90 * (1 + ($M$1* ((temperatury3[[#This Row],[Temperatura]]-24)/2))))</f>
        <v>90</v>
      </c>
      <c r="D62">
        <f xml:space="preserve"> INT(120 * (1 + ($M$2* ((temperatury3[[#This Row],[Temperatura]]-24)/2))))</f>
        <v>120</v>
      </c>
      <c r="E62">
        <f xml:space="preserve"> INT(80 * (1 + ($M$3* ((temperatury3[[#This Row],[Temperatura]]-24)/2))))</f>
        <v>80</v>
      </c>
      <c r="F62" s="5">
        <f>temperatury3[[#This Row],[Hotdogi]]*7</f>
        <v>630</v>
      </c>
      <c r="G62" s="5">
        <f>temperatury3[[#This Row],[Lody]]*5</f>
        <v>600</v>
      </c>
      <c r="H62" s="5">
        <f>temperatury3[[#This Row],[Kukurydza]]*6</f>
        <v>480</v>
      </c>
      <c r="I62" s="5">
        <f>IF(temperatury3[[#This Row],[Temperatura]] &gt; 20,I61+1,0)</f>
        <v>13</v>
      </c>
      <c r="J62" s="5">
        <f>IF(temperatury3[[#This Row],[Passa]]=$M$5,"KON",0)</f>
        <v>0</v>
      </c>
    </row>
    <row r="63" spans="1:10" x14ac:dyDescent="0.3">
      <c r="A63" s="1">
        <v>44774</v>
      </c>
      <c r="B63">
        <v>22</v>
      </c>
      <c r="C63">
        <f xml:space="preserve"> INT(90 * (1 + ($M$1* ((temperatury3[[#This Row],[Temperatura]]-24)/2))))</f>
        <v>83</v>
      </c>
      <c r="D63">
        <f xml:space="preserve"> INT(120 * (1 + ($M$2* ((temperatury3[[#This Row],[Temperatura]]-24)/2))))</f>
        <v>111</v>
      </c>
      <c r="E63">
        <f xml:space="preserve"> INT(80 * (1 + ($M$3* ((temperatury3[[#This Row],[Temperatura]]-24)/2))))</f>
        <v>75</v>
      </c>
      <c r="F63" s="5">
        <f>temperatury3[[#This Row],[Hotdogi]]*7</f>
        <v>581</v>
      </c>
      <c r="G63" s="5">
        <f>temperatury3[[#This Row],[Lody]]*5</f>
        <v>555</v>
      </c>
      <c r="H63" s="5">
        <f>temperatury3[[#This Row],[Kukurydza]]*6</f>
        <v>450</v>
      </c>
      <c r="I63" s="5">
        <f>IF(temperatury3[[#This Row],[Temperatura]] &gt; 20,I62+1,0)</f>
        <v>14</v>
      </c>
      <c r="J63" s="5">
        <f>IF(temperatury3[[#This Row],[Passa]]=$M$5,"KON",0)</f>
        <v>0</v>
      </c>
    </row>
    <row r="64" spans="1:10" x14ac:dyDescent="0.3">
      <c r="A64" s="1">
        <v>44775</v>
      </c>
      <c r="B64">
        <v>19</v>
      </c>
      <c r="C64">
        <f xml:space="preserve"> INT(90 * (1 + ($M$1* ((temperatury3[[#This Row],[Temperatura]]-24)/2))))</f>
        <v>72</v>
      </c>
      <c r="D64">
        <f xml:space="preserve"> INT(120 * (1 + ($M$2* ((temperatury3[[#This Row],[Temperatura]]-24)/2))))</f>
        <v>99</v>
      </c>
      <c r="E64">
        <f xml:space="preserve"> INT(80 * (1 + ($M$3* ((temperatury3[[#This Row],[Temperatura]]-24)/2))))</f>
        <v>68</v>
      </c>
      <c r="F64" s="5">
        <f>temperatury3[[#This Row],[Hotdogi]]*7</f>
        <v>504</v>
      </c>
      <c r="G64" s="5">
        <f>temperatury3[[#This Row],[Lody]]*5</f>
        <v>495</v>
      </c>
      <c r="H64" s="5">
        <f>temperatury3[[#This Row],[Kukurydza]]*6</f>
        <v>408</v>
      </c>
      <c r="I64" s="5">
        <f>IF(temperatury3[[#This Row],[Temperatura]] &gt; 20,I63+1,0)</f>
        <v>0</v>
      </c>
      <c r="J64" s="5">
        <f>IF(temperatury3[[#This Row],[Passa]]=$M$5,"KON",0)</f>
        <v>0</v>
      </c>
    </row>
    <row r="65" spans="1:10" x14ac:dyDescent="0.3">
      <c r="A65" s="1">
        <v>44776</v>
      </c>
      <c r="B65">
        <v>21</v>
      </c>
      <c r="C65">
        <f xml:space="preserve"> INT(90 * (1 + ($M$1* ((temperatury3[[#This Row],[Temperatura]]-24)/2))))</f>
        <v>79</v>
      </c>
      <c r="D65">
        <f xml:space="preserve"> INT(120 * (1 + ($M$2* ((temperatury3[[#This Row],[Temperatura]]-24)/2))))</f>
        <v>107</v>
      </c>
      <c r="E65">
        <f xml:space="preserve"> INT(80 * (1 + ($M$3* ((temperatury3[[#This Row],[Temperatura]]-24)/2))))</f>
        <v>72</v>
      </c>
      <c r="F65" s="5">
        <f>temperatury3[[#This Row],[Hotdogi]]*7</f>
        <v>553</v>
      </c>
      <c r="G65" s="5">
        <f>temperatury3[[#This Row],[Lody]]*5</f>
        <v>535</v>
      </c>
      <c r="H65" s="5">
        <f>temperatury3[[#This Row],[Kukurydza]]*6</f>
        <v>432</v>
      </c>
      <c r="I65" s="5">
        <f>IF(temperatury3[[#This Row],[Temperatura]] &gt; 20,I64+1,0)</f>
        <v>1</v>
      </c>
      <c r="J65" s="5">
        <f>IF(temperatury3[[#This Row],[Passa]]=$M$5,"KON",0)</f>
        <v>0</v>
      </c>
    </row>
    <row r="66" spans="1:10" x14ac:dyDescent="0.3">
      <c r="A66" s="1">
        <v>44777</v>
      </c>
      <c r="B66">
        <v>26</v>
      </c>
      <c r="C66">
        <f xml:space="preserve"> INT(90 * (1 + ($M$1* ((temperatury3[[#This Row],[Temperatura]]-24)/2))))</f>
        <v>96</v>
      </c>
      <c r="D66">
        <f xml:space="preserve"> INT(120 * (1 + ($M$2* ((temperatury3[[#This Row],[Temperatura]]-24)/2))))</f>
        <v>128</v>
      </c>
      <c r="E66">
        <f xml:space="preserve"> INT(80 * (1 + ($M$3* ((temperatury3[[#This Row],[Temperatura]]-24)/2))))</f>
        <v>84</v>
      </c>
      <c r="F66" s="5">
        <f>temperatury3[[#This Row],[Hotdogi]]*7</f>
        <v>672</v>
      </c>
      <c r="G66" s="5">
        <f>temperatury3[[#This Row],[Lody]]*5</f>
        <v>640</v>
      </c>
      <c r="H66" s="5">
        <f>temperatury3[[#This Row],[Kukurydza]]*6</f>
        <v>504</v>
      </c>
      <c r="I66" s="5">
        <f>IF(temperatury3[[#This Row],[Temperatura]] &gt; 20,I65+1,0)</f>
        <v>2</v>
      </c>
      <c r="J66" s="5">
        <f>IF(temperatury3[[#This Row],[Passa]]=$M$5,"KON",0)</f>
        <v>0</v>
      </c>
    </row>
    <row r="67" spans="1:10" x14ac:dyDescent="0.3">
      <c r="A67" s="1">
        <v>44778</v>
      </c>
      <c r="B67">
        <v>19</v>
      </c>
      <c r="C67">
        <f xml:space="preserve"> INT(90 * (1 + ($M$1* ((temperatury3[[#This Row],[Temperatura]]-24)/2))))</f>
        <v>72</v>
      </c>
      <c r="D67">
        <f xml:space="preserve"> INT(120 * (1 + ($M$2* ((temperatury3[[#This Row],[Temperatura]]-24)/2))))</f>
        <v>99</v>
      </c>
      <c r="E67">
        <f xml:space="preserve"> INT(80 * (1 + ($M$3* ((temperatury3[[#This Row],[Temperatura]]-24)/2))))</f>
        <v>68</v>
      </c>
      <c r="F67" s="5">
        <f>temperatury3[[#This Row],[Hotdogi]]*7</f>
        <v>504</v>
      </c>
      <c r="G67" s="5">
        <f>temperatury3[[#This Row],[Lody]]*5</f>
        <v>495</v>
      </c>
      <c r="H67" s="5">
        <f>temperatury3[[#This Row],[Kukurydza]]*6</f>
        <v>408</v>
      </c>
      <c r="I67" s="5">
        <f>IF(temperatury3[[#This Row],[Temperatura]] &gt; 20,I66+1,0)</f>
        <v>0</v>
      </c>
      <c r="J67" s="5">
        <f>IF(temperatury3[[#This Row],[Passa]]=$M$5,"KON",0)</f>
        <v>0</v>
      </c>
    </row>
    <row r="68" spans="1:10" x14ac:dyDescent="0.3">
      <c r="A68" s="1">
        <v>44779</v>
      </c>
      <c r="B68">
        <v>21</v>
      </c>
      <c r="C68">
        <f xml:space="preserve"> INT(90 * (1 + ($M$1* ((temperatury3[[#This Row],[Temperatura]]-24)/2))))</f>
        <v>79</v>
      </c>
      <c r="D68">
        <f xml:space="preserve"> INT(120 * (1 + ($M$2* ((temperatury3[[#This Row],[Temperatura]]-24)/2))))</f>
        <v>107</v>
      </c>
      <c r="E68">
        <f xml:space="preserve"> INT(80 * (1 + ($M$3* ((temperatury3[[#This Row],[Temperatura]]-24)/2))))</f>
        <v>72</v>
      </c>
      <c r="F68" s="5">
        <f>temperatury3[[#This Row],[Hotdogi]]*7</f>
        <v>553</v>
      </c>
      <c r="G68" s="5">
        <f>temperatury3[[#This Row],[Lody]]*5</f>
        <v>535</v>
      </c>
      <c r="H68" s="5">
        <f>temperatury3[[#This Row],[Kukurydza]]*6</f>
        <v>432</v>
      </c>
      <c r="I68" s="5">
        <f>IF(temperatury3[[#This Row],[Temperatura]] &gt; 20,I67+1,0)</f>
        <v>1</v>
      </c>
      <c r="J68" s="5">
        <f>IF(temperatury3[[#This Row],[Passa]]=$M$5,"KON",0)</f>
        <v>0</v>
      </c>
    </row>
    <row r="69" spans="1:10" x14ac:dyDescent="0.3">
      <c r="A69" s="1">
        <v>44780</v>
      </c>
      <c r="B69">
        <v>23</v>
      </c>
      <c r="C69">
        <f xml:space="preserve"> INT(90 * (1 + ($M$1* ((temperatury3[[#This Row],[Temperatura]]-24)/2))))</f>
        <v>86</v>
      </c>
      <c r="D69">
        <f xml:space="preserve"> INT(120 * (1 + ($M$2* ((temperatury3[[#This Row],[Temperatura]]-24)/2))))</f>
        <v>115</v>
      </c>
      <c r="E69">
        <f xml:space="preserve"> INT(80 * (1 + ($M$3* ((temperatury3[[#This Row],[Temperatura]]-24)/2))))</f>
        <v>77</v>
      </c>
      <c r="F69" s="5">
        <f>temperatury3[[#This Row],[Hotdogi]]*7</f>
        <v>602</v>
      </c>
      <c r="G69" s="5">
        <f>temperatury3[[#This Row],[Lody]]*5</f>
        <v>575</v>
      </c>
      <c r="H69" s="5">
        <f>temperatury3[[#This Row],[Kukurydza]]*6</f>
        <v>462</v>
      </c>
      <c r="I69" s="5">
        <f>IF(temperatury3[[#This Row],[Temperatura]] &gt; 20,I68+1,0)</f>
        <v>2</v>
      </c>
      <c r="J69" s="5">
        <f>IF(temperatury3[[#This Row],[Passa]]=$M$5,"KON",0)</f>
        <v>0</v>
      </c>
    </row>
    <row r="70" spans="1:10" x14ac:dyDescent="0.3">
      <c r="A70" s="1">
        <v>44781</v>
      </c>
      <c r="B70">
        <v>27</v>
      </c>
      <c r="C70">
        <f xml:space="preserve"> INT(90 * (1 + ($M$1* ((temperatury3[[#This Row],[Temperatura]]-24)/2))))</f>
        <v>100</v>
      </c>
      <c r="D70">
        <f xml:space="preserve"> INT(120 * (1 + ($M$2* ((temperatury3[[#This Row],[Temperatura]]-24)/2))))</f>
        <v>132</v>
      </c>
      <c r="E70">
        <f xml:space="preserve"> INT(80 * (1 + ($M$3* ((temperatury3[[#This Row],[Temperatura]]-24)/2))))</f>
        <v>87</v>
      </c>
      <c r="F70" s="5">
        <f>temperatury3[[#This Row],[Hotdogi]]*7</f>
        <v>700</v>
      </c>
      <c r="G70" s="5">
        <f>temperatury3[[#This Row],[Lody]]*5</f>
        <v>660</v>
      </c>
      <c r="H70" s="5">
        <f>temperatury3[[#This Row],[Kukurydza]]*6</f>
        <v>522</v>
      </c>
      <c r="I70" s="5">
        <f>IF(temperatury3[[#This Row],[Temperatura]] &gt; 20,I69+1,0)</f>
        <v>3</v>
      </c>
      <c r="J70" s="5">
        <f>IF(temperatury3[[#This Row],[Passa]]=$M$5,"KON",0)</f>
        <v>0</v>
      </c>
    </row>
    <row r="71" spans="1:10" x14ac:dyDescent="0.3">
      <c r="A71" s="1">
        <v>44782</v>
      </c>
      <c r="B71">
        <v>20</v>
      </c>
      <c r="C71">
        <f xml:space="preserve"> INT(90 * (1 + ($M$1* ((temperatury3[[#This Row],[Temperatura]]-24)/2))))</f>
        <v>76</v>
      </c>
      <c r="D71">
        <f xml:space="preserve"> INT(120 * (1 + ($M$2* ((temperatury3[[#This Row],[Temperatura]]-24)/2))))</f>
        <v>103</v>
      </c>
      <c r="E71">
        <f xml:space="preserve"> INT(80 * (1 + ($M$3* ((temperatury3[[#This Row],[Temperatura]]-24)/2))))</f>
        <v>70</v>
      </c>
      <c r="F71" s="5">
        <f>temperatury3[[#This Row],[Hotdogi]]*7</f>
        <v>532</v>
      </c>
      <c r="G71" s="5">
        <f>temperatury3[[#This Row],[Lody]]*5</f>
        <v>515</v>
      </c>
      <c r="H71" s="5">
        <f>temperatury3[[#This Row],[Kukurydza]]*6</f>
        <v>420</v>
      </c>
      <c r="I71" s="5">
        <f>IF(temperatury3[[#This Row],[Temperatura]] &gt; 20,I70+1,0)</f>
        <v>0</v>
      </c>
      <c r="J71" s="5">
        <f>IF(temperatury3[[#This Row],[Passa]]=$M$5,"KON",0)</f>
        <v>0</v>
      </c>
    </row>
    <row r="72" spans="1:10" x14ac:dyDescent="0.3">
      <c r="A72" s="1">
        <v>44783</v>
      </c>
      <c r="B72">
        <v>18</v>
      </c>
      <c r="C72">
        <f xml:space="preserve"> INT(90 * (1 + ($M$1* ((temperatury3[[#This Row],[Temperatura]]-24)/2))))</f>
        <v>69</v>
      </c>
      <c r="D72">
        <f xml:space="preserve"> INT(120 * (1 + ($M$2* ((temperatury3[[#This Row],[Temperatura]]-24)/2))))</f>
        <v>95</v>
      </c>
      <c r="E72">
        <f xml:space="preserve"> INT(80 * (1 + ($M$3* ((temperatury3[[#This Row],[Temperatura]]-24)/2))))</f>
        <v>65</v>
      </c>
      <c r="F72" s="5">
        <f>temperatury3[[#This Row],[Hotdogi]]*7</f>
        <v>483</v>
      </c>
      <c r="G72" s="5">
        <f>temperatury3[[#This Row],[Lody]]*5</f>
        <v>475</v>
      </c>
      <c r="H72" s="5">
        <f>temperatury3[[#This Row],[Kukurydza]]*6</f>
        <v>390</v>
      </c>
      <c r="I72" s="5">
        <f>IF(temperatury3[[#This Row],[Temperatura]] &gt; 20,I71+1,0)</f>
        <v>0</v>
      </c>
      <c r="J72" s="5">
        <f>IF(temperatury3[[#This Row],[Passa]]=$M$5,"KON",0)</f>
        <v>0</v>
      </c>
    </row>
    <row r="73" spans="1:10" x14ac:dyDescent="0.3">
      <c r="A73" s="1">
        <v>44784</v>
      </c>
      <c r="B73">
        <v>17</v>
      </c>
      <c r="C73">
        <f xml:space="preserve"> INT(90 * (1 + ($M$1* ((temperatury3[[#This Row],[Temperatura]]-24)/2))))</f>
        <v>65</v>
      </c>
      <c r="D73">
        <f xml:space="preserve"> INT(120 * (1 + ($M$2* ((temperatury3[[#This Row],[Temperatura]]-24)/2))))</f>
        <v>91</v>
      </c>
      <c r="E73">
        <f xml:space="preserve"> INT(80 * (1 + ($M$3* ((temperatury3[[#This Row],[Temperatura]]-24)/2))))</f>
        <v>63</v>
      </c>
      <c r="F73" s="5">
        <f>temperatury3[[#This Row],[Hotdogi]]*7</f>
        <v>455</v>
      </c>
      <c r="G73" s="5">
        <f>temperatury3[[#This Row],[Lody]]*5</f>
        <v>455</v>
      </c>
      <c r="H73" s="5">
        <f>temperatury3[[#This Row],[Kukurydza]]*6</f>
        <v>378</v>
      </c>
      <c r="I73" s="5">
        <f>IF(temperatury3[[#This Row],[Temperatura]] &gt; 20,I72+1,0)</f>
        <v>0</v>
      </c>
      <c r="J73" s="5">
        <f>IF(temperatury3[[#This Row],[Passa]]=$M$5,"KON",0)</f>
        <v>0</v>
      </c>
    </row>
    <row r="74" spans="1:10" x14ac:dyDescent="0.3">
      <c r="A74" s="1">
        <v>44785</v>
      </c>
      <c r="B74">
        <v>19</v>
      </c>
      <c r="C74">
        <f xml:space="preserve"> INT(90 * (1 + ($M$1* ((temperatury3[[#This Row],[Temperatura]]-24)/2))))</f>
        <v>72</v>
      </c>
      <c r="D74">
        <f xml:space="preserve"> INT(120 * (1 + ($M$2* ((temperatury3[[#This Row],[Temperatura]]-24)/2))))</f>
        <v>99</v>
      </c>
      <c r="E74">
        <f xml:space="preserve"> INT(80 * (1 + ($M$3* ((temperatury3[[#This Row],[Temperatura]]-24)/2))))</f>
        <v>68</v>
      </c>
      <c r="F74" s="5">
        <f>temperatury3[[#This Row],[Hotdogi]]*7</f>
        <v>504</v>
      </c>
      <c r="G74" s="5">
        <f>temperatury3[[#This Row],[Lody]]*5</f>
        <v>495</v>
      </c>
      <c r="H74" s="5">
        <f>temperatury3[[#This Row],[Kukurydza]]*6</f>
        <v>408</v>
      </c>
      <c r="I74" s="5">
        <f>IF(temperatury3[[#This Row],[Temperatura]] &gt; 20,I73+1,0)</f>
        <v>0</v>
      </c>
      <c r="J74" s="5">
        <f>IF(temperatury3[[#This Row],[Passa]]=$M$5,"KON",0)</f>
        <v>0</v>
      </c>
    </row>
    <row r="75" spans="1:10" x14ac:dyDescent="0.3">
      <c r="A75" s="1">
        <v>44786</v>
      </c>
      <c r="B75">
        <v>26</v>
      </c>
      <c r="C75">
        <f xml:space="preserve"> INT(90 * (1 + ($M$1* ((temperatury3[[#This Row],[Temperatura]]-24)/2))))</f>
        <v>96</v>
      </c>
      <c r="D75">
        <f xml:space="preserve"> INT(120 * (1 + ($M$2* ((temperatury3[[#This Row],[Temperatura]]-24)/2))))</f>
        <v>128</v>
      </c>
      <c r="E75">
        <f xml:space="preserve"> INT(80 * (1 + ($M$3* ((temperatury3[[#This Row],[Temperatura]]-24)/2))))</f>
        <v>84</v>
      </c>
      <c r="F75" s="5">
        <f>temperatury3[[#This Row],[Hotdogi]]*7</f>
        <v>672</v>
      </c>
      <c r="G75" s="5">
        <f>temperatury3[[#This Row],[Lody]]*5</f>
        <v>640</v>
      </c>
      <c r="H75" s="5">
        <f>temperatury3[[#This Row],[Kukurydza]]*6</f>
        <v>504</v>
      </c>
      <c r="I75" s="5">
        <f>IF(temperatury3[[#This Row],[Temperatura]] &gt; 20,I74+1,0)</f>
        <v>1</v>
      </c>
      <c r="J75" s="5">
        <f>IF(temperatury3[[#This Row],[Passa]]=$M$5,"KON",0)</f>
        <v>0</v>
      </c>
    </row>
    <row r="76" spans="1:10" x14ac:dyDescent="0.3">
      <c r="A76" s="1">
        <v>44787</v>
      </c>
      <c r="B76">
        <v>21</v>
      </c>
      <c r="C76">
        <f xml:space="preserve"> INT(90 * (1 + ($M$1* ((temperatury3[[#This Row],[Temperatura]]-24)/2))))</f>
        <v>79</v>
      </c>
      <c r="D76">
        <f xml:space="preserve"> INT(120 * (1 + ($M$2* ((temperatury3[[#This Row],[Temperatura]]-24)/2))))</f>
        <v>107</v>
      </c>
      <c r="E76">
        <f xml:space="preserve"> INT(80 * (1 + ($M$3* ((temperatury3[[#This Row],[Temperatura]]-24)/2))))</f>
        <v>72</v>
      </c>
      <c r="F76" s="5">
        <f>temperatury3[[#This Row],[Hotdogi]]*7</f>
        <v>553</v>
      </c>
      <c r="G76" s="5">
        <f>temperatury3[[#This Row],[Lody]]*5</f>
        <v>535</v>
      </c>
      <c r="H76" s="5">
        <f>temperatury3[[#This Row],[Kukurydza]]*6</f>
        <v>432</v>
      </c>
      <c r="I76" s="5">
        <f>IF(temperatury3[[#This Row],[Temperatura]] &gt; 20,I75+1,0)</f>
        <v>2</v>
      </c>
      <c r="J76" s="5">
        <f>IF(temperatury3[[#This Row],[Passa]]=$M$5,"KON",0)</f>
        <v>0</v>
      </c>
    </row>
    <row r="77" spans="1:10" x14ac:dyDescent="0.3">
      <c r="A77" s="1">
        <v>44788</v>
      </c>
      <c r="B77">
        <v>19</v>
      </c>
      <c r="C77">
        <f xml:space="preserve"> INT(90 * (1 + ($M$1* ((temperatury3[[#This Row],[Temperatura]]-24)/2))))</f>
        <v>72</v>
      </c>
      <c r="D77">
        <f xml:space="preserve"> INT(120 * (1 + ($M$2* ((temperatury3[[#This Row],[Temperatura]]-24)/2))))</f>
        <v>99</v>
      </c>
      <c r="E77">
        <f xml:space="preserve"> INT(80 * (1 + ($M$3* ((temperatury3[[#This Row],[Temperatura]]-24)/2))))</f>
        <v>68</v>
      </c>
      <c r="F77" s="5">
        <f>temperatury3[[#This Row],[Hotdogi]]*7</f>
        <v>504</v>
      </c>
      <c r="G77" s="5">
        <f>temperatury3[[#This Row],[Lody]]*5</f>
        <v>495</v>
      </c>
      <c r="H77" s="5">
        <f>temperatury3[[#This Row],[Kukurydza]]*6</f>
        <v>408</v>
      </c>
      <c r="I77" s="5">
        <f>IF(temperatury3[[#This Row],[Temperatura]] &gt; 20,I76+1,0)</f>
        <v>0</v>
      </c>
      <c r="J77" s="5">
        <f>IF(temperatury3[[#This Row],[Passa]]=$M$5,"KON",0)</f>
        <v>0</v>
      </c>
    </row>
    <row r="78" spans="1:10" x14ac:dyDescent="0.3">
      <c r="A78" s="1">
        <v>44789</v>
      </c>
      <c r="B78">
        <v>19</v>
      </c>
      <c r="C78">
        <f xml:space="preserve"> INT(90 * (1 + ($M$1* ((temperatury3[[#This Row],[Temperatura]]-24)/2))))</f>
        <v>72</v>
      </c>
      <c r="D78">
        <f xml:space="preserve"> INT(120 * (1 + ($M$2* ((temperatury3[[#This Row],[Temperatura]]-24)/2))))</f>
        <v>99</v>
      </c>
      <c r="E78">
        <f xml:space="preserve"> INT(80 * (1 + ($M$3* ((temperatury3[[#This Row],[Temperatura]]-24)/2))))</f>
        <v>68</v>
      </c>
      <c r="F78" s="5">
        <f>temperatury3[[#This Row],[Hotdogi]]*7</f>
        <v>504</v>
      </c>
      <c r="G78" s="5">
        <f>temperatury3[[#This Row],[Lody]]*5</f>
        <v>495</v>
      </c>
      <c r="H78" s="5">
        <f>temperatury3[[#This Row],[Kukurydza]]*6</f>
        <v>408</v>
      </c>
      <c r="I78" s="5">
        <f>IF(temperatury3[[#This Row],[Temperatura]] &gt; 20,I77+1,0)</f>
        <v>0</v>
      </c>
      <c r="J78" s="5">
        <f>IF(temperatury3[[#This Row],[Passa]]=$M$5,"KON",0)</f>
        <v>0</v>
      </c>
    </row>
    <row r="79" spans="1:10" x14ac:dyDescent="0.3">
      <c r="A79" s="6">
        <v>44790</v>
      </c>
      <c r="B79" s="3">
        <v>21</v>
      </c>
      <c r="C79" s="3">
        <f xml:space="preserve"> INT(90 * (1 + ($M$1* ((temperatury3[[#This Row],[Temperatura]]-24)/2))))</f>
        <v>79</v>
      </c>
      <c r="D79" s="3">
        <f xml:space="preserve"> INT(120 * (1 + ($M$2* ((temperatury3[[#This Row],[Temperatura]]-24)/2))))</f>
        <v>107</v>
      </c>
      <c r="E79" s="3">
        <f xml:space="preserve"> INT(80 * (1 + ($M$3* ((temperatury3[[#This Row],[Temperatura]]-24)/2))))</f>
        <v>72</v>
      </c>
      <c r="F79" s="7">
        <f>temperatury3[[#This Row],[Hotdogi]]*7</f>
        <v>553</v>
      </c>
      <c r="G79" s="7">
        <f>temperatury3[[#This Row],[Lody]]*5</f>
        <v>535</v>
      </c>
      <c r="H79" s="7">
        <f>temperatury3[[#This Row],[Kukurydza]]*6</f>
        <v>432</v>
      </c>
      <c r="I79" s="7">
        <f>IF(temperatury3[[#This Row],[Temperatura]] &gt; 20,I78+1,0)</f>
        <v>1</v>
      </c>
      <c r="J79" s="7">
        <f>IF(temperatury3[[#This Row],[Passa]]=$M$5,"KON",0)</f>
        <v>0</v>
      </c>
    </row>
    <row r="80" spans="1:10" x14ac:dyDescent="0.3">
      <c r="A80" s="6">
        <v>44791</v>
      </c>
      <c r="B80" s="3">
        <v>21</v>
      </c>
      <c r="C80" s="3">
        <f xml:space="preserve"> INT(90 * (1 + ($M$1* ((temperatury3[[#This Row],[Temperatura]]-24)/2))))</f>
        <v>79</v>
      </c>
      <c r="D80" s="3">
        <f xml:space="preserve"> INT(120 * (1 + ($M$2* ((temperatury3[[#This Row],[Temperatura]]-24)/2))))</f>
        <v>107</v>
      </c>
      <c r="E80" s="3">
        <f xml:space="preserve"> INT(80 * (1 + ($M$3* ((temperatury3[[#This Row],[Temperatura]]-24)/2))))</f>
        <v>72</v>
      </c>
      <c r="F80" s="7">
        <f>temperatury3[[#This Row],[Hotdogi]]*7</f>
        <v>553</v>
      </c>
      <c r="G80" s="7">
        <f>temperatury3[[#This Row],[Lody]]*5</f>
        <v>535</v>
      </c>
      <c r="H80" s="7">
        <f>temperatury3[[#This Row],[Kukurydza]]*6</f>
        <v>432</v>
      </c>
      <c r="I80" s="7">
        <f>IF(temperatury3[[#This Row],[Temperatura]] &gt; 20,I79+1,0)</f>
        <v>2</v>
      </c>
      <c r="J80" s="7">
        <f>IF(temperatury3[[#This Row],[Passa]]=$M$5,"KON",0)</f>
        <v>0</v>
      </c>
    </row>
    <row r="81" spans="1:10" x14ac:dyDescent="0.3">
      <c r="A81" s="6">
        <v>44792</v>
      </c>
      <c r="B81" s="3">
        <v>24</v>
      </c>
      <c r="C81" s="3">
        <f xml:space="preserve"> INT(90 * (1 + ($M$1* ((temperatury3[[#This Row],[Temperatura]]-24)/2))))</f>
        <v>90</v>
      </c>
      <c r="D81" s="3">
        <f xml:space="preserve"> INT(120 * (1 + ($M$2* ((temperatury3[[#This Row],[Temperatura]]-24)/2))))</f>
        <v>120</v>
      </c>
      <c r="E81" s="3">
        <f xml:space="preserve"> INT(80 * (1 + ($M$3* ((temperatury3[[#This Row],[Temperatura]]-24)/2))))</f>
        <v>80</v>
      </c>
      <c r="F81" s="7">
        <f>temperatury3[[#This Row],[Hotdogi]]*7</f>
        <v>630</v>
      </c>
      <c r="G81" s="7">
        <f>temperatury3[[#This Row],[Lody]]*5</f>
        <v>600</v>
      </c>
      <c r="H81" s="7">
        <f>temperatury3[[#This Row],[Kukurydza]]*6</f>
        <v>480</v>
      </c>
      <c r="I81" s="7">
        <f>IF(temperatury3[[#This Row],[Temperatura]] &gt; 20,I80+1,0)</f>
        <v>3</v>
      </c>
      <c r="J81" s="7">
        <f>IF(temperatury3[[#This Row],[Passa]]=$M$5,"KON",0)</f>
        <v>0</v>
      </c>
    </row>
    <row r="82" spans="1:10" x14ac:dyDescent="0.3">
      <c r="A82" s="6">
        <v>44793</v>
      </c>
      <c r="B82" s="3">
        <v>26</v>
      </c>
      <c r="C82" s="3">
        <f xml:space="preserve"> INT(90 * (1 + ($M$1* ((temperatury3[[#This Row],[Temperatura]]-24)/2))))</f>
        <v>96</v>
      </c>
      <c r="D82" s="3">
        <f xml:space="preserve"> INT(120 * (1 + ($M$2* ((temperatury3[[#This Row],[Temperatura]]-24)/2))))</f>
        <v>128</v>
      </c>
      <c r="E82" s="3">
        <f xml:space="preserve"> INT(80 * (1 + ($M$3* ((temperatury3[[#This Row],[Temperatura]]-24)/2))))</f>
        <v>84</v>
      </c>
      <c r="F82" s="7">
        <f>temperatury3[[#This Row],[Hotdogi]]*7</f>
        <v>672</v>
      </c>
      <c r="G82" s="7">
        <f>temperatury3[[#This Row],[Lody]]*5</f>
        <v>640</v>
      </c>
      <c r="H82" s="7">
        <f>temperatury3[[#This Row],[Kukurydza]]*6</f>
        <v>504</v>
      </c>
      <c r="I82" s="7">
        <f>IF(temperatury3[[#This Row],[Temperatura]] &gt; 20,I81+1,0)</f>
        <v>4</v>
      </c>
      <c r="J82" s="7">
        <f>IF(temperatury3[[#This Row],[Passa]]=$M$5,"KON",0)</f>
        <v>0</v>
      </c>
    </row>
    <row r="83" spans="1:10" x14ac:dyDescent="0.3">
      <c r="A83" s="6">
        <v>44794</v>
      </c>
      <c r="B83" s="3">
        <v>23</v>
      </c>
      <c r="C83" s="3">
        <f xml:space="preserve"> INT(90 * (1 + ($M$1* ((temperatury3[[#This Row],[Temperatura]]-24)/2))))</f>
        <v>86</v>
      </c>
      <c r="D83" s="3">
        <f xml:space="preserve"> INT(120 * (1 + ($M$2* ((temperatury3[[#This Row],[Temperatura]]-24)/2))))</f>
        <v>115</v>
      </c>
      <c r="E83" s="3">
        <f xml:space="preserve"> INT(80 * (1 + ($M$3* ((temperatury3[[#This Row],[Temperatura]]-24)/2))))</f>
        <v>77</v>
      </c>
      <c r="F83" s="7">
        <f>temperatury3[[#This Row],[Hotdogi]]*7</f>
        <v>602</v>
      </c>
      <c r="G83" s="7">
        <f>temperatury3[[#This Row],[Lody]]*5</f>
        <v>575</v>
      </c>
      <c r="H83" s="7">
        <f>temperatury3[[#This Row],[Kukurydza]]*6</f>
        <v>462</v>
      </c>
      <c r="I83" s="7">
        <f>IF(temperatury3[[#This Row],[Temperatura]] &gt; 20,I82+1,0)</f>
        <v>5</v>
      </c>
      <c r="J83" s="7">
        <f>IF(temperatury3[[#This Row],[Passa]]=$M$5,"KON",0)</f>
        <v>0</v>
      </c>
    </row>
    <row r="84" spans="1:10" x14ac:dyDescent="0.3">
      <c r="A84" s="6">
        <v>44795</v>
      </c>
      <c r="B84" s="3">
        <v>23</v>
      </c>
      <c r="C84" s="3">
        <f xml:space="preserve"> INT(90 * (1 + ($M$1* ((temperatury3[[#This Row],[Temperatura]]-24)/2))))</f>
        <v>86</v>
      </c>
      <c r="D84" s="3">
        <f xml:space="preserve"> INT(120 * (1 + ($M$2* ((temperatury3[[#This Row],[Temperatura]]-24)/2))))</f>
        <v>115</v>
      </c>
      <c r="E84" s="3">
        <f xml:space="preserve"> INT(80 * (1 + ($M$3* ((temperatury3[[#This Row],[Temperatura]]-24)/2))))</f>
        <v>77</v>
      </c>
      <c r="F84" s="7">
        <f>temperatury3[[#This Row],[Hotdogi]]*7</f>
        <v>602</v>
      </c>
      <c r="G84" s="7">
        <f>temperatury3[[#This Row],[Lody]]*5</f>
        <v>575</v>
      </c>
      <c r="H84" s="7">
        <f>temperatury3[[#This Row],[Kukurydza]]*6</f>
        <v>462</v>
      </c>
      <c r="I84" s="7">
        <f>IF(temperatury3[[#This Row],[Temperatura]] &gt; 20,I83+1,0)</f>
        <v>6</v>
      </c>
      <c r="J84" s="7">
        <f>IF(temperatury3[[#This Row],[Passa]]=$M$5,"KON",0)</f>
        <v>0</v>
      </c>
    </row>
    <row r="85" spans="1:10" x14ac:dyDescent="0.3">
      <c r="A85" s="6">
        <v>44796</v>
      </c>
      <c r="B85" s="3">
        <v>24</v>
      </c>
      <c r="C85" s="3">
        <f xml:space="preserve"> INT(90 * (1 + ($M$1* ((temperatury3[[#This Row],[Temperatura]]-24)/2))))</f>
        <v>90</v>
      </c>
      <c r="D85" s="3">
        <f xml:space="preserve"> INT(120 * (1 + ($M$2* ((temperatury3[[#This Row],[Temperatura]]-24)/2))))</f>
        <v>120</v>
      </c>
      <c r="E85" s="3">
        <f xml:space="preserve"> INT(80 * (1 + ($M$3* ((temperatury3[[#This Row],[Temperatura]]-24)/2))))</f>
        <v>80</v>
      </c>
      <c r="F85" s="7">
        <f>temperatury3[[#This Row],[Hotdogi]]*7</f>
        <v>630</v>
      </c>
      <c r="G85" s="7">
        <f>temperatury3[[#This Row],[Lody]]*5</f>
        <v>600</v>
      </c>
      <c r="H85" s="7">
        <f>temperatury3[[#This Row],[Kukurydza]]*6</f>
        <v>480</v>
      </c>
      <c r="I85" s="7">
        <f>IF(temperatury3[[#This Row],[Temperatura]] &gt; 20,I84+1,0)</f>
        <v>7</v>
      </c>
      <c r="J85" s="7">
        <f>IF(temperatury3[[#This Row],[Passa]]=$M$5,"KON",0)</f>
        <v>0</v>
      </c>
    </row>
    <row r="86" spans="1:10" x14ac:dyDescent="0.3">
      <c r="A86" s="6">
        <v>44797</v>
      </c>
      <c r="B86" s="3">
        <v>26</v>
      </c>
      <c r="C86" s="3">
        <f xml:space="preserve"> INT(90 * (1 + ($M$1* ((temperatury3[[#This Row],[Temperatura]]-24)/2))))</f>
        <v>96</v>
      </c>
      <c r="D86" s="3">
        <f xml:space="preserve"> INT(120 * (1 + ($M$2* ((temperatury3[[#This Row],[Temperatura]]-24)/2))))</f>
        <v>128</v>
      </c>
      <c r="E86" s="3">
        <f xml:space="preserve"> INT(80 * (1 + ($M$3* ((temperatury3[[#This Row],[Temperatura]]-24)/2))))</f>
        <v>84</v>
      </c>
      <c r="F86" s="7">
        <f>temperatury3[[#This Row],[Hotdogi]]*7</f>
        <v>672</v>
      </c>
      <c r="G86" s="7">
        <f>temperatury3[[#This Row],[Lody]]*5</f>
        <v>640</v>
      </c>
      <c r="H86" s="7">
        <f>temperatury3[[#This Row],[Kukurydza]]*6</f>
        <v>504</v>
      </c>
      <c r="I86" s="7">
        <f>IF(temperatury3[[#This Row],[Temperatura]] &gt; 20,I85+1,0)</f>
        <v>8</v>
      </c>
      <c r="J86" s="7">
        <f>IF(temperatury3[[#This Row],[Passa]]=$M$5,"KON",0)</f>
        <v>0</v>
      </c>
    </row>
    <row r="87" spans="1:10" x14ac:dyDescent="0.3">
      <c r="A87" s="6">
        <v>44798</v>
      </c>
      <c r="B87" s="3">
        <v>28</v>
      </c>
      <c r="C87" s="3">
        <f xml:space="preserve"> INT(90 * (1 + ($M$1* ((temperatury3[[#This Row],[Temperatura]]-24)/2))))</f>
        <v>103</v>
      </c>
      <c r="D87" s="3">
        <f xml:space="preserve"> INT(120 * (1 + ($M$2* ((temperatury3[[#This Row],[Temperatura]]-24)/2))))</f>
        <v>136</v>
      </c>
      <c r="E87" s="3">
        <f xml:space="preserve"> INT(80 * (1 + ($M$3* ((temperatury3[[#This Row],[Temperatura]]-24)/2))))</f>
        <v>89</v>
      </c>
      <c r="F87" s="7">
        <f>temperatury3[[#This Row],[Hotdogi]]*7</f>
        <v>721</v>
      </c>
      <c r="G87" s="7">
        <f>temperatury3[[#This Row],[Lody]]*5</f>
        <v>680</v>
      </c>
      <c r="H87" s="7">
        <f>temperatury3[[#This Row],[Kukurydza]]*6</f>
        <v>534</v>
      </c>
      <c r="I87" s="7">
        <f>IF(temperatury3[[#This Row],[Temperatura]] &gt; 20,I86+1,0)</f>
        <v>9</v>
      </c>
      <c r="J87" s="7">
        <f>IF(temperatury3[[#This Row],[Passa]]=$M$5,"KON",0)</f>
        <v>0</v>
      </c>
    </row>
    <row r="88" spans="1:10" x14ac:dyDescent="0.3">
      <c r="A88" s="6">
        <v>44799</v>
      </c>
      <c r="B88" s="3">
        <v>32</v>
      </c>
      <c r="C88" s="3">
        <f xml:space="preserve"> INT(90 * (1 + ($M$1* ((temperatury3[[#This Row],[Temperatura]]-24)/2))))</f>
        <v>117</v>
      </c>
      <c r="D88" s="3">
        <f xml:space="preserve"> INT(120 * (1 + ($M$2* ((temperatury3[[#This Row],[Temperatura]]-24)/2))))</f>
        <v>153</v>
      </c>
      <c r="E88" s="3">
        <f xml:space="preserve"> INT(80 * (1 + ($M$3* ((temperatury3[[#This Row],[Temperatura]]-24)/2))))</f>
        <v>98</v>
      </c>
      <c r="F88" s="7">
        <f>temperatury3[[#This Row],[Hotdogi]]*7</f>
        <v>819</v>
      </c>
      <c r="G88" s="7">
        <f>temperatury3[[#This Row],[Lody]]*5</f>
        <v>765</v>
      </c>
      <c r="H88" s="7">
        <f>temperatury3[[#This Row],[Kukurydza]]*6</f>
        <v>588</v>
      </c>
      <c r="I88" s="7">
        <f>IF(temperatury3[[#This Row],[Temperatura]] &gt; 20,I87+1,0)</f>
        <v>10</v>
      </c>
      <c r="J88" s="7">
        <f>IF(temperatury3[[#This Row],[Passa]]=$M$5,"KON",0)</f>
        <v>0</v>
      </c>
    </row>
    <row r="89" spans="1:10" x14ac:dyDescent="0.3">
      <c r="A89" s="6">
        <v>44800</v>
      </c>
      <c r="B89" s="3">
        <v>26</v>
      </c>
      <c r="C89" s="3">
        <f xml:space="preserve"> INT(90 * (1 + ($M$1* ((temperatury3[[#This Row],[Temperatura]]-24)/2))))</f>
        <v>96</v>
      </c>
      <c r="D89" s="3">
        <f xml:space="preserve"> INT(120 * (1 + ($M$2* ((temperatury3[[#This Row],[Temperatura]]-24)/2))))</f>
        <v>128</v>
      </c>
      <c r="E89" s="3">
        <f xml:space="preserve"> INT(80 * (1 + ($M$3* ((temperatury3[[#This Row],[Temperatura]]-24)/2))))</f>
        <v>84</v>
      </c>
      <c r="F89" s="7">
        <f>temperatury3[[#This Row],[Hotdogi]]*7</f>
        <v>672</v>
      </c>
      <c r="G89" s="7">
        <f>temperatury3[[#This Row],[Lody]]*5</f>
        <v>640</v>
      </c>
      <c r="H89" s="7">
        <f>temperatury3[[#This Row],[Kukurydza]]*6</f>
        <v>504</v>
      </c>
      <c r="I89" s="7">
        <f>IF(temperatury3[[#This Row],[Temperatura]] &gt; 20,I88+1,0)</f>
        <v>11</v>
      </c>
      <c r="J89" s="7">
        <f>IF(temperatury3[[#This Row],[Passa]]=$M$5,"KON",0)</f>
        <v>0</v>
      </c>
    </row>
    <row r="90" spans="1:10" x14ac:dyDescent="0.3">
      <c r="A90" s="6">
        <v>44801</v>
      </c>
      <c r="B90" s="3">
        <v>32</v>
      </c>
      <c r="C90" s="3">
        <f xml:space="preserve"> INT(90 * (1 + ($M$1* ((temperatury3[[#This Row],[Temperatura]]-24)/2))))</f>
        <v>117</v>
      </c>
      <c r="D90" s="3">
        <f xml:space="preserve"> INT(120 * (1 + ($M$2* ((temperatury3[[#This Row],[Temperatura]]-24)/2))))</f>
        <v>153</v>
      </c>
      <c r="E90" s="3">
        <f xml:space="preserve"> INT(80 * (1 + ($M$3* ((temperatury3[[#This Row],[Temperatura]]-24)/2))))</f>
        <v>98</v>
      </c>
      <c r="F90" s="7">
        <f>temperatury3[[#This Row],[Hotdogi]]*7</f>
        <v>819</v>
      </c>
      <c r="G90" s="7">
        <f>temperatury3[[#This Row],[Lody]]*5</f>
        <v>765</v>
      </c>
      <c r="H90" s="7">
        <f>temperatury3[[#This Row],[Kukurydza]]*6</f>
        <v>588</v>
      </c>
      <c r="I90" s="7">
        <f>IF(temperatury3[[#This Row],[Temperatura]] &gt; 20,I89+1,0)</f>
        <v>12</v>
      </c>
      <c r="J90" s="7">
        <f>IF(temperatury3[[#This Row],[Passa]]=$M$5,"KON",0)</f>
        <v>0</v>
      </c>
    </row>
    <row r="91" spans="1:10" x14ac:dyDescent="0.3">
      <c r="A91" s="6">
        <v>44802</v>
      </c>
      <c r="B91" s="3">
        <v>23</v>
      </c>
      <c r="C91" s="3">
        <f xml:space="preserve"> INT(90 * (1 + ($M$1* ((temperatury3[[#This Row],[Temperatura]]-24)/2))))</f>
        <v>86</v>
      </c>
      <c r="D91" s="3">
        <f xml:space="preserve"> INT(120 * (1 + ($M$2* ((temperatury3[[#This Row],[Temperatura]]-24)/2))))</f>
        <v>115</v>
      </c>
      <c r="E91" s="3">
        <f xml:space="preserve"> INT(80 * (1 + ($M$3* ((temperatury3[[#This Row],[Temperatura]]-24)/2))))</f>
        <v>77</v>
      </c>
      <c r="F91" s="7">
        <f>temperatury3[[#This Row],[Hotdogi]]*7</f>
        <v>602</v>
      </c>
      <c r="G91" s="7">
        <f>temperatury3[[#This Row],[Lody]]*5</f>
        <v>575</v>
      </c>
      <c r="H91" s="7">
        <f>temperatury3[[#This Row],[Kukurydza]]*6</f>
        <v>462</v>
      </c>
      <c r="I91" s="7">
        <f>IF(temperatury3[[#This Row],[Temperatura]] &gt; 20,I90+1,0)</f>
        <v>13</v>
      </c>
      <c r="J91" s="7">
        <f>IF(temperatury3[[#This Row],[Passa]]=$M$5,"KON",0)</f>
        <v>0</v>
      </c>
    </row>
    <row r="92" spans="1:10" x14ac:dyDescent="0.3">
      <c r="A92" s="6">
        <v>44803</v>
      </c>
      <c r="B92" s="3">
        <v>22</v>
      </c>
      <c r="C92" s="3">
        <f xml:space="preserve"> INT(90 * (1 + ($M$1* ((temperatury3[[#This Row],[Temperatura]]-24)/2))))</f>
        <v>83</v>
      </c>
      <c r="D92" s="3">
        <f xml:space="preserve"> INT(120 * (1 + ($M$2* ((temperatury3[[#This Row],[Temperatura]]-24)/2))))</f>
        <v>111</v>
      </c>
      <c r="E92" s="3">
        <f xml:space="preserve"> INT(80 * (1 + ($M$3* ((temperatury3[[#This Row],[Temperatura]]-24)/2))))</f>
        <v>75</v>
      </c>
      <c r="F92" s="7">
        <f>temperatury3[[#This Row],[Hotdogi]]*7</f>
        <v>581</v>
      </c>
      <c r="G92" s="7">
        <f>temperatury3[[#This Row],[Lody]]*5</f>
        <v>555</v>
      </c>
      <c r="H92" s="7">
        <f>temperatury3[[#This Row],[Kukurydza]]*6</f>
        <v>450</v>
      </c>
      <c r="I92" s="7">
        <f>IF(temperatury3[[#This Row],[Temperatura]] &gt; 20,I91+1,0)</f>
        <v>14</v>
      </c>
      <c r="J92" s="7">
        <f>IF(temperatury3[[#This Row],[Passa]]=$M$5,"KON",0)</f>
        <v>0</v>
      </c>
    </row>
    <row r="93" spans="1:10" x14ac:dyDescent="0.3">
      <c r="A93" s="6">
        <v>44804</v>
      </c>
      <c r="B93" s="3">
        <v>25</v>
      </c>
      <c r="C93" s="3">
        <f xml:space="preserve"> INT(90 * (1 + ($M$1* ((temperatury3[[#This Row],[Temperatura]]-24)/2))))</f>
        <v>93</v>
      </c>
      <c r="D93" s="3">
        <f xml:space="preserve"> INT(120 * (1 + ($M$2* ((temperatury3[[#This Row],[Temperatura]]-24)/2))))</f>
        <v>124</v>
      </c>
      <c r="E93" s="3">
        <f xml:space="preserve"> INT(80 * (1 + ($M$3* ((temperatury3[[#This Row],[Temperatura]]-24)/2))))</f>
        <v>82</v>
      </c>
      <c r="F93" s="7">
        <f>temperatury3[[#This Row],[Hotdogi]]*7</f>
        <v>651</v>
      </c>
      <c r="G93" s="7">
        <f>temperatury3[[#This Row],[Lody]]*5</f>
        <v>620</v>
      </c>
      <c r="H93" s="7">
        <f>temperatury3[[#This Row],[Kukurydza]]*6</f>
        <v>492</v>
      </c>
      <c r="I93" s="7">
        <f>IF(temperatury3[[#This Row],[Temperatura]] &gt; 20,I92+1,0)</f>
        <v>15</v>
      </c>
      <c r="J93" s="7" t="str">
        <f>IF(temperatury3[[#This Row],[Passa]]=$M$5,"KON",0)</f>
        <v>KON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3051-199F-44B2-9B34-D6A11C99F48F}">
  <dimension ref="A1:M93"/>
  <sheetViews>
    <sheetView topLeftCell="A2" workbookViewId="0">
      <selection activeCell="O19" sqref="O19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1.109375" customWidth="1"/>
    <col min="5" max="5" width="11.88671875" customWidth="1"/>
    <col min="6" max="6" width="11" customWidth="1"/>
    <col min="7" max="7" width="11.5546875" customWidth="1"/>
    <col min="8" max="8" width="11.88671875" customWidth="1"/>
    <col min="10" max="10" width="16.6640625" bestFit="1" customWidth="1"/>
    <col min="11" max="11" width="14.21875" bestFit="1" customWidth="1"/>
    <col min="12" max="12" width="11.5546875" bestFit="1" customWidth="1"/>
    <col min="13" max="13" width="16.44140625" bestFit="1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L1" s="3" t="s">
        <v>2</v>
      </c>
      <c r="M1" s="4">
        <f xml:space="preserve"> 1/13</f>
        <v>7.6923076923076927E-2</v>
      </c>
    </row>
    <row r="2" spans="1:13" x14ac:dyDescent="0.3">
      <c r="A2" s="1">
        <v>44713</v>
      </c>
      <c r="B2">
        <v>24</v>
      </c>
      <c r="C2">
        <f xml:space="preserve"> INT(90 * (1 + ($M$1* ((temperatury4[[#This Row],[Temperatura]]-24)/2))))</f>
        <v>90</v>
      </c>
      <c r="D2">
        <f xml:space="preserve"> INT(120 * (1 + ($M$2* ((temperatury4[[#This Row],[Temperatura]]-24)/2))))</f>
        <v>120</v>
      </c>
      <c r="E2">
        <f xml:space="preserve"> INT(80 * (1 + ($M$3* ((temperatury4[[#This Row],[Temperatura]]-24)/2))))</f>
        <v>80</v>
      </c>
      <c r="F2" s="5">
        <f>temperatury4[[#This Row],[Hotdogi]]*7</f>
        <v>630</v>
      </c>
      <c r="G2" s="5">
        <f>temperatury4[[#This Row],[Lody]]*5</f>
        <v>600</v>
      </c>
      <c r="H2" s="5">
        <f>temperatury4[[#This Row],[Kukurydza]]*6</f>
        <v>480</v>
      </c>
      <c r="L2" s="3" t="s">
        <v>3</v>
      </c>
      <c r="M2" s="4">
        <f xml:space="preserve"> 2/29</f>
        <v>6.8965517241379309E-2</v>
      </c>
    </row>
    <row r="3" spans="1:13" x14ac:dyDescent="0.3">
      <c r="A3" s="1">
        <v>44714</v>
      </c>
      <c r="B3">
        <v>25</v>
      </c>
      <c r="C3">
        <f xml:space="preserve"> INT(90 * (1 + ($M$1* ((temperatury4[[#This Row],[Temperatura]]-24)/2))))</f>
        <v>93</v>
      </c>
      <c r="D3">
        <f xml:space="preserve"> INT(120 * (1 + ($M$2* ((temperatury4[[#This Row],[Temperatura]]-24)/2))))</f>
        <v>124</v>
      </c>
      <c r="E3">
        <f xml:space="preserve"> INT(80 * (1 + ($M$3* ((temperatury4[[#This Row],[Temperatura]]-24)/2))))</f>
        <v>82</v>
      </c>
      <c r="F3" s="5">
        <f>temperatury4[[#This Row],[Hotdogi]]*7</f>
        <v>651</v>
      </c>
      <c r="G3" s="5">
        <f>temperatury4[[#This Row],[Lody]]*5</f>
        <v>620</v>
      </c>
      <c r="H3" s="5">
        <f>temperatury4[[#This Row],[Kukurydza]]*6</f>
        <v>492</v>
      </c>
      <c r="L3" s="3" t="s">
        <v>4</v>
      </c>
      <c r="M3" s="3">
        <f xml:space="preserve"> 1/17</f>
        <v>5.8823529411764705E-2</v>
      </c>
    </row>
    <row r="4" spans="1:13" x14ac:dyDescent="0.3">
      <c r="A4" s="1">
        <v>44715</v>
      </c>
      <c r="B4">
        <v>27</v>
      </c>
      <c r="C4">
        <f xml:space="preserve"> INT(90 * (1 + ($M$1* ((temperatury4[[#This Row],[Temperatura]]-24)/2))))</f>
        <v>100</v>
      </c>
      <c r="D4">
        <f xml:space="preserve"> INT(120 * (1 + ($M$2* ((temperatury4[[#This Row],[Temperatura]]-24)/2))))</f>
        <v>132</v>
      </c>
      <c r="E4">
        <f xml:space="preserve"> INT(80 * (1 + ($M$3* ((temperatury4[[#This Row],[Temperatura]]-24)/2))))</f>
        <v>87</v>
      </c>
      <c r="F4" s="5">
        <f>temperatury4[[#This Row],[Hotdogi]]*7</f>
        <v>700</v>
      </c>
      <c r="G4" s="5">
        <f>temperatury4[[#This Row],[Lody]]*5</f>
        <v>660</v>
      </c>
      <c r="H4" s="5">
        <f>temperatury4[[#This Row],[Kukurydza]]*6</f>
        <v>522</v>
      </c>
    </row>
    <row r="5" spans="1:13" x14ac:dyDescent="0.3">
      <c r="A5" s="1">
        <v>44716</v>
      </c>
      <c r="B5">
        <v>27</v>
      </c>
      <c r="C5">
        <f xml:space="preserve"> INT(90 * (1 + ($M$1* ((temperatury4[[#This Row],[Temperatura]]-24)/2))))</f>
        <v>100</v>
      </c>
      <c r="D5">
        <f xml:space="preserve"> INT(120 * (1 + ($M$2* ((temperatury4[[#This Row],[Temperatura]]-24)/2))))</f>
        <v>132</v>
      </c>
      <c r="E5">
        <f xml:space="preserve"> INT(80 * (1 + ($M$3* ((temperatury4[[#This Row],[Temperatura]]-24)/2))))</f>
        <v>87</v>
      </c>
      <c r="F5" s="5">
        <f>temperatury4[[#This Row],[Hotdogi]]*7</f>
        <v>700</v>
      </c>
      <c r="G5" s="5">
        <f>temperatury4[[#This Row],[Lody]]*5</f>
        <v>660</v>
      </c>
      <c r="H5" s="5">
        <f>temperatury4[[#This Row],[Kukurydza]]*6</f>
        <v>522</v>
      </c>
    </row>
    <row r="6" spans="1:13" x14ac:dyDescent="0.3">
      <c r="A6" s="1">
        <v>44717</v>
      </c>
      <c r="B6">
        <v>27</v>
      </c>
      <c r="C6">
        <f xml:space="preserve"> INT(90 * (1 + ($M$1* ((temperatury4[[#This Row],[Temperatura]]-24)/2))))</f>
        <v>100</v>
      </c>
      <c r="D6">
        <f xml:space="preserve"> INT(120 * (1 + ($M$2* ((temperatury4[[#This Row],[Temperatura]]-24)/2))))</f>
        <v>132</v>
      </c>
      <c r="E6">
        <f xml:space="preserve"> INT(80 * (1 + ($M$3* ((temperatury4[[#This Row],[Temperatura]]-24)/2))))</f>
        <v>87</v>
      </c>
      <c r="F6" s="5">
        <f>temperatury4[[#This Row],[Hotdogi]]*7</f>
        <v>700</v>
      </c>
      <c r="G6" s="5">
        <f>temperatury4[[#This Row],[Lody]]*5</f>
        <v>660</v>
      </c>
      <c r="H6" s="5">
        <f>temperatury4[[#This Row],[Kukurydza]]*6</f>
        <v>522</v>
      </c>
      <c r="J6" s="8" t="s">
        <v>15</v>
      </c>
      <c r="K6" t="s">
        <v>20</v>
      </c>
      <c r="L6" t="s">
        <v>21</v>
      </c>
      <c r="M6" t="s">
        <v>22</v>
      </c>
    </row>
    <row r="7" spans="1:13" x14ac:dyDescent="0.3">
      <c r="A7" s="1">
        <v>44718</v>
      </c>
      <c r="B7">
        <v>22</v>
      </c>
      <c r="C7">
        <f xml:space="preserve"> INT(90 * (1 + ($M$1* ((temperatury4[[#This Row],[Temperatura]]-24)/2))))</f>
        <v>83</v>
      </c>
      <c r="D7">
        <f xml:space="preserve"> INT(120 * (1 + ($M$2* ((temperatury4[[#This Row],[Temperatura]]-24)/2))))</f>
        <v>111</v>
      </c>
      <c r="E7">
        <f xml:space="preserve"> INT(80 * (1 + ($M$3* ((temperatury4[[#This Row],[Temperatura]]-24)/2))))</f>
        <v>75</v>
      </c>
      <c r="F7" s="5">
        <f>temperatury4[[#This Row],[Hotdogi]]*7</f>
        <v>581</v>
      </c>
      <c r="G7" s="5">
        <f>temperatury4[[#This Row],[Lody]]*5</f>
        <v>555</v>
      </c>
      <c r="H7" s="5">
        <f>temperatury4[[#This Row],[Kukurydza]]*6</f>
        <v>450</v>
      </c>
      <c r="J7" s="9" t="s">
        <v>17</v>
      </c>
      <c r="K7" s="5">
        <v>2639</v>
      </c>
      <c r="L7" s="5">
        <v>3527</v>
      </c>
      <c r="M7" s="5">
        <v>2355</v>
      </c>
    </row>
    <row r="8" spans="1:13" x14ac:dyDescent="0.3">
      <c r="A8" s="1">
        <v>44719</v>
      </c>
      <c r="B8">
        <v>25</v>
      </c>
      <c r="C8">
        <f xml:space="preserve"> INT(90 * (1 + ($M$1* ((temperatury4[[#This Row],[Temperatura]]-24)/2))))</f>
        <v>93</v>
      </c>
      <c r="D8">
        <f xml:space="preserve"> INT(120 * (1 + ($M$2* ((temperatury4[[#This Row],[Temperatura]]-24)/2))))</f>
        <v>124</v>
      </c>
      <c r="E8">
        <f xml:space="preserve"> INT(80 * (1 + ($M$3* ((temperatury4[[#This Row],[Temperatura]]-24)/2))))</f>
        <v>82</v>
      </c>
      <c r="F8" s="5">
        <f>temperatury4[[#This Row],[Hotdogi]]*7</f>
        <v>651</v>
      </c>
      <c r="G8" s="5">
        <f>temperatury4[[#This Row],[Lody]]*5</f>
        <v>620</v>
      </c>
      <c r="H8" s="5">
        <f>temperatury4[[#This Row],[Kukurydza]]*6</f>
        <v>492</v>
      </c>
      <c r="J8" s="9" t="s">
        <v>18</v>
      </c>
      <c r="K8" s="5">
        <v>2747</v>
      </c>
      <c r="L8" s="5">
        <v>3675</v>
      </c>
      <c r="M8" s="5">
        <v>2448</v>
      </c>
    </row>
    <row r="9" spans="1:13" x14ac:dyDescent="0.3">
      <c r="A9" s="1">
        <v>44720</v>
      </c>
      <c r="B9">
        <v>25</v>
      </c>
      <c r="C9">
        <f xml:space="preserve"> INT(90 * (1 + ($M$1* ((temperatury4[[#This Row],[Temperatura]]-24)/2))))</f>
        <v>93</v>
      </c>
      <c r="D9">
        <f xml:space="preserve"> INT(120 * (1 + ($M$2* ((temperatury4[[#This Row],[Temperatura]]-24)/2))))</f>
        <v>124</v>
      </c>
      <c r="E9">
        <f xml:space="preserve"> INT(80 * (1 + ($M$3* ((temperatury4[[#This Row],[Temperatura]]-24)/2))))</f>
        <v>82</v>
      </c>
      <c r="F9" s="5">
        <f>temperatury4[[#This Row],[Hotdogi]]*7</f>
        <v>651</v>
      </c>
      <c r="G9" s="5">
        <f>temperatury4[[#This Row],[Lody]]*5</f>
        <v>620</v>
      </c>
      <c r="H9" s="5">
        <f>temperatury4[[#This Row],[Kukurydza]]*6</f>
        <v>492</v>
      </c>
      <c r="J9" s="9" t="s">
        <v>19</v>
      </c>
      <c r="K9" s="5">
        <v>2665</v>
      </c>
      <c r="L9" s="5">
        <v>3579</v>
      </c>
      <c r="M9" s="5">
        <v>2390</v>
      </c>
    </row>
    <row r="10" spans="1:13" x14ac:dyDescent="0.3">
      <c r="A10" s="1">
        <v>44721</v>
      </c>
      <c r="B10">
        <v>21</v>
      </c>
      <c r="C10">
        <f xml:space="preserve"> INT(90 * (1 + ($M$1* ((temperatury4[[#This Row],[Temperatura]]-24)/2))))</f>
        <v>79</v>
      </c>
      <c r="D10">
        <f xml:space="preserve"> INT(120 * (1 + ($M$2* ((temperatury4[[#This Row],[Temperatura]]-24)/2))))</f>
        <v>107</v>
      </c>
      <c r="E10">
        <f xml:space="preserve"> INT(80 * (1 + ($M$3* ((temperatury4[[#This Row],[Temperatura]]-24)/2))))</f>
        <v>72</v>
      </c>
      <c r="F10" s="5">
        <f>temperatury4[[#This Row],[Hotdogi]]*7</f>
        <v>553</v>
      </c>
      <c r="G10" s="5">
        <f>temperatury4[[#This Row],[Lody]]*5</f>
        <v>535</v>
      </c>
      <c r="H10" s="5">
        <f>temperatury4[[#This Row],[Kukurydza]]*6</f>
        <v>432</v>
      </c>
      <c r="J10" s="9" t="s">
        <v>16</v>
      </c>
      <c r="K10" s="5">
        <v>8051</v>
      </c>
      <c r="L10" s="5">
        <v>10781</v>
      </c>
      <c r="M10" s="5">
        <v>7193</v>
      </c>
    </row>
    <row r="11" spans="1:13" x14ac:dyDescent="0.3">
      <c r="A11" s="1">
        <v>44722</v>
      </c>
      <c r="B11">
        <v>21</v>
      </c>
      <c r="C11">
        <f xml:space="preserve"> INT(90 * (1 + ($M$1* ((temperatury4[[#This Row],[Temperatura]]-24)/2))))</f>
        <v>79</v>
      </c>
      <c r="D11">
        <f xml:space="preserve"> INT(120 * (1 + ($M$2* ((temperatury4[[#This Row],[Temperatura]]-24)/2))))</f>
        <v>107</v>
      </c>
      <c r="E11">
        <f xml:space="preserve"> INT(80 * (1 + ($M$3* ((temperatury4[[#This Row],[Temperatura]]-24)/2))))</f>
        <v>72</v>
      </c>
      <c r="F11" s="5">
        <f>temperatury4[[#This Row],[Hotdogi]]*7</f>
        <v>553</v>
      </c>
      <c r="G11" s="5">
        <f>temperatury4[[#This Row],[Lody]]*5</f>
        <v>535</v>
      </c>
      <c r="H11" s="5">
        <f>temperatury4[[#This Row],[Kukurydza]]*6</f>
        <v>432</v>
      </c>
    </row>
    <row r="12" spans="1:13" x14ac:dyDescent="0.3">
      <c r="A12" s="1">
        <v>44723</v>
      </c>
      <c r="B12">
        <v>19</v>
      </c>
      <c r="C12">
        <f xml:space="preserve"> INT(90 * (1 + ($M$1* ((temperatury4[[#This Row],[Temperatura]]-24)/2))))</f>
        <v>72</v>
      </c>
      <c r="D12">
        <f xml:space="preserve"> INT(120 * (1 + ($M$2* ((temperatury4[[#This Row],[Temperatura]]-24)/2))))</f>
        <v>99</v>
      </c>
      <c r="E12">
        <f xml:space="preserve"> INT(80 * (1 + ($M$3* ((temperatury4[[#This Row],[Temperatura]]-24)/2))))</f>
        <v>68</v>
      </c>
      <c r="F12" s="5">
        <f>temperatury4[[#This Row],[Hotdogi]]*7</f>
        <v>504</v>
      </c>
      <c r="G12" s="5">
        <f>temperatury4[[#This Row],[Lody]]*5</f>
        <v>495</v>
      </c>
      <c r="H12" s="5">
        <f>temperatury4[[#This Row],[Kukurydza]]*6</f>
        <v>408</v>
      </c>
    </row>
    <row r="13" spans="1:13" x14ac:dyDescent="0.3">
      <c r="A13" s="1">
        <v>44724</v>
      </c>
      <c r="B13">
        <v>19</v>
      </c>
      <c r="C13">
        <f xml:space="preserve"> INT(90 * (1 + ($M$1* ((temperatury4[[#This Row],[Temperatura]]-24)/2))))</f>
        <v>72</v>
      </c>
      <c r="D13">
        <f xml:space="preserve"> INT(120 * (1 + ($M$2* ((temperatury4[[#This Row],[Temperatura]]-24)/2))))</f>
        <v>99</v>
      </c>
      <c r="E13">
        <f xml:space="preserve"> INT(80 * (1 + ($M$3* ((temperatury4[[#This Row],[Temperatura]]-24)/2))))</f>
        <v>68</v>
      </c>
      <c r="F13" s="5">
        <f>temperatury4[[#This Row],[Hotdogi]]*7</f>
        <v>504</v>
      </c>
      <c r="G13" s="5">
        <f>temperatury4[[#This Row],[Lody]]*5</f>
        <v>495</v>
      </c>
      <c r="H13" s="5">
        <f>temperatury4[[#This Row],[Kukurydza]]*6</f>
        <v>408</v>
      </c>
    </row>
    <row r="14" spans="1:13" x14ac:dyDescent="0.3">
      <c r="A14" s="1">
        <v>44725</v>
      </c>
      <c r="B14">
        <v>15</v>
      </c>
      <c r="C14">
        <f xml:space="preserve"> INT(90 * (1 + ($M$1* ((temperatury4[[#This Row],[Temperatura]]-24)/2))))</f>
        <v>58</v>
      </c>
      <c r="D14">
        <f xml:space="preserve"> INT(120 * (1 + ($M$2* ((temperatury4[[#This Row],[Temperatura]]-24)/2))))</f>
        <v>82</v>
      </c>
      <c r="E14">
        <f xml:space="preserve"> INT(80 * (1 + ($M$3* ((temperatury4[[#This Row],[Temperatura]]-24)/2))))</f>
        <v>58</v>
      </c>
      <c r="F14" s="5">
        <f>temperatury4[[#This Row],[Hotdogi]]*7</f>
        <v>406</v>
      </c>
      <c r="G14" s="5">
        <f>temperatury4[[#This Row],[Lody]]*5</f>
        <v>410</v>
      </c>
      <c r="H14" s="5">
        <f>temperatury4[[#This Row],[Kukurydza]]*6</f>
        <v>348</v>
      </c>
    </row>
    <row r="15" spans="1:13" x14ac:dyDescent="0.3">
      <c r="A15" s="1">
        <v>44726</v>
      </c>
      <c r="B15">
        <v>21</v>
      </c>
      <c r="C15">
        <f xml:space="preserve"> INT(90 * (1 + ($M$1* ((temperatury4[[#This Row],[Temperatura]]-24)/2))))</f>
        <v>79</v>
      </c>
      <c r="D15">
        <f xml:space="preserve"> INT(120 * (1 + ($M$2* ((temperatury4[[#This Row],[Temperatura]]-24)/2))))</f>
        <v>107</v>
      </c>
      <c r="E15">
        <f xml:space="preserve"> INT(80 * (1 + ($M$3* ((temperatury4[[#This Row],[Temperatura]]-24)/2))))</f>
        <v>72</v>
      </c>
      <c r="F15" s="5">
        <f>temperatury4[[#This Row],[Hotdogi]]*7</f>
        <v>553</v>
      </c>
      <c r="G15" s="5">
        <f>temperatury4[[#This Row],[Lody]]*5</f>
        <v>535</v>
      </c>
      <c r="H15" s="5">
        <f>temperatury4[[#This Row],[Kukurydza]]*6</f>
        <v>432</v>
      </c>
    </row>
    <row r="16" spans="1:13" x14ac:dyDescent="0.3">
      <c r="A16" s="1">
        <v>44727</v>
      </c>
      <c r="B16">
        <v>23</v>
      </c>
      <c r="C16">
        <f xml:space="preserve"> INT(90 * (1 + ($M$1* ((temperatury4[[#This Row],[Temperatura]]-24)/2))))</f>
        <v>86</v>
      </c>
      <c r="D16">
        <f xml:space="preserve"> INT(120 * (1 + ($M$2* ((temperatury4[[#This Row],[Temperatura]]-24)/2))))</f>
        <v>115</v>
      </c>
      <c r="E16">
        <f xml:space="preserve"> INT(80 * (1 + ($M$3* ((temperatury4[[#This Row],[Temperatura]]-24)/2))))</f>
        <v>77</v>
      </c>
      <c r="F16" s="5">
        <f>temperatury4[[#This Row],[Hotdogi]]*7</f>
        <v>602</v>
      </c>
      <c r="G16" s="5">
        <f>temperatury4[[#This Row],[Lody]]*5</f>
        <v>575</v>
      </c>
      <c r="H16" s="5">
        <f>temperatury4[[#This Row],[Kukurydza]]*6</f>
        <v>462</v>
      </c>
    </row>
    <row r="17" spans="1:8" x14ac:dyDescent="0.3">
      <c r="A17" s="1">
        <v>44728</v>
      </c>
      <c r="B17">
        <v>23</v>
      </c>
      <c r="C17">
        <f xml:space="preserve"> INT(90 * (1 + ($M$1* ((temperatury4[[#This Row],[Temperatura]]-24)/2))))</f>
        <v>86</v>
      </c>
      <c r="D17">
        <f xml:space="preserve"> INT(120 * (1 + ($M$2* ((temperatury4[[#This Row],[Temperatura]]-24)/2))))</f>
        <v>115</v>
      </c>
      <c r="E17">
        <f xml:space="preserve"> INT(80 * (1 + ($M$3* ((temperatury4[[#This Row],[Temperatura]]-24)/2))))</f>
        <v>77</v>
      </c>
      <c r="F17" s="5">
        <f>temperatury4[[#This Row],[Hotdogi]]*7</f>
        <v>602</v>
      </c>
      <c r="G17" s="5">
        <f>temperatury4[[#This Row],[Lody]]*5</f>
        <v>575</v>
      </c>
      <c r="H17" s="5">
        <f>temperatury4[[#This Row],[Kukurydza]]*6</f>
        <v>462</v>
      </c>
    </row>
    <row r="18" spans="1:8" x14ac:dyDescent="0.3">
      <c r="A18" s="1">
        <v>44729</v>
      </c>
      <c r="B18">
        <v>16</v>
      </c>
      <c r="C18">
        <f xml:space="preserve"> INT(90 * (1 + ($M$1* ((temperatury4[[#This Row],[Temperatura]]-24)/2))))</f>
        <v>62</v>
      </c>
      <c r="D18">
        <f xml:space="preserve"> INT(120 * (1 + ($M$2* ((temperatury4[[#This Row],[Temperatura]]-24)/2))))</f>
        <v>86</v>
      </c>
      <c r="E18">
        <f xml:space="preserve"> INT(80 * (1 + ($M$3* ((temperatury4[[#This Row],[Temperatura]]-24)/2))))</f>
        <v>61</v>
      </c>
      <c r="F18" s="5">
        <f>temperatury4[[#This Row],[Hotdogi]]*7</f>
        <v>434</v>
      </c>
      <c r="G18" s="5">
        <f>temperatury4[[#This Row],[Lody]]*5</f>
        <v>430</v>
      </c>
      <c r="H18" s="5">
        <f>temperatury4[[#This Row],[Kukurydza]]*6</f>
        <v>366</v>
      </c>
    </row>
    <row r="19" spans="1:8" x14ac:dyDescent="0.3">
      <c r="A19" s="1">
        <v>44730</v>
      </c>
      <c r="B19">
        <v>21</v>
      </c>
      <c r="C19">
        <f xml:space="preserve"> INT(90 * (1 + ($M$1* ((temperatury4[[#This Row],[Temperatura]]-24)/2))))</f>
        <v>79</v>
      </c>
      <c r="D19">
        <f xml:space="preserve"> INT(120 * (1 + ($M$2* ((temperatury4[[#This Row],[Temperatura]]-24)/2))))</f>
        <v>107</v>
      </c>
      <c r="E19">
        <f xml:space="preserve"> INT(80 * (1 + ($M$3* ((temperatury4[[#This Row],[Temperatura]]-24)/2))))</f>
        <v>72</v>
      </c>
      <c r="F19" s="5">
        <f>temperatury4[[#This Row],[Hotdogi]]*7</f>
        <v>553</v>
      </c>
      <c r="G19" s="5">
        <f>temperatury4[[#This Row],[Lody]]*5</f>
        <v>535</v>
      </c>
      <c r="H19" s="5">
        <f>temperatury4[[#This Row],[Kukurydza]]*6</f>
        <v>432</v>
      </c>
    </row>
    <row r="20" spans="1:8" x14ac:dyDescent="0.3">
      <c r="A20" s="1">
        <v>44731</v>
      </c>
      <c r="B20">
        <v>22</v>
      </c>
      <c r="C20">
        <f xml:space="preserve"> INT(90 * (1 + ($M$1* ((temperatury4[[#This Row],[Temperatura]]-24)/2))))</f>
        <v>83</v>
      </c>
      <c r="D20">
        <f xml:space="preserve"> INT(120 * (1 + ($M$2* ((temperatury4[[#This Row],[Temperatura]]-24)/2))))</f>
        <v>111</v>
      </c>
      <c r="E20">
        <f xml:space="preserve"> INT(80 * (1 + ($M$3* ((temperatury4[[#This Row],[Temperatura]]-24)/2))))</f>
        <v>75</v>
      </c>
      <c r="F20" s="5">
        <f>temperatury4[[#This Row],[Hotdogi]]*7</f>
        <v>581</v>
      </c>
      <c r="G20" s="5">
        <f>temperatury4[[#This Row],[Lody]]*5</f>
        <v>555</v>
      </c>
      <c r="H20" s="5">
        <f>temperatury4[[#This Row],[Kukurydza]]*6</f>
        <v>450</v>
      </c>
    </row>
    <row r="21" spans="1:8" x14ac:dyDescent="0.3">
      <c r="A21" s="1">
        <v>44732</v>
      </c>
      <c r="B21">
        <v>22</v>
      </c>
      <c r="C21">
        <f xml:space="preserve"> INT(90 * (1 + ($M$1* ((temperatury4[[#This Row],[Temperatura]]-24)/2))))</f>
        <v>83</v>
      </c>
      <c r="D21">
        <f xml:space="preserve"> INT(120 * (1 + ($M$2* ((temperatury4[[#This Row],[Temperatura]]-24)/2))))</f>
        <v>111</v>
      </c>
      <c r="E21">
        <f xml:space="preserve"> INT(80 * (1 + ($M$3* ((temperatury4[[#This Row],[Temperatura]]-24)/2))))</f>
        <v>75</v>
      </c>
      <c r="F21" s="5">
        <f>temperatury4[[#This Row],[Hotdogi]]*7</f>
        <v>581</v>
      </c>
      <c r="G21" s="5">
        <f>temperatury4[[#This Row],[Lody]]*5</f>
        <v>555</v>
      </c>
      <c r="H21" s="5">
        <f>temperatury4[[#This Row],[Kukurydza]]*6</f>
        <v>450</v>
      </c>
    </row>
    <row r="22" spans="1:8" x14ac:dyDescent="0.3">
      <c r="A22" s="1">
        <v>44733</v>
      </c>
      <c r="B22">
        <v>22</v>
      </c>
      <c r="C22">
        <f xml:space="preserve"> INT(90 * (1 + ($M$1* ((temperatury4[[#This Row],[Temperatura]]-24)/2))))</f>
        <v>83</v>
      </c>
      <c r="D22">
        <f xml:space="preserve"> INT(120 * (1 + ($M$2* ((temperatury4[[#This Row],[Temperatura]]-24)/2))))</f>
        <v>111</v>
      </c>
      <c r="E22">
        <f xml:space="preserve"> INT(80 * (1 + ($M$3* ((temperatury4[[#This Row],[Temperatura]]-24)/2))))</f>
        <v>75</v>
      </c>
      <c r="F22" s="5">
        <f>temperatury4[[#This Row],[Hotdogi]]*7</f>
        <v>581</v>
      </c>
      <c r="G22" s="5">
        <f>temperatury4[[#This Row],[Lody]]*5</f>
        <v>555</v>
      </c>
      <c r="H22" s="5">
        <f>temperatury4[[#This Row],[Kukurydza]]*6</f>
        <v>450</v>
      </c>
    </row>
    <row r="23" spans="1:8" x14ac:dyDescent="0.3">
      <c r="A23" s="1">
        <v>44734</v>
      </c>
      <c r="B23">
        <v>28</v>
      </c>
      <c r="C23">
        <f xml:space="preserve"> INT(90 * (1 + ($M$1* ((temperatury4[[#This Row],[Temperatura]]-24)/2))))</f>
        <v>103</v>
      </c>
      <c r="D23">
        <f xml:space="preserve"> INT(120 * (1 + ($M$2* ((temperatury4[[#This Row],[Temperatura]]-24)/2))))</f>
        <v>136</v>
      </c>
      <c r="E23">
        <f xml:space="preserve"> INT(80 * (1 + ($M$3* ((temperatury4[[#This Row],[Temperatura]]-24)/2))))</f>
        <v>89</v>
      </c>
      <c r="F23" s="5">
        <f>temperatury4[[#This Row],[Hotdogi]]*7</f>
        <v>721</v>
      </c>
      <c r="G23" s="5">
        <f>temperatury4[[#This Row],[Lody]]*5</f>
        <v>680</v>
      </c>
      <c r="H23" s="5">
        <f>temperatury4[[#This Row],[Kukurydza]]*6</f>
        <v>534</v>
      </c>
    </row>
    <row r="24" spans="1:8" x14ac:dyDescent="0.3">
      <c r="A24" s="1">
        <v>44735</v>
      </c>
      <c r="B24">
        <v>31</v>
      </c>
      <c r="C24">
        <f xml:space="preserve"> INT(90 * (1 + ($M$1* ((temperatury4[[#This Row],[Temperatura]]-24)/2))))</f>
        <v>114</v>
      </c>
      <c r="D24">
        <f xml:space="preserve"> INT(120 * (1 + ($M$2* ((temperatury4[[#This Row],[Temperatura]]-24)/2))))</f>
        <v>148</v>
      </c>
      <c r="E24">
        <f xml:space="preserve"> INT(80 * (1 + ($M$3* ((temperatury4[[#This Row],[Temperatura]]-24)/2))))</f>
        <v>96</v>
      </c>
      <c r="F24" s="5">
        <f>temperatury4[[#This Row],[Hotdogi]]*7</f>
        <v>798</v>
      </c>
      <c r="G24" s="5">
        <f>temperatury4[[#This Row],[Lody]]*5</f>
        <v>740</v>
      </c>
      <c r="H24" s="5">
        <f>temperatury4[[#This Row],[Kukurydza]]*6</f>
        <v>576</v>
      </c>
    </row>
    <row r="25" spans="1:8" x14ac:dyDescent="0.3">
      <c r="A25" s="1">
        <v>44736</v>
      </c>
      <c r="B25">
        <v>33</v>
      </c>
      <c r="C25">
        <f xml:space="preserve"> INT(90 * (1 + ($M$1* ((temperatury4[[#This Row],[Temperatura]]-24)/2))))</f>
        <v>121</v>
      </c>
      <c r="D25">
        <f xml:space="preserve"> INT(120 * (1 + ($M$2* ((temperatury4[[#This Row],[Temperatura]]-24)/2))))</f>
        <v>157</v>
      </c>
      <c r="E25">
        <f xml:space="preserve"> INT(80 * (1 + ($M$3* ((temperatury4[[#This Row],[Temperatura]]-24)/2))))</f>
        <v>101</v>
      </c>
      <c r="F25" s="5">
        <f>temperatury4[[#This Row],[Hotdogi]]*7</f>
        <v>847</v>
      </c>
      <c r="G25" s="5">
        <f>temperatury4[[#This Row],[Lody]]*5</f>
        <v>785</v>
      </c>
      <c r="H25" s="5">
        <f>temperatury4[[#This Row],[Kukurydza]]*6</f>
        <v>606</v>
      </c>
    </row>
    <row r="26" spans="1:8" x14ac:dyDescent="0.3">
      <c r="A26" s="1">
        <v>44737</v>
      </c>
      <c r="B26">
        <v>33</v>
      </c>
      <c r="C26">
        <f xml:space="preserve"> INT(90 * (1 + ($M$1* ((temperatury4[[#This Row],[Temperatura]]-24)/2))))</f>
        <v>121</v>
      </c>
      <c r="D26">
        <f xml:space="preserve"> INT(120 * (1 + ($M$2* ((temperatury4[[#This Row],[Temperatura]]-24)/2))))</f>
        <v>157</v>
      </c>
      <c r="E26">
        <f xml:space="preserve"> INT(80 * (1 + ($M$3* ((temperatury4[[#This Row],[Temperatura]]-24)/2))))</f>
        <v>101</v>
      </c>
      <c r="F26" s="5">
        <f>temperatury4[[#This Row],[Hotdogi]]*7</f>
        <v>847</v>
      </c>
      <c r="G26" s="5">
        <f>temperatury4[[#This Row],[Lody]]*5</f>
        <v>785</v>
      </c>
      <c r="H26" s="5">
        <f>temperatury4[[#This Row],[Kukurydza]]*6</f>
        <v>606</v>
      </c>
    </row>
    <row r="27" spans="1:8" x14ac:dyDescent="0.3">
      <c r="A27" s="1">
        <v>44738</v>
      </c>
      <c r="B27">
        <v>23</v>
      </c>
      <c r="C27">
        <f xml:space="preserve"> INT(90 * (1 + ($M$1* ((temperatury4[[#This Row],[Temperatura]]-24)/2))))</f>
        <v>86</v>
      </c>
      <c r="D27">
        <f xml:space="preserve"> INT(120 * (1 + ($M$2* ((temperatury4[[#This Row],[Temperatura]]-24)/2))))</f>
        <v>115</v>
      </c>
      <c r="E27">
        <f xml:space="preserve"> INT(80 * (1 + ($M$3* ((temperatury4[[#This Row],[Temperatura]]-24)/2))))</f>
        <v>77</v>
      </c>
      <c r="F27" s="5">
        <f>temperatury4[[#This Row],[Hotdogi]]*7</f>
        <v>602</v>
      </c>
      <c r="G27" s="5">
        <f>temperatury4[[#This Row],[Lody]]*5</f>
        <v>575</v>
      </c>
      <c r="H27" s="5">
        <f>temperatury4[[#This Row],[Kukurydza]]*6</f>
        <v>462</v>
      </c>
    </row>
    <row r="28" spans="1:8" x14ac:dyDescent="0.3">
      <c r="A28" s="1">
        <v>44739</v>
      </c>
      <c r="B28">
        <v>23</v>
      </c>
      <c r="C28">
        <f xml:space="preserve"> INT(90 * (1 + ($M$1* ((temperatury4[[#This Row],[Temperatura]]-24)/2))))</f>
        <v>86</v>
      </c>
      <c r="D28">
        <f xml:space="preserve"> INT(120 * (1 + ($M$2* ((temperatury4[[#This Row],[Temperatura]]-24)/2))))</f>
        <v>115</v>
      </c>
      <c r="E28">
        <f xml:space="preserve"> INT(80 * (1 + ($M$3* ((temperatury4[[#This Row],[Temperatura]]-24)/2))))</f>
        <v>77</v>
      </c>
      <c r="F28" s="5">
        <f>temperatury4[[#This Row],[Hotdogi]]*7</f>
        <v>602</v>
      </c>
      <c r="G28" s="5">
        <f>temperatury4[[#This Row],[Lody]]*5</f>
        <v>575</v>
      </c>
      <c r="H28" s="5">
        <f>temperatury4[[#This Row],[Kukurydza]]*6</f>
        <v>462</v>
      </c>
    </row>
    <row r="29" spans="1:8" x14ac:dyDescent="0.3">
      <c r="A29" s="1">
        <v>44740</v>
      </c>
      <c r="B29">
        <v>19</v>
      </c>
      <c r="C29">
        <f xml:space="preserve"> INT(90 * (1 + ($M$1* ((temperatury4[[#This Row],[Temperatura]]-24)/2))))</f>
        <v>72</v>
      </c>
      <c r="D29">
        <f xml:space="preserve"> INT(120 * (1 + ($M$2* ((temperatury4[[#This Row],[Temperatura]]-24)/2))))</f>
        <v>99</v>
      </c>
      <c r="E29">
        <f xml:space="preserve"> INT(80 * (1 + ($M$3* ((temperatury4[[#This Row],[Temperatura]]-24)/2))))</f>
        <v>68</v>
      </c>
      <c r="F29" s="5">
        <f>temperatury4[[#This Row],[Hotdogi]]*7</f>
        <v>504</v>
      </c>
      <c r="G29" s="5">
        <f>temperatury4[[#This Row],[Lody]]*5</f>
        <v>495</v>
      </c>
      <c r="H29" s="5">
        <f>temperatury4[[#This Row],[Kukurydza]]*6</f>
        <v>408</v>
      </c>
    </row>
    <row r="30" spans="1:8" x14ac:dyDescent="0.3">
      <c r="A30" s="1">
        <v>44741</v>
      </c>
      <c r="B30">
        <v>24</v>
      </c>
      <c r="C30">
        <f xml:space="preserve"> INT(90 * (1 + ($M$1* ((temperatury4[[#This Row],[Temperatura]]-24)/2))))</f>
        <v>90</v>
      </c>
      <c r="D30">
        <f xml:space="preserve"> INT(120 * (1 + ($M$2* ((temperatury4[[#This Row],[Temperatura]]-24)/2))))</f>
        <v>120</v>
      </c>
      <c r="E30">
        <f xml:space="preserve"> INT(80 * (1 + ($M$3* ((temperatury4[[#This Row],[Temperatura]]-24)/2))))</f>
        <v>80</v>
      </c>
      <c r="F30" s="5">
        <f>temperatury4[[#This Row],[Hotdogi]]*7</f>
        <v>630</v>
      </c>
      <c r="G30" s="5">
        <f>temperatury4[[#This Row],[Lody]]*5</f>
        <v>600</v>
      </c>
      <c r="H30" s="5">
        <f>temperatury4[[#This Row],[Kukurydza]]*6</f>
        <v>480</v>
      </c>
    </row>
    <row r="31" spans="1:8" x14ac:dyDescent="0.3">
      <c r="A31" s="1">
        <v>44742</v>
      </c>
      <c r="B31">
        <v>25</v>
      </c>
      <c r="C31">
        <f xml:space="preserve"> INT(90 * (1 + ($M$1* ((temperatury4[[#This Row],[Temperatura]]-24)/2))))</f>
        <v>93</v>
      </c>
      <c r="D31">
        <f xml:space="preserve"> INT(120 * (1 + ($M$2* ((temperatury4[[#This Row],[Temperatura]]-24)/2))))</f>
        <v>124</v>
      </c>
      <c r="E31">
        <f xml:space="preserve"> INT(80 * (1 + ($M$3* ((temperatury4[[#This Row],[Temperatura]]-24)/2))))</f>
        <v>82</v>
      </c>
      <c r="F31" s="5">
        <f>temperatury4[[#This Row],[Hotdogi]]*7</f>
        <v>651</v>
      </c>
      <c r="G31" s="5">
        <f>temperatury4[[#This Row],[Lody]]*5</f>
        <v>620</v>
      </c>
      <c r="H31" s="5">
        <f>temperatury4[[#This Row],[Kukurydza]]*6</f>
        <v>492</v>
      </c>
    </row>
    <row r="32" spans="1:8" x14ac:dyDescent="0.3">
      <c r="A32" s="1">
        <v>44743</v>
      </c>
      <c r="B32">
        <v>27</v>
      </c>
      <c r="C32">
        <f xml:space="preserve"> INT(90 * (1 + ($M$1* ((temperatury4[[#This Row],[Temperatura]]-24)/2))))</f>
        <v>100</v>
      </c>
      <c r="D32">
        <f xml:space="preserve"> INT(120 * (1 + ($M$2* ((temperatury4[[#This Row],[Temperatura]]-24)/2))))</f>
        <v>132</v>
      </c>
      <c r="E32">
        <f xml:space="preserve"> INT(80 * (1 + ($M$3* ((temperatury4[[#This Row],[Temperatura]]-24)/2))))</f>
        <v>87</v>
      </c>
      <c r="F32" s="5">
        <f>temperatury4[[#This Row],[Hotdogi]]*7</f>
        <v>700</v>
      </c>
      <c r="G32" s="5">
        <f>temperatury4[[#This Row],[Lody]]*5</f>
        <v>660</v>
      </c>
      <c r="H32" s="5">
        <f>temperatury4[[#This Row],[Kukurydza]]*6</f>
        <v>522</v>
      </c>
    </row>
    <row r="33" spans="1:8" x14ac:dyDescent="0.3">
      <c r="A33" s="1">
        <v>44744</v>
      </c>
      <c r="B33">
        <v>27</v>
      </c>
      <c r="C33">
        <f xml:space="preserve"> INT(90 * (1 + ($M$1* ((temperatury4[[#This Row],[Temperatura]]-24)/2))))</f>
        <v>100</v>
      </c>
      <c r="D33">
        <f xml:space="preserve"> INT(120 * (1 + ($M$2* ((temperatury4[[#This Row],[Temperatura]]-24)/2))))</f>
        <v>132</v>
      </c>
      <c r="E33">
        <f xml:space="preserve"> INT(80 * (1 + ($M$3* ((temperatury4[[#This Row],[Temperatura]]-24)/2))))</f>
        <v>87</v>
      </c>
      <c r="F33" s="5">
        <f>temperatury4[[#This Row],[Hotdogi]]*7</f>
        <v>700</v>
      </c>
      <c r="G33" s="5">
        <f>temperatury4[[#This Row],[Lody]]*5</f>
        <v>660</v>
      </c>
      <c r="H33" s="5">
        <f>temperatury4[[#This Row],[Kukurydza]]*6</f>
        <v>522</v>
      </c>
    </row>
    <row r="34" spans="1:8" x14ac:dyDescent="0.3">
      <c r="A34" s="1">
        <v>44745</v>
      </c>
      <c r="B34">
        <v>21</v>
      </c>
      <c r="C34">
        <f xml:space="preserve"> INT(90 * (1 + ($M$1* ((temperatury4[[#This Row],[Temperatura]]-24)/2))))</f>
        <v>79</v>
      </c>
      <c r="D34">
        <f xml:space="preserve"> INT(120 * (1 + ($M$2* ((temperatury4[[#This Row],[Temperatura]]-24)/2))))</f>
        <v>107</v>
      </c>
      <c r="E34">
        <f xml:space="preserve"> INT(80 * (1 + ($M$3* ((temperatury4[[#This Row],[Temperatura]]-24)/2))))</f>
        <v>72</v>
      </c>
      <c r="F34" s="5">
        <f>temperatury4[[#This Row],[Hotdogi]]*7</f>
        <v>553</v>
      </c>
      <c r="G34" s="5">
        <f>temperatury4[[#This Row],[Lody]]*5</f>
        <v>535</v>
      </c>
      <c r="H34" s="5">
        <f>temperatury4[[#This Row],[Kukurydza]]*6</f>
        <v>432</v>
      </c>
    </row>
    <row r="35" spans="1:8" x14ac:dyDescent="0.3">
      <c r="A35" s="1">
        <v>44746</v>
      </c>
      <c r="B35">
        <v>21</v>
      </c>
      <c r="C35">
        <f xml:space="preserve"> INT(90 * (1 + ($M$1* ((temperatury4[[#This Row],[Temperatura]]-24)/2))))</f>
        <v>79</v>
      </c>
      <c r="D35">
        <f xml:space="preserve"> INT(120 * (1 + ($M$2* ((temperatury4[[#This Row],[Temperatura]]-24)/2))))</f>
        <v>107</v>
      </c>
      <c r="E35">
        <f xml:space="preserve"> INT(80 * (1 + ($M$3* ((temperatury4[[#This Row],[Temperatura]]-24)/2))))</f>
        <v>72</v>
      </c>
      <c r="F35" s="5">
        <f>temperatury4[[#This Row],[Hotdogi]]*7</f>
        <v>553</v>
      </c>
      <c r="G35" s="5">
        <f>temperatury4[[#This Row],[Lody]]*5</f>
        <v>535</v>
      </c>
      <c r="H35" s="5">
        <f>temperatury4[[#This Row],[Kukurydza]]*6</f>
        <v>432</v>
      </c>
    </row>
    <row r="36" spans="1:8" x14ac:dyDescent="0.3">
      <c r="A36" s="1">
        <v>44747</v>
      </c>
      <c r="B36">
        <v>25</v>
      </c>
      <c r="C36">
        <f xml:space="preserve"> INT(90 * (1 + ($M$1* ((temperatury4[[#This Row],[Temperatura]]-24)/2))))</f>
        <v>93</v>
      </c>
      <c r="D36">
        <f xml:space="preserve"> INT(120 * (1 + ($M$2* ((temperatury4[[#This Row],[Temperatura]]-24)/2))))</f>
        <v>124</v>
      </c>
      <c r="E36">
        <f xml:space="preserve"> INT(80 * (1 + ($M$3* ((temperatury4[[#This Row],[Temperatura]]-24)/2))))</f>
        <v>82</v>
      </c>
      <c r="F36" s="5">
        <f>temperatury4[[#This Row],[Hotdogi]]*7</f>
        <v>651</v>
      </c>
      <c r="G36" s="5">
        <f>temperatury4[[#This Row],[Lody]]*5</f>
        <v>620</v>
      </c>
      <c r="H36" s="5">
        <f>temperatury4[[#This Row],[Kukurydza]]*6</f>
        <v>492</v>
      </c>
    </row>
    <row r="37" spans="1:8" x14ac:dyDescent="0.3">
      <c r="A37" s="1">
        <v>44748</v>
      </c>
      <c r="B37">
        <v>19</v>
      </c>
      <c r="C37">
        <f xml:space="preserve"> INT(90 * (1 + ($M$1* ((temperatury4[[#This Row],[Temperatura]]-24)/2))))</f>
        <v>72</v>
      </c>
      <c r="D37">
        <f xml:space="preserve"> INT(120 * (1 + ($M$2* ((temperatury4[[#This Row],[Temperatura]]-24)/2))))</f>
        <v>99</v>
      </c>
      <c r="E37">
        <f xml:space="preserve"> INT(80 * (1 + ($M$3* ((temperatury4[[#This Row],[Temperatura]]-24)/2))))</f>
        <v>68</v>
      </c>
      <c r="F37" s="5">
        <f>temperatury4[[#This Row],[Hotdogi]]*7</f>
        <v>504</v>
      </c>
      <c r="G37" s="5">
        <f>temperatury4[[#This Row],[Lody]]*5</f>
        <v>495</v>
      </c>
      <c r="H37" s="5">
        <f>temperatury4[[#This Row],[Kukurydza]]*6</f>
        <v>408</v>
      </c>
    </row>
    <row r="38" spans="1:8" x14ac:dyDescent="0.3">
      <c r="A38" s="1">
        <v>44749</v>
      </c>
      <c r="B38">
        <v>21</v>
      </c>
      <c r="C38">
        <f xml:space="preserve"> INT(90 * (1 + ($M$1* ((temperatury4[[#This Row],[Temperatura]]-24)/2))))</f>
        <v>79</v>
      </c>
      <c r="D38">
        <f xml:space="preserve"> INT(120 * (1 + ($M$2* ((temperatury4[[#This Row],[Temperatura]]-24)/2))))</f>
        <v>107</v>
      </c>
      <c r="E38">
        <f xml:space="preserve"> INT(80 * (1 + ($M$3* ((temperatury4[[#This Row],[Temperatura]]-24)/2))))</f>
        <v>72</v>
      </c>
      <c r="F38" s="5">
        <f>temperatury4[[#This Row],[Hotdogi]]*7</f>
        <v>553</v>
      </c>
      <c r="G38" s="5">
        <f>temperatury4[[#This Row],[Lody]]*5</f>
        <v>535</v>
      </c>
      <c r="H38" s="5">
        <f>temperatury4[[#This Row],[Kukurydza]]*6</f>
        <v>432</v>
      </c>
    </row>
    <row r="39" spans="1:8" x14ac:dyDescent="0.3">
      <c r="A39" s="1">
        <v>44750</v>
      </c>
      <c r="B39">
        <v>24</v>
      </c>
      <c r="C39">
        <f xml:space="preserve"> INT(90 * (1 + ($M$1* ((temperatury4[[#This Row],[Temperatura]]-24)/2))))</f>
        <v>90</v>
      </c>
      <c r="D39">
        <f xml:space="preserve"> INT(120 * (1 + ($M$2* ((temperatury4[[#This Row],[Temperatura]]-24)/2))))</f>
        <v>120</v>
      </c>
      <c r="E39">
        <f xml:space="preserve"> INT(80 * (1 + ($M$3* ((temperatury4[[#This Row],[Temperatura]]-24)/2))))</f>
        <v>80</v>
      </c>
      <c r="F39" s="5">
        <f>temperatury4[[#This Row],[Hotdogi]]*7</f>
        <v>630</v>
      </c>
      <c r="G39" s="5">
        <f>temperatury4[[#This Row],[Lody]]*5</f>
        <v>600</v>
      </c>
      <c r="H39" s="5">
        <f>temperatury4[[#This Row],[Kukurydza]]*6</f>
        <v>480</v>
      </c>
    </row>
    <row r="40" spans="1:8" x14ac:dyDescent="0.3">
      <c r="A40" s="1">
        <v>44751</v>
      </c>
      <c r="B40">
        <v>19</v>
      </c>
      <c r="C40">
        <f xml:space="preserve"> INT(90 * (1 + ($M$1* ((temperatury4[[#This Row],[Temperatura]]-24)/2))))</f>
        <v>72</v>
      </c>
      <c r="D40">
        <f xml:space="preserve"> INT(120 * (1 + ($M$2* ((temperatury4[[#This Row],[Temperatura]]-24)/2))))</f>
        <v>99</v>
      </c>
      <c r="E40">
        <f xml:space="preserve"> INT(80 * (1 + ($M$3* ((temperatury4[[#This Row],[Temperatura]]-24)/2))))</f>
        <v>68</v>
      </c>
      <c r="F40" s="5">
        <f>temperatury4[[#This Row],[Hotdogi]]*7</f>
        <v>504</v>
      </c>
      <c r="G40" s="5">
        <f>temperatury4[[#This Row],[Lody]]*5</f>
        <v>495</v>
      </c>
      <c r="H40" s="5">
        <f>temperatury4[[#This Row],[Kukurydza]]*6</f>
        <v>408</v>
      </c>
    </row>
    <row r="41" spans="1:8" x14ac:dyDescent="0.3">
      <c r="A41" s="1">
        <v>44752</v>
      </c>
      <c r="B41">
        <v>28</v>
      </c>
      <c r="C41">
        <f xml:space="preserve"> INT(90 * (1 + ($M$1* ((temperatury4[[#This Row],[Temperatura]]-24)/2))))</f>
        <v>103</v>
      </c>
      <c r="D41">
        <f xml:space="preserve"> INT(120 * (1 + ($M$2* ((temperatury4[[#This Row],[Temperatura]]-24)/2))))</f>
        <v>136</v>
      </c>
      <c r="E41">
        <f xml:space="preserve"> INT(80 * (1 + ($M$3* ((temperatury4[[#This Row],[Temperatura]]-24)/2))))</f>
        <v>89</v>
      </c>
      <c r="F41" s="5">
        <f>temperatury4[[#This Row],[Hotdogi]]*7</f>
        <v>721</v>
      </c>
      <c r="G41" s="5">
        <f>temperatury4[[#This Row],[Lody]]*5</f>
        <v>680</v>
      </c>
      <c r="H41" s="5">
        <f>temperatury4[[#This Row],[Kukurydza]]*6</f>
        <v>534</v>
      </c>
    </row>
    <row r="42" spans="1:8" x14ac:dyDescent="0.3">
      <c r="A42" s="1">
        <v>44753</v>
      </c>
      <c r="B42">
        <v>27</v>
      </c>
      <c r="C42">
        <f xml:space="preserve"> INT(90 * (1 + ($M$1* ((temperatury4[[#This Row],[Temperatura]]-24)/2))))</f>
        <v>100</v>
      </c>
      <c r="D42">
        <f xml:space="preserve"> INT(120 * (1 + ($M$2* ((temperatury4[[#This Row],[Temperatura]]-24)/2))))</f>
        <v>132</v>
      </c>
      <c r="E42">
        <f xml:space="preserve"> INT(80 * (1 + ($M$3* ((temperatury4[[#This Row],[Temperatura]]-24)/2))))</f>
        <v>87</v>
      </c>
      <c r="F42" s="5">
        <f>temperatury4[[#This Row],[Hotdogi]]*7</f>
        <v>700</v>
      </c>
      <c r="G42" s="5">
        <f>temperatury4[[#This Row],[Lody]]*5</f>
        <v>660</v>
      </c>
      <c r="H42" s="5">
        <f>temperatury4[[#This Row],[Kukurydza]]*6</f>
        <v>522</v>
      </c>
    </row>
    <row r="43" spans="1:8" x14ac:dyDescent="0.3">
      <c r="A43" s="1">
        <v>44754</v>
      </c>
      <c r="B43">
        <v>24</v>
      </c>
      <c r="C43">
        <f xml:space="preserve"> INT(90 * (1 + ($M$1* ((temperatury4[[#This Row],[Temperatura]]-24)/2))))</f>
        <v>90</v>
      </c>
      <c r="D43">
        <f xml:space="preserve"> INT(120 * (1 + ($M$2* ((temperatury4[[#This Row],[Temperatura]]-24)/2))))</f>
        <v>120</v>
      </c>
      <c r="E43">
        <f xml:space="preserve"> INT(80 * (1 + ($M$3* ((temperatury4[[#This Row],[Temperatura]]-24)/2))))</f>
        <v>80</v>
      </c>
      <c r="F43" s="5">
        <f>temperatury4[[#This Row],[Hotdogi]]*7</f>
        <v>630</v>
      </c>
      <c r="G43" s="5">
        <f>temperatury4[[#This Row],[Lody]]*5</f>
        <v>600</v>
      </c>
      <c r="H43" s="5">
        <f>temperatury4[[#This Row],[Kukurydza]]*6</f>
        <v>480</v>
      </c>
    </row>
    <row r="44" spans="1:8" x14ac:dyDescent="0.3">
      <c r="A44" s="1">
        <v>44755</v>
      </c>
      <c r="B44">
        <v>22</v>
      </c>
      <c r="C44">
        <f xml:space="preserve"> INT(90 * (1 + ($M$1* ((temperatury4[[#This Row],[Temperatura]]-24)/2))))</f>
        <v>83</v>
      </c>
      <c r="D44">
        <f xml:space="preserve"> INT(120 * (1 + ($M$2* ((temperatury4[[#This Row],[Temperatura]]-24)/2))))</f>
        <v>111</v>
      </c>
      <c r="E44">
        <f xml:space="preserve"> INT(80 * (1 + ($M$3* ((temperatury4[[#This Row],[Temperatura]]-24)/2))))</f>
        <v>75</v>
      </c>
      <c r="F44" s="5">
        <f>temperatury4[[#This Row],[Hotdogi]]*7</f>
        <v>581</v>
      </c>
      <c r="G44" s="5">
        <f>temperatury4[[#This Row],[Lody]]*5</f>
        <v>555</v>
      </c>
      <c r="H44" s="5">
        <f>temperatury4[[#This Row],[Kukurydza]]*6</f>
        <v>450</v>
      </c>
    </row>
    <row r="45" spans="1:8" x14ac:dyDescent="0.3">
      <c r="A45" s="1">
        <v>44756</v>
      </c>
      <c r="B45">
        <v>17</v>
      </c>
      <c r="C45">
        <f xml:space="preserve"> INT(90 * (1 + ($M$1* ((temperatury4[[#This Row],[Temperatura]]-24)/2))))</f>
        <v>65</v>
      </c>
      <c r="D45">
        <f xml:space="preserve"> INT(120 * (1 + ($M$2* ((temperatury4[[#This Row],[Temperatura]]-24)/2))))</f>
        <v>91</v>
      </c>
      <c r="E45">
        <f xml:space="preserve"> INT(80 * (1 + ($M$3* ((temperatury4[[#This Row],[Temperatura]]-24)/2))))</f>
        <v>63</v>
      </c>
      <c r="F45" s="5">
        <f>temperatury4[[#This Row],[Hotdogi]]*7</f>
        <v>455</v>
      </c>
      <c r="G45" s="5">
        <f>temperatury4[[#This Row],[Lody]]*5</f>
        <v>455</v>
      </c>
      <c r="H45" s="5">
        <f>temperatury4[[#This Row],[Kukurydza]]*6</f>
        <v>378</v>
      </c>
    </row>
    <row r="46" spans="1:8" x14ac:dyDescent="0.3">
      <c r="A46" s="1">
        <v>44757</v>
      </c>
      <c r="B46">
        <v>18</v>
      </c>
      <c r="C46">
        <f xml:space="preserve"> INT(90 * (1 + ($M$1* ((temperatury4[[#This Row],[Temperatura]]-24)/2))))</f>
        <v>69</v>
      </c>
      <c r="D46">
        <f xml:space="preserve"> INT(120 * (1 + ($M$2* ((temperatury4[[#This Row],[Temperatura]]-24)/2))))</f>
        <v>95</v>
      </c>
      <c r="E46">
        <f xml:space="preserve"> INT(80 * (1 + ($M$3* ((temperatury4[[#This Row],[Temperatura]]-24)/2))))</f>
        <v>65</v>
      </c>
      <c r="F46" s="5">
        <f>temperatury4[[#This Row],[Hotdogi]]*7</f>
        <v>483</v>
      </c>
      <c r="G46" s="5">
        <f>temperatury4[[#This Row],[Lody]]*5</f>
        <v>475</v>
      </c>
      <c r="H46" s="5">
        <f>temperatury4[[#This Row],[Kukurydza]]*6</f>
        <v>390</v>
      </c>
    </row>
    <row r="47" spans="1:8" x14ac:dyDescent="0.3">
      <c r="A47" s="1">
        <v>44758</v>
      </c>
      <c r="B47">
        <v>23</v>
      </c>
      <c r="C47">
        <f xml:space="preserve"> INT(90 * (1 + ($M$1* ((temperatury4[[#This Row],[Temperatura]]-24)/2))))</f>
        <v>86</v>
      </c>
      <c r="D47">
        <f xml:space="preserve"> INT(120 * (1 + ($M$2* ((temperatury4[[#This Row],[Temperatura]]-24)/2))))</f>
        <v>115</v>
      </c>
      <c r="E47">
        <f xml:space="preserve"> INT(80 * (1 + ($M$3* ((temperatury4[[#This Row],[Temperatura]]-24)/2))))</f>
        <v>77</v>
      </c>
      <c r="F47" s="5">
        <f>temperatury4[[#This Row],[Hotdogi]]*7</f>
        <v>602</v>
      </c>
      <c r="G47" s="5">
        <f>temperatury4[[#This Row],[Lody]]*5</f>
        <v>575</v>
      </c>
      <c r="H47" s="5">
        <f>temperatury4[[#This Row],[Kukurydza]]*6</f>
        <v>462</v>
      </c>
    </row>
    <row r="48" spans="1:8" x14ac:dyDescent="0.3">
      <c r="A48" s="1">
        <v>44759</v>
      </c>
      <c r="B48">
        <v>23</v>
      </c>
      <c r="C48">
        <f xml:space="preserve"> INT(90 * (1 + ($M$1* ((temperatury4[[#This Row],[Temperatura]]-24)/2))))</f>
        <v>86</v>
      </c>
      <c r="D48">
        <f xml:space="preserve"> INT(120 * (1 + ($M$2* ((temperatury4[[#This Row],[Temperatura]]-24)/2))))</f>
        <v>115</v>
      </c>
      <c r="E48">
        <f xml:space="preserve"> INT(80 * (1 + ($M$3* ((temperatury4[[#This Row],[Temperatura]]-24)/2))))</f>
        <v>77</v>
      </c>
      <c r="F48" s="5">
        <f>temperatury4[[#This Row],[Hotdogi]]*7</f>
        <v>602</v>
      </c>
      <c r="G48" s="5">
        <f>temperatury4[[#This Row],[Lody]]*5</f>
        <v>575</v>
      </c>
      <c r="H48" s="5">
        <f>temperatury4[[#This Row],[Kukurydza]]*6</f>
        <v>462</v>
      </c>
    </row>
    <row r="49" spans="1:8" x14ac:dyDescent="0.3">
      <c r="A49" s="1">
        <v>44760</v>
      </c>
      <c r="B49">
        <v>19</v>
      </c>
      <c r="C49">
        <f xml:space="preserve"> INT(90 * (1 + ($M$1* ((temperatury4[[#This Row],[Temperatura]]-24)/2))))</f>
        <v>72</v>
      </c>
      <c r="D49">
        <f xml:space="preserve"> INT(120 * (1 + ($M$2* ((temperatury4[[#This Row],[Temperatura]]-24)/2))))</f>
        <v>99</v>
      </c>
      <c r="E49">
        <f xml:space="preserve"> INT(80 * (1 + ($M$3* ((temperatury4[[#This Row],[Temperatura]]-24)/2))))</f>
        <v>68</v>
      </c>
      <c r="F49" s="5">
        <f>temperatury4[[#This Row],[Hotdogi]]*7</f>
        <v>504</v>
      </c>
      <c r="G49" s="5">
        <f>temperatury4[[#This Row],[Lody]]*5</f>
        <v>495</v>
      </c>
      <c r="H49" s="5">
        <f>temperatury4[[#This Row],[Kukurydza]]*6</f>
        <v>408</v>
      </c>
    </row>
    <row r="50" spans="1:8" x14ac:dyDescent="0.3">
      <c r="A50" s="1">
        <v>44761</v>
      </c>
      <c r="B50">
        <v>21</v>
      </c>
      <c r="C50">
        <f xml:space="preserve"> INT(90 * (1 + ($M$1* ((temperatury4[[#This Row],[Temperatura]]-24)/2))))</f>
        <v>79</v>
      </c>
      <c r="D50">
        <f xml:space="preserve"> INT(120 * (1 + ($M$2* ((temperatury4[[#This Row],[Temperatura]]-24)/2))))</f>
        <v>107</v>
      </c>
      <c r="E50">
        <f xml:space="preserve"> INT(80 * (1 + ($M$3* ((temperatury4[[#This Row],[Temperatura]]-24)/2))))</f>
        <v>72</v>
      </c>
      <c r="F50" s="5">
        <f>temperatury4[[#This Row],[Hotdogi]]*7</f>
        <v>553</v>
      </c>
      <c r="G50" s="5">
        <f>temperatury4[[#This Row],[Lody]]*5</f>
        <v>535</v>
      </c>
      <c r="H50" s="5">
        <f>temperatury4[[#This Row],[Kukurydza]]*6</f>
        <v>432</v>
      </c>
    </row>
    <row r="51" spans="1:8" x14ac:dyDescent="0.3">
      <c r="A51" s="1">
        <v>44762</v>
      </c>
      <c r="B51">
        <v>25</v>
      </c>
      <c r="C51">
        <f xml:space="preserve"> INT(90 * (1 + ($M$1* ((temperatury4[[#This Row],[Temperatura]]-24)/2))))</f>
        <v>93</v>
      </c>
      <c r="D51">
        <f xml:space="preserve"> INT(120 * (1 + ($M$2* ((temperatury4[[#This Row],[Temperatura]]-24)/2))))</f>
        <v>124</v>
      </c>
      <c r="E51">
        <f xml:space="preserve"> INT(80 * (1 + ($M$3* ((temperatury4[[#This Row],[Temperatura]]-24)/2))))</f>
        <v>82</v>
      </c>
      <c r="F51" s="5">
        <f>temperatury4[[#This Row],[Hotdogi]]*7</f>
        <v>651</v>
      </c>
      <c r="G51" s="5">
        <f>temperatury4[[#This Row],[Lody]]*5</f>
        <v>620</v>
      </c>
      <c r="H51" s="5">
        <f>temperatury4[[#This Row],[Kukurydza]]*6</f>
        <v>492</v>
      </c>
    </row>
    <row r="52" spans="1:8" x14ac:dyDescent="0.3">
      <c r="A52" s="1">
        <v>44763</v>
      </c>
      <c r="B52">
        <v>28</v>
      </c>
      <c r="C52">
        <f xml:space="preserve"> INT(90 * (1 + ($M$1* ((temperatury4[[#This Row],[Temperatura]]-24)/2))))</f>
        <v>103</v>
      </c>
      <c r="D52">
        <f xml:space="preserve"> INT(120 * (1 + ($M$2* ((temperatury4[[#This Row],[Temperatura]]-24)/2))))</f>
        <v>136</v>
      </c>
      <c r="E52">
        <f xml:space="preserve"> INT(80 * (1 + ($M$3* ((temperatury4[[#This Row],[Temperatura]]-24)/2))))</f>
        <v>89</v>
      </c>
      <c r="F52" s="5">
        <f>temperatury4[[#This Row],[Hotdogi]]*7</f>
        <v>721</v>
      </c>
      <c r="G52" s="5">
        <f>temperatury4[[#This Row],[Lody]]*5</f>
        <v>680</v>
      </c>
      <c r="H52" s="5">
        <f>temperatury4[[#This Row],[Kukurydza]]*6</f>
        <v>534</v>
      </c>
    </row>
    <row r="53" spans="1:8" x14ac:dyDescent="0.3">
      <c r="A53" s="1">
        <v>44764</v>
      </c>
      <c r="B53">
        <v>27</v>
      </c>
      <c r="C53">
        <f xml:space="preserve"> INT(90 * (1 + ($M$1* ((temperatury4[[#This Row],[Temperatura]]-24)/2))))</f>
        <v>100</v>
      </c>
      <c r="D53">
        <f xml:space="preserve"> INT(120 * (1 + ($M$2* ((temperatury4[[#This Row],[Temperatura]]-24)/2))))</f>
        <v>132</v>
      </c>
      <c r="E53">
        <f xml:space="preserve"> INT(80 * (1 + ($M$3* ((temperatury4[[#This Row],[Temperatura]]-24)/2))))</f>
        <v>87</v>
      </c>
      <c r="F53" s="5">
        <f>temperatury4[[#This Row],[Hotdogi]]*7</f>
        <v>700</v>
      </c>
      <c r="G53" s="5">
        <f>temperatury4[[#This Row],[Lody]]*5</f>
        <v>660</v>
      </c>
      <c r="H53" s="5">
        <f>temperatury4[[#This Row],[Kukurydza]]*6</f>
        <v>522</v>
      </c>
    </row>
    <row r="54" spans="1:8" x14ac:dyDescent="0.3">
      <c r="A54" s="1">
        <v>44765</v>
      </c>
      <c r="B54">
        <v>23</v>
      </c>
      <c r="C54">
        <f xml:space="preserve"> INT(90 * (1 + ($M$1* ((temperatury4[[#This Row],[Temperatura]]-24)/2))))</f>
        <v>86</v>
      </c>
      <c r="D54">
        <f xml:space="preserve"> INT(120 * (1 + ($M$2* ((temperatury4[[#This Row],[Temperatura]]-24)/2))))</f>
        <v>115</v>
      </c>
      <c r="E54">
        <f xml:space="preserve"> INT(80 * (1 + ($M$3* ((temperatury4[[#This Row],[Temperatura]]-24)/2))))</f>
        <v>77</v>
      </c>
      <c r="F54" s="5">
        <f>temperatury4[[#This Row],[Hotdogi]]*7</f>
        <v>602</v>
      </c>
      <c r="G54" s="5">
        <f>temperatury4[[#This Row],[Lody]]*5</f>
        <v>575</v>
      </c>
      <c r="H54" s="5">
        <f>temperatury4[[#This Row],[Kukurydza]]*6</f>
        <v>462</v>
      </c>
    </row>
    <row r="55" spans="1:8" x14ac:dyDescent="0.3">
      <c r="A55" s="1">
        <v>44766</v>
      </c>
      <c r="B55">
        <v>26</v>
      </c>
      <c r="C55">
        <f xml:space="preserve"> INT(90 * (1 + ($M$1* ((temperatury4[[#This Row],[Temperatura]]-24)/2))))</f>
        <v>96</v>
      </c>
      <c r="D55">
        <f xml:space="preserve"> INT(120 * (1 + ($M$2* ((temperatury4[[#This Row],[Temperatura]]-24)/2))))</f>
        <v>128</v>
      </c>
      <c r="E55">
        <f xml:space="preserve"> INT(80 * (1 + ($M$3* ((temperatury4[[#This Row],[Temperatura]]-24)/2))))</f>
        <v>84</v>
      </c>
      <c r="F55" s="5">
        <f>temperatury4[[#This Row],[Hotdogi]]*7</f>
        <v>672</v>
      </c>
      <c r="G55" s="5">
        <f>temperatury4[[#This Row],[Lody]]*5</f>
        <v>640</v>
      </c>
      <c r="H55" s="5">
        <f>temperatury4[[#This Row],[Kukurydza]]*6</f>
        <v>504</v>
      </c>
    </row>
    <row r="56" spans="1:8" x14ac:dyDescent="0.3">
      <c r="A56" s="1">
        <v>44767</v>
      </c>
      <c r="B56">
        <v>29</v>
      </c>
      <c r="C56">
        <f xml:space="preserve"> INT(90 * (1 + ($M$1* ((temperatury4[[#This Row],[Temperatura]]-24)/2))))</f>
        <v>107</v>
      </c>
      <c r="D56">
        <f xml:space="preserve"> INT(120 * (1 + ($M$2* ((temperatury4[[#This Row],[Temperatura]]-24)/2))))</f>
        <v>140</v>
      </c>
      <c r="E56">
        <f xml:space="preserve"> INT(80 * (1 + ($M$3* ((temperatury4[[#This Row],[Temperatura]]-24)/2))))</f>
        <v>91</v>
      </c>
      <c r="F56" s="5">
        <f>temperatury4[[#This Row],[Hotdogi]]*7</f>
        <v>749</v>
      </c>
      <c r="G56" s="5">
        <f>temperatury4[[#This Row],[Lody]]*5</f>
        <v>700</v>
      </c>
      <c r="H56" s="5">
        <f>temperatury4[[#This Row],[Kukurydza]]*6</f>
        <v>546</v>
      </c>
    </row>
    <row r="57" spans="1:8" x14ac:dyDescent="0.3">
      <c r="A57" s="1">
        <v>44768</v>
      </c>
      <c r="B57">
        <v>26</v>
      </c>
      <c r="C57">
        <f xml:space="preserve"> INT(90 * (1 + ($M$1* ((temperatury4[[#This Row],[Temperatura]]-24)/2))))</f>
        <v>96</v>
      </c>
      <c r="D57">
        <f xml:space="preserve"> INT(120 * (1 + ($M$2* ((temperatury4[[#This Row],[Temperatura]]-24)/2))))</f>
        <v>128</v>
      </c>
      <c r="E57">
        <f xml:space="preserve"> INT(80 * (1 + ($M$3* ((temperatury4[[#This Row],[Temperatura]]-24)/2))))</f>
        <v>84</v>
      </c>
      <c r="F57" s="5">
        <f>temperatury4[[#This Row],[Hotdogi]]*7</f>
        <v>672</v>
      </c>
      <c r="G57" s="5">
        <f>temperatury4[[#This Row],[Lody]]*5</f>
        <v>640</v>
      </c>
      <c r="H57" s="5">
        <f>temperatury4[[#This Row],[Kukurydza]]*6</f>
        <v>504</v>
      </c>
    </row>
    <row r="58" spans="1:8" x14ac:dyDescent="0.3">
      <c r="A58" s="1">
        <v>44769</v>
      </c>
      <c r="B58">
        <v>27</v>
      </c>
      <c r="C58">
        <f xml:space="preserve"> INT(90 * (1 + ($M$1* ((temperatury4[[#This Row],[Temperatura]]-24)/2))))</f>
        <v>100</v>
      </c>
      <c r="D58">
        <f xml:space="preserve"> INT(120 * (1 + ($M$2* ((temperatury4[[#This Row],[Temperatura]]-24)/2))))</f>
        <v>132</v>
      </c>
      <c r="E58">
        <f xml:space="preserve"> INT(80 * (1 + ($M$3* ((temperatury4[[#This Row],[Temperatura]]-24)/2))))</f>
        <v>87</v>
      </c>
      <c r="F58" s="5">
        <f>temperatury4[[#This Row],[Hotdogi]]*7</f>
        <v>700</v>
      </c>
      <c r="G58" s="5">
        <f>temperatury4[[#This Row],[Lody]]*5</f>
        <v>660</v>
      </c>
      <c r="H58" s="5">
        <f>temperatury4[[#This Row],[Kukurydza]]*6</f>
        <v>522</v>
      </c>
    </row>
    <row r="59" spans="1:8" x14ac:dyDescent="0.3">
      <c r="A59" s="1">
        <v>44770</v>
      </c>
      <c r="B59">
        <v>24</v>
      </c>
      <c r="C59">
        <f xml:space="preserve"> INT(90 * (1 + ($M$1* ((temperatury4[[#This Row],[Temperatura]]-24)/2))))</f>
        <v>90</v>
      </c>
      <c r="D59">
        <f xml:space="preserve"> INT(120 * (1 + ($M$2* ((temperatury4[[#This Row],[Temperatura]]-24)/2))))</f>
        <v>120</v>
      </c>
      <c r="E59">
        <f xml:space="preserve"> INT(80 * (1 + ($M$3* ((temperatury4[[#This Row],[Temperatura]]-24)/2))))</f>
        <v>80</v>
      </c>
      <c r="F59" s="5">
        <f>temperatury4[[#This Row],[Hotdogi]]*7</f>
        <v>630</v>
      </c>
      <c r="G59" s="5">
        <f>temperatury4[[#This Row],[Lody]]*5</f>
        <v>600</v>
      </c>
      <c r="H59" s="5">
        <f>temperatury4[[#This Row],[Kukurydza]]*6</f>
        <v>480</v>
      </c>
    </row>
    <row r="60" spans="1:8" x14ac:dyDescent="0.3">
      <c r="A60" s="1">
        <v>44771</v>
      </c>
      <c r="B60">
        <v>26</v>
      </c>
      <c r="C60">
        <f xml:space="preserve"> INT(90 * (1 + ($M$1* ((temperatury4[[#This Row],[Temperatura]]-24)/2))))</f>
        <v>96</v>
      </c>
      <c r="D60">
        <f xml:space="preserve"> INT(120 * (1 + ($M$2* ((temperatury4[[#This Row],[Temperatura]]-24)/2))))</f>
        <v>128</v>
      </c>
      <c r="E60">
        <f xml:space="preserve"> INT(80 * (1 + ($M$3* ((temperatury4[[#This Row],[Temperatura]]-24)/2))))</f>
        <v>84</v>
      </c>
      <c r="F60" s="5">
        <f>temperatury4[[#This Row],[Hotdogi]]*7</f>
        <v>672</v>
      </c>
      <c r="G60" s="5">
        <f>temperatury4[[#This Row],[Lody]]*5</f>
        <v>640</v>
      </c>
      <c r="H60" s="5">
        <f>temperatury4[[#This Row],[Kukurydza]]*6</f>
        <v>504</v>
      </c>
    </row>
    <row r="61" spans="1:8" x14ac:dyDescent="0.3">
      <c r="A61" s="1">
        <v>44772</v>
      </c>
      <c r="B61">
        <v>25</v>
      </c>
      <c r="C61">
        <f xml:space="preserve"> INT(90 * (1 + ($M$1* ((temperatury4[[#This Row],[Temperatura]]-24)/2))))</f>
        <v>93</v>
      </c>
      <c r="D61">
        <f xml:space="preserve"> INT(120 * (1 + ($M$2* ((temperatury4[[#This Row],[Temperatura]]-24)/2))))</f>
        <v>124</v>
      </c>
      <c r="E61">
        <f xml:space="preserve"> INT(80 * (1 + ($M$3* ((temperatury4[[#This Row],[Temperatura]]-24)/2))))</f>
        <v>82</v>
      </c>
      <c r="F61" s="5">
        <f>temperatury4[[#This Row],[Hotdogi]]*7</f>
        <v>651</v>
      </c>
      <c r="G61" s="5">
        <f>temperatury4[[#This Row],[Lody]]*5</f>
        <v>620</v>
      </c>
      <c r="H61" s="5">
        <f>temperatury4[[#This Row],[Kukurydza]]*6</f>
        <v>492</v>
      </c>
    </row>
    <row r="62" spans="1:8" x14ac:dyDescent="0.3">
      <c r="A62" s="1">
        <v>44773</v>
      </c>
      <c r="B62">
        <v>24</v>
      </c>
      <c r="C62">
        <f xml:space="preserve"> INT(90 * (1 + ($M$1* ((temperatury4[[#This Row],[Temperatura]]-24)/2))))</f>
        <v>90</v>
      </c>
      <c r="D62">
        <f xml:space="preserve"> INT(120 * (1 + ($M$2* ((temperatury4[[#This Row],[Temperatura]]-24)/2))))</f>
        <v>120</v>
      </c>
      <c r="E62">
        <f xml:space="preserve"> INT(80 * (1 + ($M$3* ((temperatury4[[#This Row],[Temperatura]]-24)/2))))</f>
        <v>80</v>
      </c>
      <c r="F62" s="5">
        <f>temperatury4[[#This Row],[Hotdogi]]*7</f>
        <v>630</v>
      </c>
      <c r="G62" s="5">
        <f>temperatury4[[#This Row],[Lody]]*5</f>
        <v>600</v>
      </c>
      <c r="H62" s="5">
        <f>temperatury4[[#This Row],[Kukurydza]]*6</f>
        <v>480</v>
      </c>
    </row>
    <row r="63" spans="1:8" x14ac:dyDescent="0.3">
      <c r="A63" s="1">
        <v>44774</v>
      </c>
      <c r="B63">
        <v>22</v>
      </c>
      <c r="C63">
        <f xml:space="preserve"> INT(90 * (1 + ($M$1* ((temperatury4[[#This Row],[Temperatura]]-24)/2))))</f>
        <v>83</v>
      </c>
      <c r="D63">
        <f xml:space="preserve"> INT(120 * (1 + ($M$2* ((temperatury4[[#This Row],[Temperatura]]-24)/2))))</f>
        <v>111</v>
      </c>
      <c r="E63">
        <f xml:space="preserve"> INT(80 * (1 + ($M$3* ((temperatury4[[#This Row],[Temperatura]]-24)/2))))</f>
        <v>75</v>
      </c>
      <c r="F63" s="5">
        <f>temperatury4[[#This Row],[Hotdogi]]*7</f>
        <v>581</v>
      </c>
      <c r="G63" s="5">
        <f>temperatury4[[#This Row],[Lody]]*5</f>
        <v>555</v>
      </c>
      <c r="H63" s="5">
        <f>temperatury4[[#This Row],[Kukurydza]]*6</f>
        <v>450</v>
      </c>
    </row>
    <row r="64" spans="1:8" x14ac:dyDescent="0.3">
      <c r="A64" s="1">
        <v>44775</v>
      </c>
      <c r="B64">
        <v>19</v>
      </c>
      <c r="C64">
        <f xml:space="preserve"> INT(90 * (1 + ($M$1* ((temperatury4[[#This Row],[Temperatura]]-24)/2))))</f>
        <v>72</v>
      </c>
      <c r="D64">
        <f xml:space="preserve"> INT(120 * (1 + ($M$2* ((temperatury4[[#This Row],[Temperatura]]-24)/2))))</f>
        <v>99</v>
      </c>
      <c r="E64">
        <f xml:space="preserve"> INT(80 * (1 + ($M$3* ((temperatury4[[#This Row],[Temperatura]]-24)/2))))</f>
        <v>68</v>
      </c>
      <c r="F64" s="5">
        <f>temperatury4[[#This Row],[Hotdogi]]*7</f>
        <v>504</v>
      </c>
      <c r="G64" s="5">
        <f>temperatury4[[#This Row],[Lody]]*5</f>
        <v>495</v>
      </c>
      <c r="H64" s="5">
        <f>temperatury4[[#This Row],[Kukurydza]]*6</f>
        <v>408</v>
      </c>
    </row>
    <row r="65" spans="1:8" x14ac:dyDescent="0.3">
      <c r="A65" s="1">
        <v>44776</v>
      </c>
      <c r="B65">
        <v>21</v>
      </c>
      <c r="C65">
        <f xml:space="preserve"> INT(90 * (1 + ($M$1* ((temperatury4[[#This Row],[Temperatura]]-24)/2))))</f>
        <v>79</v>
      </c>
      <c r="D65">
        <f xml:space="preserve"> INT(120 * (1 + ($M$2* ((temperatury4[[#This Row],[Temperatura]]-24)/2))))</f>
        <v>107</v>
      </c>
      <c r="E65">
        <f xml:space="preserve"> INT(80 * (1 + ($M$3* ((temperatury4[[#This Row],[Temperatura]]-24)/2))))</f>
        <v>72</v>
      </c>
      <c r="F65" s="5">
        <f>temperatury4[[#This Row],[Hotdogi]]*7</f>
        <v>553</v>
      </c>
      <c r="G65" s="5">
        <f>temperatury4[[#This Row],[Lody]]*5</f>
        <v>535</v>
      </c>
      <c r="H65" s="5">
        <f>temperatury4[[#This Row],[Kukurydza]]*6</f>
        <v>432</v>
      </c>
    </row>
    <row r="66" spans="1:8" x14ac:dyDescent="0.3">
      <c r="A66" s="1">
        <v>44777</v>
      </c>
      <c r="B66">
        <v>26</v>
      </c>
      <c r="C66">
        <f xml:space="preserve"> INT(90 * (1 + ($M$1* ((temperatury4[[#This Row],[Temperatura]]-24)/2))))</f>
        <v>96</v>
      </c>
      <c r="D66">
        <f xml:space="preserve"> INT(120 * (1 + ($M$2* ((temperatury4[[#This Row],[Temperatura]]-24)/2))))</f>
        <v>128</v>
      </c>
      <c r="E66">
        <f xml:space="preserve"> INT(80 * (1 + ($M$3* ((temperatury4[[#This Row],[Temperatura]]-24)/2))))</f>
        <v>84</v>
      </c>
      <c r="F66" s="5">
        <f>temperatury4[[#This Row],[Hotdogi]]*7</f>
        <v>672</v>
      </c>
      <c r="G66" s="5">
        <f>temperatury4[[#This Row],[Lody]]*5</f>
        <v>640</v>
      </c>
      <c r="H66" s="5">
        <f>temperatury4[[#This Row],[Kukurydza]]*6</f>
        <v>504</v>
      </c>
    </row>
    <row r="67" spans="1:8" x14ac:dyDescent="0.3">
      <c r="A67" s="1">
        <v>44778</v>
      </c>
      <c r="B67">
        <v>19</v>
      </c>
      <c r="C67">
        <f xml:space="preserve"> INT(90 * (1 + ($M$1* ((temperatury4[[#This Row],[Temperatura]]-24)/2))))</f>
        <v>72</v>
      </c>
      <c r="D67">
        <f xml:space="preserve"> INT(120 * (1 + ($M$2* ((temperatury4[[#This Row],[Temperatura]]-24)/2))))</f>
        <v>99</v>
      </c>
      <c r="E67">
        <f xml:space="preserve"> INT(80 * (1 + ($M$3* ((temperatury4[[#This Row],[Temperatura]]-24)/2))))</f>
        <v>68</v>
      </c>
      <c r="F67" s="5">
        <f>temperatury4[[#This Row],[Hotdogi]]*7</f>
        <v>504</v>
      </c>
      <c r="G67" s="5">
        <f>temperatury4[[#This Row],[Lody]]*5</f>
        <v>495</v>
      </c>
      <c r="H67" s="5">
        <f>temperatury4[[#This Row],[Kukurydza]]*6</f>
        <v>408</v>
      </c>
    </row>
    <row r="68" spans="1:8" x14ac:dyDescent="0.3">
      <c r="A68" s="1">
        <v>44779</v>
      </c>
      <c r="B68">
        <v>21</v>
      </c>
      <c r="C68">
        <f xml:space="preserve"> INT(90 * (1 + ($M$1* ((temperatury4[[#This Row],[Temperatura]]-24)/2))))</f>
        <v>79</v>
      </c>
      <c r="D68">
        <f xml:space="preserve"> INT(120 * (1 + ($M$2* ((temperatury4[[#This Row],[Temperatura]]-24)/2))))</f>
        <v>107</v>
      </c>
      <c r="E68">
        <f xml:space="preserve"> INT(80 * (1 + ($M$3* ((temperatury4[[#This Row],[Temperatura]]-24)/2))))</f>
        <v>72</v>
      </c>
      <c r="F68" s="5">
        <f>temperatury4[[#This Row],[Hotdogi]]*7</f>
        <v>553</v>
      </c>
      <c r="G68" s="5">
        <f>temperatury4[[#This Row],[Lody]]*5</f>
        <v>535</v>
      </c>
      <c r="H68" s="5">
        <f>temperatury4[[#This Row],[Kukurydza]]*6</f>
        <v>432</v>
      </c>
    </row>
    <row r="69" spans="1:8" x14ac:dyDescent="0.3">
      <c r="A69" s="1">
        <v>44780</v>
      </c>
      <c r="B69">
        <v>23</v>
      </c>
      <c r="C69">
        <f xml:space="preserve"> INT(90 * (1 + ($M$1* ((temperatury4[[#This Row],[Temperatura]]-24)/2))))</f>
        <v>86</v>
      </c>
      <c r="D69">
        <f xml:space="preserve"> INT(120 * (1 + ($M$2* ((temperatury4[[#This Row],[Temperatura]]-24)/2))))</f>
        <v>115</v>
      </c>
      <c r="E69">
        <f xml:space="preserve"> INT(80 * (1 + ($M$3* ((temperatury4[[#This Row],[Temperatura]]-24)/2))))</f>
        <v>77</v>
      </c>
      <c r="F69" s="5">
        <f>temperatury4[[#This Row],[Hotdogi]]*7</f>
        <v>602</v>
      </c>
      <c r="G69" s="5">
        <f>temperatury4[[#This Row],[Lody]]*5</f>
        <v>575</v>
      </c>
      <c r="H69" s="5">
        <f>temperatury4[[#This Row],[Kukurydza]]*6</f>
        <v>462</v>
      </c>
    </row>
    <row r="70" spans="1:8" x14ac:dyDescent="0.3">
      <c r="A70" s="1">
        <v>44781</v>
      </c>
      <c r="B70">
        <v>27</v>
      </c>
      <c r="C70">
        <f xml:space="preserve"> INT(90 * (1 + ($M$1* ((temperatury4[[#This Row],[Temperatura]]-24)/2))))</f>
        <v>100</v>
      </c>
      <c r="D70">
        <f xml:space="preserve"> INT(120 * (1 + ($M$2* ((temperatury4[[#This Row],[Temperatura]]-24)/2))))</f>
        <v>132</v>
      </c>
      <c r="E70">
        <f xml:space="preserve"> INT(80 * (1 + ($M$3* ((temperatury4[[#This Row],[Temperatura]]-24)/2))))</f>
        <v>87</v>
      </c>
      <c r="F70" s="5">
        <f>temperatury4[[#This Row],[Hotdogi]]*7</f>
        <v>700</v>
      </c>
      <c r="G70" s="5">
        <f>temperatury4[[#This Row],[Lody]]*5</f>
        <v>660</v>
      </c>
      <c r="H70" s="5">
        <f>temperatury4[[#This Row],[Kukurydza]]*6</f>
        <v>522</v>
      </c>
    </row>
    <row r="71" spans="1:8" x14ac:dyDescent="0.3">
      <c r="A71" s="1">
        <v>44782</v>
      </c>
      <c r="B71">
        <v>20</v>
      </c>
      <c r="C71">
        <f xml:space="preserve"> INT(90 * (1 + ($M$1* ((temperatury4[[#This Row],[Temperatura]]-24)/2))))</f>
        <v>76</v>
      </c>
      <c r="D71">
        <f xml:space="preserve"> INT(120 * (1 + ($M$2* ((temperatury4[[#This Row],[Temperatura]]-24)/2))))</f>
        <v>103</v>
      </c>
      <c r="E71">
        <f xml:space="preserve"> INT(80 * (1 + ($M$3* ((temperatury4[[#This Row],[Temperatura]]-24)/2))))</f>
        <v>70</v>
      </c>
      <c r="F71" s="5">
        <f>temperatury4[[#This Row],[Hotdogi]]*7</f>
        <v>532</v>
      </c>
      <c r="G71" s="5">
        <f>temperatury4[[#This Row],[Lody]]*5</f>
        <v>515</v>
      </c>
      <c r="H71" s="5">
        <f>temperatury4[[#This Row],[Kukurydza]]*6</f>
        <v>420</v>
      </c>
    </row>
    <row r="72" spans="1:8" x14ac:dyDescent="0.3">
      <c r="A72" s="1">
        <v>44783</v>
      </c>
      <c r="B72">
        <v>18</v>
      </c>
      <c r="C72">
        <f xml:space="preserve"> INT(90 * (1 + ($M$1* ((temperatury4[[#This Row],[Temperatura]]-24)/2))))</f>
        <v>69</v>
      </c>
      <c r="D72">
        <f xml:space="preserve"> INT(120 * (1 + ($M$2* ((temperatury4[[#This Row],[Temperatura]]-24)/2))))</f>
        <v>95</v>
      </c>
      <c r="E72">
        <f xml:space="preserve"> INT(80 * (1 + ($M$3* ((temperatury4[[#This Row],[Temperatura]]-24)/2))))</f>
        <v>65</v>
      </c>
      <c r="F72" s="5">
        <f>temperatury4[[#This Row],[Hotdogi]]*7</f>
        <v>483</v>
      </c>
      <c r="G72" s="5">
        <f>temperatury4[[#This Row],[Lody]]*5</f>
        <v>475</v>
      </c>
      <c r="H72" s="5">
        <f>temperatury4[[#This Row],[Kukurydza]]*6</f>
        <v>390</v>
      </c>
    </row>
    <row r="73" spans="1:8" x14ac:dyDescent="0.3">
      <c r="A73" s="1">
        <v>44784</v>
      </c>
      <c r="B73">
        <v>17</v>
      </c>
      <c r="C73">
        <f xml:space="preserve"> INT(90 * (1 + ($M$1* ((temperatury4[[#This Row],[Temperatura]]-24)/2))))</f>
        <v>65</v>
      </c>
      <c r="D73">
        <f xml:space="preserve"> INT(120 * (1 + ($M$2* ((temperatury4[[#This Row],[Temperatura]]-24)/2))))</f>
        <v>91</v>
      </c>
      <c r="E73">
        <f xml:space="preserve"> INT(80 * (1 + ($M$3* ((temperatury4[[#This Row],[Temperatura]]-24)/2))))</f>
        <v>63</v>
      </c>
      <c r="F73" s="5">
        <f>temperatury4[[#This Row],[Hotdogi]]*7</f>
        <v>455</v>
      </c>
      <c r="G73" s="5">
        <f>temperatury4[[#This Row],[Lody]]*5</f>
        <v>455</v>
      </c>
      <c r="H73" s="5">
        <f>temperatury4[[#This Row],[Kukurydza]]*6</f>
        <v>378</v>
      </c>
    </row>
    <row r="74" spans="1:8" x14ac:dyDescent="0.3">
      <c r="A74" s="1">
        <v>44785</v>
      </c>
      <c r="B74">
        <v>19</v>
      </c>
      <c r="C74">
        <f xml:space="preserve"> INT(90 * (1 + ($M$1* ((temperatury4[[#This Row],[Temperatura]]-24)/2))))</f>
        <v>72</v>
      </c>
      <c r="D74">
        <f xml:space="preserve"> INT(120 * (1 + ($M$2* ((temperatury4[[#This Row],[Temperatura]]-24)/2))))</f>
        <v>99</v>
      </c>
      <c r="E74">
        <f xml:space="preserve"> INT(80 * (1 + ($M$3* ((temperatury4[[#This Row],[Temperatura]]-24)/2))))</f>
        <v>68</v>
      </c>
      <c r="F74" s="5">
        <f>temperatury4[[#This Row],[Hotdogi]]*7</f>
        <v>504</v>
      </c>
      <c r="G74" s="5">
        <f>temperatury4[[#This Row],[Lody]]*5</f>
        <v>495</v>
      </c>
      <c r="H74" s="5">
        <f>temperatury4[[#This Row],[Kukurydza]]*6</f>
        <v>408</v>
      </c>
    </row>
    <row r="75" spans="1:8" x14ac:dyDescent="0.3">
      <c r="A75" s="1">
        <v>44786</v>
      </c>
      <c r="B75">
        <v>26</v>
      </c>
      <c r="C75">
        <f xml:space="preserve"> INT(90 * (1 + ($M$1* ((temperatury4[[#This Row],[Temperatura]]-24)/2))))</f>
        <v>96</v>
      </c>
      <c r="D75">
        <f xml:space="preserve"> INT(120 * (1 + ($M$2* ((temperatury4[[#This Row],[Temperatura]]-24)/2))))</f>
        <v>128</v>
      </c>
      <c r="E75">
        <f xml:space="preserve"> INT(80 * (1 + ($M$3* ((temperatury4[[#This Row],[Temperatura]]-24)/2))))</f>
        <v>84</v>
      </c>
      <c r="F75" s="5">
        <f>temperatury4[[#This Row],[Hotdogi]]*7</f>
        <v>672</v>
      </c>
      <c r="G75" s="5">
        <f>temperatury4[[#This Row],[Lody]]*5</f>
        <v>640</v>
      </c>
      <c r="H75" s="5">
        <f>temperatury4[[#This Row],[Kukurydza]]*6</f>
        <v>504</v>
      </c>
    </row>
    <row r="76" spans="1:8" x14ac:dyDescent="0.3">
      <c r="A76" s="1">
        <v>44787</v>
      </c>
      <c r="B76">
        <v>21</v>
      </c>
      <c r="C76">
        <f xml:space="preserve"> INT(90 * (1 + ($M$1* ((temperatury4[[#This Row],[Temperatura]]-24)/2))))</f>
        <v>79</v>
      </c>
      <c r="D76">
        <f xml:space="preserve"> INT(120 * (1 + ($M$2* ((temperatury4[[#This Row],[Temperatura]]-24)/2))))</f>
        <v>107</v>
      </c>
      <c r="E76">
        <f xml:space="preserve"> INT(80 * (1 + ($M$3* ((temperatury4[[#This Row],[Temperatura]]-24)/2))))</f>
        <v>72</v>
      </c>
      <c r="F76" s="5">
        <f>temperatury4[[#This Row],[Hotdogi]]*7</f>
        <v>553</v>
      </c>
      <c r="G76" s="5">
        <f>temperatury4[[#This Row],[Lody]]*5</f>
        <v>535</v>
      </c>
      <c r="H76" s="5">
        <f>temperatury4[[#This Row],[Kukurydza]]*6</f>
        <v>432</v>
      </c>
    </row>
    <row r="77" spans="1:8" x14ac:dyDescent="0.3">
      <c r="A77" s="1">
        <v>44788</v>
      </c>
      <c r="B77">
        <v>19</v>
      </c>
      <c r="C77">
        <f xml:space="preserve"> INT(90 * (1 + ($M$1* ((temperatury4[[#This Row],[Temperatura]]-24)/2))))</f>
        <v>72</v>
      </c>
      <c r="D77">
        <f xml:space="preserve"> INT(120 * (1 + ($M$2* ((temperatury4[[#This Row],[Temperatura]]-24)/2))))</f>
        <v>99</v>
      </c>
      <c r="E77">
        <f xml:space="preserve"> INT(80 * (1 + ($M$3* ((temperatury4[[#This Row],[Temperatura]]-24)/2))))</f>
        <v>68</v>
      </c>
      <c r="F77" s="5">
        <f>temperatury4[[#This Row],[Hotdogi]]*7</f>
        <v>504</v>
      </c>
      <c r="G77" s="5">
        <f>temperatury4[[#This Row],[Lody]]*5</f>
        <v>495</v>
      </c>
      <c r="H77" s="5">
        <f>temperatury4[[#This Row],[Kukurydza]]*6</f>
        <v>408</v>
      </c>
    </row>
    <row r="78" spans="1:8" x14ac:dyDescent="0.3">
      <c r="A78" s="1">
        <v>44789</v>
      </c>
      <c r="B78">
        <v>19</v>
      </c>
      <c r="C78">
        <f xml:space="preserve"> INT(90 * (1 + ($M$1* ((temperatury4[[#This Row],[Temperatura]]-24)/2))))</f>
        <v>72</v>
      </c>
      <c r="D78">
        <f xml:space="preserve"> INT(120 * (1 + ($M$2* ((temperatury4[[#This Row],[Temperatura]]-24)/2))))</f>
        <v>99</v>
      </c>
      <c r="E78">
        <f xml:space="preserve"> INT(80 * (1 + ($M$3* ((temperatury4[[#This Row],[Temperatura]]-24)/2))))</f>
        <v>68</v>
      </c>
      <c r="F78" s="5">
        <f>temperatury4[[#This Row],[Hotdogi]]*7</f>
        <v>504</v>
      </c>
      <c r="G78" s="5">
        <f>temperatury4[[#This Row],[Lody]]*5</f>
        <v>495</v>
      </c>
      <c r="H78" s="5">
        <f>temperatury4[[#This Row],[Kukurydza]]*6</f>
        <v>408</v>
      </c>
    </row>
    <row r="79" spans="1:8" x14ac:dyDescent="0.3">
      <c r="A79" s="1">
        <v>44790</v>
      </c>
      <c r="B79">
        <v>21</v>
      </c>
      <c r="C79">
        <f xml:space="preserve"> INT(90 * (1 + ($M$1* ((temperatury4[[#This Row],[Temperatura]]-24)/2))))</f>
        <v>79</v>
      </c>
      <c r="D79">
        <f xml:space="preserve"> INT(120 * (1 + ($M$2* ((temperatury4[[#This Row],[Temperatura]]-24)/2))))</f>
        <v>107</v>
      </c>
      <c r="E79">
        <f xml:space="preserve"> INT(80 * (1 + ($M$3* ((temperatury4[[#This Row],[Temperatura]]-24)/2))))</f>
        <v>72</v>
      </c>
      <c r="F79" s="5">
        <f>temperatury4[[#This Row],[Hotdogi]]*7</f>
        <v>553</v>
      </c>
      <c r="G79" s="5">
        <f>temperatury4[[#This Row],[Lody]]*5</f>
        <v>535</v>
      </c>
      <c r="H79" s="5">
        <f>temperatury4[[#This Row],[Kukurydza]]*6</f>
        <v>432</v>
      </c>
    </row>
    <row r="80" spans="1:8" x14ac:dyDescent="0.3">
      <c r="A80" s="1">
        <v>44791</v>
      </c>
      <c r="B80">
        <v>21</v>
      </c>
      <c r="C80">
        <f xml:space="preserve"> INT(90 * (1 + ($M$1* ((temperatury4[[#This Row],[Temperatura]]-24)/2))))</f>
        <v>79</v>
      </c>
      <c r="D80">
        <f xml:space="preserve"> INT(120 * (1 + ($M$2* ((temperatury4[[#This Row],[Temperatura]]-24)/2))))</f>
        <v>107</v>
      </c>
      <c r="E80">
        <f xml:space="preserve"> INT(80 * (1 + ($M$3* ((temperatury4[[#This Row],[Temperatura]]-24)/2))))</f>
        <v>72</v>
      </c>
      <c r="F80" s="5">
        <f>temperatury4[[#This Row],[Hotdogi]]*7</f>
        <v>553</v>
      </c>
      <c r="G80" s="5">
        <f>temperatury4[[#This Row],[Lody]]*5</f>
        <v>535</v>
      </c>
      <c r="H80" s="5">
        <f>temperatury4[[#This Row],[Kukurydza]]*6</f>
        <v>432</v>
      </c>
    </row>
    <row r="81" spans="1:8" x14ac:dyDescent="0.3">
      <c r="A81" s="1">
        <v>44792</v>
      </c>
      <c r="B81">
        <v>24</v>
      </c>
      <c r="C81">
        <f xml:space="preserve"> INT(90 * (1 + ($M$1* ((temperatury4[[#This Row],[Temperatura]]-24)/2))))</f>
        <v>90</v>
      </c>
      <c r="D81">
        <f xml:space="preserve"> INT(120 * (1 + ($M$2* ((temperatury4[[#This Row],[Temperatura]]-24)/2))))</f>
        <v>120</v>
      </c>
      <c r="E81">
        <f xml:space="preserve"> INT(80 * (1 + ($M$3* ((temperatury4[[#This Row],[Temperatura]]-24)/2))))</f>
        <v>80</v>
      </c>
      <c r="F81" s="5">
        <f>temperatury4[[#This Row],[Hotdogi]]*7</f>
        <v>630</v>
      </c>
      <c r="G81" s="5">
        <f>temperatury4[[#This Row],[Lody]]*5</f>
        <v>600</v>
      </c>
      <c r="H81" s="5">
        <f>temperatury4[[#This Row],[Kukurydza]]*6</f>
        <v>480</v>
      </c>
    </row>
    <row r="82" spans="1:8" x14ac:dyDescent="0.3">
      <c r="A82" s="1">
        <v>44793</v>
      </c>
      <c r="B82">
        <v>26</v>
      </c>
      <c r="C82">
        <f xml:space="preserve"> INT(90 * (1 + ($M$1* ((temperatury4[[#This Row],[Temperatura]]-24)/2))))</f>
        <v>96</v>
      </c>
      <c r="D82">
        <f xml:space="preserve"> INT(120 * (1 + ($M$2* ((temperatury4[[#This Row],[Temperatura]]-24)/2))))</f>
        <v>128</v>
      </c>
      <c r="E82">
        <f xml:space="preserve"> INT(80 * (1 + ($M$3* ((temperatury4[[#This Row],[Temperatura]]-24)/2))))</f>
        <v>84</v>
      </c>
      <c r="F82" s="5">
        <f>temperatury4[[#This Row],[Hotdogi]]*7</f>
        <v>672</v>
      </c>
      <c r="G82" s="5">
        <f>temperatury4[[#This Row],[Lody]]*5</f>
        <v>640</v>
      </c>
      <c r="H82" s="5">
        <f>temperatury4[[#This Row],[Kukurydza]]*6</f>
        <v>504</v>
      </c>
    </row>
    <row r="83" spans="1:8" x14ac:dyDescent="0.3">
      <c r="A83" s="1">
        <v>44794</v>
      </c>
      <c r="B83">
        <v>23</v>
      </c>
      <c r="C83">
        <f xml:space="preserve"> INT(90 * (1 + ($M$1* ((temperatury4[[#This Row],[Temperatura]]-24)/2))))</f>
        <v>86</v>
      </c>
      <c r="D83">
        <f xml:space="preserve"> INT(120 * (1 + ($M$2* ((temperatury4[[#This Row],[Temperatura]]-24)/2))))</f>
        <v>115</v>
      </c>
      <c r="E83">
        <f xml:space="preserve"> INT(80 * (1 + ($M$3* ((temperatury4[[#This Row],[Temperatura]]-24)/2))))</f>
        <v>77</v>
      </c>
      <c r="F83" s="5">
        <f>temperatury4[[#This Row],[Hotdogi]]*7</f>
        <v>602</v>
      </c>
      <c r="G83" s="5">
        <f>temperatury4[[#This Row],[Lody]]*5</f>
        <v>575</v>
      </c>
      <c r="H83" s="5">
        <f>temperatury4[[#This Row],[Kukurydza]]*6</f>
        <v>462</v>
      </c>
    </row>
    <row r="84" spans="1:8" x14ac:dyDescent="0.3">
      <c r="A84" s="1">
        <v>44795</v>
      </c>
      <c r="B84">
        <v>23</v>
      </c>
      <c r="C84">
        <f xml:space="preserve"> INT(90 * (1 + ($M$1* ((temperatury4[[#This Row],[Temperatura]]-24)/2))))</f>
        <v>86</v>
      </c>
      <c r="D84">
        <f xml:space="preserve"> INT(120 * (1 + ($M$2* ((temperatury4[[#This Row],[Temperatura]]-24)/2))))</f>
        <v>115</v>
      </c>
      <c r="E84">
        <f xml:space="preserve"> INT(80 * (1 + ($M$3* ((temperatury4[[#This Row],[Temperatura]]-24)/2))))</f>
        <v>77</v>
      </c>
      <c r="F84" s="5">
        <f>temperatury4[[#This Row],[Hotdogi]]*7</f>
        <v>602</v>
      </c>
      <c r="G84" s="5">
        <f>temperatury4[[#This Row],[Lody]]*5</f>
        <v>575</v>
      </c>
      <c r="H84" s="5">
        <f>temperatury4[[#This Row],[Kukurydza]]*6</f>
        <v>462</v>
      </c>
    </row>
    <row r="85" spans="1:8" x14ac:dyDescent="0.3">
      <c r="A85" s="1">
        <v>44796</v>
      </c>
      <c r="B85">
        <v>24</v>
      </c>
      <c r="C85">
        <f xml:space="preserve"> INT(90 * (1 + ($M$1* ((temperatury4[[#This Row],[Temperatura]]-24)/2))))</f>
        <v>90</v>
      </c>
      <c r="D85">
        <f xml:space="preserve"> INT(120 * (1 + ($M$2* ((temperatury4[[#This Row],[Temperatura]]-24)/2))))</f>
        <v>120</v>
      </c>
      <c r="E85">
        <f xml:space="preserve"> INT(80 * (1 + ($M$3* ((temperatury4[[#This Row],[Temperatura]]-24)/2))))</f>
        <v>80</v>
      </c>
      <c r="F85" s="5">
        <f>temperatury4[[#This Row],[Hotdogi]]*7</f>
        <v>630</v>
      </c>
      <c r="G85" s="5">
        <f>temperatury4[[#This Row],[Lody]]*5</f>
        <v>600</v>
      </c>
      <c r="H85" s="5">
        <f>temperatury4[[#This Row],[Kukurydza]]*6</f>
        <v>480</v>
      </c>
    </row>
    <row r="86" spans="1:8" x14ac:dyDescent="0.3">
      <c r="A86" s="1">
        <v>44797</v>
      </c>
      <c r="B86">
        <v>26</v>
      </c>
      <c r="C86">
        <f xml:space="preserve"> INT(90 * (1 + ($M$1* ((temperatury4[[#This Row],[Temperatura]]-24)/2))))</f>
        <v>96</v>
      </c>
      <c r="D86">
        <f xml:space="preserve"> INT(120 * (1 + ($M$2* ((temperatury4[[#This Row],[Temperatura]]-24)/2))))</f>
        <v>128</v>
      </c>
      <c r="E86">
        <f xml:space="preserve"> INT(80 * (1 + ($M$3* ((temperatury4[[#This Row],[Temperatura]]-24)/2))))</f>
        <v>84</v>
      </c>
      <c r="F86" s="5">
        <f>temperatury4[[#This Row],[Hotdogi]]*7</f>
        <v>672</v>
      </c>
      <c r="G86" s="5">
        <f>temperatury4[[#This Row],[Lody]]*5</f>
        <v>640</v>
      </c>
      <c r="H86" s="5">
        <f>temperatury4[[#This Row],[Kukurydza]]*6</f>
        <v>504</v>
      </c>
    </row>
    <row r="87" spans="1:8" x14ac:dyDescent="0.3">
      <c r="A87" s="1">
        <v>44798</v>
      </c>
      <c r="B87">
        <v>28</v>
      </c>
      <c r="C87">
        <f xml:space="preserve"> INT(90 * (1 + ($M$1* ((temperatury4[[#This Row],[Temperatura]]-24)/2))))</f>
        <v>103</v>
      </c>
      <c r="D87">
        <f xml:space="preserve"> INT(120 * (1 + ($M$2* ((temperatury4[[#This Row],[Temperatura]]-24)/2))))</f>
        <v>136</v>
      </c>
      <c r="E87">
        <f xml:space="preserve"> INT(80 * (1 + ($M$3* ((temperatury4[[#This Row],[Temperatura]]-24)/2))))</f>
        <v>89</v>
      </c>
      <c r="F87" s="5">
        <f>temperatury4[[#This Row],[Hotdogi]]*7</f>
        <v>721</v>
      </c>
      <c r="G87" s="5">
        <f>temperatury4[[#This Row],[Lody]]*5</f>
        <v>680</v>
      </c>
      <c r="H87" s="5">
        <f>temperatury4[[#This Row],[Kukurydza]]*6</f>
        <v>534</v>
      </c>
    </row>
    <row r="88" spans="1:8" x14ac:dyDescent="0.3">
      <c r="A88" s="1">
        <v>44799</v>
      </c>
      <c r="B88">
        <v>32</v>
      </c>
      <c r="C88">
        <f xml:space="preserve"> INT(90 * (1 + ($M$1* ((temperatury4[[#This Row],[Temperatura]]-24)/2))))</f>
        <v>117</v>
      </c>
      <c r="D88">
        <f xml:space="preserve"> INT(120 * (1 + ($M$2* ((temperatury4[[#This Row],[Temperatura]]-24)/2))))</f>
        <v>153</v>
      </c>
      <c r="E88">
        <f xml:space="preserve"> INT(80 * (1 + ($M$3* ((temperatury4[[#This Row],[Temperatura]]-24)/2))))</f>
        <v>98</v>
      </c>
      <c r="F88" s="5">
        <f>temperatury4[[#This Row],[Hotdogi]]*7</f>
        <v>819</v>
      </c>
      <c r="G88" s="5">
        <f>temperatury4[[#This Row],[Lody]]*5</f>
        <v>765</v>
      </c>
      <c r="H88" s="5">
        <f>temperatury4[[#This Row],[Kukurydza]]*6</f>
        <v>588</v>
      </c>
    </row>
    <row r="89" spans="1:8" x14ac:dyDescent="0.3">
      <c r="A89" s="1">
        <v>44800</v>
      </c>
      <c r="B89">
        <v>26</v>
      </c>
      <c r="C89">
        <f xml:space="preserve"> INT(90 * (1 + ($M$1* ((temperatury4[[#This Row],[Temperatura]]-24)/2))))</f>
        <v>96</v>
      </c>
      <c r="D89">
        <f xml:space="preserve"> INT(120 * (1 + ($M$2* ((temperatury4[[#This Row],[Temperatura]]-24)/2))))</f>
        <v>128</v>
      </c>
      <c r="E89">
        <f xml:space="preserve"> INT(80 * (1 + ($M$3* ((temperatury4[[#This Row],[Temperatura]]-24)/2))))</f>
        <v>84</v>
      </c>
      <c r="F89" s="5">
        <f>temperatury4[[#This Row],[Hotdogi]]*7</f>
        <v>672</v>
      </c>
      <c r="G89" s="5">
        <f>temperatury4[[#This Row],[Lody]]*5</f>
        <v>640</v>
      </c>
      <c r="H89" s="5">
        <f>temperatury4[[#This Row],[Kukurydza]]*6</f>
        <v>504</v>
      </c>
    </row>
    <row r="90" spans="1:8" x14ac:dyDescent="0.3">
      <c r="A90" s="1">
        <v>44801</v>
      </c>
      <c r="B90">
        <v>32</v>
      </c>
      <c r="C90">
        <f xml:space="preserve"> INT(90 * (1 + ($M$1* ((temperatury4[[#This Row],[Temperatura]]-24)/2))))</f>
        <v>117</v>
      </c>
      <c r="D90">
        <f xml:space="preserve"> INT(120 * (1 + ($M$2* ((temperatury4[[#This Row],[Temperatura]]-24)/2))))</f>
        <v>153</v>
      </c>
      <c r="E90">
        <f xml:space="preserve"> INT(80 * (1 + ($M$3* ((temperatury4[[#This Row],[Temperatura]]-24)/2))))</f>
        <v>98</v>
      </c>
      <c r="F90" s="5">
        <f>temperatury4[[#This Row],[Hotdogi]]*7</f>
        <v>819</v>
      </c>
      <c r="G90" s="5">
        <f>temperatury4[[#This Row],[Lody]]*5</f>
        <v>765</v>
      </c>
      <c r="H90" s="5">
        <f>temperatury4[[#This Row],[Kukurydza]]*6</f>
        <v>588</v>
      </c>
    </row>
    <row r="91" spans="1:8" x14ac:dyDescent="0.3">
      <c r="A91" s="1">
        <v>44802</v>
      </c>
      <c r="B91">
        <v>23</v>
      </c>
      <c r="C91">
        <f xml:space="preserve"> INT(90 * (1 + ($M$1* ((temperatury4[[#This Row],[Temperatura]]-24)/2))))</f>
        <v>86</v>
      </c>
      <c r="D91">
        <f xml:space="preserve"> INT(120 * (1 + ($M$2* ((temperatury4[[#This Row],[Temperatura]]-24)/2))))</f>
        <v>115</v>
      </c>
      <c r="E91">
        <f xml:space="preserve"> INT(80 * (1 + ($M$3* ((temperatury4[[#This Row],[Temperatura]]-24)/2))))</f>
        <v>77</v>
      </c>
      <c r="F91" s="5">
        <f>temperatury4[[#This Row],[Hotdogi]]*7</f>
        <v>602</v>
      </c>
      <c r="G91" s="5">
        <f>temperatury4[[#This Row],[Lody]]*5</f>
        <v>575</v>
      </c>
      <c r="H91" s="5">
        <f>temperatury4[[#This Row],[Kukurydza]]*6</f>
        <v>462</v>
      </c>
    </row>
    <row r="92" spans="1:8" x14ac:dyDescent="0.3">
      <c r="A92" s="1">
        <v>44803</v>
      </c>
      <c r="B92">
        <v>22</v>
      </c>
      <c r="C92">
        <f xml:space="preserve"> INT(90 * (1 + ($M$1* ((temperatury4[[#This Row],[Temperatura]]-24)/2))))</f>
        <v>83</v>
      </c>
      <c r="D92">
        <f xml:space="preserve"> INT(120 * (1 + ($M$2* ((temperatury4[[#This Row],[Temperatura]]-24)/2))))</f>
        <v>111</v>
      </c>
      <c r="E92">
        <f xml:space="preserve"> INT(80 * (1 + ($M$3* ((temperatury4[[#This Row],[Temperatura]]-24)/2))))</f>
        <v>75</v>
      </c>
      <c r="F92" s="5">
        <f>temperatury4[[#This Row],[Hotdogi]]*7</f>
        <v>581</v>
      </c>
      <c r="G92" s="5">
        <f>temperatury4[[#This Row],[Lody]]*5</f>
        <v>555</v>
      </c>
      <c r="H92" s="5">
        <f>temperatury4[[#This Row],[Kukurydza]]*6</f>
        <v>450</v>
      </c>
    </row>
    <row r="93" spans="1:8" x14ac:dyDescent="0.3">
      <c r="A93" s="1">
        <v>44804</v>
      </c>
      <c r="B93">
        <v>25</v>
      </c>
      <c r="C93">
        <f xml:space="preserve"> INT(90 * (1 + ($M$1* ((temperatury4[[#This Row],[Temperatura]]-24)/2))))</f>
        <v>93</v>
      </c>
      <c r="D93">
        <f xml:space="preserve"> INT(120 * (1 + ($M$2* ((temperatury4[[#This Row],[Temperatura]]-24)/2))))</f>
        <v>124</v>
      </c>
      <c r="E93">
        <f xml:space="preserve"> INT(80 * (1 + ($M$3* ((temperatury4[[#This Row],[Temperatura]]-24)/2))))</f>
        <v>82</v>
      </c>
      <c r="F93" s="5">
        <f>temperatury4[[#This Row],[Hotdogi]]*7</f>
        <v>651</v>
      </c>
      <c r="G93" s="5">
        <f>temperatury4[[#This Row],[Lody]]*5</f>
        <v>620</v>
      </c>
      <c r="H93" s="5">
        <f>temperatury4[[#This Row],[Kukurydza]]*6</f>
        <v>492</v>
      </c>
    </row>
  </sheetData>
  <pageMargins left="0.7" right="0.7" top="0.75" bottom="0.75" header="0.3" footer="0.3"/>
  <pageSetup paperSize="9" orientation="portrait" horizontalDpi="300" verticalDpi="30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6B07-16C3-4192-9534-14345D9A1231}">
  <dimension ref="A1:N93"/>
  <sheetViews>
    <sheetView topLeftCell="A70" workbookViewId="0">
      <selection activeCell="N9" sqref="N9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1.109375" customWidth="1"/>
    <col min="5" max="5" width="11.88671875" customWidth="1"/>
    <col min="6" max="6" width="11" customWidth="1"/>
    <col min="7" max="7" width="11.5546875" customWidth="1"/>
    <col min="8" max="8" width="11.88671875" customWidth="1"/>
    <col min="14" max="14" width="14.5546875" bestFit="1" customWidth="1"/>
  </cols>
  <sheetData>
    <row r="1" spans="1:14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M1" s="3" t="s">
        <v>2</v>
      </c>
      <c r="N1" s="4">
        <f xml:space="preserve"> 1/13</f>
        <v>7.6923076923076927E-2</v>
      </c>
    </row>
    <row r="2" spans="1:14" x14ac:dyDescent="0.3">
      <c r="A2" s="1">
        <v>44713</v>
      </c>
      <c r="B2">
        <v>24</v>
      </c>
      <c r="C2">
        <f xml:space="preserve"> INT(90 * (1 + ($N$1* ((temperatury5[[#This Row],[Temperatura]]-24)/2))))</f>
        <v>90</v>
      </c>
      <c r="D2">
        <f xml:space="preserve"> INT(120 * (1 + ($N$2* ((temperatury5[[#This Row],[Temperatura]]-24)/2))))</f>
        <v>120</v>
      </c>
      <c r="E2">
        <f xml:space="preserve"> INT(80 * (1 + ($N$3* ((temperatury5[[#This Row],[Temperatura]]-24)/2))))</f>
        <v>80</v>
      </c>
      <c r="F2" s="5">
        <f>temperatury5[[#This Row],[Hotdogi]]*7</f>
        <v>630</v>
      </c>
      <c r="G2" s="5">
        <f>temperatury5[[#This Row],[Lody]]*5</f>
        <v>600</v>
      </c>
      <c r="H2" s="5">
        <f>temperatury5[[#This Row],[Kukurydza]]*6</f>
        <v>480</v>
      </c>
      <c r="I2" s="5">
        <f>temperatury5[[#This Row],[Utarg hot]]+temperatury5[[#This Row],[Utarg lod]]+temperatury5[[#This Row],[Utarg kuk]]</f>
        <v>1710</v>
      </c>
      <c r="J2" s="5">
        <v>1710</v>
      </c>
      <c r="M2" s="3" t="s">
        <v>3</v>
      </c>
      <c r="N2" s="4">
        <f xml:space="preserve"> 2/29</f>
        <v>6.8965517241379309E-2</v>
      </c>
    </row>
    <row r="3" spans="1:14" x14ac:dyDescent="0.3">
      <c r="A3" s="1">
        <v>44714</v>
      </c>
      <c r="B3">
        <v>25</v>
      </c>
      <c r="C3">
        <f xml:space="preserve"> INT(90 * (1 + ($N$1* ((temperatury5[[#This Row],[Temperatura]]-24)/2))))</f>
        <v>93</v>
      </c>
      <c r="D3">
        <f xml:space="preserve"> INT(120 * (1 + ($N$2* ((temperatury5[[#This Row],[Temperatura]]-24)/2))))</f>
        <v>124</v>
      </c>
      <c r="E3">
        <f xml:space="preserve"> INT(80 * (1 + ($N$3* ((temperatury5[[#This Row],[Temperatura]]-24)/2))))</f>
        <v>82</v>
      </c>
      <c r="F3" s="5">
        <f>temperatury5[[#This Row],[Hotdogi]]*7</f>
        <v>651</v>
      </c>
      <c r="G3" s="5">
        <f>temperatury5[[#This Row],[Lody]]*5</f>
        <v>620</v>
      </c>
      <c r="H3" s="5">
        <f>temperatury5[[#This Row],[Kukurydza]]*6</f>
        <v>492</v>
      </c>
      <c r="I3" s="5">
        <f>temperatury5[[#This Row],[Utarg hot]]+temperatury5[[#This Row],[Utarg lod]]+temperatury5[[#This Row],[Utarg kuk]]</f>
        <v>1763</v>
      </c>
      <c r="J3" s="5">
        <f>J2+temperatury5[[#This Row],[Kolumna1]]</f>
        <v>3473</v>
      </c>
      <c r="M3" s="3" t="s">
        <v>4</v>
      </c>
      <c r="N3" s="3">
        <f xml:space="preserve"> 1/17</f>
        <v>5.8823529411764705E-2</v>
      </c>
    </row>
    <row r="4" spans="1:14" x14ac:dyDescent="0.3">
      <c r="A4" s="1">
        <v>44715</v>
      </c>
      <c r="B4">
        <v>27</v>
      </c>
      <c r="C4">
        <f xml:space="preserve"> INT(90 * (1 + ($N$1* ((temperatury5[[#This Row],[Temperatura]]-24)/2))))</f>
        <v>100</v>
      </c>
      <c r="D4">
        <f xml:space="preserve"> INT(120 * (1 + ($N$2* ((temperatury5[[#This Row],[Temperatura]]-24)/2))))</f>
        <v>132</v>
      </c>
      <c r="E4">
        <f xml:space="preserve"> INT(80 * (1 + ($N$3* ((temperatury5[[#This Row],[Temperatura]]-24)/2))))</f>
        <v>87</v>
      </c>
      <c r="F4" s="5">
        <f>temperatury5[[#This Row],[Hotdogi]]*7</f>
        <v>700</v>
      </c>
      <c r="G4" s="5">
        <f>temperatury5[[#This Row],[Lody]]*5</f>
        <v>660</v>
      </c>
      <c r="H4" s="5">
        <f>temperatury5[[#This Row],[Kukurydza]]*6</f>
        <v>522</v>
      </c>
      <c r="I4" s="5">
        <f>temperatury5[[#This Row],[Utarg hot]]+temperatury5[[#This Row],[Utarg lod]]+temperatury5[[#This Row],[Utarg kuk]]</f>
        <v>1882</v>
      </c>
      <c r="J4" s="5">
        <f>J3+temperatury5[[#This Row],[Kolumna1]]</f>
        <v>5355</v>
      </c>
    </row>
    <row r="5" spans="1:14" x14ac:dyDescent="0.3">
      <c r="A5" s="1">
        <v>44716</v>
      </c>
      <c r="B5">
        <v>27</v>
      </c>
      <c r="C5">
        <f xml:space="preserve"> INT(90 * (1 + ($N$1* ((temperatury5[[#This Row],[Temperatura]]-24)/2))))</f>
        <v>100</v>
      </c>
      <c r="D5">
        <f xml:space="preserve"> INT(120 * (1 + ($N$2* ((temperatury5[[#This Row],[Temperatura]]-24)/2))))</f>
        <v>132</v>
      </c>
      <c r="E5">
        <f xml:space="preserve"> INT(80 * (1 + ($N$3* ((temperatury5[[#This Row],[Temperatura]]-24)/2))))</f>
        <v>87</v>
      </c>
      <c r="F5" s="5">
        <f>temperatury5[[#This Row],[Hotdogi]]*7</f>
        <v>700</v>
      </c>
      <c r="G5" s="5">
        <f>temperatury5[[#This Row],[Lody]]*5</f>
        <v>660</v>
      </c>
      <c r="H5" s="5">
        <f>temperatury5[[#This Row],[Kukurydza]]*6</f>
        <v>522</v>
      </c>
      <c r="I5" s="5">
        <f>temperatury5[[#This Row],[Utarg hot]]+temperatury5[[#This Row],[Utarg lod]]+temperatury5[[#This Row],[Utarg kuk]]</f>
        <v>1882</v>
      </c>
      <c r="J5" s="5">
        <f>J4+temperatury5[[#This Row],[Kolumna1]]</f>
        <v>7237</v>
      </c>
    </row>
    <row r="6" spans="1:14" x14ac:dyDescent="0.3">
      <c r="A6" s="1">
        <v>44717</v>
      </c>
      <c r="B6">
        <v>27</v>
      </c>
      <c r="C6">
        <f xml:space="preserve"> INT(90 * (1 + ($N$1* ((temperatury5[[#This Row],[Temperatura]]-24)/2))))</f>
        <v>100</v>
      </c>
      <c r="D6">
        <f xml:space="preserve"> INT(120 * (1 + ($N$2* ((temperatury5[[#This Row],[Temperatura]]-24)/2))))</f>
        <v>132</v>
      </c>
      <c r="E6">
        <f xml:space="preserve"> INT(80 * (1 + ($N$3* ((temperatury5[[#This Row],[Temperatura]]-24)/2))))</f>
        <v>87</v>
      </c>
      <c r="F6" s="5">
        <f>temperatury5[[#This Row],[Hotdogi]]*7</f>
        <v>700</v>
      </c>
      <c r="G6" s="5">
        <f>temperatury5[[#This Row],[Lody]]*5</f>
        <v>660</v>
      </c>
      <c r="H6" s="5">
        <f>temperatury5[[#This Row],[Kukurydza]]*6</f>
        <v>522</v>
      </c>
      <c r="I6" s="5">
        <f>temperatury5[[#This Row],[Utarg hot]]+temperatury5[[#This Row],[Utarg lod]]+temperatury5[[#This Row],[Utarg kuk]]</f>
        <v>1882</v>
      </c>
      <c r="J6" s="5">
        <f>J5+temperatury5[[#This Row],[Kolumna1]]</f>
        <v>9119</v>
      </c>
    </row>
    <row r="7" spans="1:14" x14ac:dyDescent="0.3">
      <c r="A7" s="1">
        <v>44718</v>
      </c>
      <c r="B7">
        <v>22</v>
      </c>
      <c r="C7">
        <f xml:space="preserve"> INT(90 * (1 + ($N$1* ((temperatury5[[#This Row],[Temperatura]]-24)/2))))</f>
        <v>83</v>
      </c>
      <c r="D7">
        <f xml:space="preserve"> INT(120 * (1 + ($N$2* ((temperatury5[[#This Row],[Temperatura]]-24)/2))))</f>
        <v>111</v>
      </c>
      <c r="E7">
        <f xml:space="preserve"> INT(80 * (1 + ($N$3* ((temperatury5[[#This Row],[Temperatura]]-24)/2))))</f>
        <v>75</v>
      </c>
      <c r="F7" s="5">
        <f>temperatury5[[#This Row],[Hotdogi]]*7</f>
        <v>581</v>
      </c>
      <c r="G7" s="5">
        <f>temperatury5[[#This Row],[Lody]]*5</f>
        <v>555</v>
      </c>
      <c r="H7" s="5">
        <f>temperatury5[[#This Row],[Kukurydza]]*6</f>
        <v>450</v>
      </c>
      <c r="I7" s="5">
        <f>temperatury5[[#This Row],[Utarg hot]]+temperatury5[[#This Row],[Utarg lod]]+temperatury5[[#This Row],[Utarg kuk]]</f>
        <v>1586</v>
      </c>
      <c r="J7" s="5">
        <f>J6+temperatury5[[#This Row],[Kolumna1]]</f>
        <v>10705</v>
      </c>
    </row>
    <row r="8" spans="1:14" x14ac:dyDescent="0.3">
      <c r="A8" s="1">
        <v>44719</v>
      </c>
      <c r="B8">
        <v>25</v>
      </c>
      <c r="C8">
        <f xml:space="preserve"> INT(90 * (1 + ($N$1* ((temperatury5[[#This Row],[Temperatura]]-24)/2))))</f>
        <v>93</v>
      </c>
      <c r="D8">
        <f xml:space="preserve"> INT(120 * (1 + ($N$2* ((temperatury5[[#This Row],[Temperatura]]-24)/2))))</f>
        <v>124</v>
      </c>
      <c r="E8">
        <f xml:space="preserve"> INT(80 * (1 + ($N$3* ((temperatury5[[#This Row],[Temperatura]]-24)/2))))</f>
        <v>82</v>
      </c>
      <c r="F8" s="5">
        <f>temperatury5[[#This Row],[Hotdogi]]*7</f>
        <v>651</v>
      </c>
      <c r="G8" s="5">
        <f>temperatury5[[#This Row],[Lody]]*5</f>
        <v>620</v>
      </c>
      <c r="H8" s="5">
        <f>temperatury5[[#This Row],[Kukurydza]]*6</f>
        <v>492</v>
      </c>
      <c r="I8" s="5">
        <f>temperatury5[[#This Row],[Utarg hot]]+temperatury5[[#This Row],[Utarg lod]]+temperatury5[[#This Row],[Utarg kuk]]</f>
        <v>1763</v>
      </c>
      <c r="J8" s="5">
        <f>J7+temperatury5[[#This Row],[Kolumna1]]</f>
        <v>12468</v>
      </c>
    </row>
    <row r="9" spans="1:14" x14ac:dyDescent="0.3">
      <c r="A9" s="1">
        <v>44720</v>
      </c>
      <c r="B9">
        <v>25</v>
      </c>
      <c r="C9">
        <f xml:space="preserve"> INT(90 * (1 + ($N$1* ((temperatury5[[#This Row],[Temperatura]]-24)/2))))</f>
        <v>93</v>
      </c>
      <c r="D9">
        <f xml:space="preserve"> INT(120 * (1 + ($N$2* ((temperatury5[[#This Row],[Temperatura]]-24)/2))))</f>
        <v>124</v>
      </c>
      <c r="E9">
        <f xml:space="preserve"> INT(80 * (1 + ($N$3* ((temperatury5[[#This Row],[Temperatura]]-24)/2))))</f>
        <v>82</v>
      </c>
      <c r="F9" s="5">
        <f>temperatury5[[#This Row],[Hotdogi]]*7</f>
        <v>651</v>
      </c>
      <c r="G9" s="5">
        <f>temperatury5[[#This Row],[Lody]]*5</f>
        <v>620</v>
      </c>
      <c r="H9" s="5">
        <f>temperatury5[[#This Row],[Kukurydza]]*6</f>
        <v>492</v>
      </c>
      <c r="I9" s="5">
        <f>temperatury5[[#This Row],[Utarg hot]]+temperatury5[[#This Row],[Utarg lod]]+temperatury5[[#This Row],[Utarg kuk]]</f>
        <v>1763</v>
      </c>
      <c r="J9" s="5">
        <f>J8+temperatury5[[#This Row],[Kolumna1]]</f>
        <v>14231</v>
      </c>
    </row>
    <row r="10" spans="1:14" x14ac:dyDescent="0.3">
      <c r="A10" s="1">
        <v>44721</v>
      </c>
      <c r="B10">
        <v>21</v>
      </c>
      <c r="C10">
        <f xml:space="preserve"> INT(90 * (1 + ($N$1* ((temperatury5[[#This Row],[Temperatura]]-24)/2))))</f>
        <v>79</v>
      </c>
      <c r="D10">
        <f xml:space="preserve"> INT(120 * (1 + ($N$2* ((temperatury5[[#This Row],[Temperatura]]-24)/2))))</f>
        <v>107</v>
      </c>
      <c r="E10">
        <f xml:space="preserve"> INT(80 * (1 + ($N$3* ((temperatury5[[#This Row],[Temperatura]]-24)/2))))</f>
        <v>72</v>
      </c>
      <c r="F10" s="5">
        <f>temperatury5[[#This Row],[Hotdogi]]*7</f>
        <v>553</v>
      </c>
      <c r="G10" s="5">
        <f>temperatury5[[#This Row],[Lody]]*5</f>
        <v>535</v>
      </c>
      <c r="H10" s="5">
        <f>temperatury5[[#This Row],[Kukurydza]]*6</f>
        <v>432</v>
      </c>
      <c r="I10" s="5">
        <f>temperatury5[[#This Row],[Utarg hot]]+temperatury5[[#This Row],[Utarg lod]]+temperatury5[[#This Row],[Utarg kuk]]</f>
        <v>1520</v>
      </c>
      <c r="J10" s="5">
        <f>J9+temperatury5[[#This Row],[Kolumna1]]</f>
        <v>15751</v>
      </c>
    </row>
    <row r="11" spans="1:14" x14ac:dyDescent="0.3">
      <c r="A11" s="1">
        <v>44722</v>
      </c>
      <c r="B11">
        <v>21</v>
      </c>
      <c r="C11">
        <f xml:space="preserve"> INT(90 * (1 + ($N$1* ((temperatury5[[#This Row],[Temperatura]]-24)/2))))</f>
        <v>79</v>
      </c>
      <c r="D11">
        <f xml:space="preserve"> INT(120 * (1 + ($N$2* ((temperatury5[[#This Row],[Temperatura]]-24)/2))))</f>
        <v>107</v>
      </c>
      <c r="E11">
        <f xml:space="preserve"> INT(80 * (1 + ($N$3* ((temperatury5[[#This Row],[Temperatura]]-24)/2))))</f>
        <v>72</v>
      </c>
      <c r="F11" s="5">
        <f>temperatury5[[#This Row],[Hotdogi]]*7</f>
        <v>553</v>
      </c>
      <c r="G11" s="5">
        <f>temperatury5[[#This Row],[Lody]]*5</f>
        <v>535</v>
      </c>
      <c r="H11" s="5">
        <f>temperatury5[[#This Row],[Kukurydza]]*6</f>
        <v>432</v>
      </c>
      <c r="I11" s="5">
        <f>temperatury5[[#This Row],[Utarg hot]]+temperatury5[[#This Row],[Utarg lod]]+temperatury5[[#This Row],[Utarg kuk]]</f>
        <v>1520</v>
      </c>
      <c r="J11" s="5">
        <f>J10+temperatury5[[#This Row],[Kolumna1]]</f>
        <v>17271</v>
      </c>
    </row>
    <row r="12" spans="1:14" x14ac:dyDescent="0.3">
      <c r="A12" s="1">
        <v>44723</v>
      </c>
      <c r="B12">
        <v>19</v>
      </c>
      <c r="C12">
        <f xml:space="preserve"> INT(90 * (1 + ($N$1* ((temperatury5[[#This Row],[Temperatura]]-24)/2))))</f>
        <v>72</v>
      </c>
      <c r="D12">
        <f xml:space="preserve"> INT(120 * (1 + ($N$2* ((temperatury5[[#This Row],[Temperatura]]-24)/2))))</f>
        <v>99</v>
      </c>
      <c r="E12">
        <f xml:space="preserve"> INT(80 * (1 + ($N$3* ((temperatury5[[#This Row],[Temperatura]]-24)/2))))</f>
        <v>68</v>
      </c>
      <c r="F12" s="5">
        <f>temperatury5[[#This Row],[Hotdogi]]*7</f>
        <v>504</v>
      </c>
      <c r="G12" s="5">
        <f>temperatury5[[#This Row],[Lody]]*5</f>
        <v>495</v>
      </c>
      <c r="H12" s="5">
        <f>temperatury5[[#This Row],[Kukurydza]]*6</f>
        <v>408</v>
      </c>
      <c r="I12" s="5">
        <f>temperatury5[[#This Row],[Utarg hot]]+temperatury5[[#This Row],[Utarg lod]]+temperatury5[[#This Row],[Utarg kuk]]</f>
        <v>1407</v>
      </c>
      <c r="J12" s="5">
        <f>J11+temperatury5[[#This Row],[Kolumna1]]</f>
        <v>18678</v>
      </c>
    </row>
    <row r="13" spans="1:14" x14ac:dyDescent="0.3">
      <c r="A13" s="1">
        <v>44724</v>
      </c>
      <c r="B13">
        <v>19</v>
      </c>
      <c r="C13">
        <f xml:space="preserve"> INT(90 * (1 + ($N$1* ((temperatury5[[#This Row],[Temperatura]]-24)/2))))</f>
        <v>72</v>
      </c>
      <c r="D13">
        <f xml:space="preserve"> INT(120 * (1 + ($N$2* ((temperatury5[[#This Row],[Temperatura]]-24)/2))))</f>
        <v>99</v>
      </c>
      <c r="E13">
        <f xml:space="preserve"> INT(80 * (1 + ($N$3* ((temperatury5[[#This Row],[Temperatura]]-24)/2))))</f>
        <v>68</v>
      </c>
      <c r="F13" s="5">
        <f>temperatury5[[#This Row],[Hotdogi]]*7</f>
        <v>504</v>
      </c>
      <c r="G13" s="5">
        <f>temperatury5[[#This Row],[Lody]]*5</f>
        <v>495</v>
      </c>
      <c r="H13" s="5">
        <f>temperatury5[[#This Row],[Kukurydza]]*6</f>
        <v>408</v>
      </c>
      <c r="I13" s="5">
        <f>temperatury5[[#This Row],[Utarg hot]]+temperatury5[[#This Row],[Utarg lod]]+temperatury5[[#This Row],[Utarg kuk]]</f>
        <v>1407</v>
      </c>
      <c r="J13" s="5">
        <f>J12+temperatury5[[#This Row],[Kolumna1]]</f>
        <v>20085</v>
      </c>
    </row>
    <row r="14" spans="1:14" x14ac:dyDescent="0.3">
      <c r="A14" s="1">
        <v>44725</v>
      </c>
      <c r="B14">
        <v>15</v>
      </c>
      <c r="C14">
        <f xml:space="preserve"> INT(90 * (1 + ($N$1* ((temperatury5[[#This Row],[Temperatura]]-24)/2))))</f>
        <v>58</v>
      </c>
      <c r="D14">
        <f xml:space="preserve"> INT(120 * (1 + ($N$2* ((temperatury5[[#This Row],[Temperatura]]-24)/2))))</f>
        <v>82</v>
      </c>
      <c r="E14">
        <f xml:space="preserve"> INT(80 * (1 + ($N$3* ((temperatury5[[#This Row],[Temperatura]]-24)/2))))</f>
        <v>58</v>
      </c>
      <c r="F14" s="5">
        <f>temperatury5[[#This Row],[Hotdogi]]*7</f>
        <v>406</v>
      </c>
      <c r="G14" s="5">
        <f>temperatury5[[#This Row],[Lody]]*5</f>
        <v>410</v>
      </c>
      <c r="H14" s="5">
        <f>temperatury5[[#This Row],[Kukurydza]]*6</f>
        <v>348</v>
      </c>
      <c r="I14" s="5">
        <f>temperatury5[[#This Row],[Utarg hot]]+temperatury5[[#This Row],[Utarg lod]]+temperatury5[[#This Row],[Utarg kuk]]</f>
        <v>1164</v>
      </c>
      <c r="J14" s="5">
        <f>J13+temperatury5[[#This Row],[Kolumna1]]</f>
        <v>21249</v>
      </c>
    </row>
    <row r="15" spans="1:14" x14ac:dyDescent="0.3">
      <c r="A15" s="1">
        <v>44726</v>
      </c>
      <c r="B15">
        <v>21</v>
      </c>
      <c r="C15">
        <f xml:space="preserve"> INT(90 * (1 + ($N$1* ((temperatury5[[#This Row],[Temperatura]]-24)/2))))</f>
        <v>79</v>
      </c>
      <c r="D15">
        <f xml:space="preserve"> INT(120 * (1 + ($N$2* ((temperatury5[[#This Row],[Temperatura]]-24)/2))))</f>
        <v>107</v>
      </c>
      <c r="E15">
        <f xml:space="preserve"> INT(80 * (1 + ($N$3* ((temperatury5[[#This Row],[Temperatura]]-24)/2))))</f>
        <v>72</v>
      </c>
      <c r="F15" s="5">
        <f>temperatury5[[#This Row],[Hotdogi]]*7</f>
        <v>553</v>
      </c>
      <c r="G15" s="5">
        <f>temperatury5[[#This Row],[Lody]]*5</f>
        <v>535</v>
      </c>
      <c r="H15" s="5">
        <f>temperatury5[[#This Row],[Kukurydza]]*6</f>
        <v>432</v>
      </c>
      <c r="I15" s="5">
        <f>temperatury5[[#This Row],[Utarg hot]]+temperatury5[[#This Row],[Utarg lod]]+temperatury5[[#This Row],[Utarg kuk]]</f>
        <v>1520</v>
      </c>
      <c r="J15" s="5">
        <f>J14+temperatury5[[#This Row],[Kolumna1]]</f>
        <v>22769</v>
      </c>
    </row>
    <row r="16" spans="1:14" x14ac:dyDescent="0.3">
      <c r="A16" s="1">
        <v>44727</v>
      </c>
      <c r="B16">
        <v>23</v>
      </c>
      <c r="C16">
        <f xml:space="preserve"> INT(90 * (1 + ($N$1* ((temperatury5[[#This Row],[Temperatura]]-24)/2))))</f>
        <v>86</v>
      </c>
      <c r="D16">
        <f xml:space="preserve"> INT(120 * (1 + ($N$2* ((temperatury5[[#This Row],[Temperatura]]-24)/2))))</f>
        <v>115</v>
      </c>
      <c r="E16">
        <f xml:space="preserve"> INT(80 * (1 + ($N$3* ((temperatury5[[#This Row],[Temperatura]]-24)/2))))</f>
        <v>77</v>
      </c>
      <c r="F16" s="5">
        <f>temperatury5[[#This Row],[Hotdogi]]*7</f>
        <v>602</v>
      </c>
      <c r="G16" s="5">
        <f>temperatury5[[#This Row],[Lody]]*5</f>
        <v>575</v>
      </c>
      <c r="H16" s="5">
        <f>temperatury5[[#This Row],[Kukurydza]]*6</f>
        <v>462</v>
      </c>
      <c r="I16" s="5">
        <f>temperatury5[[#This Row],[Utarg hot]]+temperatury5[[#This Row],[Utarg lod]]+temperatury5[[#This Row],[Utarg kuk]]</f>
        <v>1639</v>
      </c>
      <c r="J16" s="5">
        <f>J15+temperatury5[[#This Row],[Kolumna1]]</f>
        <v>24408</v>
      </c>
    </row>
    <row r="17" spans="1:10" x14ac:dyDescent="0.3">
      <c r="A17" s="1">
        <v>44728</v>
      </c>
      <c r="B17">
        <v>23</v>
      </c>
      <c r="C17">
        <f xml:space="preserve"> INT(90 * (1 + ($N$1* ((temperatury5[[#This Row],[Temperatura]]-24)/2))))</f>
        <v>86</v>
      </c>
      <c r="D17">
        <f xml:space="preserve"> INT(120 * (1 + ($N$2* ((temperatury5[[#This Row],[Temperatura]]-24)/2))))</f>
        <v>115</v>
      </c>
      <c r="E17">
        <f xml:space="preserve"> INT(80 * (1 + ($N$3* ((temperatury5[[#This Row],[Temperatura]]-24)/2))))</f>
        <v>77</v>
      </c>
      <c r="F17" s="5">
        <f>temperatury5[[#This Row],[Hotdogi]]*7</f>
        <v>602</v>
      </c>
      <c r="G17" s="5">
        <f>temperatury5[[#This Row],[Lody]]*5</f>
        <v>575</v>
      </c>
      <c r="H17" s="5">
        <f>temperatury5[[#This Row],[Kukurydza]]*6</f>
        <v>462</v>
      </c>
      <c r="I17" s="5">
        <f>temperatury5[[#This Row],[Utarg hot]]+temperatury5[[#This Row],[Utarg lod]]+temperatury5[[#This Row],[Utarg kuk]]</f>
        <v>1639</v>
      </c>
      <c r="J17" s="5">
        <f>J16+temperatury5[[#This Row],[Kolumna1]]</f>
        <v>26047</v>
      </c>
    </row>
    <row r="18" spans="1:10" x14ac:dyDescent="0.3">
      <c r="A18" s="1">
        <v>44729</v>
      </c>
      <c r="B18">
        <v>16</v>
      </c>
      <c r="C18">
        <f xml:space="preserve"> INT(90 * (1 + ($N$1* ((temperatury5[[#This Row],[Temperatura]]-24)/2))))</f>
        <v>62</v>
      </c>
      <c r="D18">
        <f xml:space="preserve"> INT(120 * (1 + ($N$2* ((temperatury5[[#This Row],[Temperatura]]-24)/2))))</f>
        <v>86</v>
      </c>
      <c r="E18">
        <f xml:space="preserve"> INT(80 * (1 + ($N$3* ((temperatury5[[#This Row],[Temperatura]]-24)/2))))</f>
        <v>61</v>
      </c>
      <c r="F18" s="5">
        <f>temperatury5[[#This Row],[Hotdogi]]*7</f>
        <v>434</v>
      </c>
      <c r="G18" s="5">
        <f>temperatury5[[#This Row],[Lody]]*5</f>
        <v>430</v>
      </c>
      <c r="H18" s="5">
        <f>temperatury5[[#This Row],[Kukurydza]]*6</f>
        <v>366</v>
      </c>
      <c r="I18" s="5">
        <f>temperatury5[[#This Row],[Utarg hot]]+temperatury5[[#This Row],[Utarg lod]]+temperatury5[[#This Row],[Utarg kuk]]</f>
        <v>1230</v>
      </c>
      <c r="J18" s="5">
        <f>J17+temperatury5[[#This Row],[Kolumna1]]</f>
        <v>27277</v>
      </c>
    </row>
    <row r="19" spans="1:10" x14ac:dyDescent="0.3">
      <c r="A19" s="1">
        <v>44730</v>
      </c>
      <c r="B19">
        <v>21</v>
      </c>
      <c r="C19">
        <f xml:space="preserve"> INT(90 * (1 + ($N$1* ((temperatury5[[#This Row],[Temperatura]]-24)/2))))</f>
        <v>79</v>
      </c>
      <c r="D19">
        <f xml:space="preserve"> INT(120 * (1 + ($N$2* ((temperatury5[[#This Row],[Temperatura]]-24)/2))))</f>
        <v>107</v>
      </c>
      <c r="E19">
        <f xml:space="preserve"> INT(80 * (1 + ($N$3* ((temperatury5[[#This Row],[Temperatura]]-24)/2))))</f>
        <v>72</v>
      </c>
      <c r="F19" s="5">
        <f>temperatury5[[#This Row],[Hotdogi]]*7</f>
        <v>553</v>
      </c>
      <c r="G19" s="5">
        <f>temperatury5[[#This Row],[Lody]]*5</f>
        <v>535</v>
      </c>
      <c r="H19" s="5">
        <f>temperatury5[[#This Row],[Kukurydza]]*6</f>
        <v>432</v>
      </c>
      <c r="I19" s="5">
        <f>temperatury5[[#This Row],[Utarg hot]]+temperatury5[[#This Row],[Utarg lod]]+temperatury5[[#This Row],[Utarg kuk]]</f>
        <v>1520</v>
      </c>
      <c r="J19" s="5">
        <f>J18+temperatury5[[#This Row],[Kolumna1]]</f>
        <v>28797</v>
      </c>
    </row>
    <row r="20" spans="1:10" x14ac:dyDescent="0.3">
      <c r="A20" s="1">
        <v>44731</v>
      </c>
      <c r="B20">
        <v>22</v>
      </c>
      <c r="C20">
        <f xml:space="preserve"> INT(90 * (1 + ($N$1* ((temperatury5[[#This Row],[Temperatura]]-24)/2))))</f>
        <v>83</v>
      </c>
      <c r="D20">
        <f xml:space="preserve"> INT(120 * (1 + ($N$2* ((temperatury5[[#This Row],[Temperatura]]-24)/2))))</f>
        <v>111</v>
      </c>
      <c r="E20">
        <f xml:space="preserve"> INT(80 * (1 + ($N$3* ((temperatury5[[#This Row],[Temperatura]]-24)/2))))</f>
        <v>75</v>
      </c>
      <c r="F20" s="5">
        <f>temperatury5[[#This Row],[Hotdogi]]*7</f>
        <v>581</v>
      </c>
      <c r="G20" s="5">
        <f>temperatury5[[#This Row],[Lody]]*5</f>
        <v>555</v>
      </c>
      <c r="H20" s="5">
        <f>temperatury5[[#This Row],[Kukurydza]]*6</f>
        <v>450</v>
      </c>
      <c r="I20" s="5">
        <f>temperatury5[[#This Row],[Utarg hot]]+temperatury5[[#This Row],[Utarg lod]]+temperatury5[[#This Row],[Utarg kuk]]</f>
        <v>1586</v>
      </c>
      <c r="J20" s="5">
        <f>J19+temperatury5[[#This Row],[Kolumna1]]</f>
        <v>30383</v>
      </c>
    </row>
    <row r="21" spans="1:10" x14ac:dyDescent="0.3">
      <c r="A21" s="1">
        <v>44732</v>
      </c>
      <c r="B21">
        <v>22</v>
      </c>
      <c r="C21">
        <f xml:space="preserve"> INT(90 * (1 + ($N$1* ((temperatury5[[#This Row],[Temperatura]]-24)/2))))</f>
        <v>83</v>
      </c>
      <c r="D21">
        <f xml:space="preserve"> INT(120 * (1 + ($N$2* ((temperatury5[[#This Row],[Temperatura]]-24)/2))))</f>
        <v>111</v>
      </c>
      <c r="E21">
        <f xml:space="preserve"> INT(80 * (1 + ($N$3* ((temperatury5[[#This Row],[Temperatura]]-24)/2))))</f>
        <v>75</v>
      </c>
      <c r="F21" s="5">
        <f>temperatury5[[#This Row],[Hotdogi]]*7</f>
        <v>581</v>
      </c>
      <c r="G21" s="5">
        <f>temperatury5[[#This Row],[Lody]]*5</f>
        <v>555</v>
      </c>
      <c r="H21" s="5">
        <f>temperatury5[[#This Row],[Kukurydza]]*6</f>
        <v>450</v>
      </c>
      <c r="I21" s="5">
        <f>temperatury5[[#This Row],[Utarg hot]]+temperatury5[[#This Row],[Utarg lod]]+temperatury5[[#This Row],[Utarg kuk]]</f>
        <v>1586</v>
      </c>
      <c r="J21" s="5">
        <f>J20+temperatury5[[#This Row],[Kolumna1]]</f>
        <v>31969</v>
      </c>
    </row>
    <row r="22" spans="1:10" x14ac:dyDescent="0.3">
      <c r="A22" s="1">
        <v>44733</v>
      </c>
      <c r="B22">
        <v>22</v>
      </c>
      <c r="C22">
        <f xml:space="preserve"> INT(90 * (1 + ($N$1* ((temperatury5[[#This Row],[Temperatura]]-24)/2))))</f>
        <v>83</v>
      </c>
      <c r="D22">
        <f xml:space="preserve"> INT(120 * (1 + ($N$2* ((temperatury5[[#This Row],[Temperatura]]-24)/2))))</f>
        <v>111</v>
      </c>
      <c r="E22">
        <f xml:space="preserve"> INT(80 * (1 + ($N$3* ((temperatury5[[#This Row],[Temperatura]]-24)/2))))</f>
        <v>75</v>
      </c>
      <c r="F22" s="5">
        <f>temperatury5[[#This Row],[Hotdogi]]*7</f>
        <v>581</v>
      </c>
      <c r="G22" s="5">
        <f>temperatury5[[#This Row],[Lody]]*5</f>
        <v>555</v>
      </c>
      <c r="H22" s="5">
        <f>temperatury5[[#This Row],[Kukurydza]]*6</f>
        <v>450</v>
      </c>
      <c r="I22" s="5">
        <f>temperatury5[[#This Row],[Utarg hot]]+temperatury5[[#This Row],[Utarg lod]]+temperatury5[[#This Row],[Utarg kuk]]</f>
        <v>1586</v>
      </c>
      <c r="J22" s="5">
        <f>J21+temperatury5[[#This Row],[Kolumna1]]</f>
        <v>33555</v>
      </c>
    </row>
    <row r="23" spans="1:10" x14ac:dyDescent="0.3">
      <c r="A23" s="1">
        <v>44734</v>
      </c>
      <c r="B23">
        <v>28</v>
      </c>
      <c r="C23">
        <f xml:space="preserve"> INT(90 * (1 + ($N$1* ((temperatury5[[#This Row],[Temperatura]]-24)/2))))</f>
        <v>103</v>
      </c>
      <c r="D23">
        <f xml:space="preserve"> INT(120 * (1 + ($N$2* ((temperatury5[[#This Row],[Temperatura]]-24)/2))))</f>
        <v>136</v>
      </c>
      <c r="E23">
        <f xml:space="preserve"> INT(80 * (1 + ($N$3* ((temperatury5[[#This Row],[Temperatura]]-24)/2))))</f>
        <v>89</v>
      </c>
      <c r="F23" s="5">
        <f>temperatury5[[#This Row],[Hotdogi]]*7</f>
        <v>721</v>
      </c>
      <c r="G23" s="5">
        <f>temperatury5[[#This Row],[Lody]]*5</f>
        <v>680</v>
      </c>
      <c r="H23" s="5">
        <f>temperatury5[[#This Row],[Kukurydza]]*6</f>
        <v>534</v>
      </c>
      <c r="I23" s="5">
        <f>temperatury5[[#This Row],[Utarg hot]]+temperatury5[[#This Row],[Utarg lod]]+temperatury5[[#This Row],[Utarg kuk]]</f>
        <v>1935</v>
      </c>
      <c r="J23" s="5">
        <f>J22+temperatury5[[#This Row],[Kolumna1]]</f>
        <v>35490</v>
      </c>
    </row>
    <row r="24" spans="1:10" x14ac:dyDescent="0.3">
      <c r="A24" s="1">
        <v>44735</v>
      </c>
      <c r="B24">
        <v>31</v>
      </c>
      <c r="C24">
        <f xml:space="preserve"> INT(90 * (1 + ($N$1* ((temperatury5[[#This Row],[Temperatura]]-24)/2))))</f>
        <v>114</v>
      </c>
      <c r="D24">
        <f xml:space="preserve"> INT(120 * (1 + ($N$2* ((temperatury5[[#This Row],[Temperatura]]-24)/2))))</f>
        <v>148</v>
      </c>
      <c r="E24">
        <f xml:space="preserve"> INT(80 * (1 + ($N$3* ((temperatury5[[#This Row],[Temperatura]]-24)/2))))</f>
        <v>96</v>
      </c>
      <c r="F24" s="5">
        <f>temperatury5[[#This Row],[Hotdogi]]*7</f>
        <v>798</v>
      </c>
      <c r="G24" s="5">
        <f>temperatury5[[#This Row],[Lody]]*5</f>
        <v>740</v>
      </c>
      <c r="H24" s="5">
        <f>temperatury5[[#This Row],[Kukurydza]]*6</f>
        <v>576</v>
      </c>
      <c r="I24" s="5">
        <f>temperatury5[[#This Row],[Utarg hot]]+temperatury5[[#This Row],[Utarg lod]]+temperatury5[[#This Row],[Utarg kuk]]</f>
        <v>2114</v>
      </c>
      <c r="J24" s="5">
        <f>J23+temperatury5[[#This Row],[Kolumna1]]</f>
        <v>37604</v>
      </c>
    </row>
    <row r="25" spans="1:10" x14ac:dyDescent="0.3">
      <c r="A25" s="1">
        <v>44736</v>
      </c>
      <c r="B25">
        <v>33</v>
      </c>
      <c r="C25">
        <f xml:space="preserve"> INT(90 * (1 + ($N$1* ((temperatury5[[#This Row],[Temperatura]]-24)/2))))</f>
        <v>121</v>
      </c>
      <c r="D25">
        <f xml:space="preserve"> INT(120 * (1 + ($N$2* ((temperatury5[[#This Row],[Temperatura]]-24)/2))))</f>
        <v>157</v>
      </c>
      <c r="E25">
        <f xml:space="preserve"> INT(80 * (1 + ($N$3* ((temperatury5[[#This Row],[Temperatura]]-24)/2))))</f>
        <v>101</v>
      </c>
      <c r="F25" s="5">
        <f>temperatury5[[#This Row],[Hotdogi]]*7</f>
        <v>847</v>
      </c>
      <c r="G25" s="5">
        <f>temperatury5[[#This Row],[Lody]]*5</f>
        <v>785</v>
      </c>
      <c r="H25" s="5">
        <f>temperatury5[[#This Row],[Kukurydza]]*6</f>
        <v>606</v>
      </c>
      <c r="I25" s="5">
        <f>temperatury5[[#This Row],[Utarg hot]]+temperatury5[[#This Row],[Utarg lod]]+temperatury5[[#This Row],[Utarg kuk]]</f>
        <v>2238</v>
      </c>
      <c r="J25" s="5">
        <f>J24+temperatury5[[#This Row],[Kolumna1]]</f>
        <v>39842</v>
      </c>
    </row>
    <row r="26" spans="1:10" x14ac:dyDescent="0.3">
      <c r="A26" s="1">
        <v>44737</v>
      </c>
      <c r="B26">
        <v>33</v>
      </c>
      <c r="C26">
        <f xml:space="preserve"> INT(90 * (1 + ($N$1* ((temperatury5[[#This Row],[Temperatura]]-24)/2))))</f>
        <v>121</v>
      </c>
      <c r="D26">
        <f xml:space="preserve"> INT(120 * (1 + ($N$2* ((temperatury5[[#This Row],[Temperatura]]-24)/2))))</f>
        <v>157</v>
      </c>
      <c r="E26">
        <f xml:space="preserve"> INT(80 * (1 + ($N$3* ((temperatury5[[#This Row],[Temperatura]]-24)/2))))</f>
        <v>101</v>
      </c>
      <c r="F26" s="5">
        <f>temperatury5[[#This Row],[Hotdogi]]*7</f>
        <v>847</v>
      </c>
      <c r="G26" s="5">
        <f>temperatury5[[#This Row],[Lody]]*5</f>
        <v>785</v>
      </c>
      <c r="H26" s="5">
        <f>temperatury5[[#This Row],[Kukurydza]]*6</f>
        <v>606</v>
      </c>
      <c r="I26" s="5">
        <f>temperatury5[[#This Row],[Utarg hot]]+temperatury5[[#This Row],[Utarg lod]]+temperatury5[[#This Row],[Utarg kuk]]</f>
        <v>2238</v>
      </c>
      <c r="J26" s="5">
        <f>J25+temperatury5[[#This Row],[Kolumna1]]</f>
        <v>42080</v>
      </c>
    </row>
    <row r="27" spans="1:10" x14ac:dyDescent="0.3">
      <c r="A27" s="1">
        <v>44738</v>
      </c>
      <c r="B27">
        <v>23</v>
      </c>
      <c r="C27">
        <f xml:space="preserve"> INT(90 * (1 + ($N$1* ((temperatury5[[#This Row],[Temperatura]]-24)/2))))</f>
        <v>86</v>
      </c>
      <c r="D27">
        <f xml:space="preserve"> INT(120 * (1 + ($N$2* ((temperatury5[[#This Row],[Temperatura]]-24)/2))))</f>
        <v>115</v>
      </c>
      <c r="E27">
        <f xml:space="preserve"> INT(80 * (1 + ($N$3* ((temperatury5[[#This Row],[Temperatura]]-24)/2))))</f>
        <v>77</v>
      </c>
      <c r="F27" s="5">
        <f>temperatury5[[#This Row],[Hotdogi]]*7</f>
        <v>602</v>
      </c>
      <c r="G27" s="5">
        <f>temperatury5[[#This Row],[Lody]]*5</f>
        <v>575</v>
      </c>
      <c r="H27" s="5">
        <f>temperatury5[[#This Row],[Kukurydza]]*6</f>
        <v>462</v>
      </c>
      <c r="I27" s="5">
        <f>temperatury5[[#This Row],[Utarg hot]]+temperatury5[[#This Row],[Utarg lod]]+temperatury5[[#This Row],[Utarg kuk]]</f>
        <v>1639</v>
      </c>
      <c r="J27" s="5">
        <f>J26+temperatury5[[#This Row],[Kolumna1]]</f>
        <v>43719</v>
      </c>
    </row>
    <row r="28" spans="1:10" x14ac:dyDescent="0.3">
      <c r="A28" s="6">
        <v>44739</v>
      </c>
      <c r="B28" s="3">
        <v>23</v>
      </c>
      <c r="C28" s="3">
        <f xml:space="preserve"> INT(90 * (1 + ($N$1* ((temperatury5[[#This Row],[Temperatura]]-24)/2))))</f>
        <v>86</v>
      </c>
      <c r="D28" s="3">
        <f xml:space="preserve"> INT(120 * (1 + ($N$2* ((temperatury5[[#This Row],[Temperatura]]-24)/2))))</f>
        <v>115</v>
      </c>
      <c r="E28" s="3">
        <f xml:space="preserve"> INT(80 * (1 + ($N$3* ((temperatury5[[#This Row],[Temperatura]]-24)/2))))</f>
        <v>77</v>
      </c>
      <c r="F28" s="7">
        <f>temperatury5[[#This Row],[Hotdogi]]*7</f>
        <v>602</v>
      </c>
      <c r="G28" s="7">
        <f>temperatury5[[#This Row],[Lody]]*5</f>
        <v>575</v>
      </c>
      <c r="H28" s="7">
        <f>temperatury5[[#This Row],[Kukurydza]]*6</f>
        <v>462</v>
      </c>
      <c r="I28" s="7">
        <f>temperatury5[[#This Row],[Utarg hot]]+temperatury5[[#This Row],[Utarg lod]]+temperatury5[[#This Row],[Utarg kuk]]</f>
        <v>1639</v>
      </c>
      <c r="J28" s="7">
        <f>J27+temperatury5[[#This Row],[Kolumna1]]</f>
        <v>45358</v>
      </c>
    </row>
    <row r="29" spans="1:10" x14ac:dyDescent="0.3">
      <c r="A29" s="1">
        <v>44740</v>
      </c>
      <c r="B29">
        <v>19</v>
      </c>
      <c r="C29">
        <f xml:space="preserve"> INT(90 * (1 + ($N$1* ((temperatury5[[#This Row],[Temperatura]]-24)/2))))</f>
        <v>72</v>
      </c>
      <c r="D29">
        <f xml:space="preserve"> INT(120 * (1 + ($N$2* ((temperatury5[[#This Row],[Temperatura]]-24)/2))))</f>
        <v>99</v>
      </c>
      <c r="E29">
        <f xml:space="preserve"> INT(80 * (1 + ($N$3* ((temperatury5[[#This Row],[Temperatura]]-24)/2))))</f>
        <v>68</v>
      </c>
      <c r="F29" s="5">
        <f>temperatury5[[#This Row],[Hotdogi]]*7</f>
        <v>504</v>
      </c>
      <c r="G29" s="5">
        <f>temperatury5[[#This Row],[Lody]]*5</f>
        <v>495</v>
      </c>
      <c r="H29" s="5">
        <f>temperatury5[[#This Row],[Kukurydza]]*6</f>
        <v>408</v>
      </c>
      <c r="I29" s="5">
        <f>temperatury5[[#This Row],[Utarg hot]]+temperatury5[[#This Row],[Utarg lod]]+temperatury5[[#This Row],[Utarg kuk]]</f>
        <v>1407</v>
      </c>
      <c r="J29" s="5">
        <f>J28+temperatury5[[#This Row],[Kolumna1]]</f>
        <v>46765</v>
      </c>
    </row>
    <row r="30" spans="1:10" x14ac:dyDescent="0.3">
      <c r="A30" s="1">
        <v>44741</v>
      </c>
      <c r="B30">
        <v>24</v>
      </c>
      <c r="C30">
        <f xml:space="preserve"> INT(90 * (1 + ($N$1* ((temperatury5[[#This Row],[Temperatura]]-24)/2))))</f>
        <v>90</v>
      </c>
      <c r="D30">
        <f xml:space="preserve"> INT(120 * (1 + ($N$2* ((temperatury5[[#This Row],[Temperatura]]-24)/2))))</f>
        <v>120</v>
      </c>
      <c r="E30">
        <f xml:space="preserve"> INT(80 * (1 + ($N$3* ((temperatury5[[#This Row],[Temperatura]]-24)/2))))</f>
        <v>80</v>
      </c>
      <c r="F30" s="5">
        <f>temperatury5[[#This Row],[Hotdogi]]*7</f>
        <v>630</v>
      </c>
      <c r="G30" s="5">
        <f>temperatury5[[#This Row],[Lody]]*5</f>
        <v>600</v>
      </c>
      <c r="H30" s="5">
        <f>temperatury5[[#This Row],[Kukurydza]]*6</f>
        <v>480</v>
      </c>
      <c r="I30" s="5">
        <f>temperatury5[[#This Row],[Utarg hot]]+temperatury5[[#This Row],[Utarg lod]]+temperatury5[[#This Row],[Utarg kuk]]</f>
        <v>1710</v>
      </c>
      <c r="J30" s="5">
        <f>J29+temperatury5[[#This Row],[Kolumna1]]</f>
        <v>48475</v>
      </c>
    </row>
    <row r="31" spans="1:10" x14ac:dyDescent="0.3">
      <c r="A31" s="1">
        <v>44742</v>
      </c>
      <c r="B31">
        <v>25</v>
      </c>
      <c r="C31">
        <f xml:space="preserve"> INT(90 * (1 + ($N$1* ((temperatury5[[#This Row],[Temperatura]]-24)/2))))</f>
        <v>93</v>
      </c>
      <c r="D31">
        <f xml:space="preserve"> INT(120 * (1 + ($N$2* ((temperatury5[[#This Row],[Temperatura]]-24)/2))))</f>
        <v>124</v>
      </c>
      <c r="E31">
        <f xml:space="preserve"> INT(80 * (1 + ($N$3* ((temperatury5[[#This Row],[Temperatura]]-24)/2))))</f>
        <v>82</v>
      </c>
      <c r="F31" s="5">
        <f>temperatury5[[#This Row],[Hotdogi]]*7</f>
        <v>651</v>
      </c>
      <c r="G31" s="5">
        <f>temperatury5[[#This Row],[Lody]]*5</f>
        <v>620</v>
      </c>
      <c r="H31" s="5">
        <f>temperatury5[[#This Row],[Kukurydza]]*6</f>
        <v>492</v>
      </c>
      <c r="I31" s="5">
        <f>temperatury5[[#This Row],[Utarg hot]]+temperatury5[[#This Row],[Utarg lod]]+temperatury5[[#This Row],[Utarg kuk]]</f>
        <v>1763</v>
      </c>
      <c r="J31" s="5">
        <f>J30+temperatury5[[#This Row],[Kolumna1]]</f>
        <v>50238</v>
      </c>
    </row>
    <row r="32" spans="1:10" x14ac:dyDescent="0.3">
      <c r="A32" s="1">
        <v>44743</v>
      </c>
      <c r="B32">
        <v>27</v>
      </c>
      <c r="C32">
        <f xml:space="preserve"> INT(90 * (1 + ($N$1* ((temperatury5[[#This Row],[Temperatura]]-24)/2))))</f>
        <v>100</v>
      </c>
      <c r="D32">
        <f xml:space="preserve"> INT(120 * (1 + ($N$2* ((temperatury5[[#This Row],[Temperatura]]-24)/2))))</f>
        <v>132</v>
      </c>
      <c r="E32">
        <f xml:space="preserve"> INT(80 * (1 + ($N$3* ((temperatury5[[#This Row],[Temperatura]]-24)/2))))</f>
        <v>87</v>
      </c>
      <c r="F32" s="5">
        <f>temperatury5[[#This Row],[Hotdogi]]*7</f>
        <v>700</v>
      </c>
      <c r="G32" s="5">
        <f>temperatury5[[#This Row],[Lody]]*5</f>
        <v>660</v>
      </c>
      <c r="H32" s="5">
        <f>temperatury5[[#This Row],[Kukurydza]]*6</f>
        <v>522</v>
      </c>
      <c r="I32" s="5">
        <f>temperatury5[[#This Row],[Utarg hot]]+temperatury5[[#This Row],[Utarg lod]]+temperatury5[[#This Row],[Utarg kuk]]</f>
        <v>1882</v>
      </c>
      <c r="J32" s="5">
        <f>J31+temperatury5[[#This Row],[Kolumna1]]</f>
        <v>52120</v>
      </c>
    </row>
    <row r="33" spans="1:10" x14ac:dyDescent="0.3">
      <c r="A33" s="1">
        <v>44744</v>
      </c>
      <c r="B33">
        <v>27</v>
      </c>
      <c r="C33">
        <f xml:space="preserve"> INT(90 * (1 + ($N$1* ((temperatury5[[#This Row],[Temperatura]]-24)/2))))</f>
        <v>100</v>
      </c>
      <c r="D33">
        <f xml:space="preserve"> INT(120 * (1 + ($N$2* ((temperatury5[[#This Row],[Temperatura]]-24)/2))))</f>
        <v>132</v>
      </c>
      <c r="E33">
        <f xml:space="preserve"> INT(80 * (1 + ($N$3* ((temperatury5[[#This Row],[Temperatura]]-24)/2))))</f>
        <v>87</v>
      </c>
      <c r="F33" s="5">
        <f>temperatury5[[#This Row],[Hotdogi]]*7</f>
        <v>700</v>
      </c>
      <c r="G33" s="5">
        <f>temperatury5[[#This Row],[Lody]]*5</f>
        <v>660</v>
      </c>
      <c r="H33" s="5">
        <f>temperatury5[[#This Row],[Kukurydza]]*6</f>
        <v>522</v>
      </c>
      <c r="I33" s="5">
        <f>temperatury5[[#This Row],[Utarg hot]]+temperatury5[[#This Row],[Utarg lod]]+temperatury5[[#This Row],[Utarg kuk]]</f>
        <v>1882</v>
      </c>
      <c r="J33" s="5">
        <f>J32+temperatury5[[#This Row],[Kolumna1]]</f>
        <v>54002</v>
      </c>
    </row>
    <row r="34" spans="1:10" x14ac:dyDescent="0.3">
      <c r="A34" s="1">
        <v>44745</v>
      </c>
      <c r="B34">
        <v>21</v>
      </c>
      <c r="C34">
        <f xml:space="preserve"> INT(90 * (1 + ($N$1* ((temperatury5[[#This Row],[Temperatura]]-24)/2))))</f>
        <v>79</v>
      </c>
      <c r="D34">
        <f xml:space="preserve"> INT(120 * (1 + ($N$2* ((temperatury5[[#This Row],[Temperatura]]-24)/2))))</f>
        <v>107</v>
      </c>
      <c r="E34">
        <f xml:space="preserve"> INT(80 * (1 + ($N$3* ((temperatury5[[#This Row],[Temperatura]]-24)/2))))</f>
        <v>72</v>
      </c>
      <c r="F34" s="5">
        <f>temperatury5[[#This Row],[Hotdogi]]*7</f>
        <v>553</v>
      </c>
      <c r="G34" s="5">
        <f>temperatury5[[#This Row],[Lody]]*5</f>
        <v>535</v>
      </c>
      <c r="H34" s="5">
        <f>temperatury5[[#This Row],[Kukurydza]]*6</f>
        <v>432</v>
      </c>
      <c r="I34" s="5">
        <f>temperatury5[[#This Row],[Utarg hot]]+temperatury5[[#This Row],[Utarg lod]]+temperatury5[[#This Row],[Utarg kuk]]</f>
        <v>1520</v>
      </c>
      <c r="J34" s="5">
        <f>J33+temperatury5[[#This Row],[Kolumna1]]</f>
        <v>55522</v>
      </c>
    </row>
    <row r="35" spans="1:10" x14ac:dyDescent="0.3">
      <c r="A35" s="1">
        <v>44746</v>
      </c>
      <c r="B35">
        <v>21</v>
      </c>
      <c r="C35">
        <f xml:space="preserve"> INT(90 * (1 + ($N$1* ((temperatury5[[#This Row],[Temperatura]]-24)/2))))</f>
        <v>79</v>
      </c>
      <c r="D35">
        <f xml:space="preserve"> INT(120 * (1 + ($N$2* ((temperatury5[[#This Row],[Temperatura]]-24)/2))))</f>
        <v>107</v>
      </c>
      <c r="E35">
        <f xml:space="preserve"> INT(80 * (1 + ($N$3* ((temperatury5[[#This Row],[Temperatura]]-24)/2))))</f>
        <v>72</v>
      </c>
      <c r="F35" s="5">
        <f>temperatury5[[#This Row],[Hotdogi]]*7</f>
        <v>553</v>
      </c>
      <c r="G35" s="5">
        <f>temperatury5[[#This Row],[Lody]]*5</f>
        <v>535</v>
      </c>
      <c r="H35" s="5">
        <f>temperatury5[[#This Row],[Kukurydza]]*6</f>
        <v>432</v>
      </c>
      <c r="I35" s="5">
        <f>temperatury5[[#This Row],[Utarg hot]]+temperatury5[[#This Row],[Utarg lod]]+temperatury5[[#This Row],[Utarg kuk]]</f>
        <v>1520</v>
      </c>
      <c r="J35" s="5">
        <f>J34+temperatury5[[#This Row],[Kolumna1]]</f>
        <v>57042</v>
      </c>
    </row>
    <row r="36" spans="1:10" x14ac:dyDescent="0.3">
      <c r="A36" s="1">
        <v>44747</v>
      </c>
      <c r="B36">
        <v>25</v>
      </c>
      <c r="C36">
        <f xml:space="preserve"> INT(90 * (1 + ($N$1* ((temperatury5[[#This Row],[Temperatura]]-24)/2))))</f>
        <v>93</v>
      </c>
      <c r="D36">
        <f xml:space="preserve"> INT(120 * (1 + ($N$2* ((temperatury5[[#This Row],[Temperatura]]-24)/2))))</f>
        <v>124</v>
      </c>
      <c r="E36">
        <f xml:space="preserve"> INT(80 * (1 + ($N$3* ((temperatury5[[#This Row],[Temperatura]]-24)/2))))</f>
        <v>82</v>
      </c>
      <c r="F36" s="5">
        <f>temperatury5[[#This Row],[Hotdogi]]*7</f>
        <v>651</v>
      </c>
      <c r="G36" s="5">
        <f>temperatury5[[#This Row],[Lody]]*5</f>
        <v>620</v>
      </c>
      <c r="H36" s="5">
        <f>temperatury5[[#This Row],[Kukurydza]]*6</f>
        <v>492</v>
      </c>
      <c r="I36" s="5">
        <f>temperatury5[[#This Row],[Utarg hot]]+temperatury5[[#This Row],[Utarg lod]]+temperatury5[[#This Row],[Utarg kuk]]</f>
        <v>1763</v>
      </c>
      <c r="J36" s="5">
        <f>J35+temperatury5[[#This Row],[Kolumna1]]</f>
        <v>58805</v>
      </c>
    </row>
    <row r="37" spans="1:10" x14ac:dyDescent="0.3">
      <c r="A37" s="1">
        <v>44748</v>
      </c>
      <c r="B37">
        <v>19</v>
      </c>
      <c r="C37">
        <f xml:space="preserve"> INT(90 * (1 + ($N$1* ((temperatury5[[#This Row],[Temperatura]]-24)/2))))</f>
        <v>72</v>
      </c>
      <c r="D37">
        <f xml:space="preserve"> INT(120 * (1 + ($N$2* ((temperatury5[[#This Row],[Temperatura]]-24)/2))))</f>
        <v>99</v>
      </c>
      <c r="E37">
        <f xml:space="preserve"> INT(80 * (1 + ($N$3* ((temperatury5[[#This Row],[Temperatura]]-24)/2))))</f>
        <v>68</v>
      </c>
      <c r="F37" s="5">
        <f>temperatury5[[#This Row],[Hotdogi]]*7</f>
        <v>504</v>
      </c>
      <c r="G37" s="5">
        <f>temperatury5[[#This Row],[Lody]]*5</f>
        <v>495</v>
      </c>
      <c r="H37" s="5">
        <f>temperatury5[[#This Row],[Kukurydza]]*6</f>
        <v>408</v>
      </c>
      <c r="I37" s="5">
        <f>temperatury5[[#This Row],[Utarg hot]]+temperatury5[[#This Row],[Utarg lod]]+temperatury5[[#This Row],[Utarg kuk]]</f>
        <v>1407</v>
      </c>
      <c r="J37" s="5">
        <f>J36+temperatury5[[#This Row],[Kolumna1]]</f>
        <v>60212</v>
      </c>
    </row>
    <row r="38" spans="1:10" x14ac:dyDescent="0.3">
      <c r="A38" s="1">
        <v>44749</v>
      </c>
      <c r="B38">
        <v>21</v>
      </c>
      <c r="C38">
        <f xml:space="preserve"> INT(90 * (1 + ($N$1* ((temperatury5[[#This Row],[Temperatura]]-24)/2))))</f>
        <v>79</v>
      </c>
      <c r="D38">
        <f xml:space="preserve"> INT(120 * (1 + ($N$2* ((temperatury5[[#This Row],[Temperatura]]-24)/2))))</f>
        <v>107</v>
      </c>
      <c r="E38">
        <f xml:space="preserve"> INT(80 * (1 + ($N$3* ((temperatury5[[#This Row],[Temperatura]]-24)/2))))</f>
        <v>72</v>
      </c>
      <c r="F38" s="5">
        <f>temperatury5[[#This Row],[Hotdogi]]*7</f>
        <v>553</v>
      </c>
      <c r="G38" s="5">
        <f>temperatury5[[#This Row],[Lody]]*5</f>
        <v>535</v>
      </c>
      <c r="H38" s="5">
        <f>temperatury5[[#This Row],[Kukurydza]]*6</f>
        <v>432</v>
      </c>
      <c r="I38" s="5">
        <f>temperatury5[[#This Row],[Utarg hot]]+temperatury5[[#This Row],[Utarg lod]]+temperatury5[[#This Row],[Utarg kuk]]</f>
        <v>1520</v>
      </c>
      <c r="J38" s="5">
        <f>J37+temperatury5[[#This Row],[Kolumna1]]</f>
        <v>61732</v>
      </c>
    </row>
    <row r="39" spans="1:10" x14ac:dyDescent="0.3">
      <c r="A39" s="1">
        <v>44750</v>
      </c>
      <c r="B39">
        <v>24</v>
      </c>
      <c r="C39">
        <f xml:space="preserve"> INT(90 * (1 + ($N$1* ((temperatury5[[#This Row],[Temperatura]]-24)/2))))</f>
        <v>90</v>
      </c>
      <c r="D39">
        <f xml:space="preserve"> INT(120 * (1 + ($N$2* ((temperatury5[[#This Row],[Temperatura]]-24)/2))))</f>
        <v>120</v>
      </c>
      <c r="E39">
        <f xml:space="preserve"> INT(80 * (1 + ($N$3* ((temperatury5[[#This Row],[Temperatura]]-24)/2))))</f>
        <v>80</v>
      </c>
      <c r="F39" s="5">
        <f>temperatury5[[#This Row],[Hotdogi]]*7</f>
        <v>630</v>
      </c>
      <c r="G39" s="5">
        <f>temperatury5[[#This Row],[Lody]]*5</f>
        <v>600</v>
      </c>
      <c r="H39" s="5">
        <f>temperatury5[[#This Row],[Kukurydza]]*6</f>
        <v>480</v>
      </c>
      <c r="I39" s="5">
        <f>temperatury5[[#This Row],[Utarg hot]]+temperatury5[[#This Row],[Utarg lod]]+temperatury5[[#This Row],[Utarg kuk]]</f>
        <v>1710</v>
      </c>
      <c r="J39" s="5">
        <f>J38+temperatury5[[#This Row],[Kolumna1]]</f>
        <v>63442</v>
      </c>
    </row>
    <row r="40" spans="1:10" x14ac:dyDescent="0.3">
      <c r="A40" s="1">
        <v>44751</v>
      </c>
      <c r="B40">
        <v>19</v>
      </c>
      <c r="C40">
        <f xml:space="preserve"> INT(90 * (1 + ($N$1* ((temperatury5[[#This Row],[Temperatura]]-24)/2))))</f>
        <v>72</v>
      </c>
      <c r="D40">
        <f xml:space="preserve"> INT(120 * (1 + ($N$2* ((temperatury5[[#This Row],[Temperatura]]-24)/2))))</f>
        <v>99</v>
      </c>
      <c r="E40">
        <f xml:space="preserve"> INT(80 * (1 + ($N$3* ((temperatury5[[#This Row],[Temperatura]]-24)/2))))</f>
        <v>68</v>
      </c>
      <c r="F40" s="5">
        <f>temperatury5[[#This Row],[Hotdogi]]*7</f>
        <v>504</v>
      </c>
      <c r="G40" s="5">
        <f>temperatury5[[#This Row],[Lody]]*5</f>
        <v>495</v>
      </c>
      <c r="H40" s="5">
        <f>temperatury5[[#This Row],[Kukurydza]]*6</f>
        <v>408</v>
      </c>
      <c r="I40" s="5">
        <f>temperatury5[[#This Row],[Utarg hot]]+temperatury5[[#This Row],[Utarg lod]]+temperatury5[[#This Row],[Utarg kuk]]</f>
        <v>1407</v>
      </c>
      <c r="J40" s="5">
        <f>J39+temperatury5[[#This Row],[Kolumna1]]</f>
        <v>64849</v>
      </c>
    </row>
    <row r="41" spans="1:10" x14ac:dyDescent="0.3">
      <c r="A41" s="1">
        <v>44752</v>
      </c>
      <c r="B41">
        <v>28</v>
      </c>
      <c r="C41">
        <f xml:space="preserve"> INT(90 * (1 + ($N$1* ((temperatury5[[#This Row],[Temperatura]]-24)/2))))</f>
        <v>103</v>
      </c>
      <c r="D41">
        <f xml:space="preserve"> INT(120 * (1 + ($N$2* ((temperatury5[[#This Row],[Temperatura]]-24)/2))))</f>
        <v>136</v>
      </c>
      <c r="E41">
        <f xml:space="preserve"> INT(80 * (1 + ($N$3* ((temperatury5[[#This Row],[Temperatura]]-24)/2))))</f>
        <v>89</v>
      </c>
      <c r="F41" s="5">
        <f>temperatury5[[#This Row],[Hotdogi]]*7</f>
        <v>721</v>
      </c>
      <c r="G41" s="5">
        <f>temperatury5[[#This Row],[Lody]]*5</f>
        <v>680</v>
      </c>
      <c r="H41" s="5">
        <f>temperatury5[[#This Row],[Kukurydza]]*6</f>
        <v>534</v>
      </c>
      <c r="I41" s="5">
        <f>temperatury5[[#This Row],[Utarg hot]]+temperatury5[[#This Row],[Utarg lod]]+temperatury5[[#This Row],[Utarg kuk]]</f>
        <v>1935</v>
      </c>
      <c r="J41" s="5">
        <f>J40+temperatury5[[#This Row],[Kolumna1]]</f>
        <v>66784</v>
      </c>
    </row>
    <row r="42" spans="1:10" x14ac:dyDescent="0.3">
      <c r="A42" s="1">
        <v>44753</v>
      </c>
      <c r="B42">
        <v>27</v>
      </c>
      <c r="C42">
        <f xml:space="preserve"> INT(90 * (1 + ($N$1* ((temperatury5[[#This Row],[Temperatura]]-24)/2))))</f>
        <v>100</v>
      </c>
      <c r="D42">
        <f xml:space="preserve"> INT(120 * (1 + ($N$2* ((temperatury5[[#This Row],[Temperatura]]-24)/2))))</f>
        <v>132</v>
      </c>
      <c r="E42">
        <f xml:space="preserve"> INT(80 * (1 + ($N$3* ((temperatury5[[#This Row],[Temperatura]]-24)/2))))</f>
        <v>87</v>
      </c>
      <c r="F42" s="5">
        <f>temperatury5[[#This Row],[Hotdogi]]*7</f>
        <v>700</v>
      </c>
      <c r="G42" s="5">
        <f>temperatury5[[#This Row],[Lody]]*5</f>
        <v>660</v>
      </c>
      <c r="H42" s="5">
        <f>temperatury5[[#This Row],[Kukurydza]]*6</f>
        <v>522</v>
      </c>
      <c r="I42" s="5">
        <f>temperatury5[[#This Row],[Utarg hot]]+temperatury5[[#This Row],[Utarg lod]]+temperatury5[[#This Row],[Utarg kuk]]</f>
        <v>1882</v>
      </c>
      <c r="J42" s="5">
        <f>J41+temperatury5[[#This Row],[Kolumna1]]</f>
        <v>68666</v>
      </c>
    </row>
    <row r="43" spans="1:10" x14ac:dyDescent="0.3">
      <c r="A43" s="1">
        <v>44754</v>
      </c>
      <c r="B43">
        <v>24</v>
      </c>
      <c r="C43">
        <f xml:space="preserve"> INT(90 * (1 + ($N$1* ((temperatury5[[#This Row],[Temperatura]]-24)/2))))</f>
        <v>90</v>
      </c>
      <c r="D43">
        <f xml:space="preserve"> INT(120 * (1 + ($N$2* ((temperatury5[[#This Row],[Temperatura]]-24)/2))))</f>
        <v>120</v>
      </c>
      <c r="E43">
        <f xml:space="preserve"> INT(80 * (1 + ($N$3* ((temperatury5[[#This Row],[Temperatura]]-24)/2))))</f>
        <v>80</v>
      </c>
      <c r="F43" s="5">
        <f>temperatury5[[#This Row],[Hotdogi]]*7</f>
        <v>630</v>
      </c>
      <c r="G43" s="5">
        <f>temperatury5[[#This Row],[Lody]]*5</f>
        <v>600</v>
      </c>
      <c r="H43" s="5">
        <f>temperatury5[[#This Row],[Kukurydza]]*6</f>
        <v>480</v>
      </c>
      <c r="I43" s="5">
        <f>temperatury5[[#This Row],[Utarg hot]]+temperatury5[[#This Row],[Utarg lod]]+temperatury5[[#This Row],[Utarg kuk]]</f>
        <v>1710</v>
      </c>
      <c r="J43" s="5">
        <f>J42+temperatury5[[#This Row],[Kolumna1]]</f>
        <v>70376</v>
      </c>
    </row>
    <row r="44" spans="1:10" x14ac:dyDescent="0.3">
      <c r="A44" s="1">
        <v>44755</v>
      </c>
      <c r="B44">
        <v>22</v>
      </c>
      <c r="C44">
        <f xml:space="preserve"> INT(90 * (1 + ($N$1* ((temperatury5[[#This Row],[Temperatura]]-24)/2))))</f>
        <v>83</v>
      </c>
      <c r="D44">
        <f xml:space="preserve"> INT(120 * (1 + ($N$2* ((temperatury5[[#This Row],[Temperatura]]-24)/2))))</f>
        <v>111</v>
      </c>
      <c r="E44">
        <f xml:space="preserve"> INT(80 * (1 + ($N$3* ((temperatury5[[#This Row],[Temperatura]]-24)/2))))</f>
        <v>75</v>
      </c>
      <c r="F44" s="5">
        <f>temperatury5[[#This Row],[Hotdogi]]*7</f>
        <v>581</v>
      </c>
      <c r="G44" s="5">
        <f>temperatury5[[#This Row],[Lody]]*5</f>
        <v>555</v>
      </c>
      <c r="H44" s="5">
        <f>temperatury5[[#This Row],[Kukurydza]]*6</f>
        <v>450</v>
      </c>
      <c r="I44" s="5">
        <f>temperatury5[[#This Row],[Utarg hot]]+temperatury5[[#This Row],[Utarg lod]]+temperatury5[[#This Row],[Utarg kuk]]</f>
        <v>1586</v>
      </c>
      <c r="J44" s="5">
        <f>J43+temperatury5[[#This Row],[Kolumna1]]</f>
        <v>71962</v>
      </c>
    </row>
    <row r="45" spans="1:10" x14ac:dyDescent="0.3">
      <c r="A45" s="1">
        <v>44756</v>
      </c>
      <c r="B45">
        <v>17</v>
      </c>
      <c r="C45">
        <f xml:space="preserve"> INT(90 * (1 + ($N$1* ((temperatury5[[#This Row],[Temperatura]]-24)/2))))</f>
        <v>65</v>
      </c>
      <c r="D45">
        <f xml:space="preserve"> INT(120 * (1 + ($N$2* ((temperatury5[[#This Row],[Temperatura]]-24)/2))))</f>
        <v>91</v>
      </c>
      <c r="E45">
        <f xml:space="preserve"> INT(80 * (1 + ($N$3* ((temperatury5[[#This Row],[Temperatura]]-24)/2))))</f>
        <v>63</v>
      </c>
      <c r="F45" s="5">
        <f>temperatury5[[#This Row],[Hotdogi]]*7</f>
        <v>455</v>
      </c>
      <c r="G45" s="5">
        <f>temperatury5[[#This Row],[Lody]]*5</f>
        <v>455</v>
      </c>
      <c r="H45" s="5">
        <f>temperatury5[[#This Row],[Kukurydza]]*6</f>
        <v>378</v>
      </c>
      <c r="I45" s="5">
        <f>temperatury5[[#This Row],[Utarg hot]]+temperatury5[[#This Row],[Utarg lod]]+temperatury5[[#This Row],[Utarg kuk]]</f>
        <v>1288</v>
      </c>
      <c r="J45" s="5">
        <f>J44+temperatury5[[#This Row],[Kolumna1]]</f>
        <v>73250</v>
      </c>
    </row>
    <row r="46" spans="1:10" x14ac:dyDescent="0.3">
      <c r="A46" s="1">
        <v>44757</v>
      </c>
      <c r="B46">
        <v>18</v>
      </c>
      <c r="C46">
        <f xml:space="preserve"> INT(90 * (1 + ($N$1* ((temperatury5[[#This Row],[Temperatura]]-24)/2))))</f>
        <v>69</v>
      </c>
      <c r="D46">
        <f xml:space="preserve"> INT(120 * (1 + ($N$2* ((temperatury5[[#This Row],[Temperatura]]-24)/2))))</f>
        <v>95</v>
      </c>
      <c r="E46">
        <f xml:space="preserve"> INT(80 * (1 + ($N$3* ((temperatury5[[#This Row],[Temperatura]]-24)/2))))</f>
        <v>65</v>
      </c>
      <c r="F46" s="5">
        <f>temperatury5[[#This Row],[Hotdogi]]*7</f>
        <v>483</v>
      </c>
      <c r="G46" s="5">
        <f>temperatury5[[#This Row],[Lody]]*5</f>
        <v>475</v>
      </c>
      <c r="H46" s="5">
        <f>temperatury5[[#This Row],[Kukurydza]]*6</f>
        <v>390</v>
      </c>
      <c r="I46" s="5">
        <f>temperatury5[[#This Row],[Utarg hot]]+temperatury5[[#This Row],[Utarg lod]]+temperatury5[[#This Row],[Utarg kuk]]</f>
        <v>1348</v>
      </c>
      <c r="J46" s="5">
        <f>J45+temperatury5[[#This Row],[Kolumna1]]</f>
        <v>74598</v>
      </c>
    </row>
    <row r="47" spans="1:10" x14ac:dyDescent="0.3">
      <c r="A47" s="1">
        <v>44758</v>
      </c>
      <c r="B47">
        <v>23</v>
      </c>
      <c r="C47">
        <f xml:space="preserve"> INT(90 * (1 + ($N$1* ((temperatury5[[#This Row],[Temperatura]]-24)/2))))</f>
        <v>86</v>
      </c>
      <c r="D47">
        <f xml:space="preserve"> INT(120 * (1 + ($N$2* ((temperatury5[[#This Row],[Temperatura]]-24)/2))))</f>
        <v>115</v>
      </c>
      <c r="E47">
        <f xml:space="preserve"> INT(80 * (1 + ($N$3* ((temperatury5[[#This Row],[Temperatura]]-24)/2))))</f>
        <v>77</v>
      </c>
      <c r="F47" s="5">
        <f>temperatury5[[#This Row],[Hotdogi]]*7</f>
        <v>602</v>
      </c>
      <c r="G47" s="5">
        <f>temperatury5[[#This Row],[Lody]]*5</f>
        <v>575</v>
      </c>
      <c r="H47" s="5">
        <f>temperatury5[[#This Row],[Kukurydza]]*6</f>
        <v>462</v>
      </c>
      <c r="I47" s="5">
        <f>temperatury5[[#This Row],[Utarg hot]]+temperatury5[[#This Row],[Utarg lod]]+temperatury5[[#This Row],[Utarg kuk]]</f>
        <v>1639</v>
      </c>
      <c r="J47" s="5">
        <f>J46+temperatury5[[#This Row],[Kolumna1]]</f>
        <v>76237</v>
      </c>
    </row>
    <row r="48" spans="1:10" x14ac:dyDescent="0.3">
      <c r="A48" s="1">
        <v>44759</v>
      </c>
      <c r="B48">
        <v>23</v>
      </c>
      <c r="C48">
        <f xml:space="preserve"> INT(90 * (1 + ($N$1* ((temperatury5[[#This Row],[Temperatura]]-24)/2))))</f>
        <v>86</v>
      </c>
      <c r="D48">
        <f xml:space="preserve"> INT(120 * (1 + ($N$2* ((temperatury5[[#This Row],[Temperatura]]-24)/2))))</f>
        <v>115</v>
      </c>
      <c r="E48">
        <f xml:space="preserve"> INT(80 * (1 + ($N$3* ((temperatury5[[#This Row],[Temperatura]]-24)/2))))</f>
        <v>77</v>
      </c>
      <c r="F48" s="5">
        <f>temperatury5[[#This Row],[Hotdogi]]*7</f>
        <v>602</v>
      </c>
      <c r="G48" s="5">
        <f>temperatury5[[#This Row],[Lody]]*5</f>
        <v>575</v>
      </c>
      <c r="H48" s="5">
        <f>temperatury5[[#This Row],[Kukurydza]]*6</f>
        <v>462</v>
      </c>
      <c r="I48" s="5">
        <f>temperatury5[[#This Row],[Utarg hot]]+temperatury5[[#This Row],[Utarg lod]]+temperatury5[[#This Row],[Utarg kuk]]</f>
        <v>1639</v>
      </c>
      <c r="J48" s="5">
        <f>J47+temperatury5[[#This Row],[Kolumna1]]</f>
        <v>77876</v>
      </c>
    </row>
    <row r="49" spans="1:10" x14ac:dyDescent="0.3">
      <c r="A49" s="1">
        <v>44760</v>
      </c>
      <c r="B49">
        <v>19</v>
      </c>
      <c r="C49">
        <f xml:space="preserve"> INT(90 * (1 + ($N$1* ((temperatury5[[#This Row],[Temperatura]]-24)/2))))</f>
        <v>72</v>
      </c>
      <c r="D49">
        <f xml:space="preserve"> INT(120 * (1 + ($N$2* ((temperatury5[[#This Row],[Temperatura]]-24)/2))))</f>
        <v>99</v>
      </c>
      <c r="E49">
        <f xml:space="preserve"> INT(80 * (1 + ($N$3* ((temperatury5[[#This Row],[Temperatura]]-24)/2))))</f>
        <v>68</v>
      </c>
      <c r="F49" s="5">
        <f>temperatury5[[#This Row],[Hotdogi]]*7</f>
        <v>504</v>
      </c>
      <c r="G49" s="5">
        <f>temperatury5[[#This Row],[Lody]]*5</f>
        <v>495</v>
      </c>
      <c r="H49" s="5">
        <f>temperatury5[[#This Row],[Kukurydza]]*6</f>
        <v>408</v>
      </c>
      <c r="I49" s="5">
        <f>temperatury5[[#This Row],[Utarg hot]]+temperatury5[[#This Row],[Utarg lod]]+temperatury5[[#This Row],[Utarg kuk]]</f>
        <v>1407</v>
      </c>
      <c r="J49" s="5">
        <f>J48+temperatury5[[#This Row],[Kolumna1]]</f>
        <v>79283</v>
      </c>
    </row>
    <row r="50" spans="1:10" x14ac:dyDescent="0.3">
      <c r="A50" s="1">
        <v>44761</v>
      </c>
      <c r="B50">
        <v>21</v>
      </c>
      <c r="C50">
        <f xml:space="preserve"> INT(90 * (1 + ($N$1* ((temperatury5[[#This Row],[Temperatura]]-24)/2))))</f>
        <v>79</v>
      </c>
      <c r="D50">
        <f xml:space="preserve"> INT(120 * (1 + ($N$2* ((temperatury5[[#This Row],[Temperatura]]-24)/2))))</f>
        <v>107</v>
      </c>
      <c r="E50">
        <f xml:space="preserve"> INT(80 * (1 + ($N$3* ((temperatury5[[#This Row],[Temperatura]]-24)/2))))</f>
        <v>72</v>
      </c>
      <c r="F50" s="5">
        <f>temperatury5[[#This Row],[Hotdogi]]*7</f>
        <v>553</v>
      </c>
      <c r="G50" s="5">
        <f>temperatury5[[#This Row],[Lody]]*5</f>
        <v>535</v>
      </c>
      <c r="H50" s="5">
        <f>temperatury5[[#This Row],[Kukurydza]]*6</f>
        <v>432</v>
      </c>
      <c r="I50" s="5">
        <f>temperatury5[[#This Row],[Utarg hot]]+temperatury5[[#This Row],[Utarg lod]]+temperatury5[[#This Row],[Utarg kuk]]</f>
        <v>1520</v>
      </c>
      <c r="J50" s="5">
        <f>J49+temperatury5[[#This Row],[Kolumna1]]</f>
        <v>80803</v>
      </c>
    </row>
    <row r="51" spans="1:10" x14ac:dyDescent="0.3">
      <c r="A51" s="1">
        <v>44762</v>
      </c>
      <c r="B51">
        <v>25</v>
      </c>
      <c r="C51">
        <f xml:space="preserve"> INT(90 * (1 + ($N$1* ((temperatury5[[#This Row],[Temperatura]]-24)/2))))</f>
        <v>93</v>
      </c>
      <c r="D51">
        <f xml:space="preserve"> INT(120 * (1 + ($N$2* ((temperatury5[[#This Row],[Temperatura]]-24)/2))))</f>
        <v>124</v>
      </c>
      <c r="E51">
        <f xml:space="preserve"> INT(80 * (1 + ($N$3* ((temperatury5[[#This Row],[Temperatura]]-24)/2))))</f>
        <v>82</v>
      </c>
      <c r="F51" s="5">
        <f>temperatury5[[#This Row],[Hotdogi]]*7</f>
        <v>651</v>
      </c>
      <c r="G51" s="5">
        <f>temperatury5[[#This Row],[Lody]]*5</f>
        <v>620</v>
      </c>
      <c r="H51" s="5">
        <f>temperatury5[[#This Row],[Kukurydza]]*6</f>
        <v>492</v>
      </c>
      <c r="I51" s="5">
        <f>temperatury5[[#This Row],[Utarg hot]]+temperatury5[[#This Row],[Utarg lod]]+temperatury5[[#This Row],[Utarg kuk]]</f>
        <v>1763</v>
      </c>
      <c r="J51" s="5">
        <f>J50+temperatury5[[#This Row],[Kolumna1]]</f>
        <v>82566</v>
      </c>
    </row>
    <row r="52" spans="1:10" x14ac:dyDescent="0.3">
      <c r="A52" s="1">
        <v>44763</v>
      </c>
      <c r="B52">
        <v>28</v>
      </c>
      <c r="C52">
        <f xml:space="preserve"> INT(90 * (1 + ($N$1* ((temperatury5[[#This Row],[Temperatura]]-24)/2))))</f>
        <v>103</v>
      </c>
      <c r="D52">
        <f xml:space="preserve"> INT(120 * (1 + ($N$2* ((temperatury5[[#This Row],[Temperatura]]-24)/2))))</f>
        <v>136</v>
      </c>
      <c r="E52">
        <f xml:space="preserve"> INT(80 * (1 + ($N$3* ((temperatury5[[#This Row],[Temperatura]]-24)/2))))</f>
        <v>89</v>
      </c>
      <c r="F52" s="5">
        <f>temperatury5[[#This Row],[Hotdogi]]*7</f>
        <v>721</v>
      </c>
      <c r="G52" s="5">
        <f>temperatury5[[#This Row],[Lody]]*5</f>
        <v>680</v>
      </c>
      <c r="H52" s="5">
        <f>temperatury5[[#This Row],[Kukurydza]]*6</f>
        <v>534</v>
      </c>
      <c r="I52" s="5">
        <f>temperatury5[[#This Row],[Utarg hot]]+temperatury5[[#This Row],[Utarg lod]]+temperatury5[[#This Row],[Utarg kuk]]</f>
        <v>1935</v>
      </c>
      <c r="J52" s="5">
        <f>J51+temperatury5[[#This Row],[Kolumna1]]</f>
        <v>84501</v>
      </c>
    </row>
    <row r="53" spans="1:10" x14ac:dyDescent="0.3">
      <c r="A53" s="1">
        <v>44764</v>
      </c>
      <c r="B53">
        <v>27</v>
      </c>
      <c r="C53">
        <f xml:space="preserve"> INT(90 * (1 + ($N$1* ((temperatury5[[#This Row],[Temperatura]]-24)/2))))</f>
        <v>100</v>
      </c>
      <c r="D53">
        <f xml:space="preserve"> INT(120 * (1 + ($N$2* ((temperatury5[[#This Row],[Temperatura]]-24)/2))))</f>
        <v>132</v>
      </c>
      <c r="E53">
        <f xml:space="preserve"> INT(80 * (1 + ($N$3* ((temperatury5[[#This Row],[Temperatura]]-24)/2))))</f>
        <v>87</v>
      </c>
      <c r="F53" s="5">
        <f>temperatury5[[#This Row],[Hotdogi]]*7</f>
        <v>700</v>
      </c>
      <c r="G53" s="5">
        <f>temperatury5[[#This Row],[Lody]]*5</f>
        <v>660</v>
      </c>
      <c r="H53" s="5">
        <f>temperatury5[[#This Row],[Kukurydza]]*6</f>
        <v>522</v>
      </c>
      <c r="I53" s="5">
        <f>temperatury5[[#This Row],[Utarg hot]]+temperatury5[[#This Row],[Utarg lod]]+temperatury5[[#This Row],[Utarg kuk]]</f>
        <v>1882</v>
      </c>
      <c r="J53" s="5">
        <f>J52+temperatury5[[#This Row],[Kolumna1]]</f>
        <v>86383</v>
      </c>
    </row>
    <row r="54" spans="1:10" x14ac:dyDescent="0.3">
      <c r="A54" s="1">
        <v>44765</v>
      </c>
      <c r="B54">
        <v>23</v>
      </c>
      <c r="C54">
        <f xml:space="preserve"> INT(90 * (1 + ($N$1* ((temperatury5[[#This Row],[Temperatura]]-24)/2))))</f>
        <v>86</v>
      </c>
      <c r="D54">
        <f xml:space="preserve"> INT(120 * (1 + ($N$2* ((temperatury5[[#This Row],[Temperatura]]-24)/2))))</f>
        <v>115</v>
      </c>
      <c r="E54">
        <f xml:space="preserve"> INT(80 * (1 + ($N$3* ((temperatury5[[#This Row],[Temperatura]]-24)/2))))</f>
        <v>77</v>
      </c>
      <c r="F54" s="5">
        <f>temperatury5[[#This Row],[Hotdogi]]*7</f>
        <v>602</v>
      </c>
      <c r="G54" s="5">
        <f>temperatury5[[#This Row],[Lody]]*5</f>
        <v>575</v>
      </c>
      <c r="H54" s="5">
        <f>temperatury5[[#This Row],[Kukurydza]]*6</f>
        <v>462</v>
      </c>
      <c r="I54" s="5">
        <f>temperatury5[[#This Row],[Utarg hot]]+temperatury5[[#This Row],[Utarg lod]]+temperatury5[[#This Row],[Utarg kuk]]</f>
        <v>1639</v>
      </c>
      <c r="J54" s="5">
        <f>J53+temperatury5[[#This Row],[Kolumna1]]</f>
        <v>88022</v>
      </c>
    </row>
    <row r="55" spans="1:10" x14ac:dyDescent="0.3">
      <c r="A55" s="1">
        <v>44766</v>
      </c>
      <c r="B55">
        <v>26</v>
      </c>
      <c r="C55">
        <f xml:space="preserve"> INT(90 * (1 + ($N$1* ((temperatury5[[#This Row],[Temperatura]]-24)/2))))</f>
        <v>96</v>
      </c>
      <c r="D55">
        <f xml:space="preserve"> INT(120 * (1 + ($N$2* ((temperatury5[[#This Row],[Temperatura]]-24)/2))))</f>
        <v>128</v>
      </c>
      <c r="E55">
        <f xml:space="preserve"> INT(80 * (1 + ($N$3* ((temperatury5[[#This Row],[Temperatura]]-24)/2))))</f>
        <v>84</v>
      </c>
      <c r="F55" s="5">
        <f>temperatury5[[#This Row],[Hotdogi]]*7</f>
        <v>672</v>
      </c>
      <c r="G55" s="5">
        <f>temperatury5[[#This Row],[Lody]]*5</f>
        <v>640</v>
      </c>
      <c r="H55" s="5">
        <f>temperatury5[[#This Row],[Kukurydza]]*6</f>
        <v>504</v>
      </c>
      <c r="I55" s="5">
        <f>temperatury5[[#This Row],[Utarg hot]]+temperatury5[[#This Row],[Utarg lod]]+temperatury5[[#This Row],[Utarg kuk]]</f>
        <v>1816</v>
      </c>
      <c r="J55" s="5">
        <f>J54+temperatury5[[#This Row],[Kolumna1]]</f>
        <v>89838</v>
      </c>
    </row>
    <row r="56" spans="1:10" x14ac:dyDescent="0.3">
      <c r="A56" s="1">
        <v>44767</v>
      </c>
      <c r="B56">
        <v>29</v>
      </c>
      <c r="C56">
        <f xml:space="preserve"> INT(90 * (1 + ($N$1* ((temperatury5[[#This Row],[Temperatura]]-24)/2))))</f>
        <v>107</v>
      </c>
      <c r="D56">
        <f xml:space="preserve"> INT(120 * (1 + ($N$2* ((temperatury5[[#This Row],[Temperatura]]-24)/2))))</f>
        <v>140</v>
      </c>
      <c r="E56">
        <f xml:space="preserve"> INT(80 * (1 + ($N$3* ((temperatury5[[#This Row],[Temperatura]]-24)/2))))</f>
        <v>91</v>
      </c>
      <c r="F56" s="5">
        <f>temperatury5[[#This Row],[Hotdogi]]*7</f>
        <v>749</v>
      </c>
      <c r="G56" s="5">
        <f>temperatury5[[#This Row],[Lody]]*5</f>
        <v>700</v>
      </c>
      <c r="H56" s="5">
        <f>temperatury5[[#This Row],[Kukurydza]]*6</f>
        <v>546</v>
      </c>
      <c r="I56" s="5">
        <f>temperatury5[[#This Row],[Utarg hot]]+temperatury5[[#This Row],[Utarg lod]]+temperatury5[[#This Row],[Utarg kuk]]</f>
        <v>1995</v>
      </c>
      <c r="J56" s="5">
        <f>J55+temperatury5[[#This Row],[Kolumna1]]</f>
        <v>91833</v>
      </c>
    </row>
    <row r="57" spans="1:10" x14ac:dyDescent="0.3">
      <c r="A57" s="1">
        <v>44768</v>
      </c>
      <c r="B57">
        <v>26</v>
      </c>
      <c r="C57">
        <f xml:space="preserve"> INT(90 * (1 + ($N$1* ((temperatury5[[#This Row],[Temperatura]]-24)/2))))</f>
        <v>96</v>
      </c>
      <c r="D57">
        <f xml:space="preserve"> INT(120 * (1 + ($N$2* ((temperatury5[[#This Row],[Temperatura]]-24)/2))))</f>
        <v>128</v>
      </c>
      <c r="E57">
        <f xml:space="preserve"> INT(80 * (1 + ($N$3* ((temperatury5[[#This Row],[Temperatura]]-24)/2))))</f>
        <v>84</v>
      </c>
      <c r="F57" s="5">
        <f>temperatury5[[#This Row],[Hotdogi]]*7</f>
        <v>672</v>
      </c>
      <c r="G57" s="5">
        <f>temperatury5[[#This Row],[Lody]]*5</f>
        <v>640</v>
      </c>
      <c r="H57" s="5">
        <f>temperatury5[[#This Row],[Kukurydza]]*6</f>
        <v>504</v>
      </c>
      <c r="I57" s="5">
        <f>temperatury5[[#This Row],[Utarg hot]]+temperatury5[[#This Row],[Utarg lod]]+temperatury5[[#This Row],[Utarg kuk]]</f>
        <v>1816</v>
      </c>
      <c r="J57" s="5">
        <f>J56+temperatury5[[#This Row],[Kolumna1]]</f>
        <v>93649</v>
      </c>
    </row>
    <row r="58" spans="1:10" x14ac:dyDescent="0.3">
      <c r="A58" s="1">
        <v>44769</v>
      </c>
      <c r="B58">
        <v>27</v>
      </c>
      <c r="C58">
        <f xml:space="preserve"> INT(90 * (1 + ($N$1* ((temperatury5[[#This Row],[Temperatura]]-24)/2))))</f>
        <v>100</v>
      </c>
      <c r="D58">
        <f xml:space="preserve"> INT(120 * (1 + ($N$2* ((temperatury5[[#This Row],[Temperatura]]-24)/2))))</f>
        <v>132</v>
      </c>
      <c r="E58">
        <f xml:space="preserve"> INT(80 * (1 + ($N$3* ((temperatury5[[#This Row],[Temperatura]]-24)/2))))</f>
        <v>87</v>
      </c>
      <c r="F58" s="5">
        <f>temperatury5[[#This Row],[Hotdogi]]*7</f>
        <v>700</v>
      </c>
      <c r="G58" s="5">
        <f>temperatury5[[#This Row],[Lody]]*5</f>
        <v>660</v>
      </c>
      <c r="H58" s="5">
        <f>temperatury5[[#This Row],[Kukurydza]]*6</f>
        <v>522</v>
      </c>
      <c r="I58" s="5">
        <f>temperatury5[[#This Row],[Utarg hot]]+temperatury5[[#This Row],[Utarg lod]]+temperatury5[[#This Row],[Utarg kuk]]</f>
        <v>1882</v>
      </c>
      <c r="J58" s="5">
        <f>J57+temperatury5[[#This Row],[Kolumna1]]</f>
        <v>95531</v>
      </c>
    </row>
    <row r="59" spans="1:10" x14ac:dyDescent="0.3">
      <c r="A59" s="1">
        <v>44770</v>
      </c>
      <c r="B59">
        <v>24</v>
      </c>
      <c r="C59">
        <f xml:space="preserve"> INT(90 * (1 + ($N$1* ((temperatury5[[#This Row],[Temperatura]]-24)/2))))</f>
        <v>90</v>
      </c>
      <c r="D59">
        <f xml:space="preserve"> INT(120 * (1 + ($N$2* ((temperatury5[[#This Row],[Temperatura]]-24)/2))))</f>
        <v>120</v>
      </c>
      <c r="E59">
        <f xml:space="preserve"> INT(80 * (1 + ($N$3* ((temperatury5[[#This Row],[Temperatura]]-24)/2))))</f>
        <v>80</v>
      </c>
      <c r="F59" s="5">
        <f>temperatury5[[#This Row],[Hotdogi]]*7</f>
        <v>630</v>
      </c>
      <c r="G59" s="5">
        <f>temperatury5[[#This Row],[Lody]]*5</f>
        <v>600</v>
      </c>
      <c r="H59" s="5">
        <f>temperatury5[[#This Row],[Kukurydza]]*6</f>
        <v>480</v>
      </c>
      <c r="I59" s="5">
        <f>temperatury5[[#This Row],[Utarg hot]]+temperatury5[[#This Row],[Utarg lod]]+temperatury5[[#This Row],[Utarg kuk]]</f>
        <v>1710</v>
      </c>
      <c r="J59" s="5">
        <f>J58+temperatury5[[#This Row],[Kolumna1]]</f>
        <v>97241</v>
      </c>
    </row>
    <row r="60" spans="1:10" x14ac:dyDescent="0.3">
      <c r="A60" s="1">
        <v>44771</v>
      </c>
      <c r="B60">
        <v>26</v>
      </c>
      <c r="C60">
        <f xml:space="preserve"> INT(90 * (1 + ($N$1* ((temperatury5[[#This Row],[Temperatura]]-24)/2))))</f>
        <v>96</v>
      </c>
      <c r="D60">
        <f xml:space="preserve"> INT(120 * (1 + ($N$2* ((temperatury5[[#This Row],[Temperatura]]-24)/2))))</f>
        <v>128</v>
      </c>
      <c r="E60">
        <f xml:space="preserve"> INT(80 * (1 + ($N$3* ((temperatury5[[#This Row],[Temperatura]]-24)/2))))</f>
        <v>84</v>
      </c>
      <c r="F60" s="5">
        <f>temperatury5[[#This Row],[Hotdogi]]*7</f>
        <v>672</v>
      </c>
      <c r="G60" s="5">
        <f>temperatury5[[#This Row],[Lody]]*5</f>
        <v>640</v>
      </c>
      <c r="H60" s="5">
        <f>temperatury5[[#This Row],[Kukurydza]]*6</f>
        <v>504</v>
      </c>
      <c r="I60" s="5">
        <f>temperatury5[[#This Row],[Utarg hot]]+temperatury5[[#This Row],[Utarg lod]]+temperatury5[[#This Row],[Utarg kuk]]</f>
        <v>1816</v>
      </c>
      <c r="J60" s="5">
        <f>J59+temperatury5[[#This Row],[Kolumna1]]</f>
        <v>99057</v>
      </c>
    </row>
    <row r="61" spans="1:10" x14ac:dyDescent="0.3">
      <c r="A61" s="1">
        <v>44772</v>
      </c>
      <c r="B61">
        <v>25</v>
      </c>
      <c r="C61">
        <f xml:space="preserve"> INT(90 * (1 + ($N$1* ((temperatury5[[#This Row],[Temperatura]]-24)/2))))</f>
        <v>93</v>
      </c>
      <c r="D61">
        <f xml:space="preserve"> INT(120 * (1 + ($N$2* ((temperatury5[[#This Row],[Temperatura]]-24)/2))))</f>
        <v>124</v>
      </c>
      <c r="E61">
        <f xml:space="preserve"> INT(80 * (1 + ($N$3* ((temperatury5[[#This Row],[Temperatura]]-24)/2))))</f>
        <v>82</v>
      </c>
      <c r="F61" s="5">
        <f>temperatury5[[#This Row],[Hotdogi]]*7</f>
        <v>651</v>
      </c>
      <c r="G61" s="5">
        <f>temperatury5[[#This Row],[Lody]]*5</f>
        <v>620</v>
      </c>
      <c r="H61" s="5">
        <f>temperatury5[[#This Row],[Kukurydza]]*6</f>
        <v>492</v>
      </c>
      <c r="I61" s="5">
        <f>temperatury5[[#This Row],[Utarg hot]]+temperatury5[[#This Row],[Utarg lod]]+temperatury5[[#This Row],[Utarg kuk]]</f>
        <v>1763</v>
      </c>
      <c r="J61" s="5">
        <f>J60+temperatury5[[#This Row],[Kolumna1]]</f>
        <v>100820</v>
      </c>
    </row>
    <row r="62" spans="1:10" x14ac:dyDescent="0.3">
      <c r="A62" s="1">
        <v>44773</v>
      </c>
      <c r="B62">
        <v>24</v>
      </c>
      <c r="C62">
        <f xml:space="preserve"> INT(90 * (1 + ($N$1* ((temperatury5[[#This Row],[Temperatura]]-24)/2))))</f>
        <v>90</v>
      </c>
      <c r="D62">
        <f xml:space="preserve"> INT(120 * (1 + ($N$2* ((temperatury5[[#This Row],[Temperatura]]-24)/2))))</f>
        <v>120</v>
      </c>
      <c r="E62">
        <f xml:space="preserve"> INT(80 * (1 + ($N$3* ((temperatury5[[#This Row],[Temperatura]]-24)/2))))</f>
        <v>80</v>
      </c>
      <c r="F62" s="5">
        <f>temperatury5[[#This Row],[Hotdogi]]*7</f>
        <v>630</v>
      </c>
      <c r="G62" s="5">
        <f>temperatury5[[#This Row],[Lody]]*5</f>
        <v>600</v>
      </c>
      <c r="H62" s="5">
        <f>temperatury5[[#This Row],[Kukurydza]]*6</f>
        <v>480</v>
      </c>
      <c r="I62" s="5">
        <f>temperatury5[[#This Row],[Utarg hot]]+temperatury5[[#This Row],[Utarg lod]]+temperatury5[[#This Row],[Utarg kuk]]</f>
        <v>1710</v>
      </c>
      <c r="J62" s="5">
        <f>J61+temperatury5[[#This Row],[Kolumna1]]</f>
        <v>102530</v>
      </c>
    </row>
    <row r="63" spans="1:10" x14ac:dyDescent="0.3">
      <c r="A63" s="1">
        <v>44774</v>
      </c>
      <c r="B63">
        <v>22</v>
      </c>
      <c r="C63">
        <f xml:space="preserve"> INT(90 * (1 + ($N$1* ((temperatury5[[#This Row],[Temperatura]]-24)/2))))</f>
        <v>83</v>
      </c>
      <c r="D63">
        <f xml:space="preserve"> INT(120 * (1 + ($N$2* ((temperatury5[[#This Row],[Temperatura]]-24)/2))))</f>
        <v>111</v>
      </c>
      <c r="E63">
        <f xml:space="preserve"> INT(80 * (1 + ($N$3* ((temperatury5[[#This Row],[Temperatura]]-24)/2))))</f>
        <v>75</v>
      </c>
      <c r="F63" s="5">
        <f>temperatury5[[#This Row],[Hotdogi]]*7</f>
        <v>581</v>
      </c>
      <c r="G63" s="5">
        <f>temperatury5[[#This Row],[Lody]]*5</f>
        <v>555</v>
      </c>
      <c r="H63" s="5">
        <f>temperatury5[[#This Row],[Kukurydza]]*6</f>
        <v>450</v>
      </c>
      <c r="I63" s="5">
        <f>temperatury5[[#This Row],[Utarg hot]]+temperatury5[[#This Row],[Utarg lod]]+temperatury5[[#This Row],[Utarg kuk]]</f>
        <v>1586</v>
      </c>
      <c r="J63" s="5">
        <f>J62+temperatury5[[#This Row],[Kolumna1]]</f>
        <v>104116</v>
      </c>
    </row>
    <row r="64" spans="1:10" x14ac:dyDescent="0.3">
      <c r="A64" s="1">
        <v>44775</v>
      </c>
      <c r="B64">
        <v>19</v>
      </c>
      <c r="C64">
        <f xml:space="preserve"> INT(90 * (1 + ($N$1* ((temperatury5[[#This Row],[Temperatura]]-24)/2))))</f>
        <v>72</v>
      </c>
      <c r="D64">
        <f xml:space="preserve"> INT(120 * (1 + ($N$2* ((temperatury5[[#This Row],[Temperatura]]-24)/2))))</f>
        <v>99</v>
      </c>
      <c r="E64">
        <f xml:space="preserve"> INT(80 * (1 + ($N$3* ((temperatury5[[#This Row],[Temperatura]]-24)/2))))</f>
        <v>68</v>
      </c>
      <c r="F64" s="5">
        <f>temperatury5[[#This Row],[Hotdogi]]*7</f>
        <v>504</v>
      </c>
      <c r="G64" s="5">
        <f>temperatury5[[#This Row],[Lody]]*5</f>
        <v>495</v>
      </c>
      <c r="H64" s="5">
        <f>temperatury5[[#This Row],[Kukurydza]]*6</f>
        <v>408</v>
      </c>
      <c r="I64" s="5">
        <f>temperatury5[[#This Row],[Utarg hot]]+temperatury5[[#This Row],[Utarg lod]]+temperatury5[[#This Row],[Utarg kuk]]</f>
        <v>1407</v>
      </c>
      <c r="J64" s="5">
        <f>J63+temperatury5[[#This Row],[Kolumna1]]</f>
        <v>105523</v>
      </c>
    </row>
    <row r="65" spans="1:10" x14ac:dyDescent="0.3">
      <c r="A65" s="1">
        <v>44776</v>
      </c>
      <c r="B65">
        <v>21</v>
      </c>
      <c r="C65">
        <f xml:space="preserve"> INT(90 * (1 + ($N$1* ((temperatury5[[#This Row],[Temperatura]]-24)/2))))</f>
        <v>79</v>
      </c>
      <c r="D65">
        <f xml:space="preserve"> INT(120 * (1 + ($N$2* ((temperatury5[[#This Row],[Temperatura]]-24)/2))))</f>
        <v>107</v>
      </c>
      <c r="E65">
        <f xml:space="preserve"> INT(80 * (1 + ($N$3* ((temperatury5[[#This Row],[Temperatura]]-24)/2))))</f>
        <v>72</v>
      </c>
      <c r="F65" s="5">
        <f>temperatury5[[#This Row],[Hotdogi]]*7</f>
        <v>553</v>
      </c>
      <c r="G65" s="5">
        <f>temperatury5[[#This Row],[Lody]]*5</f>
        <v>535</v>
      </c>
      <c r="H65" s="5">
        <f>temperatury5[[#This Row],[Kukurydza]]*6</f>
        <v>432</v>
      </c>
      <c r="I65" s="5">
        <f>temperatury5[[#This Row],[Utarg hot]]+temperatury5[[#This Row],[Utarg lod]]+temperatury5[[#This Row],[Utarg kuk]]</f>
        <v>1520</v>
      </c>
      <c r="J65" s="5">
        <f>J64+temperatury5[[#This Row],[Kolumna1]]</f>
        <v>107043</v>
      </c>
    </row>
    <row r="66" spans="1:10" x14ac:dyDescent="0.3">
      <c r="A66" s="1">
        <v>44777</v>
      </c>
      <c r="B66">
        <v>26</v>
      </c>
      <c r="C66">
        <f xml:space="preserve"> INT(90 * (1 + ($N$1* ((temperatury5[[#This Row],[Temperatura]]-24)/2))))</f>
        <v>96</v>
      </c>
      <c r="D66">
        <f xml:space="preserve"> INT(120 * (1 + ($N$2* ((temperatury5[[#This Row],[Temperatura]]-24)/2))))</f>
        <v>128</v>
      </c>
      <c r="E66">
        <f xml:space="preserve"> INT(80 * (1 + ($N$3* ((temperatury5[[#This Row],[Temperatura]]-24)/2))))</f>
        <v>84</v>
      </c>
      <c r="F66" s="5">
        <f>temperatury5[[#This Row],[Hotdogi]]*7</f>
        <v>672</v>
      </c>
      <c r="G66" s="5">
        <f>temperatury5[[#This Row],[Lody]]*5</f>
        <v>640</v>
      </c>
      <c r="H66" s="5">
        <f>temperatury5[[#This Row],[Kukurydza]]*6</f>
        <v>504</v>
      </c>
      <c r="I66" s="5">
        <f>temperatury5[[#This Row],[Utarg hot]]+temperatury5[[#This Row],[Utarg lod]]+temperatury5[[#This Row],[Utarg kuk]]</f>
        <v>1816</v>
      </c>
      <c r="J66" s="5">
        <f>J65+temperatury5[[#This Row],[Kolumna1]]</f>
        <v>108859</v>
      </c>
    </row>
    <row r="67" spans="1:10" x14ac:dyDescent="0.3">
      <c r="A67" s="1">
        <v>44778</v>
      </c>
      <c r="B67">
        <v>19</v>
      </c>
      <c r="C67">
        <f xml:space="preserve"> INT(90 * (1 + ($N$1* ((temperatury5[[#This Row],[Temperatura]]-24)/2))))</f>
        <v>72</v>
      </c>
      <c r="D67">
        <f xml:space="preserve"> INT(120 * (1 + ($N$2* ((temperatury5[[#This Row],[Temperatura]]-24)/2))))</f>
        <v>99</v>
      </c>
      <c r="E67">
        <f xml:space="preserve"> INT(80 * (1 + ($N$3* ((temperatury5[[#This Row],[Temperatura]]-24)/2))))</f>
        <v>68</v>
      </c>
      <c r="F67" s="5">
        <f>temperatury5[[#This Row],[Hotdogi]]*7</f>
        <v>504</v>
      </c>
      <c r="G67" s="5">
        <f>temperatury5[[#This Row],[Lody]]*5</f>
        <v>495</v>
      </c>
      <c r="H67" s="5">
        <f>temperatury5[[#This Row],[Kukurydza]]*6</f>
        <v>408</v>
      </c>
      <c r="I67" s="5">
        <f>temperatury5[[#This Row],[Utarg hot]]+temperatury5[[#This Row],[Utarg lod]]+temperatury5[[#This Row],[Utarg kuk]]</f>
        <v>1407</v>
      </c>
      <c r="J67" s="5">
        <f>J66+temperatury5[[#This Row],[Kolumna1]]</f>
        <v>110266</v>
      </c>
    </row>
    <row r="68" spans="1:10" x14ac:dyDescent="0.3">
      <c r="A68" s="1">
        <v>44779</v>
      </c>
      <c r="B68">
        <v>21</v>
      </c>
      <c r="C68">
        <f xml:space="preserve"> INT(90 * (1 + ($N$1* ((temperatury5[[#This Row],[Temperatura]]-24)/2))))</f>
        <v>79</v>
      </c>
      <c r="D68">
        <f xml:space="preserve"> INT(120 * (1 + ($N$2* ((temperatury5[[#This Row],[Temperatura]]-24)/2))))</f>
        <v>107</v>
      </c>
      <c r="E68">
        <f xml:space="preserve"> INT(80 * (1 + ($N$3* ((temperatury5[[#This Row],[Temperatura]]-24)/2))))</f>
        <v>72</v>
      </c>
      <c r="F68" s="5">
        <f>temperatury5[[#This Row],[Hotdogi]]*7</f>
        <v>553</v>
      </c>
      <c r="G68" s="5">
        <f>temperatury5[[#This Row],[Lody]]*5</f>
        <v>535</v>
      </c>
      <c r="H68" s="5">
        <f>temperatury5[[#This Row],[Kukurydza]]*6</f>
        <v>432</v>
      </c>
      <c r="I68" s="5">
        <f>temperatury5[[#This Row],[Utarg hot]]+temperatury5[[#This Row],[Utarg lod]]+temperatury5[[#This Row],[Utarg kuk]]</f>
        <v>1520</v>
      </c>
      <c r="J68" s="5">
        <f>J67+temperatury5[[#This Row],[Kolumna1]]</f>
        <v>111786</v>
      </c>
    </row>
    <row r="69" spans="1:10" x14ac:dyDescent="0.3">
      <c r="A69" s="1">
        <v>44780</v>
      </c>
      <c r="B69">
        <v>23</v>
      </c>
      <c r="C69">
        <f xml:space="preserve"> INT(90 * (1 + ($N$1* ((temperatury5[[#This Row],[Temperatura]]-24)/2))))</f>
        <v>86</v>
      </c>
      <c r="D69">
        <f xml:space="preserve"> INT(120 * (1 + ($N$2* ((temperatury5[[#This Row],[Temperatura]]-24)/2))))</f>
        <v>115</v>
      </c>
      <c r="E69">
        <f xml:space="preserve"> INT(80 * (1 + ($N$3* ((temperatury5[[#This Row],[Temperatura]]-24)/2))))</f>
        <v>77</v>
      </c>
      <c r="F69" s="5">
        <f>temperatury5[[#This Row],[Hotdogi]]*7</f>
        <v>602</v>
      </c>
      <c r="G69" s="5">
        <f>temperatury5[[#This Row],[Lody]]*5</f>
        <v>575</v>
      </c>
      <c r="H69" s="5">
        <f>temperatury5[[#This Row],[Kukurydza]]*6</f>
        <v>462</v>
      </c>
      <c r="I69" s="5">
        <f>temperatury5[[#This Row],[Utarg hot]]+temperatury5[[#This Row],[Utarg lod]]+temperatury5[[#This Row],[Utarg kuk]]</f>
        <v>1639</v>
      </c>
      <c r="J69" s="5">
        <f>J68+temperatury5[[#This Row],[Kolumna1]]</f>
        <v>113425</v>
      </c>
    </row>
    <row r="70" spans="1:10" x14ac:dyDescent="0.3">
      <c r="A70" s="1">
        <v>44781</v>
      </c>
      <c r="B70">
        <v>27</v>
      </c>
      <c r="C70">
        <f xml:space="preserve"> INT(90 * (1 + ($N$1* ((temperatury5[[#This Row],[Temperatura]]-24)/2))))</f>
        <v>100</v>
      </c>
      <c r="D70">
        <f xml:space="preserve"> INT(120 * (1 + ($N$2* ((temperatury5[[#This Row],[Temperatura]]-24)/2))))</f>
        <v>132</v>
      </c>
      <c r="E70">
        <f xml:space="preserve"> INT(80 * (1 + ($N$3* ((temperatury5[[#This Row],[Temperatura]]-24)/2))))</f>
        <v>87</v>
      </c>
      <c r="F70" s="5">
        <f>temperatury5[[#This Row],[Hotdogi]]*7</f>
        <v>700</v>
      </c>
      <c r="G70" s="5">
        <f>temperatury5[[#This Row],[Lody]]*5</f>
        <v>660</v>
      </c>
      <c r="H70" s="5">
        <f>temperatury5[[#This Row],[Kukurydza]]*6</f>
        <v>522</v>
      </c>
      <c r="I70" s="5">
        <f>temperatury5[[#This Row],[Utarg hot]]+temperatury5[[#This Row],[Utarg lod]]+temperatury5[[#This Row],[Utarg kuk]]</f>
        <v>1882</v>
      </c>
      <c r="J70" s="5">
        <f>J69+temperatury5[[#This Row],[Kolumna1]]</f>
        <v>115307</v>
      </c>
    </row>
    <row r="71" spans="1:10" x14ac:dyDescent="0.3">
      <c r="A71" s="1">
        <v>44782</v>
      </c>
      <c r="B71">
        <v>20</v>
      </c>
      <c r="C71">
        <f xml:space="preserve"> INT(90 * (1 + ($N$1* ((temperatury5[[#This Row],[Temperatura]]-24)/2))))</f>
        <v>76</v>
      </c>
      <c r="D71">
        <f xml:space="preserve"> INT(120 * (1 + ($N$2* ((temperatury5[[#This Row],[Temperatura]]-24)/2))))</f>
        <v>103</v>
      </c>
      <c r="E71">
        <f xml:space="preserve"> INT(80 * (1 + ($N$3* ((temperatury5[[#This Row],[Temperatura]]-24)/2))))</f>
        <v>70</v>
      </c>
      <c r="F71" s="5">
        <f>temperatury5[[#This Row],[Hotdogi]]*7</f>
        <v>532</v>
      </c>
      <c r="G71" s="5">
        <f>temperatury5[[#This Row],[Lody]]*5</f>
        <v>515</v>
      </c>
      <c r="H71" s="5">
        <f>temperatury5[[#This Row],[Kukurydza]]*6</f>
        <v>420</v>
      </c>
      <c r="I71" s="5">
        <f>temperatury5[[#This Row],[Utarg hot]]+temperatury5[[#This Row],[Utarg lod]]+temperatury5[[#This Row],[Utarg kuk]]</f>
        <v>1467</v>
      </c>
      <c r="J71" s="5">
        <f>J70+temperatury5[[#This Row],[Kolumna1]]</f>
        <v>116774</v>
      </c>
    </row>
    <row r="72" spans="1:10" x14ac:dyDescent="0.3">
      <c r="A72" s="1">
        <v>44783</v>
      </c>
      <c r="B72">
        <v>18</v>
      </c>
      <c r="C72">
        <f xml:space="preserve"> INT(90 * (1 + ($N$1* ((temperatury5[[#This Row],[Temperatura]]-24)/2))))</f>
        <v>69</v>
      </c>
      <c r="D72">
        <f xml:space="preserve"> INT(120 * (1 + ($N$2* ((temperatury5[[#This Row],[Temperatura]]-24)/2))))</f>
        <v>95</v>
      </c>
      <c r="E72">
        <f xml:space="preserve"> INT(80 * (1 + ($N$3* ((temperatury5[[#This Row],[Temperatura]]-24)/2))))</f>
        <v>65</v>
      </c>
      <c r="F72" s="5">
        <f>temperatury5[[#This Row],[Hotdogi]]*7</f>
        <v>483</v>
      </c>
      <c r="G72" s="5">
        <f>temperatury5[[#This Row],[Lody]]*5</f>
        <v>475</v>
      </c>
      <c r="H72" s="5">
        <f>temperatury5[[#This Row],[Kukurydza]]*6</f>
        <v>390</v>
      </c>
      <c r="I72" s="5">
        <f>temperatury5[[#This Row],[Utarg hot]]+temperatury5[[#This Row],[Utarg lod]]+temperatury5[[#This Row],[Utarg kuk]]</f>
        <v>1348</v>
      </c>
      <c r="J72" s="5">
        <f>J71+temperatury5[[#This Row],[Kolumna1]]</f>
        <v>118122</v>
      </c>
    </row>
    <row r="73" spans="1:10" x14ac:dyDescent="0.3">
      <c r="A73" s="1">
        <v>44784</v>
      </c>
      <c r="B73">
        <v>17</v>
      </c>
      <c r="C73">
        <f xml:space="preserve"> INT(90 * (1 + ($N$1* ((temperatury5[[#This Row],[Temperatura]]-24)/2))))</f>
        <v>65</v>
      </c>
      <c r="D73">
        <f xml:space="preserve"> INT(120 * (1 + ($N$2* ((temperatury5[[#This Row],[Temperatura]]-24)/2))))</f>
        <v>91</v>
      </c>
      <c r="E73">
        <f xml:space="preserve"> INT(80 * (1 + ($N$3* ((temperatury5[[#This Row],[Temperatura]]-24)/2))))</f>
        <v>63</v>
      </c>
      <c r="F73" s="5">
        <f>temperatury5[[#This Row],[Hotdogi]]*7</f>
        <v>455</v>
      </c>
      <c r="G73" s="5">
        <f>temperatury5[[#This Row],[Lody]]*5</f>
        <v>455</v>
      </c>
      <c r="H73" s="5">
        <f>temperatury5[[#This Row],[Kukurydza]]*6</f>
        <v>378</v>
      </c>
      <c r="I73" s="5">
        <f>temperatury5[[#This Row],[Utarg hot]]+temperatury5[[#This Row],[Utarg lod]]+temperatury5[[#This Row],[Utarg kuk]]</f>
        <v>1288</v>
      </c>
      <c r="J73" s="5">
        <f>J72+temperatury5[[#This Row],[Kolumna1]]</f>
        <v>119410</v>
      </c>
    </row>
    <row r="74" spans="1:10" x14ac:dyDescent="0.3">
      <c r="A74" s="1">
        <v>44785</v>
      </c>
      <c r="B74">
        <v>19</v>
      </c>
      <c r="C74">
        <f xml:space="preserve"> INT(90 * (1 + ($N$1* ((temperatury5[[#This Row],[Temperatura]]-24)/2))))</f>
        <v>72</v>
      </c>
      <c r="D74">
        <f xml:space="preserve"> INT(120 * (1 + ($N$2* ((temperatury5[[#This Row],[Temperatura]]-24)/2))))</f>
        <v>99</v>
      </c>
      <c r="E74">
        <f xml:space="preserve"> INT(80 * (1 + ($N$3* ((temperatury5[[#This Row],[Temperatura]]-24)/2))))</f>
        <v>68</v>
      </c>
      <c r="F74" s="5">
        <f>temperatury5[[#This Row],[Hotdogi]]*7</f>
        <v>504</v>
      </c>
      <c r="G74" s="5">
        <f>temperatury5[[#This Row],[Lody]]*5</f>
        <v>495</v>
      </c>
      <c r="H74" s="5">
        <f>temperatury5[[#This Row],[Kukurydza]]*6</f>
        <v>408</v>
      </c>
      <c r="I74" s="5">
        <f>temperatury5[[#This Row],[Utarg hot]]+temperatury5[[#This Row],[Utarg lod]]+temperatury5[[#This Row],[Utarg kuk]]</f>
        <v>1407</v>
      </c>
      <c r="J74" s="5">
        <f>J73+temperatury5[[#This Row],[Kolumna1]]</f>
        <v>120817</v>
      </c>
    </row>
    <row r="75" spans="1:10" x14ac:dyDescent="0.3">
      <c r="A75" s="1">
        <v>44786</v>
      </c>
      <c r="B75">
        <v>26</v>
      </c>
      <c r="C75">
        <f xml:space="preserve"> INT(90 * (1 + ($N$1* ((temperatury5[[#This Row],[Temperatura]]-24)/2))))</f>
        <v>96</v>
      </c>
      <c r="D75">
        <f xml:space="preserve"> INT(120 * (1 + ($N$2* ((temperatury5[[#This Row],[Temperatura]]-24)/2))))</f>
        <v>128</v>
      </c>
      <c r="E75">
        <f xml:space="preserve"> INT(80 * (1 + ($N$3* ((temperatury5[[#This Row],[Temperatura]]-24)/2))))</f>
        <v>84</v>
      </c>
      <c r="F75" s="5">
        <f>temperatury5[[#This Row],[Hotdogi]]*7</f>
        <v>672</v>
      </c>
      <c r="G75" s="5">
        <f>temperatury5[[#This Row],[Lody]]*5</f>
        <v>640</v>
      </c>
      <c r="H75" s="5">
        <f>temperatury5[[#This Row],[Kukurydza]]*6</f>
        <v>504</v>
      </c>
      <c r="I75" s="5">
        <f>temperatury5[[#This Row],[Utarg hot]]+temperatury5[[#This Row],[Utarg lod]]+temperatury5[[#This Row],[Utarg kuk]]</f>
        <v>1816</v>
      </c>
      <c r="J75" s="5">
        <f>J74+temperatury5[[#This Row],[Kolumna1]]</f>
        <v>122633</v>
      </c>
    </row>
    <row r="76" spans="1:10" x14ac:dyDescent="0.3">
      <c r="A76" s="1">
        <v>44787</v>
      </c>
      <c r="B76">
        <v>21</v>
      </c>
      <c r="C76">
        <f xml:space="preserve"> INT(90 * (1 + ($N$1* ((temperatury5[[#This Row],[Temperatura]]-24)/2))))</f>
        <v>79</v>
      </c>
      <c r="D76">
        <f xml:space="preserve"> INT(120 * (1 + ($N$2* ((temperatury5[[#This Row],[Temperatura]]-24)/2))))</f>
        <v>107</v>
      </c>
      <c r="E76">
        <f xml:space="preserve"> INT(80 * (1 + ($N$3* ((temperatury5[[#This Row],[Temperatura]]-24)/2))))</f>
        <v>72</v>
      </c>
      <c r="F76" s="5">
        <f>temperatury5[[#This Row],[Hotdogi]]*7</f>
        <v>553</v>
      </c>
      <c r="G76" s="5">
        <f>temperatury5[[#This Row],[Lody]]*5</f>
        <v>535</v>
      </c>
      <c r="H76" s="5">
        <f>temperatury5[[#This Row],[Kukurydza]]*6</f>
        <v>432</v>
      </c>
      <c r="I76" s="5">
        <f>temperatury5[[#This Row],[Utarg hot]]+temperatury5[[#This Row],[Utarg lod]]+temperatury5[[#This Row],[Utarg kuk]]</f>
        <v>1520</v>
      </c>
      <c r="J76" s="5">
        <f>J75+temperatury5[[#This Row],[Kolumna1]]</f>
        <v>124153</v>
      </c>
    </row>
    <row r="77" spans="1:10" x14ac:dyDescent="0.3">
      <c r="A77" s="1">
        <v>44788</v>
      </c>
      <c r="B77">
        <v>19</v>
      </c>
      <c r="C77">
        <f xml:space="preserve"> INT(90 * (1 + ($N$1* ((temperatury5[[#This Row],[Temperatura]]-24)/2))))</f>
        <v>72</v>
      </c>
      <c r="D77">
        <f xml:space="preserve"> INT(120 * (1 + ($N$2* ((temperatury5[[#This Row],[Temperatura]]-24)/2))))</f>
        <v>99</v>
      </c>
      <c r="E77">
        <f xml:space="preserve"> INT(80 * (1 + ($N$3* ((temperatury5[[#This Row],[Temperatura]]-24)/2))))</f>
        <v>68</v>
      </c>
      <c r="F77" s="5">
        <f>temperatury5[[#This Row],[Hotdogi]]*7</f>
        <v>504</v>
      </c>
      <c r="G77" s="5">
        <f>temperatury5[[#This Row],[Lody]]*5</f>
        <v>495</v>
      </c>
      <c r="H77" s="5">
        <f>temperatury5[[#This Row],[Kukurydza]]*6</f>
        <v>408</v>
      </c>
      <c r="I77" s="5">
        <f>temperatury5[[#This Row],[Utarg hot]]+temperatury5[[#This Row],[Utarg lod]]+temperatury5[[#This Row],[Utarg kuk]]</f>
        <v>1407</v>
      </c>
      <c r="J77" s="5">
        <f>J76+temperatury5[[#This Row],[Kolumna1]]</f>
        <v>125560</v>
      </c>
    </row>
    <row r="78" spans="1:10" x14ac:dyDescent="0.3">
      <c r="A78" s="1">
        <v>44789</v>
      </c>
      <c r="B78">
        <v>19</v>
      </c>
      <c r="C78">
        <f xml:space="preserve"> INT(90 * (1 + ($N$1* ((temperatury5[[#This Row],[Temperatura]]-24)/2))))</f>
        <v>72</v>
      </c>
      <c r="D78">
        <f xml:space="preserve"> INT(120 * (1 + ($N$2* ((temperatury5[[#This Row],[Temperatura]]-24)/2))))</f>
        <v>99</v>
      </c>
      <c r="E78">
        <f xml:space="preserve"> INT(80 * (1 + ($N$3* ((temperatury5[[#This Row],[Temperatura]]-24)/2))))</f>
        <v>68</v>
      </c>
      <c r="F78" s="5">
        <f>temperatury5[[#This Row],[Hotdogi]]*7</f>
        <v>504</v>
      </c>
      <c r="G78" s="5">
        <f>temperatury5[[#This Row],[Lody]]*5</f>
        <v>495</v>
      </c>
      <c r="H78" s="5">
        <f>temperatury5[[#This Row],[Kukurydza]]*6</f>
        <v>408</v>
      </c>
      <c r="I78" s="5">
        <f>temperatury5[[#This Row],[Utarg hot]]+temperatury5[[#This Row],[Utarg lod]]+temperatury5[[#This Row],[Utarg kuk]]</f>
        <v>1407</v>
      </c>
      <c r="J78" s="5">
        <f>J77+temperatury5[[#This Row],[Kolumna1]]</f>
        <v>126967</v>
      </c>
    </row>
    <row r="79" spans="1:10" x14ac:dyDescent="0.3">
      <c r="A79" s="1">
        <v>44790</v>
      </c>
      <c r="B79">
        <v>21</v>
      </c>
      <c r="C79">
        <f xml:space="preserve"> INT(90 * (1 + ($N$1* ((temperatury5[[#This Row],[Temperatura]]-24)/2))))</f>
        <v>79</v>
      </c>
      <c r="D79">
        <f xml:space="preserve"> INT(120 * (1 + ($N$2* ((temperatury5[[#This Row],[Temperatura]]-24)/2))))</f>
        <v>107</v>
      </c>
      <c r="E79">
        <f xml:space="preserve"> INT(80 * (1 + ($N$3* ((temperatury5[[#This Row],[Temperatura]]-24)/2))))</f>
        <v>72</v>
      </c>
      <c r="F79" s="5">
        <f>temperatury5[[#This Row],[Hotdogi]]*7</f>
        <v>553</v>
      </c>
      <c r="G79" s="5">
        <f>temperatury5[[#This Row],[Lody]]*5</f>
        <v>535</v>
      </c>
      <c r="H79" s="5">
        <f>temperatury5[[#This Row],[Kukurydza]]*6</f>
        <v>432</v>
      </c>
      <c r="I79" s="5">
        <f>temperatury5[[#This Row],[Utarg hot]]+temperatury5[[#This Row],[Utarg lod]]+temperatury5[[#This Row],[Utarg kuk]]</f>
        <v>1520</v>
      </c>
      <c r="J79" s="5">
        <f>J78+temperatury5[[#This Row],[Kolumna1]]</f>
        <v>128487</v>
      </c>
    </row>
    <row r="80" spans="1:10" x14ac:dyDescent="0.3">
      <c r="A80" s="1">
        <v>44791</v>
      </c>
      <c r="B80">
        <v>21</v>
      </c>
      <c r="C80">
        <f xml:space="preserve"> INT(90 * (1 + ($N$1* ((temperatury5[[#This Row],[Temperatura]]-24)/2))))</f>
        <v>79</v>
      </c>
      <c r="D80">
        <f xml:space="preserve"> INT(120 * (1 + ($N$2* ((temperatury5[[#This Row],[Temperatura]]-24)/2))))</f>
        <v>107</v>
      </c>
      <c r="E80">
        <f xml:space="preserve"> INT(80 * (1 + ($N$3* ((temperatury5[[#This Row],[Temperatura]]-24)/2))))</f>
        <v>72</v>
      </c>
      <c r="F80" s="5">
        <f>temperatury5[[#This Row],[Hotdogi]]*7</f>
        <v>553</v>
      </c>
      <c r="G80" s="5">
        <f>temperatury5[[#This Row],[Lody]]*5</f>
        <v>535</v>
      </c>
      <c r="H80" s="5">
        <f>temperatury5[[#This Row],[Kukurydza]]*6</f>
        <v>432</v>
      </c>
      <c r="I80" s="5">
        <f>temperatury5[[#This Row],[Utarg hot]]+temperatury5[[#This Row],[Utarg lod]]+temperatury5[[#This Row],[Utarg kuk]]</f>
        <v>1520</v>
      </c>
      <c r="J80" s="5">
        <f>J79+temperatury5[[#This Row],[Kolumna1]]</f>
        <v>130007</v>
      </c>
    </row>
    <row r="81" spans="1:10" x14ac:dyDescent="0.3">
      <c r="A81" s="1">
        <v>44792</v>
      </c>
      <c r="B81">
        <v>24</v>
      </c>
      <c r="C81">
        <f xml:space="preserve"> INT(90 * (1 + ($N$1* ((temperatury5[[#This Row],[Temperatura]]-24)/2))))</f>
        <v>90</v>
      </c>
      <c r="D81">
        <f xml:space="preserve"> INT(120 * (1 + ($N$2* ((temperatury5[[#This Row],[Temperatura]]-24)/2))))</f>
        <v>120</v>
      </c>
      <c r="E81">
        <f xml:space="preserve"> INT(80 * (1 + ($N$3* ((temperatury5[[#This Row],[Temperatura]]-24)/2))))</f>
        <v>80</v>
      </c>
      <c r="F81" s="5">
        <f>temperatury5[[#This Row],[Hotdogi]]*7</f>
        <v>630</v>
      </c>
      <c r="G81" s="5">
        <f>temperatury5[[#This Row],[Lody]]*5</f>
        <v>600</v>
      </c>
      <c r="H81" s="5">
        <f>temperatury5[[#This Row],[Kukurydza]]*6</f>
        <v>480</v>
      </c>
      <c r="I81" s="5">
        <f>temperatury5[[#This Row],[Utarg hot]]+temperatury5[[#This Row],[Utarg lod]]+temperatury5[[#This Row],[Utarg kuk]]</f>
        <v>1710</v>
      </c>
      <c r="J81" s="5">
        <f>J80+temperatury5[[#This Row],[Kolumna1]]</f>
        <v>131717</v>
      </c>
    </row>
    <row r="82" spans="1:10" x14ac:dyDescent="0.3">
      <c r="A82" s="1">
        <v>44793</v>
      </c>
      <c r="B82">
        <v>26</v>
      </c>
      <c r="C82">
        <f xml:space="preserve"> INT(90 * (1 + ($N$1* ((temperatury5[[#This Row],[Temperatura]]-24)/2))))</f>
        <v>96</v>
      </c>
      <c r="D82">
        <f xml:space="preserve"> INT(120 * (1 + ($N$2* ((temperatury5[[#This Row],[Temperatura]]-24)/2))))</f>
        <v>128</v>
      </c>
      <c r="E82">
        <f xml:space="preserve"> INT(80 * (1 + ($N$3* ((temperatury5[[#This Row],[Temperatura]]-24)/2))))</f>
        <v>84</v>
      </c>
      <c r="F82" s="5">
        <f>temperatury5[[#This Row],[Hotdogi]]*7</f>
        <v>672</v>
      </c>
      <c r="G82" s="5">
        <f>temperatury5[[#This Row],[Lody]]*5</f>
        <v>640</v>
      </c>
      <c r="H82" s="5">
        <f>temperatury5[[#This Row],[Kukurydza]]*6</f>
        <v>504</v>
      </c>
      <c r="I82" s="5">
        <f>temperatury5[[#This Row],[Utarg hot]]+temperatury5[[#This Row],[Utarg lod]]+temperatury5[[#This Row],[Utarg kuk]]</f>
        <v>1816</v>
      </c>
      <c r="J82" s="5">
        <f>J81+temperatury5[[#This Row],[Kolumna1]]</f>
        <v>133533</v>
      </c>
    </row>
    <row r="83" spans="1:10" x14ac:dyDescent="0.3">
      <c r="A83" s="1">
        <v>44794</v>
      </c>
      <c r="B83">
        <v>23</v>
      </c>
      <c r="C83">
        <f xml:space="preserve"> INT(90 * (1 + ($N$1* ((temperatury5[[#This Row],[Temperatura]]-24)/2))))</f>
        <v>86</v>
      </c>
      <c r="D83">
        <f xml:space="preserve"> INT(120 * (1 + ($N$2* ((temperatury5[[#This Row],[Temperatura]]-24)/2))))</f>
        <v>115</v>
      </c>
      <c r="E83">
        <f xml:space="preserve"> INT(80 * (1 + ($N$3* ((temperatury5[[#This Row],[Temperatura]]-24)/2))))</f>
        <v>77</v>
      </c>
      <c r="F83" s="5">
        <f>temperatury5[[#This Row],[Hotdogi]]*7</f>
        <v>602</v>
      </c>
      <c r="G83" s="5">
        <f>temperatury5[[#This Row],[Lody]]*5</f>
        <v>575</v>
      </c>
      <c r="H83" s="5">
        <f>temperatury5[[#This Row],[Kukurydza]]*6</f>
        <v>462</v>
      </c>
      <c r="I83" s="5">
        <f>temperatury5[[#This Row],[Utarg hot]]+temperatury5[[#This Row],[Utarg lod]]+temperatury5[[#This Row],[Utarg kuk]]</f>
        <v>1639</v>
      </c>
      <c r="J83" s="5">
        <f>J82+temperatury5[[#This Row],[Kolumna1]]</f>
        <v>135172</v>
      </c>
    </row>
    <row r="84" spans="1:10" x14ac:dyDescent="0.3">
      <c r="A84" s="1">
        <v>44795</v>
      </c>
      <c r="B84">
        <v>23</v>
      </c>
      <c r="C84">
        <f xml:space="preserve"> INT(90 * (1 + ($N$1* ((temperatury5[[#This Row],[Temperatura]]-24)/2))))</f>
        <v>86</v>
      </c>
      <c r="D84">
        <f xml:space="preserve"> INT(120 * (1 + ($N$2* ((temperatury5[[#This Row],[Temperatura]]-24)/2))))</f>
        <v>115</v>
      </c>
      <c r="E84">
        <f xml:space="preserve"> INT(80 * (1 + ($N$3* ((temperatury5[[#This Row],[Temperatura]]-24)/2))))</f>
        <v>77</v>
      </c>
      <c r="F84" s="5">
        <f>temperatury5[[#This Row],[Hotdogi]]*7</f>
        <v>602</v>
      </c>
      <c r="G84" s="5">
        <f>temperatury5[[#This Row],[Lody]]*5</f>
        <v>575</v>
      </c>
      <c r="H84" s="5">
        <f>temperatury5[[#This Row],[Kukurydza]]*6</f>
        <v>462</v>
      </c>
      <c r="I84" s="5">
        <f>temperatury5[[#This Row],[Utarg hot]]+temperatury5[[#This Row],[Utarg lod]]+temperatury5[[#This Row],[Utarg kuk]]</f>
        <v>1639</v>
      </c>
      <c r="J84" s="5">
        <f>J83+temperatury5[[#This Row],[Kolumna1]]</f>
        <v>136811</v>
      </c>
    </row>
    <row r="85" spans="1:10" x14ac:dyDescent="0.3">
      <c r="A85" s="1">
        <v>44796</v>
      </c>
      <c r="B85">
        <v>24</v>
      </c>
      <c r="C85">
        <f xml:space="preserve"> INT(90 * (1 + ($N$1* ((temperatury5[[#This Row],[Temperatura]]-24)/2))))</f>
        <v>90</v>
      </c>
      <c r="D85">
        <f xml:space="preserve"> INT(120 * (1 + ($N$2* ((temperatury5[[#This Row],[Temperatura]]-24)/2))))</f>
        <v>120</v>
      </c>
      <c r="E85">
        <f xml:space="preserve"> INT(80 * (1 + ($N$3* ((temperatury5[[#This Row],[Temperatura]]-24)/2))))</f>
        <v>80</v>
      </c>
      <c r="F85" s="5">
        <f>temperatury5[[#This Row],[Hotdogi]]*7</f>
        <v>630</v>
      </c>
      <c r="G85" s="5">
        <f>temperatury5[[#This Row],[Lody]]*5</f>
        <v>600</v>
      </c>
      <c r="H85" s="5">
        <f>temperatury5[[#This Row],[Kukurydza]]*6</f>
        <v>480</v>
      </c>
      <c r="I85" s="5">
        <f>temperatury5[[#This Row],[Utarg hot]]+temperatury5[[#This Row],[Utarg lod]]+temperatury5[[#This Row],[Utarg kuk]]</f>
        <v>1710</v>
      </c>
      <c r="J85" s="5">
        <f>J84+temperatury5[[#This Row],[Kolumna1]]</f>
        <v>138521</v>
      </c>
    </row>
    <row r="86" spans="1:10" x14ac:dyDescent="0.3">
      <c r="A86" s="1">
        <v>44797</v>
      </c>
      <c r="B86">
        <v>26</v>
      </c>
      <c r="C86">
        <f xml:space="preserve"> INT(90 * (1 + ($N$1* ((temperatury5[[#This Row],[Temperatura]]-24)/2))))</f>
        <v>96</v>
      </c>
      <c r="D86">
        <f xml:space="preserve"> INT(120 * (1 + ($N$2* ((temperatury5[[#This Row],[Temperatura]]-24)/2))))</f>
        <v>128</v>
      </c>
      <c r="E86">
        <f xml:space="preserve"> INT(80 * (1 + ($N$3* ((temperatury5[[#This Row],[Temperatura]]-24)/2))))</f>
        <v>84</v>
      </c>
      <c r="F86" s="5">
        <f>temperatury5[[#This Row],[Hotdogi]]*7</f>
        <v>672</v>
      </c>
      <c r="G86" s="5">
        <f>temperatury5[[#This Row],[Lody]]*5</f>
        <v>640</v>
      </c>
      <c r="H86" s="5">
        <f>temperatury5[[#This Row],[Kukurydza]]*6</f>
        <v>504</v>
      </c>
      <c r="I86" s="5">
        <f>temperatury5[[#This Row],[Utarg hot]]+temperatury5[[#This Row],[Utarg lod]]+temperatury5[[#This Row],[Utarg kuk]]</f>
        <v>1816</v>
      </c>
      <c r="J86" s="5">
        <f>J85+temperatury5[[#This Row],[Kolumna1]]</f>
        <v>140337</v>
      </c>
    </row>
    <row r="87" spans="1:10" x14ac:dyDescent="0.3">
      <c r="A87" s="1">
        <v>44798</v>
      </c>
      <c r="B87">
        <v>28</v>
      </c>
      <c r="C87">
        <f xml:space="preserve"> INT(90 * (1 + ($N$1* ((temperatury5[[#This Row],[Temperatura]]-24)/2))))</f>
        <v>103</v>
      </c>
      <c r="D87">
        <f xml:space="preserve"> INT(120 * (1 + ($N$2* ((temperatury5[[#This Row],[Temperatura]]-24)/2))))</f>
        <v>136</v>
      </c>
      <c r="E87">
        <f xml:space="preserve"> INT(80 * (1 + ($N$3* ((temperatury5[[#This Row],[Temperatura]]-24)/2))))</f>
        <v>89</v>
      </c>
      <c r="F87" s="5">
        <f>temperatury5[[#This Row],[Hotdogi]]*7</f>
        <v>721</v>
      </c>
      <c r="G87" s="5">
        <f>temperatury5[[#This Row],[Lody]]*5</f>
        <v>680</v>
      </c>
      <c r="H87" s="5">
        <f>temperatury5[[#This Row],[Kukurydza]]*6</f>
        <v>534</v>
      </c>
      <c r="I87" s="5">
        <f>temperatury5[[#This Row],[Utarg hot]]+temperatury5[[#This Row],[Utarg lod]]+temperatury5[[#This Row],[Utarg kuk]]</f>
        <v>1935</v>
      </c>
      <c r="J87" s="5">
        <f>J86+temperatury5[[#This Row],[Kolumna1]]</f>
        <v>142272</v>
      </c>
    </row>
    <row r="88" spans="1:10" x14ac:dyDescent="0.3">
      <c r="A88" s="1">
        <v>44799</v>
      </c>
      <c r="B88">
        <v>32</v>
      </c>
      <c r="C88">
        <f xml:space="preserve"> INT(90 * (1 + ($N$1* ((temperatury5[[#This Row],[Temperatura]]-24)/2))))</f>
        <v>117</v>
      </c>
      <c r="D88">
        <f xml:space="preserve"> INT(120 * (1 + ($N$2* ((temperatury5[[#This Row],[Temperatura]]-24)/2))))</f>
        <v>153</v>
      </c>
      <c r="E88">
        <f xml:space="preserve"> INT(80 * (1 + ($N$3* ((temperatury5[[#This Row],[Temperatura]]-24)/2))))</f>
        <v>98</v>
      </c>
      <c r="F88" s="5">
        <f>temperatury5[[#This Row],[Hotdogi]]*7</f>
        <v>819</v>
      </c>
      <c r="G88" s="5">
        <f>temperatury5[[#This Row],[Lody]]*5</f>
        <v>765</v>
      </c>
      <c r="H88" s="5">
        <f>temperatury5[[#This Row],[Kukurydza]]*6</f>
        <v>588</v>
      </c>
      <c r="I88" s="5">
        <f>temperatury5[[#This Row],[Utarg hot]]+temperatury5[[#This Row],[Utarg lod]]+temperatury5[[#This Row],[Utarg kuk]]</f>
        <v>2172</v>
      </c>
      <c r="J88" s="5">
        <f>J87+temperatury5[[#This Row],[Kolumna1]]</f>
        <v>144444</v>
      </c>
    </row>
    <row r="89" spans="1:10" x14ac:dyDescent="0.3">
      <c r="A89" s="1">
        <v>44800</v>
      </c>
      <c r="B89">
        <v>26</v>
      </c>
      <c r="C89">
        <f xml:space="preserve"> INT(90 * (1 + ($N$1* ((temperatury5[[#This Row],[Temperatura]]-24)/2))))</f>
        <v>96</v>
      </c>
      <c r="D89">
        <f xml:space="preserve"> INT(120 * (1 + ($N$2* ((temperatury5[[#This Row],[Temperatura]]-24)/2))))</f>
        <v>128</v>
      </c>
      <c r="E89">
        <f xml:space="preserve"> INT(80 * (1 + ($N$3* ((temperatury5[[#This Row],[Temperatura]]-24)/2))))</f>
        <v>84</v>
      </c>
      <c r="F89" s="5">
        <f>temperatury5[[#This Row],[Hotdogi]]*7</f>
        <v>672</v>
      </c>
      <c r="G89" s="5">
        <f>temperatury5[[#This Row],[Lody]]*5</f>
        <v>640</v>
      </c>
      <c r="H89" s="5">
        <f>temperatury5[[#This Row],[Kukurydza]]*6</f>
        <v>504</v>
      </c>
      <c r="I89" s="5">
        <f>temperatury5[[#This Row],[Utarg hot]]+temperatury5[[#This Row],[Utarg lod]]+temperatury5[[#This Row],[Utarg kuk]]</f>
        <v>1816</v>
      </c>
      <c r="J89" s="5">
        <f>J88+temperatury5[[#This Row],[Kolumna1]]</f>
        <v>146260</v>
      </c>
    </row>
    <row r="90" spans="1:10" x14ac:dyDescent="0.3">
      <c r="A90" s="1">
        <v>44801</v>
      </c>
      <c r="B90">
        <v>32</v>
      </c>
      <c r="C90">
        <f xml:space="preserve"> INT(90 * (1 + ($N$1* ((temperatury5[[#This Row],[Temperatura]]-24)/2))))</f>
        <v>117</v>
      </c>
      <c r="D90">
        <f xml:space="preserve"> INT(120 * (1 + ($N$2* ((temperatury5[[#This Row],[Temperatura]]-24)/2))))</f>
        <v>153</v>
      </c>
      <c r="E90">
        <f xml:space="preserve"> INT(80 * (1 + ($N$3* ((temperatury5[[#This Row],[Temperatura]]-24)/2))))</f>
        <v>98</v>
      </c>
      <c r="F90" s="5">
        <f>temperatury5[[#This Row],[Hotdogi]]*7</f>
        <v>819</v>
      </c>
      <c r="G90" s="5">
        <f>temperatury5[[#This Row],[Lody]]*5</f>
        <v>765</v>
      </c>
      <c r="H90" s="5">
        <f>temperatury5[[#This Row],[Kukurydza]]*6</f>
        <v>588</v>
      </c>
      <c r="I90" s="5">
        <f>temperatury5[[#This Row],[Utarg hot]]+temperatury5[[#This Row],[Utarg lod]]+temperatury5[[#This Row],[Utarg kuk]]</f>
        <v>2172</v>
      </c>
      <c r="J90" s="5">
        <f>J89+temperatury5[[#This Row],[Kolumna1]]</f>
        <v>148432</v>
      </c>
    </row>
    <row r="91" spans="1:10" x14ac:dyDescent="0.3">
      <c r="A91" s="1">
        <v>44802</v>
      </c>
      <c r="B91">
        <v>23</v>
      </c>
      <c r="C91">
        <f xml:space="preserve"> INT(90 * (1 + ($N$1* ((temperatury5[[#This Row],[Temperatura]]-24)/2))))</f>
        <v>86</v>
      </c>
      <c r="D91">
        <f xml:space="preserve"> INT(120 * (1 + ($N$2* ((temperatury5[[#This Row],[Temperatura]]-24)/2))))</f>
        <v>115</v>
      </c>
      <c r="E91">
        <f xml:space="preserve"> INT(80 * (1 + ($N$3* ((temperatury5[[#This Row],[Temperatura]]-24)/2))))</f>
        <v>77</v>
      </c>
      <c r="F91" s="5">
        <f>temperatury5[[#This Row],[Hotdogi]]*7</f>
        <v>602</v>
      </c>
      <c r="G91" s="5">
        <f>temperatury5[[#This Row],[Lody]]*5</f>
        <v>575</v>
      </c>
      <c r="H91" s="5">
        <f>temperatury5[[#This Row],[Kukurydza]]*6</f>
        <v>462</v>
      </c>
      <c r="I91" s="5">
        <f>temperatury5[[#This Row],[Utarg hot]]+temperatury5[[#This Row],[Utarg lod]]+temperatury5[[#This Row],[Utarg kuk]]</f>
        <v>1639</v>
      </c>
      <c r="J91" s="5">
        <f>J90+temperatury5[[#This Row],[Kolumna1]]</f>
        <v>150071</v>
      </c>
    </row>
    <row r="92" spans="1:10" x14ac:dyDescent="0.3">
      <c r="A92" s="1">
        <v>44803</v>
      </c>
      <c r="B92">
        <v>22</v>
      </c>
      <c r="C92">
        <f xml:space="preserve"> INT(90 * (1 + ($N$1* ((temperatury5[[#This Row],[Temperatura]]-24)/2))))</f>
        <v>83</v>
      </c>
      <c r="D92">
        <f xml:space="preserve"> INT(120 * (1 + ($N$2* ((temperatury5[[#This Row],[Temperatura]]-24)/2))))</f>
        <v>111</v>
      </c>
      <c r="E92">
        <f xml:space="preserve"> INT(80 * (1 + ($N$3* ((temperatury5[[#This Row],[Temperatura]]-24)/2))))</f>
        <v>75</v>
      </c>
      <c r="F92" s="5">
        <f>temperatury5[[#This Row],[Hotdogi]]*7</f>
        <v>581</v>
      </c>
      <c r="G92" s="5">
        <f>temperatury5[[#This Row],[Lody]]*5</f>
        <v>555</v>
      </c>
      <c r="H92" s="5">
        <f>temperatury5[[#This Row],[Kukurydza]]*6</f>
        <v>450</v>
      </c>
      <c r="I92" s="5">
        <f>temperatury5[[#This Row],[Utarg hot]]+temperatury5[[#This Row],[Utarg lod]]+temperatury5[[#This Row],[Utarg kuk]]</f>
        <v>1586</v>
      </c>
      <c r="J92" s="5">
        <f>J91+temperatury5[[#This Row],[Kolumna1]]</f>
        <v>151657</v>
      </c>
    </row>
    <row r="93" spans="1:10" x14ac:dyDescent="0.3">
      <c r="A93" s="1">
        <v>44804</v>
      </c>
      <c r="B93">
        <v>25</v>
      </c>
      <c r="C93">
        <f xml:space="preserve"> INT(90 * (1 + ($N$1* ((temperatury5[[#This Row],[Temperatura]]-24)/2))))</f>
        <v>93</v>
      </c>
      <c r="D93">
        <f xml:space="preserve"> INT(120 * (1 + ($N$2* ((temperatury5[[#This Row],[Temperatura]]-24)/2))))</f>
        <v>124</v>
      </c>
      <c r="E93">
        <f xml:space="preserve"> INT(80 * (1 + ($N$3* ((temperatury5[[#This Row],[Temperatura]]-24)/2))))</f>
        <v>82</v>
      </c>
      <c r="F93" s="5">
        <f>temperatury5[[#This Row],[Hotdogi]]*7</f>
        <v>651</v>
      </c>
      <c r="G93" s="5">
        <f>temperatury5[[#This Row],[Lody]]*5</f>
        <v>620</v>
      </c>
      <c r="H93" s="5">
        <f>temperatury5[[#This Row],[Kukurydza]]*6</f>
        <v>492</v>
      </c>
      <c r="I93" s="5">
        <f>temperatury5[[#This Row],[Utarg hot]]+temperatury5[[#This Row],[Utarg lod]]+temperatury5[[#This Row],[Utarg kuk]]</f>
        <v>1763</v>
      </c>
      <c r="J93" s="5">
        <f>J92+temperatury5[[#This Row],[Kolumna1]]</f>
        <v>153420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F2DD-B8B4-4CDD-BB1D-AF105E0DF0D4}">
  <dimension ref="A1:M72"/>
  <sheetViews>
    <sheetView topLeftCell="A22" workbookViewId="0">
      <selection activeCell="K14" sqref="K14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1.109375" customWidth="1"/>
    <col min="5" max="5" width="11.88671875" customWidth="1"/>
    <col min="6" max="6" width="11" customWidth="1"/>
    <col min="7" max="7" width="11.5546875" customWidth="1"/>
    <col min="8" max="8" width="11.88671875" customWidth="1"/>
    <col min="13" max="13" width="14.5546875" bestFit="1" customWidth="1"/>
    <col min="15" max="15" width="12.21875" customWidth="1"/>
  </cols>
  <sheetData>
    <row r="1" spans="1:13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24</v>
      </c>
      <c r="L1" s="3" t="s">
        <v>2</v>
      </c>
      <c r="M1" s="4">
        <f xml:space="preserve"> 1/13</f>
        <v>7.6923076923076927E-2</v>
      </c>
    </row>
    <row r="2" spans="1:13" x14ac:dyDescent="0.3">
      <c r="A2" s="10">
        <v>44805</v>
      </c>
      <c r="B2" s="11">
        <v>23</v>
      </c>
      <c r="C2" s="12">
        <f xml:space="preserve"> INT(90 * (1 + ($M$1* ((temperatury6[[#This Row],[Temperatura]]-24)/2))))</f>
        <v>86</v>
      </c>
      <c r="D2" s="12">
        <f xml:space="preserve"> INT(120 * (1 + ($M$2* ((temperatury6[[#This Row],[Temperatura]]-24)/2))))</f>
        <v>115</v>
      </c>
      <c r="E2" s="12">
        <f xml:space="preserve"> INT(80 * (1 + ($M$3* ((temperatury6[[#This Row],[Temperatura]]-24)/2))))</f>
        <v>77</v>
      </c>
      <c r="F2" s="12">
        <f>temperatury6[[#This Row],[Hotdogi]]*7</f>
        <v>602</v>
      </c>
      <c r="G2" s="12">
        <f>temperatury6[[#This Row],[Lody]]*5</f>
        <v>575</v>
      </c>
      <c r="H2" s="12">
        <f>temperatury6[[#This Row],[Kukurydza]]*6</f>
        <v>462</v>
      </c>
      <c r="I2" s="5">
        <f>temperatury6[[#This Row],[Utarg hot]]+temperatury6[[#This Row],[Utarg lod]]+temperatury6[[#This Row],[Utarg kuk]]</f>
        <v>1639</v>
      </c>
      <c r="L2" s="3" t="s">
        <v>3</v>
      </c>
      <c r="M2" s="4">
        <f xml:space="preserve"> 2/29</f>
        <v>6.8965517241379309E-2</v>
      </c>
    </row>
    <row r="3" spans="1:13" x14ac:dyDescent="0.3">
      <c r="A3" s="1">
        <v>44806</v>
      </c>
      <c r="B3">
        <v>23</v>
      </c>
      <c r="C3" s="5">
        <f xml:space="preserve"> INT(90 * (1 + ($M$1* ((temperatury6[[#This Row],[Temperatura]]-24)/2))))</f>
        <v>86</v>
      </c>
      <c r="D3" s="5">
        <f xml:space="preserve"> INT(120 * (1 + ($M$2* ((temperatury6[[#This Row],[Temperatura]]-24)/2))))</f>
        <v>115</v>
      </c>
      <c r="E3" s="5">
        <f xml:space="preserve"> INT(80 * (1 + ($M$3* ((temperatury6[[#This Row],[Temperatura]]-24)/2))))</f>
        <v>77</v>
      </c>
      <c r="F3" s="5">
        <f>temperatury6[[#This Row],[Hotdogi]]*7</f>
        <v>602</v>
      </c>
      <c r="G3" s="5">
        <f>temperatury6[[#This Row],[Lody]]*5</f>
        <v>575</v>
      </c>
      <c r="H3" s="5">
        <f>temperatury6[[#This Row],[Kukurydza]]*6</f>
        <v>462</v>
      </c>
      <c r="I3" s="5">
        <f>temperatury6[[#This Row],[Utarg hot]]+temperatury6[[#This Row],[Utarg lod]]+temperatury6[[#This Row],[Utarg kuk]]</f>
        <v>1639</v>
      </c>
      <c r="L3" s="3" t="s">
        <v>4</v>
      </c>
      <c r="M3" s="3">
        <f xml:space="preserve"> 1/17</f>
        <v>5.8823529411764705E-2</v>
      </c>
    </row>
    <row r="4" spans="1:13" x14ac:dyDescent="0.3">
      <c r="A4" s="1">
        <v>44807</v>
      </c>
      <c r="B4">
        <f>B2-1</f>
        <v>22</v>
      </c>
      <c r="C4" s="5">
        <f xml:space="preserve"> INT(90 * (1 + ($M$1* ((temperatury6[[#This Row],[Temperatura]]-24)/2))))</f>
        <v>83</v>
      </c>
      <c r="D4" s="5">
        <f xml:space="preserve"> INT(120 * (1 + ($M$2* ((temperatury6[[#This Row],[Temperatura]]-24)/2))))</f>
        <v>111</v>
      </c>
      <c r="E4" s="5">
        <f xml:space="preserve"> INT(80 * (1 + ($M$3* ((temperatury6[[#This Row],[Temperatura]]-24)/2))))</f>
        <v>75</v>
      </c>
      <c r="F4" s="5">
        <f>temperatury6[[#This Row],[Hotdogi]]*7</f>
        <v>581</v>
      </c>
      <c r="G4" s="5">
        <f>temperatury6[[#This Row],[Lody]]*5</f>
        <v>555</v>
      </c>
      <c r="H4" s="5">
        <f>temperatury6[[#This Row],[Kukurydza]]*6</f>
        <v>450</v>
      </c>
      <c r="I4" s="5">
        <f>temperatury6[[#This Row],[Utarg hot]]+temperatury6[[#This Row],[Utarg lod]]+temperatury6[[#This Row],[Utarg kuk]]</f>
        <v>1586</v>
      </c>
    </row>
    <row r="5" spans="1:13" x14ac:dyDescent="0.3">
      <c r="A5" s="1">
        <v>44808</v>
      </c>
      <c r="B5">
        <f>B3-1</f>
        <v>22</v>
      </c>
      <c r="C5" s="5">
        <f xml:space="preserve"> INT(90 * (1 + ($M$1* ((temperatury6[[#This Row],[Temperatura]]-24)/2))))</f>
        <v>83</v>
      </c>
      <c r="D5" s="5">
        <f xml:space="preserve"> INT(120 * (1 + ($M$2* ((temperatury6[[#This Row],[Temperatura]]-24)/2))))</f>
        <v>111</v>
      </c>
      <c r="E5" s="5">
        <f xml:space="preserve"> INT(80 * (1 + ($M$3* ((temperatury6[[#This Row],[Temperatura]]-24)/2))))</f>
        <v>75</v>
      </c>
      <c r="F5" s="5">
        <f>temperatury6[[#This Row],[Hotdogi]]*7</f>
        <v>581</v>
      </c>
      <c r="G5" s="5">
        <f>temperatury6[[#This Row],[Lody]]*5</f>
        <v>555</v>
      </c>
      <c r="H5" s="5">
        <f>temperatury6[[#This Row],[Kukurydza]]*6</f>
        <v>450</v>
      </c>
      <c r="I5" s="5">
        <f>temperatury6[[#This Row],[Utarg hot]]+temperatury6[[#This Row],[Utarg lod]]+temperatury6[[#This Row],[Utarg kuk]]</f>
        <v>1586</v>
      </c>
    </row>
    <row r="6" spans="1:13" x14ac:dyDescent="0.3">
      <c r="A6" s="1">
        <v>44809</v>
      </c>
      <c r="B6">
        <f>B4-1</f>
        <v>21</v>
      </c>
      <c r="C6" s="5">
        <f xml:space="preserve"> INT(90 * (1 + ($M$1* ((temperatury6[[#This Row],[Temperatura]]-24)/2))))</f>
        <v>79</v>
      </c>
      <c r="D6" s="5">
        <f xml:space="preserve"> INT(120 * (1 + ($M$2* ((temperatury6[[#This Row],[Temperatura]]-24)/2))))</f>
        <v>107</v>
      </c>
      <c r="E6" s="5">
        <f xml:space="preserve"> INT(80 * (1 + ($M$3* ((temperatury6[[#This Row],[Temperatura]]-24)/2))))</f>
        <v>72</v>
      </c>
      <c r="F6" s="5">
        <f>temperatury6[[#This Row],[Hotdogi]]*7</f>
        <v>553</v>
      </c>
      <c r="G6" s="5">
        <f>temperatury6[[#This Row],[Lody]]*5</f>
        <v>535</v>
      </c>
      <c r="H6" s="5">
        <f>temperatury6[[#This Row],[Kukurydza]]*6</f>
        <v>432</v>
      </c>
      <c r="I6" s="5">
        <f>temperatury6[[#This Row],[Utarg hot]]+temperatury6[[#This Row],[Utarg lod]]+temperatury6[[#This Row],[Utarg kuk]]</f>
        <v>1520</v>
      </c>
    </row>
    <row r="7" spans="1:13" x14ac:dyDescent="0.3">
      <c r="A7" s="1">
        <v>44810</v>
      </c>
      <c r="B7">
        <f>B5-1</f>
        <v>21</v>
      </c>
      <c r="C7" s="5">
        <f xml:space="preserve"> INT(90 * (1 + ($M$1* ((temperatury6[[#This Row],[Temperatura]]-24)/2))))</f>
        <v>79</v>
      </c>
      <c r="D7" s="5">
        <f xml:space="preserve"> INT(120 * (1 + ($M$2* ((temperatury6[[#This Row],[Temperatura]]-24)/2))))</f>
        <v>107</v>
      </c>
      <c r="E7" s="5">
        <f xml:space="preserve"> INT(80 * (1 + ($M$3* ((temperatury6[[#This Row],[Temperatura]]-24)/2))))</f>
        <v>72</v>
      </c>
      <c r="F7" s="5">
        <f>temperatury6[[#This Row],[Hotdogi]]*7</f>
        <v>553</v>
      </c>
      <c r="G7" s="5">
        <f>temperatury6[[#This Row],[Lody]]*5</f>
        <v>535</v>
      </c>
      <c r="H7" s="5">
        <f>temperatury6[[#This Row],[Kukurydza]]*6</f>
        <v>432</v>
      </c>
      <c r="I7" s="5">
        <f>temperatury6[[#This Row],[Utarg hot]]+temperatury6[[#This Row],[Utarg lod]]+temperatury6[[#This Row],[Utarg kuk]]</f>
        <v>1520</v>
      </c>
    </row>
    <row r="8" spans="1:13" x14ac:dyDescent="0.3">
      <c r="A8" s="1">
        <v>44811</v>
      </c>
      <c r="B8">
        <f t="shared" ref="B8:B71" si="0">B6-1</f>
        <v>20</v>
      </c>
      <c r="C8" s="5">
        <f xml:space="preserve"> INT(90 * (1 + ($M$1* ((temperatury6[[#This Row],[Temperatura]]-24)/2))))</f>
        <v>76</v>
      </c>
      <c r="D8" s="5">
        <f xml:space="preserve"> INT(120 * (1 + ($M$2* ((temperatury6[[#This Row],[Temperatura]]-24)/2))))</f>
        <v>103</v>
      </c>
      <c r="E8" s="5">
        <f xml:space="preserve"> INT(80 * (1 + ($M$3* ((temperatury6[[#This Row],[Temperatura]]-24)/2))))</f>
        <v>70</v>
      </c>
      <c r="F8" s="5">
        <f>temperatury6[[#This Row],[Hotdogi]]*7</f>
        <v>532</v>
      </c>
      <c r="G8" s="5">
        <f>temperatury6[[#This Row],[Lody]]*5</f>
        <v>515</v>
      </c>
      <c r="H8" s="5">
        <f>temperatury6[[#This Row],[Kukurydza]]*6</f>
        <v>420</v>
      </c>
      <c r="I8" s="5">
        <f>temperatury6[[#This Row],[Utarg hot]]+temperatury6[[#This Row],[Utarg lod]]+temperatury6[[#This Row],[Utarg kuk]]</f>
        <v>1467</v>
      </c>
    </row>
    <row r="9" spans="1:13" x14ac:dyDescent="0.3">
      <c r="A9" s="1">
        <v>44812</v>
      </c>
      <c r="B9">
        <f t="shared" si="0"/>
        <v>20</v>
      </c>
      <c r="C9" s="5">
        <f xml:space="preserve"> INT(90 * (1 + ($M$1* ((temperatury6[[#This Row],[Temperatura]]-24)/2))))</f>
        <v>76</v>
      </c>
      <c r="D9" s="5">
        <f xml:space="preserve"> INT(120 * (1 + ($M$2* ((temperatury6[[#This Row],[Temperatura]]-24)/2))))</f>
        <v>103</v>
      </c>
      <c r="E9" s="5">
        <f xml:space="preserve"> INT(80 * (1 + ($M$3* ((temperatury6[[#This Row],[Temperatura]]-24)/2))))</f>
        <v>70</v>
      </c>
      <c r="F9" s="5">
        <f>temperatury6[[#This Row],[Hotdogi]]*7</f>
        <v>532</v>
      </c>
      <c r="G9" s="5">
        <f>temperatury6[[#This Row],[Lody]]*5</f>
        <v>515</v>
      </c>
      <c r="H9" s="5">
        <f>temperatury6[[#This Row],[Kukurydza]]*6</f>
        <v>420</v>
      </c>
      <c r="I9" s="5">
        <f>temperatury6[[#This Row],[Utarg hot]]+temperatury6[[#This Row],[Utarg lod]]+temperatury6[[#This Row],[Utarg kuk]]</f>
        <v>1467</v>
      </c>
    </row>
    <row r="10" spans="1:13" x14ac:dyDescent="0.3">
      <c r="A10" s="1">
        <v>44813</v>
      </c>
      <c r="B10">
        <f t="shared" si="0"/>
        <v>19</v>
      </c>
      <c r="C10" s="5">
        <f xml:space="preserve"> INT(90 * (1 + ($M$1* ((temperatury6[[#This Row],[Temperatura]]-24)/2))))</f>
        <v>72</v>
      </c>
      <c r="D10" s="5">
        <f xml:space="preserve"> INT(120 * (1 + ($M$2* ((temperatury6[[#This Row],[Temperatura]]-24)/2))))</f>
        <v>99</v>
      </c>
      <c r="E10" s="5">
        <f xml:space="preserve"> INT(80 * (1 + ($M$3* ((temperatury6[[#This Row],[Temperatura]]-24)/2))))</f>
        <v>68</v>
      </c>
      <c r="F10" s="5">
        <f>temperatury6[[#This Row],[Hotdogi]]*7</f>
        <v>504</v>
      </c>
      <c r="G10" s="5">
        <f>temperatury6[[#This Row],[Lody]]*5</f>
        <v>495</v>
      </c>
      <c r="H10" s="5">
        <f>temperatury6[[#This Row],[Kukurydza]]*6</f>
        <v>408</v>
      </c>
      <c r="I10" s="5">
        <f>temperatury6[[#This Row],[Utarg hot]]+temperatury6[[#This Row],[Utarg lod]]+temperatury6[[#This Row],[Utarg kuk]]</f>
        <v>1407</v>
      </c>
    </row>
    <row r="11" spans="1:13" x14ac:dyDescent="0.3">
      <c r="A11" s="1">
        <v>44814</v>
      </c>
      <c r="B11">
        <f t="shared" si="0"/>
        <v>19</v>
      </c>
      <c r="C11" s="5">
        <f xml:space="preserve"> INT(90 * (1 + ($M$1* ((temperatury6[[#This Row],[Temperatura]]-24)/2))))</f>
        <v>72</v>
      </c>
      <c r="D11" s="5">
        <f xml:space="preserve"> INT(120 * (1 + ($M$2* ((temperatury6[[#This Row],[Temperatura]]-24)/2))))</f>
        <v>99</v>
      </c>
      <c r="E11" s="5">
        <f xml:space="preserve"> INT(80 * (1 + ($M$3* ((temperatury6[[#This Row],[Temperatura]]-24)/2))))</f>
        <v>68</v>
      </c>
      <c r="F11" s="5">
        <f>temperatury6[[#This Row],[Hotdogi]]*7</f>
        <v>504</v>
      </c>
      <c r="G11" s="5">
        <f>temperatury6[[#This Row],[Lody]]*5</f>
        <v>495</v>
      </c>
      <c r="H11" s="5">
        <f>temperatury6[[#This Row],[Kukurydza]]*6</f>
        <v>408</v>
      </c>
      <c r="I11" s="5">
        <f>temperatury6[[#This Row],[Utarg hot]]+temperatury6[[#This Row],[Utarg lod]]+temperatury6[[#This Row],[Utarg kuk]]</f>
        <v>1407</v>
      </c>
    </row>
    <row r="12" spans="1:13" x14ac:dyDescent="0.3">
      <c r="A12" s="1">
        <v>44815</v>
      </c>
      <c r="B12">
        <f t="shared" si="0"/>
        <v>18</v>
      </c>
      <c r="C12" s="5">
        <f xml:space="preserve"> INT(90 * (1 + ($M$1* ((temperatury6[[#This Row],[Temperatura]]-24)/2))))</f>
        <v>69</v>
      </c>
      <c r="D12" s="5">
        <f xml:space="preserve"> INT(120 * (1 + ($M$2* ((temperatury6[[#This Row],[Temperatura]]-24)/2))))</f>
        <v>95</v>
      </c>
      <c r="E12" s="5">
        <f xml:space="preserve"> INT(80 * (1 + ($M$3* ((temperatury6[[#This Row],[Temperatura]]-24)/2))))</f>
        <v>65</v>
      </c>
      <c r="F12" s="5">
        <f>temperatury6[[#This Row],[Hotdogi]]*7</f>
        <v>483</v>
      </c>
      <c r="G12" s="5">
        <f>temperatury6[[#This Row],[Lody]]*5</f>
        <v>475</v>
      </c>
      <c r="H12" s="5">
        <f>temperatury6[[#This Row],[Kukurydza]]*6</f>
        <v>390</v>
      </c>
      <c r="I12" s="5">
        <f>temperatury6[[#This Row],[Utarg hot]]+temperatury6[[#This Row],[Utarg lod]]+temperatury6[[#This Row],[Utarg kuk]]</f>
        <v>1348</v>
      </c>
    </row>
    <row r="13" spans="1:13" x14ac:dyDescent="0.3">
      <c r="A13" s="1">
        <v>44816</v>
      </c>
      <c r="B13">
        <f t="shared" si="0"/>
        <v>18</v>
      </c>
      <c r="C13" s="5">
        <f xml:space="preserve"> INT(90 * (1 + ($M$1* ((temperatury6[[#This Row],[Temperatura]]-24)/2))))</f>
        <v>69</v>
      </c>
      <c r="D13" s="5">
        <f xml:space="preserve"> INT(120 * (1 + ($M$2* ((temperatury6[[#This Row],[Temperatura]]-24)/2))))</f>
        <v>95</v>
      </c>
      <c r="E13" s="5">
        <f xml:space="preserve"> INT(80 * (1 + ($M$3* ((temperatury6[[#This Row],[Temperatura]]-24)/2))))</f>
        <v>65</v>
      </c>
      <c r="F13" s="5">
        <f>temperatury6[[#This Row],[Hotdogi]]*7</f>
        <v>483</v>
      </c>
      <c r="G13" s="5">
        <f>temperatury6[[#This Row],[Lody]]*5</f>
        <v>475</v>
      </c>
      <c r="H13" s="5">
        <f>temperatury6[[#This Row],[Kukurydza]]*6</f>
        <v>390</v>
      </c>
      <c r="I13" s="5">
        <f>temperatury6[[#This Row],[Utarg hot]]+temperatury6[[#This Row],[Utarg lod]]+temperatury6[[#This Row],[Utarg kuk]]</f>
        <v>1348</v>
      </c>
    </row>
    <row r="14" spans="1:13" x14ac:dyDescent="0.3">
      <c r="A14" s="1">
        <v>44817</v>
      </c>
      <c r="B14">
        <f t="shared" si="0"/>
        <v>17</v>
      </c>
      <c r="C14" s="5">
        <f xml:space="preserve"> INT(90 * (1 + ($M$1* ((temperatury6[[#This Row],[Temperatura]]-24)/2))))</f>
        <v>65</v>
      </c>
      <c r="D14" s="5">
        <f xml:space="preserve"> INT(120 * (1 + ($M$2* ((temperatury6[[#This Row],[Temperatura]]-24)/2))))</f>
        <v>91</v>
      </c>
      <c r="E14" s="5">
        <f xml:space="preserve"> INT(80 * (1 + ($M$3* ((temperatury6[[#This Row],[Temperatura]]-24)/2))))</f>
        <v>63</v>
      </c>
      <c r="F14" s="5">
        <f>temperatury6[[#This Row],[Hotdogi]]*7</f>
        <v>455</v>
      </c>
      <c r="G14" s="5">
        <f>temperatury6[[#This Row],[Lody]]*5</f>
        <v>455</v>
      </c>
      <c r="H14" s="5">
        <f>temperatury6[[#This Row],[Kukurydza]]*6</f>
        <v>378</v>
      </c>
      <c r="I14" s="5">
        <f>temperatury6[[#This Row],[Utarg hot]]+temperatury6[[#This Row],[Utarg lod]]+temperatury6[[#This Row],[Utarg kuk]]</f>
        <v>1288</v>
      </c>
    </row>
    <row r="15" spans="1:13" x14ac:dyDescent="0.3">
      <c r="A15" s="1">
        <v>44818</v>
      </c>
      <c r="B15">
        <f t="shared" si="0"/>
        <v>17</v>
      </c>
      <c r="C15" s="5">
        <f xml:space="preserve"> INT(90 * (1 + ($M$1* ((temperatury6[[#This Row],[Temperatura]]-24)/2))))</f>
        <v>65</v>
      </c>
      <c r="D15" s="5">
        <f xml:space="preserve"> INT(120 * (1 + ($M$2* ((temperatury6[[#This Row],[Temperatura]]-24)/2))))</f>
        <v>91</v>
      </c>
      <c r="E15" s="5">
        <f xml:space="preserve"> INT(80 * (1 + ($M$3* ((temperatury6[[#This Row],[Temperatura]]-24)/2))))</f>
        <v>63</v>
      </c>
      <c r="F15" s="5">
        <f>temperatury6[[#This Row],[Hotdogi]]*7</f>
        <v>455</v>
      </c>
      <c r="G15" s="5">
        <f>temperatury6[[#This Row],[Lody]]*5</f>
        <v>455</v>
      </c>
      <c r="H15" s="5">
        <f>temperatury6[[#This Row],[Kukurydza]]*6</f>
        <v>378</v>
      </c>
      <c r="I15" s="5">
        <f>temperatury6[[#This Row],[Utarg hot]]+temperatury6[[#This Row],[Utarg lod]]+temperatury6[[#This Row],[Utarg kuk]]</f>
        <v>1288</v>
      </c>
    </row>
    <row r="16" spans="1:13" x14ac:dyDescent="0.3">
      <c r="A16" s="1">
        <v>44819</v>
      </c>
      <c r="B16">
        <f t="shared" si="0"/>
        <v>16</v>
      </c>
      <c r="C16" s="5">
        <f xml:space="preserve"> INT(90 * (1 + ($M$1* ((temperatury6[[#This Row],[Temperatura]]-24)/2))))</f>
        <v>62</v>
      </c>
      <c r="D16" s="5">
        <f xml:space="preserve"> INT(120 * (1 + ($M$2* ((temperatury6[[#This Row],[Temperatura]]-24)/2))))</f>
        <v>86</v>
      </c>
      <c r="E16" s="5">
        <f xml:space="preserve"> INT(80 * (1 + ($M$3* ((temperatury6[[#This Row],[Temperatura]]-24)/2))))</f>
        <v>61</v>
      </c>
      <c r="F16" s="5">
        <f>temperatury6[[#This Row],[Hotdogi]]*7</f>
        <v>434</v>
      </c>
      <c r="G16" s="5">
        <f>temperatury6[[#This Row],[Lody]]*5</f>
        <v>430</v>
      </c>
      <c r="H16" s="5">
        <f>temperatury6[[#This Row],[Kukurydza]]*6</f>
        <v>366</v>
      </c>
      <c r="I16" s="5">
        <f>temperatury6[[#This Row],[Utarg hot]]+temperatury6[[#This Row],[Utarg lod]]+temperatury6[[#This Row],[Utarg kuk]]</f>
        <v>1230</v>
      </c>
    </row>
    <row r="17" spans="1:9" x14ac:dyDescent="0.3">
      <c r="A17" s="1">
        <v>44820</v>
      </c>
      <c r="B17">
        <f t="shared" si="0"/>
        <v>16</v>
      </c>
      <c r="C17" s="5">
        <f xml:space="preserve"> INT(90 * (1 + ($M$1* ((temperatury6[[#This Row],[Temperatura]]-24)/2))))</f>
        <v>62</v>
      </c>
      <c r="D17" s="5">
        <f xml:space="preserve"> INT(120 * (1 + ($M$2* ((temperatury6[[#This Row],[Temperatura]]-24)/2))))</f>
        <v>86</v>
      </c>
      <c r="E17" s="5">
        <f xml:space="preserve"> INT(80 * (1 + ($M$3* ((temperatury6[[#This Row],[Temperatura]]-24)/2))))</f>
        <v>61</v>
      </c>
      <c r="F17" s="5">
        <f>temperatury6[[#This Row],[Hotdogi]]*7</f>
        <v>434</v>
      </c>
      <c r="G17" s="5">
        <f>temperatury6[[#This Row],[Lody]]*5</f>
        <v>430</v>
      </c>
      <c r="H17" s="5">
        <f>temperatury6[[#This Row],[Kukurydza]]*6</f>
        <v>366</v>
      </c>
      <c r="I17" s="5">
        <f>temperatury6[[#This Row],[Utarg hot]]+temperatury6[[#This Row],[Utarg lod]]+temperatury6[[#This Row],[Utarg kuk]]</f>
        <v>1230</v>
      </c>
    </row>
    <row r="18" spans="1:9" x14ac:dyDescent="0.3">
      <c r="A18" s="1">
        <v>44821</v>
      </c>
      <c r="B18">
        <f t="shared" si="0"/>
        <v>15</v>
      </c>
      <c r="C18" s="5">
        <f xml:space="preserve"> INT(90 * (1 + ($M$1* ((temperatury6[[#This Row],[Temperatura]]-24)/2))))</f>
        <v>58</v>
      </c>
      <c r="D18" s="5">
        <f xml:space="preserve"> INT(120 * (1 + ($M$2* ((temperatury6[[#This Row],[Temperatura]]-24)/2))))</f>
        <v>82</v>
      </c>
      <c r="E18" s="5">
        <f xml:space="preserve"> INT(80 * (1 + ($M$3* ((temperatury6[[#This Row],[Temperatura]]-24)/2))))</f>
        <v>58</v>
      </c>
      <c r="F18" s="5">
        <f>temperatury6[[#This Row],[Hotdogi]]*7</f>
        <v>406</v>
      </c>
      <c r="G18" s="5">
        <f>temperatury6[[#This Row],[Lody]]*5</f>
        <v>410</v>
      </c>
      <c r="H18" s="5">
        <f>temperatury6[[#This Row],[Kukurydza]]*6</f>
        <v>348</v>
      </c>
      <c r="I18" s="5">
        <f>temperatury6[[#This Row],[Utarg hot]]+temperatury6[[#This Row],[Utarg lod]]+temperatury6[[#This Row],[Utarg kuk]]</f>
        <v>1164</v>
      </c>
    </row>
    <row r="19" spans="1:9" x14ac:dyDescent="0.3">
      <c r="A19" s="1">
        <v>44822</v>
      </c>
      <c r="B19">
        <f t="shared" si="0"/>
        <v>15</v>
      </c>
      <c r="C19" s="5">
        <f xml:space="preserve"> INT(90 * (1 + ($M$1* ((temperatury6[[#This Row],[Temperatura]]-24)/2))))</f>
        <v>58</v>
      </c>
      <c r="D19" s="5">
        <f xml:space="preserve"> INT(120 * (1 + ($M$2* ((temperatury6[[#This Row],[Temperatura]]-24)/2))))</f>
        <v>82</v>
      </c>
      <c r="E19" s="5">
        <f xml:space="preserve"> INT(80 * (1 + ($M$3* ((temperatury6[[#This Row],[Temperatura]]-24)/2))))</f>
        <v>58</v>
      </c>
      <c r="F19" s="5">
        <f>temperatury6[[#This Row],[Hotdogi]]*7</f>
        <v>406</v>
      </c>
      <c r="G19" s="5">
        <f>temperatury6[[#This Row],[Lody]]*5</f>
        <v>410</v>
      </c>
      <c r="H19" s="5">
        <f>temperatury6[[#This Row],[Kukurydza]]*6</f>
        <v>348</v>
      </c>
      <c r="I19" s="5">
        <f>temperatury6[[#This Row],[Utarg hot]]+temperatury6[[#This Row],[Utarg lod]]+temperatury6[[#This Row],[Utarg kuk]]</f>
        <v>1164</v>
      </c>
    </row>
    <row r="20" spans="1:9" x14ac:dyDescent="0.3">
      <c r="A20" s="1">
        <v>44823</v>
      </c>
      <c r="B20">
        <f t="shared" si="0"/>
        <v>14</v>
      </c>
      <c r="C20" s="5">
        <f xml:space="preserve"> INT(90 * (1 + ($M$1* ((temperatury6[[#This Row],[Temperatura]]-24)/2))))</f>
        <v>55</v>
      </c>
      <c r="D20" s="5">
        <f xml:space="preserve"> INT(120 * (1 + ($M$2* ((temperatury6[[#This Row],[Temperatura]]-24)/2))))</f>
        <v>78</v>
      </c>
      <c r="E20" s="5">
        <f xml:space="preserve"> INT(80 * (1 + ($M$3* ((temperatury6[[#This Row],[Temperatura]]-24)/2))))</f>
        <v>56</v>
      </c>
      <c r="F20" s="5">
        <f>temperatury6[[#This Row],[Hotdogi]]*7</f>
        <v>385</v>
      </c>
      <c r="G20" s="5">
        <f>temperatury6[[#This Row],[Lody]]*5</f>
        <v>390</v>
      </c>
      <c r="H20" s="5">
        <f>temperatury6[[#This Row],[Kukurydza]]*6</f>
        <v>336</v>
      </c>
      <c r="I20" s="5">
        <f>temperatury6[[#This Row],[Utarg hot]]+temperatury6[[#This Row],[Utarg lod]]+temperatury6[[#This Row],[Utarg kuk]]</f>
        <v>1111</v>
      </c>
    </row>
    <row r="21" spans="1:9" x14ac:dyDescent="0.3">
      <c r="A21" s="1">
        <v>44824</v>
      </c>
      <c r="B21">
        <f t="shared" si="0"/>
        <v>14</v>
      </c>
      <c r="C21" s="5">
        <f xml:space="preserve"> INT(90 * (1 + ($M$1* ((temperatury6[[#This Row],[Temperatura]]-24)/2))))</f>
        <v>55</v>
      </c>
      <c r="D21" s="5">
        <f xml:space="preserve"> INT(120 * (1 + ($M$2* ((temperatury6[[#This Row],[Temperatura]]-24)/2))))</f>
        <v>78</v>
      </c>
      <c r="E21" s="5">
        <f xml:space="preserve"> INT(80 * (1 + ($M$3* ((temperatury6[[#This Row],[Temperatura]]-24)/2))))</f>
        <v>56</v>
      </c>
      <c r="F21" s="5">
        <f>temperatury6[[#This Row],[Hotdogi]]*7</f>
        <v>385</v>
      </c>
      <c r="G21" s="5">
        <f>temperatury6[[#This Row],[Lody]]*5</f>
        <v>390</v>
      </c>
      <c r="H21" s="5">
        <f>temperatury6[[#This Row],[Kukurydza]]*6</f>
        <v>336</v>
      </c>
      <c r="I21" s="5">
        <f>temperatury6[[#This Row],[Utarg hot]]+temperatury6[[#This Row],[Utarg lod]]+temperatury6[[#This Row],[Utarg kuk]]</f>
        <v>1111</v>
      </c>
    </row>
    <row r="22" spans="1:9" x14ac:dyDescent="0.3">
      <c r="A22" s="1">
        <v>44825</v>
      </c>
      <c r="B22">
        <f t="shared" si="0"/>
        <v>13</v>
      </c>
      <c r="C22" s="5">
        <f xml:space="preserve"> INT(90 * (1 + ($M$1* ((temperatury6[[#This Row],[Temperatura]]-24)/2))))</f>
        <v>51</v>
      </c>
      <c r="D22" s="5">
        <f xml:space="preserve"> INT(120 * (1 + ($M$2* ((temperatury6[[#This Row],[Temperatura]]-24)/2))))</f>
        <v>74</v>
      </c>
      <c r="E22" s="5">
        <f xml:space="preserve"> INT(80 * (1 + ($M$3* ((temperatury6[[#This Row],[Temperatura]]-24)/2))))</f>
        <v>54</v>
      </c>
      <c r="F22" s="5">
        <f>temperatury6[[#This Row],[Hotdogi]]*7</f>
        <v>357</v>
      </c>
      <c r="G22" s="5">
        <f>temperatury6[[#This Row],[Lody]]*5</f>
        <v>370</v>
      </c>
      <c r="H22" s="5">
        <f>temperatury6[[#This Row],[Kukurydza]]*6</f>
        <v>324</v>
      </c>
      <c r="I22" s="5">
        <f>temperatury6[[#This Row],[Utarg hot]]+temperatury6[[#This Row],[Utarg lod]]+temperatury6[[#This Row],[Utarg kuk]]</f>
        <v>1051</v>
      </c>
    </row>
    <row r="23" spans="1:9" x14ac:dyDescent="0.3">
      <c r="A23" s="1">
        <v>44826</v>
      </c>
      <c r="B23">
        <f t="shared" si="0"/>
        <v>13</v>
      </c>
      <c r="C23" s="5">
        <f xml:space="preserve"> INT(90 * (1 + ($M$1* ((temperatury6[[#This Row],[Temperatura]]-24)/2))))</f>
        <v>51</v>
      </c>
      <c r="D23" s="5">
        <f xml:space="preserve"> INT(120 * (1 + ($M$2* ((temperatury6[[#This Row],[Temperatura]]-24)/2))))</f>
        <v>74</v>
      </c>
      <c r="E23" s="5">
        <f xml:space="preserve"> INT(80 * (1 + ($M$3* ((temperatury6[[#This Row],[Temperatura]]-24)/2))))</f>
        <v>54</v>
      </c>
      <c r="F23" s="5">
        <f>temperatury6[[#This Row],[Hotdogi]]*7</f>
        <v>357</v>
      </c>
      <c r="G23" s="5">
        <f>temperatury6[[#This Row],[Lody]]*5</f>
        <v>370</v>
      </c>
      <c r="H23" s="5">
        <f>temperatury6[[#This Row],[Kukurydza]]*6</f>
        <v>324</v>
      </c>
      <c r="I23" s="5">
        <f>temperatury6[[#This Row],[Utarg hot]]+temperatury6[[#This Row],[Utarg lod]]+temperatury6[[#This Row],[Utarg kuk]]</f>
        <v>1051</v>
      </c>
    </row>
    <row r="24" spans="1:9" x14ac:dyDescent="0.3">
      <c r="A24" s="13">
        <v>44827</v>
      </c>
      <c r="B24" s="14">
        <f t="shared" si="0"/>
        <v>12</v>
      </c>
      <c r="C24" s="15">
        <f xml:space="preserve"> INT(90 * (1 + ($M$1* ((temperatury6[[#This Row],[Temperatura]]-24)/2))))</f>
        <v>48</v>
      </c>
      <c r="D24" s="15">
        <f xml:space="preserve"> INT(120 * (1 + ($M$2* ((temperatury6[[#This Row],[Temperatura]]-24)/2))))</f>
        <v>70</v>
      </c>
      <c r="E24" s="15">
        <f xml:space="preserve"> INT(80 * (1 + ($M$3* ((temperatury6[[#This Row],[Temperatura]]-24)/2))))</f>
        <v>51</v>
      </c>
      <c r="F24" s="15">
        <f>temperatury6[[#This Row],[Hotdogi]]*7</f>
        <v>336</v>
      </c>
      <c r="G24" s="15">
        <f>temperatury6[[#This Row],[Lody]]*5</f>
        <v>350</v>
      </c>
      <c r="H24" s="15">
        <f>temperatury6[[#This Row],[Kukurydza]]*6</f>
        <v>306</v>
      </c>
      <c r="I24" s="15">
        <f>temperatury6[[#This Row],[Utarg hot]]+temperatury6[[#This Row],[Utarg lod]]+temperatury6[[#This Row],[Utarg kuk]]</f>
        <v>992</v>
      </c>
    </row>
    <row r="25" spans="1:9" x14ac:dyDescent="0.3">
      <c r="A25" s="1">
        <v>44828</v>
      </c>
      <c r="B25">
        <f t="shared" si="0"/>
        <v>12</v>
      </c>
      <c r="C25" s="5">
        <f xml:space="preserve"> INT(90 * (1 + ($M$1* ((temperatury6[[#This Row],[Temperatura]]-24)/2))))</f>
        <v>48</v>
      </c>
      <c r="D25" s="5">
        <f xml:space="preserve"> INT(120 * (1 + ($M$2* ((temperatury6[[#This Row],[Temperatura]]-24)/2))))</f>
        <v>70</v>
      </c>
      <c r="E25" s="5">
        <f xml:space="preserve"> INT(80 * (1 + ($M$3* ((temperatury6[[#This Row],[Temperatura]]-24)/2))))</f>
        <v>51</v>
      </c>
      <c r="F25" s="5">
        <f>temperatury6[[#This Row],[Hotdogi]]*7</f>
        <v>336</v>
      </c>
      <c r="G25" s="5">
        <f>temperatury6[[#This Row],[Lody]]*5</f>
        <v>350</v>
      </c>
      <c r="H25" s="5">
        <f>temperatury6[[#This Row],[Kukurydza]]*6</f>
        <v>306</v>
      </c>
      <c r="I25" s="5">
        <f>temperatury6[[#This Row],[Utarg hot]]+temperatury6[[#This Row],[Utarg lod]]+temperatury6[[#This Row],[Utarg kuk]]</f>
        <v>992</v>
      </c>
    </row>
    <row r="26" spans="1:9" x14ac:dyDescent="0.3">
      <c r="A26" s="1">
        <v>44829</v>
      </c>
      <c r="B26">
        <f t="shared" si="0"/>
        <v>11</v>
      </c>
      <c r="C26" s="5">
        <f xml:space="preserve"> INT(90 * (1 + ($M$1* ((temperatury6[[#This Row],[Temperatura]]-24)/2))))</f>
        <v>45</v>
      </c>
      <c r="D26" s="5">
        <f xml:space="preserve"> INT(120 * (1 + ($M$2* ((temperatury6[[#This Row],[Temperatura]]-24)/2))))</f>
        <v>66</v>
      </c>
      <c r="E26" s="5">
        <f xml:space="preserve"> INT(80 * (1 + ($M$3* ((temperatury6[[#This Row],[Temperatura]]-24)/2))))</f>
        <v>49</v>
      </c>
      <c r="F26" s="5">
        <f>temperatury6[[#This Row],[Hotdogi]]*7</f>
        <v>315</v>
      </c>
      <c r="G26" s="5">
        <f>temperatury6[[#This Row],[Lody]]*5</f>
        <v>330</v>
      </c>
      <c r="H26" s="5">
        <f>temperatury6[[#This Row],[Kukurydza]]*6</f>
        <v>294</v>
      </c>
      <c r="I26" s="5">
        <f>temperatury6[[#This Row],[Utarg hot]]+temperatury6[[#This Row],[Utarg lod]]+temperatury6[[#This Row],[Utarg kuk]]</f>
        <v>939</v>
      </c>
    </row>
    <row r="27" spans="1:9" x14ac:dyDescent="0.3">
      <c r="A27" s="1">
        <v>44830</v>
      </c>
      <c r="B27">
        <f t="shared" si="0"/>
        <v>11</v>
      </c>
      <c r="C27" s="5">
        <f xml:space="preserve"> INT(90 * (1 + ($M$1* ((temperatury6[[#This Row],[Temperatura]]-24)/2))))</f>
        <v>45</v>
      </c>
      <c r="D27" s="5">
        <f xml:space="preserve"> INT(120 * (1 + ($M$2* ((temperatury6[[#This Row],[Temperatura]]-24)/2))))</f>
        <v>66</v>
      </c>
      <c r="E27" s="5">
        <f xml:space="preserve"> INT(80 * (1 + ($M$3* ((temperatury6[[#This Row],[Temperatura]]-24)/2))))</f>
        <v>49</v>
      </c>
      <c r="F27" s="5">
        <f>temperatury6[[#This Row],[Hotdogi]]*7</f>
        <v>315</v>
      </c>
      <c r="G27" s="5">
        <f>temperatury6[[#This Row],[Lody]]*5</f>
        <v>330</v>
      </c>
      <c r="H27" s="5">
        <f>temperatury6[[#This Row],[Kukurydza]]*6</f>
        <v>294</v>
      </c>
      <c r="I27" s="5">
        <f>temperatury6[[#This Row],[Utarg hot]]+temperatury6[[#This Row],[Utarg lod]]+temperatury6[[#This Row],[Utarg kuk]]</f>
        <v>939</v>
      </c>
    </row>
    <row r="28" spans="1:9" x14ac:dyDescent="0.3">
      <c r="A28" s="1">
        <v>44831</v>
      </c>
      <c r="B28">
        <f t="shared" si="0"/>
        <v>10</v>
      </c>
      <c r="C28" s="5">
        <f xml:space="preserve"> INT(90 * (1 + ($M$1* ((temperatury6[[#This Row],[Temperatura]]-24)/2))))</f>
        <v>41</v>
      </c>
      <c r="D28" s="5">
        <f xml:space="preserve"> INT(120 * (1 + ($M$2* ((temperatury6[[#This Row],[Temperatura]]-24)/2))))</f>
        <v>62</v>
      </c>
      <c r="E28" s="5">
        <f xml:space="preserve"> INT(80 * (1 + ($M$3* ((temperatury6[[#This Row],[Temperatura]]-24)/2))))</f>
        <v>47</v>
      </c>
      <c r="F28" s="5">
        <f>temperatury6[[#This Row],[Hotdogi]]*7</f>
        <v>287</v>
      </c>
      <c r="G28" s="5">
        <f>temperatury6[[#This Row],[Lody]]*5</f>
        <v>310</v>
      </c>
      <c r="H28" s="5">
        <f>temperatury6[[#This Row],[Kukurydza]]*6</f>
        <v>282</v>
      </c>
      <c r="I28" s="5">
        <f>temperatury6[[#This Row],[Utarg hot]]+temperatury6[[#This Row],[Utarg lod]]+temperatury6[[#This Row],[Utarg kuk]]</f>
        <v>879</v>
      </c>
    </row>
    <row r="29" spans="1:9" x14ac:dyDescent="0.3">
      <c r="A29" s="1">
        <v>44832</v>
      </c>
      <c r="B29">
        <f t="shared" si="0"/>
        <v>10</v>
      </c>
      <c r="C29" s="5">
        <f xml:space="preserve"> INT(90 * (1 + ($M$1* ((temperatury6[[#This Row],[Temperatura]]-24)/2))))</f>
        <v>41</v>
      </c>
      <c r="D29" s="5">
        <f xml:space="preserve"> INT(120 * (1 + ($M$2* ((temperatury6[[#This Row],[Temperatura]]-24)/2))))</f>
        <v>62</v>
      </c>
      <c r="E29" s="5">
        <f xml:space="preserve"> INT(80 * (1 + ($M$3* ((temperatury6[[#This Row],[Temperatura]]-24)/2))))</f>
        <v>47</v>
      </c>
      <c r="F29" s="5">
        <f>temperatury6[[#This Row],[Hotdogi]]*7</f>
        <v>287</v>
      </c>
      <c r="G29" s="5">
        <f>temperatury6[[#This Row],[Lody]]*5</f>
        <v>310</v>
      </c>
      <c r="H29" s="5">
        <f>temperatury6[[#This Row],[Kukurydza]]*6</f>
        <v>282</v>
      </c>
      <c r="I29" s="5">
        <f>temperatury6[[#This Row],[Utarg hot]]+temperatury6[[#This Row],[Utarg lod]]+temperatury6[[#This Row],[Utarg kuk]]</f>
        <v>879</v>
      </c>
    </row>
    <row r="30" spans="1:9" x14ac:dyDescent="0.3">
      <c r="A30" s="1">
        <v>44833</v>
      </c>
      <c r="B30">
        <f t="shared" si="0"/>
        <v>9</v>
      </c>
      <c r="C30" s="5">
        <f xml:space="preserve"> INT(90 * (1 + ($M$1* ((temperatury6[[#This Row],[Temperatura]]-24)/2))))</f>
        <v>38</v>
      </c>
      <c r="D30" s="5">
        <f xml:space="preserve"> INT(120 * (1 + ($M$2* ((temperatury6[[#This Row],[Temperatura]]-24)/2))))</f>
        <v>57</v>
      </c>
      <c r="E30" s="5">
        <f xml:space="preserve"> INT(80 * (1 + ($M$3* ((temperatury6[[#This Row],[Temperatura]]-24)/2))))</f>
        <v>44</v>
      </c>
      <c r="F30" s="5">
        <f>temperatury6[[#This Row],[Hotdogi]]*7</f>
        <v>266</v>
      </c>
      <c r="G30" s="5">
        <f>temperatury6[[#This Row],[Lody]]*5</f>
        <v>285</v>
      </c>
      <c r="H30" s="5">
        <f>temperatury6[[#This Row],[Kukurydza]]*6</f>
        <v>264</v>
      </c>
      <c r="I30" s="5">
        <f>temperatury6[[#This Row],[Utarg hot]]+temperatury6[[#This Row],[Utarg lod]]+temperatury6[[#This Row],[Utarg kuk]]</f>
        <v>815</v>
      </c>
    </row>
    <row r="31" spans="1:9" x14ac:dyDescent="0.3">
      <c r="A31" s="1">
        <v>44834</v>
      </c>
      <c r="B31">
        <f t="shared" si="0"/>
        <v>9</v>
      </c>
      <c r="C31" s="5">
        <f xml:space="preserve"> INT(90 * (1 + ($M$1* ((temperatury6[[#This Row],[Temperatura]]-24)/2))))</f>
        <v>38</v>
      </c>
      <c r="D31" s="5">
        <f xml:space="preserve"> INT(120 * (1 + ($M$2* ((temperatury6[[#This Row],[Temperatura]]-24)/2))))</f>
        <v>57</v>
      </c>
      <c r="E31" s="5">
        <f xml:space="preserve"> INT(80 * (1 + ($M$3* ((temperatury6[[#This Row],[Temperatura]]-24)/2))))</f>
        <v>44</v>
      </c>
      <c r="F31" s="5">
        <f>temperatury6[[#This Row],[Hotdogi]]*7</f>
        <v>266</v>
      </c>
      <c r="G31" s="5">
        <f>temperatury6[[#This Row],[Lody]]*5</f>
        <v>285</v>
      </c>
      <c r="H31" s="5">
        <f>temperatury6[[#This Row],[Kukurydza]]*6</f>
        <v>264</v>
      </c>
      <c r="I31" s="5">
        <f>temperatury6[[#This Row],[Utarg hot]]+temperatury6[[#This Row],[Utarg lod]]+temperatury6[[#This Row],[Utarg kuk]]</f>
        <v>815</v>
      </c>
    </row>
    <row r="32" spans="1:9" x14ac:dyDescent="0.3">
      <c r="A32" s="1">
        <v>44835</v>
      </c>
      <c r="B32">
        <f t="shared" si="0"/>
        <v>8</v>
      </c>
      <c r="C32" s="5">
        <f xml:space="preserve"> INT(90 * (1 + ($M$1* ((temperatury6[[#This Row],[Temperatura]]-24)/2))))</f>
        <v>34</v>
      </c>
      <c r="D32" s="5">
        <f xml:space="preserve"> INT(120 * (1 + ($M$2* ((temperatury6[[#This Row],[Temperatura]]-24)/2))))</f>
        <v>53</v>
      </c>
      <c r="E32" s="5">
        <f xml:space="preserve"> INT(80 * (1 + ($M$3* ((temperatury6[[#This Row],[Temperatura]]-24)/2))))</f>
        <v>42</v>
      </c>
      <c r="F32" s="5">
        <f>temperatury6[[#This Row],[Hotdogi]]*7</f>
        <v>238</v>
      </c>
      <c r="G32" s="5">
        <f>temperatury6[[#This Row],[Lody]]*5</f>
        <v>265</v>
      </c>
      <c r="H32" s="5">
        <f>temperatury6[[#This Row],[Kukurydza]]*6</f>
        <v>252</v>
      </c>
      <c r="I32" s="5">
        <f>temperatury6[[#This Row],[Utarg hot]]+temperatury6[[#This Row],[Utarg lod]]+temperatury6[[#This Row],[Utarg kuk]]</f>
        <v>755</v>
      </c>
    </row>
    <row r="33" spans="1:9" x14ac:dyDescent="0.3">
      <c r="A33" s="1">
        <v>44836</v>
      </c>
      <c r="B33">
        <f t="shared" si="0"/>
        <v>8</v>
      </c>
      <c r="C33" s="5">
        <f xml:space="preserve"> INT(90 * (1 + ($M$1* ((temperatury6[[#This Row],[Temperatura]]-24)/2))))</f>
        <v>34</v>
      </c>
      <c r="D33" s="5">
        <f xml:space="preserve"> INT(120 * (1 + ($M$2* ((temperatury6[[#This Row],[Temperatura]]-24)/2))))</f>
        <v>53</v>
      </c>
      <c r="E33" s="5">
        <f xml:space="preserve"> INT(80 * (1 + ($M$3* ((temperatury6[[#This Row],[Temperatura]]-24)/2))))</f>
        <v>42</v>
      </c>
      <c r="F33" s="5">
        <f>temperatury6[[#This Row],[Hotdogi]]*7</f>
        <v>238</v>
      </c>
      <c r="G33" s="5">
        <f>temperatury6[[#This Row],[Lody]]*5</f>
        <v>265</v>
      </c>
      <c r="H33" s="5">
        <f>temperatury6[[#This Row],[Kukurydza]]*6</f>
        <v>252</v>
      </c>
      <c r="I33" s="5">
        <f>temperatury6[[#This Row],[Utarg hot]]+temperatury6[[#This Row],[Utarg lod]]+temperatury6[[#This Row],[Utarg kuk]]</f>
        <v>755</v>
      </c>
    </row>
    <row r="34" spans="1:9" x14ac:dyDescent="0.3">
      <c r="A34" s="1">
        <v>44837</v>
      </c>
      <c r="B34">
        <f t="shared" si="0"/>
        <v>7</v>
      </c>
      <c r="C34" s="5">
        <f xml:space="preserve"> INT(90 * (1 + ($M$1* ((temperatury6[[#This Row],[Temperatura]]-24)/2))))</f>
        <v>31</v>
      </c>
      <c r="D34" s="5">
        <f xml:space="preserve"> INT(120 * (1 + ($M$2* ((temperatury6[[#This Row],[Temperatura]]-24)/2))))</f>
        <v>49</v>
      </c>
      <c r="E34" s="5">
        <f xml:space="preserve"> INT(80 * (1 + ($M$3* ((temperatury6[[#This Row],[Temperatura]]-24)/2))))</f>
        <v>40</v>
      </c>
      <c r="F34" s="5">
        <f>temperatury6[[#This Row],[Hotdogi]]*7</f>
        <v>217</v>
      </c>
      <c r="G34" s="5">
        <f>temperatury6[[#This Row],[Lody]]*5</f>
        <v>245</v>
      </c>
      <c r="H34" s="5">
        <f>temperatury6[[#This Row],[Kukurydza]]*6</f>
        <v>240</v>
      </c>
      <c r="I34" s="5">
        <f>temperatury6[[#This Row],[Utarg hot]]+temperatury6[[#This Row],[Utarg lod]]+temperatury6[[#This Row],[Utarg kuk]]</f>
        <v>702</v>
      </c>
    </row>
    <row r="35" spans="1:9" x14ac:dyDescent="0.3">
      <c r="A35" s="1">
        <v>44838</v>
      </c>
      <c r="B35">
        <f t="shared" si="0"/>
        <v>7</v>
      </c>
      <c r="C35" s="5">
        <f xml:space="preserve"> INT(90 * (1 + ($M$1* ((temperatury6[[#This Row],[Temperatura]]-24)/2))))</f>
        <v>31</v>
      </c>
      <c r="D35" s="5">
        <f xml:space="preserve"> INT(120 * (1 + ($M$2* ((temperatury6[[#This Row],[Temperatura]]-24)/2))))</f>
        <v>49</v>
      </c>
      <c r="E35" s="5">
        <f xml:space="preserve"> INT(80 * (1 + ($M$3* ((temperatury6[[#This Row],[Temperatura]]-24)/2))))</f>
        <v>40</v>
      </c>
      <c r="F35" s="5">
        <f>temperatury6[[#This Row],[Hotdogi]]*7</f>
        <v>217</v>
      </c>
      <c r="G35" s="5">
        <f>temperatury6[[#This Row],[Lody]]*5</f>
        <v>245</v>
      </c>
      <c r="H35" s="5">
        <f>temperatury6[[#This Row],[Kukurydza]]*6</f>
        <v>240</v>
      </c>
      <c r="I35" s="5">
        <f>temperatury6[[#This Row],[Utarg hot]]+temperatury6[[#This Row],[Utarg lod]]+temperatury6[[#This Row],[Utarg kuk]]</f>
        <v>702</v>
      </c>
    </row>
    <row r="36" spans="1:9" x14ac:dyDescent="0.3">
      <c r="A36" s="1">
        <v>44839</v>
      </c>
      <c r="B36">
        <f t="shared" si="0"/>
        <v>6</v>
      </c>
      <c r="C36" s="5">
        <f xml:space="preserve"> INT(90 * (1 + ($M$1* ((temperatury6[[#This Row],[Temperatura]]-24)/2))))</f>
        <v>27</v>
      </c>
      <c r="D36" s="5">
        <f xml:space="preserve"> INT(120 * (1 + ($M$2* ((temperatury6[[#This Row],[Temperatura]]-24)/2))))</f>
        <v>45</v>
      </c>
      <c r="E36" s="5">
        <f xml:space="preserve"> INT(80 * (1 + ($M$3* ((temperatury6[[#This Row],[Temperatura]]-24)/2))))</f>
        <v>37</v>
      </c>
      <c r="F36" s="5">
        <f>temperatury6[[#This Row],[Hotdogi]]*7</f>
        <v>189</v>
      </c>
      <c r="G36" s="5">
        <f>temperatury6[[#This Row],[Lody]]*5</f>
        <v>225</v>
      </c>
      <c r="H36" s="5">
        <f>temperatury6[[#This Row],[Kukurydza]]*6</f>
        <v>222</v>
      </c>
      <c r="I36" s="5">
        <f>temperatury6[[#This Row],[Utarg hot]]+temperatury6[[#This Row],[Utarg lod]]+temperatury6[[#This Row],[Utarg kuk]]</f>
        <v>636</v>
      </c>
    </row>
    <row r="37" spans="1:9" x14ac:dyDescent="0.3">
      <c r="A37" s="1">
        <v>44840</v>
      </c>
      <c r="B37">
        <f t="shared" si="0"/>
        <v>6</v>
      </c>
      <c r="C37" s="5">
        <f xml:space="preserve"> INT(90 * (1 + ($M$1* ((temperatury6[[#This Row],[Temperatura]]-24)/2))))</f>
        <v>27</v>
      </c>
      <c r="D37" s="5">
        <f xml:space="preserve"> INT(120 * (1 + ($M$2* ((temperatury6[[#This Row],[Temperatura]]-24)/2))))</f>
        <v>45</v>
      </c>
      <c r="E37" s="5">
        <f xml:space="preserve"> INT(80 * (1 + ($M$3* ((temperatury6[[#This Row],[Temperatura]]-24)/2))))</f>
        <v>37</v>
      </c>
      <c r="F37" s="5">
        <f>temperatury6[[#This Row],[Hotdogi]]*7</f>
        <v>189</v>
      </c>
      <c r="G37" s="5">
        <f>temperatury6[[#This Row],[Lody]]*5</f>
        <v>225</v>
      </c>
      <c r="H37" s="5">
        <f>temperatury6[[#This Row],[Kukurydza]]*6</f>
        <v>222</v>
      </c>
      <c r="I37" s="5">
        <f>temperatury6[[#This Row],[Utarg hot]]+temperatury6[[#This Row],[Utarg lod]]+temperatury6[[#This Row],[Utarg kuk]]</f>
        <v>636</v>
      </c>
    </row>
    <row r="38" spans="1:9" x14ac:dyDescent="0.3">
      <c r="A38" s="1">
        <v>44841</v>
      </c>
      <c r="B38">
        <f t="shared" si="0"/>
        <v>5</v>
      </c>
      <c r="C38" s="5">
        <f xml:space="preserve"> INT(90 * (1 + ($M$1* ((temperatury6[[#This Row],[Temperatura]]-24)/2))))</f>
        <v>24</v>
      </c>
      <c r="D38" s="5">
        <f xml:space="preserve"> INT(120 * (1 + ($M$2* ((temperatury6[[#This Row],[Temperatura]]-24)/2))))</f>
        <v>41</v>
      </c>
      <c r="E38" s="5">
        <f xml:space="preserve"> INT(80 * (1 + ($M$3* ((temperatury6[[#This Row],[Temperatura]]-24)/2))))</f>
        <v>35</v>
      </c>
      <c r="F38" s="5">
        <f>temperatury6[[#This Row],[Hotdogi]]*7</f>
        <v>168</v>
      </c>
      <c r="G38" s="5">
        <f>temperatury6[[#This Row],[Lody]]*5</f>
        <v>205</v>
      </c>
      <c r="H38" s="5">
        <f>temperatury6[[#This Row],[Kukurydza]]*6</f>
        <v>210</v>
      </c>
      <c r="I38" s="5">
        <f>temperatury6[[#This Row],[Utarg hot]]+temperatury6[[#This Row],[Utarg lod]]+temperatury6[[#This Row],[Utarg kuk]]</f>
        <v>583</v>
      </c>
    </row>
    <row r="39" spans="1:9" x14ac:dyDescent="0.3">
      <c r="A39" s="1">
        <v>44842</v>
      </c>
      <c r="B39">
        <f t="shared" si="0"/>
        <v>5</v>
      </c>
      <c r="C39" s="5">
        <f xml:space="preserve"> INT(90 * (1 + ($M$1* ((temperatury6[[#This Row],[Temperatura]]-24)/2))))</f>
        <v>24</v>
      </c>
      <c r="D39" s="5">
        <f xml:space="preserve"> INT(120 * (1 + ($M$2* ((temperatury6[[#This Row],[Temperatura]]-24)/2))))</f>
        <v>41</v>
      </c>
      <c r="E39" s="5">
        <f xml:space="preserve"> INT(80 * (1 + ($M$3* ((temperatury6[[#This Row],[Temperatura]]-24)/2))))</f>
        <v>35</v>
      </c>
      <c r="F39" s="5">
        <f>temperatury6[[#This Row],[Hotdogi]]*7</f>
        <v>168</v>
      </c>
      <c r="G39" s="5">
        <f>temperatury6[[#This Row],[Lody]]*5</f>
        <v>205</v>
      </c>
      <c r="H39" s="5">
        <f>temperatury6[[#This Row],[Kukurydza]]*6</f>
        <v>210</v>
      </c>
      <c r="I39" s="5">
        <f>temperatury6[[#This Row],[Utarg hot]]+temperatury6[[#This Row],[Utarg lod]]+temperatury6[[#This Row],[Utarg kuk]]</f>
        <v>583</v>
      </c>
    </row>
    <row r="40" spans="1:9" x14ac:dyDescent="0.3">
      <c r="A40" s="1">
        <v>44843</v>
      </c>
      <c r="B40">
        <f t="shared" si="0"/>
        <v>4</v>
      </c>
      <c r="C40" s="5">
        <f xml:space="preserve"> INT(90 * (1 + ($M$1* ((temperatury6[[#This Row],[Temperatura]]-24)/2))))</f>
        <v>20</v>
      </c>
      <c r="D40" s="5">
        <f xml:space="preserve"> INT(120 * (1 + ($M$2* ((temperatury6[[#This Row],[Temperatura]]-24)/2))))</f>
        <v>37</v>
      </c>
      <c r="E40" s="5">
        <f xml:space="preserve"> INT(80 * (1 + ($M$3* ((temperatury6[[#This Row],[Temperatura]]-24)/2))))</f>
        <v>32</v>
      </c>
      <c r="F40" s="5">
        <f>temperatury6[[#This Row],[Hotdogi]]*7</f>
        <v>140</v>
      </c>
      <c r="G40" s="5">
        <f>temperatury6[[#This Row],[Lody]]*5</f>
        <v>185</v>
      </c>
      <c r="H40" s="5">
        <f>temperatury6[[#This Row],[Kukurydza]]*6</f>
        <v>192</v>
      </c>
      <c r="I40" s="5">
        <f>temperatury6[[#This Row],[Utarg hot]]+temperatury6[[#This Row],[Utarg lod]]+temperatury6[[#This Row],[Utarg kuk]]</f>
        <v>517</v>
      </c>
    </row>
    <row r="41" spans="1:9" x14ac:dyDescent="0.3">
      <c r="A41" s="1">
        <v>44844</v>
      </c>
      <c r="B41">
        <f t="shared" si="0"/>
        <v>4</v>
      </c>
      <c r="C41" s="5">
        <f xml:space="preserve"> INT(90 * (1 + ($M$1* ((temperatury6[[#This Row],[Temperatura]]-24)/2))))</f>
        <v>20</v>
      </c>
      <c r="D41" s="5">
        <f xml:space="preserve"> INT(120 * (1 + ($M$2* ((temperatury6[[#This Row],[Temperatura]]-24)/2))))</f>
        <v>37</v>
      </c>
      <c r="E41" s="5">
        <f xml:space="preserve"> INT(80 * (1 + ($M$3* ((temperatury6[[#This Row],[Temperatura]]-24)/2))))</f>
        <v>32</v>
      </c>
      <c r="F41" s="5">
        <f>temperatury6[[#This Row],[Hotdogi]]*7</f>
        <v>140</v>
      </c>
      <c r="G41" s="5">
        <f>temperatury6[[#This Row],[Lody]]*5</f>
        <v>185</v>
      </c>
      <c r="H41" s="5">
        <f>temperatury6[[#This Row],[Kukurydza]]*6</f>
        <v>192</v>
      </c>
      <c r="I41" s="5">
        <f>temperatury6[[#This Row],[Utarg hot]]+temperatury6[[#This Row],[Utarg lod]]+temperatury6[[#This Row],[Utarg kuk]]</f>
        <v>517</v>
      </c>
    </row>
    <row r="42" spans="1:9" x14ac:dyDescent="0.3">
      <c r="A42" s="1">
        <v>44845</v>
      </c>
      <c r="B42">
        <f t="shared" si="0"/>
        <v>3</v>
      </c>
      <c r="C42" s="5">
        <f xml:space="preserve"> INT(90 * (1 + ($M$1* ((temperatury6[[#This Row],[Temperatura]]-24)/2))))</f>
        <v>17</v>
      </c>
      <c r="D42" s="5">
        <f xml:space="preserve"> INT(120 * (1 + ($M$2* ((temperatury6[[#This Row],[Temperatura]]-24)/2))))</f>
        <v>33</v>
      </c>
      <c r="E42" s="5">
        <f xml:space="preserve"> INT(80 * (1 + ($M$3* ((temperatury6[[#This Row],[Temperatura]]-24)/2))))</f>
        <v>30</v>
      </c>
      <c r="F42" s="5">
        <f>temperatury6[[#This Row],[Hotdogi]]*7</f>
        <v>119</v>
      </c>
      <c r="G42" s="5">
        <f>temperatury6[[#This Row],[Lody]]*5</f>
        <v>165</v>
      </c>
      <c r="H42" s="5">
        <f>temperatury6[[#This Row],[Kukurydza]]*6</f>
        <v>180</v>
      </c>
      <c r="I42" s="5">
        <f>temperatury6[[#This Row],[Utarg hot]]+temperatury6[[#This Row],[Utarg lod]]+temperatury6[[#This Row],[Utarg kuk]]</f>
        <v>464</v>
      </c>
    </row>
    <row r="43" spans="1:9" x14ac:dyDescent="0.3">
      <c r="A43" s="1">
        <v>44846</v>
      </c>
      <c r="B43">
        <f t="shared" si="0"/>
        <v>3</v>
      </c>
      <c r="C43" s="5">
        <f xml:space="preserve"> INT(90 * (1 + ($M$1* ((temperatury6[[#This Row],[Temperatura]]-24)/2))))</f>
        <v>17</v>
      </c>
      <c r="D43" s="5">
        <f xml:space="preserve"> INT(120 * (1 + ($M$2* ((temperatury6[[#This Row],[Temperatura]]-24)/2))))</f>
        <v>33</v>
      </c>
      <c r="E43" s="5">
        <f xml:space="preserve"> INT(80 * (1 + ($M$3* ((temperatury6[[#This Row],[Temperatura]]-24)/2))))</f>
        <v>30</v>
      </c>
      <c r="F43" s="5">
        <f>temperatury6[[#This Row],[Hotdogi]]*7</f>
        <v>119</v>
      </c>
      <c r="G43" s="5">
        <f>temperatury6[[#This Row],[Lody]]*5</f>
        <v>165</v>
      </c>
      <c r="H43" s="5">
        <f>temperatury6[[#This Row],[Kukurydza]]*6</f>
        <v>180</v>
      </c>
      <c r="I43" s="5">
        <f>temperatury6[[#This Row],[Utarg hot]]+temperatury6[[#This Row],[Utarg lod]]+temperatury6[[#This Row],[Utarg kuk]]</f>
        <v>464</v>
      </c>
    </row>
    <row r="44" spans="1:9" x14ac:dyDescent="0.3">
      <c r="A44" s="1">
        <v>44847</v>
      </c>
      <c r="B44">
        <f t="shared" si="0"/>
        <v>2</v>
      </c>
      <c r="C44" s="5">
        <f xml:space="preserve"> INT(90 * (1 + ($M$1* ((temperatury6[[#This Row],[Temperatura]]-24)/2))))</f>
        <v>13</v>
      </c>
      <c r="D44" s="5">
        <f xml:space="preserve"> INT(120 * (1 + ($M$2* ((temperatury6[[#This Row],[Temperatura]]-24)/2))))</f>
        <v>28</v>
      </c>
      <c r="E44" s="5">
        <f xml:space="preserve"> INT(80 * (1 + ($M$3* ((temperatury6[[#This Row],[Temperatura]]-24)/2))))</f>
        <v>28</v>
      </c>
      <c r="F44" s="5">
        <f>temperatury6[[#This Row],[Hotdogi]]*7</f>
        <v>91</v>
      </c>
      <c r="G44" s="5">
        <f>temperatury6[[#This Row],[Lody]]*5</f>
        <v>140</v>
      </c>
      <c r="H44" s="5">
        <f>temperatury6[[#This Row],[Kukurydza]]*6</f>
        <v>168</v>
      </c>
      <c r="I44" s="5">
        <f>temperatury6[[#This Row],[Utarg hot]]+temperatury6[[#This Row],[Utarg lod]]+temperatury6[[#This Row],[Utarg kuk]]</f>
        <v>399</v>
      </c>
    </row>
    <row r="45" spans="1:9" x14ac:dyDescent="0.3">
      <c r="A45" s="1">
        <v>44848</v>
      </c>
      <c r="B45">
        <f t="shared" si="0"/>
        <v>2</v>
      </c>
      <c r="C45" s="5">
        <f xml:space="preserve"> INT(90 * (1 + ($M$1* ((temperatury6[[#This Row],[Temperatura]]-24)/2))))</f>
        <v>13</v>
      </c>
      <c r="D45" s="5">
        <f xml:space="preserve"> INT(120 * (1 + ($M$2* ((temperatury6[[#This Row],[Temperatura]]-24)/2))))</f>
        <v>28</v>
      </c>
      <c r="E45" s="5">
        <f xml:space="preserve"> INT(80 * (1 + ($M$3* ((temperatury6[[#This Row],[Temperatura]]-24)/2))))</f>
        <v>28</v>
      </c>
      <c r="F45" s="5">
        <f>temperatury6[[#This Row],[Hotdogi]]*7</f>
        <v>91</v>
      </c>
      <c r="G45" s="5">
        <f>temperatury6[[#This Row],[Lody]]*5</f>
        <v>140</v>
      </c>
      <c r="H45" s="5">
        <f>temperatury6[[#This Row],[Kukurydza]]*6</f>
        <v>168</v>
      </c>
      <c r="I45" s="5">
        <f>temperatury6[[#This Row],[Utarg hot]]+temperatury6[[#This Row],[Utarg lod]]+temperatury6[[#This Row],[Utarg kuk]]</f>
        <v>399</v>
      </c>
    </row>
    <row r="46" spans="1:9" x14ac:dyDescent="0.3">
      <c r="A46" s="1">
        <v>44849</v>
      </c>
      <c r="B46">
        <f t="shared" si="0"/>
        <v>1</v>
      </c>
      <c r="C46" s="5">
        <f xml:space="preserve"> INT(90 * (1 + ($M$1* ((temperatury6[[#This Row],[Temperatura]]-24)/2))))</f>
        <v>10</v>
      </c>
      <c r="D46" s="5">
        <f xml:space="preserve"> INT(120 * (1 + ($M$2* ((temperatury6[[#This Row],[Temperatura]]-24)/2))))</f>
        <v>24</v>
      </c>
      <c r="E46" s="5">
        <f xml:space="preserve"> INT(80 * (1 + ($M$3* ((temperatury6[[#This Row],[Temperatura]]-24)/2))))</f>
        <v>25</v>
      </c>
      <c r="F46" s="5">
        <f>temperatury6[[#This Row],[Hotdogi]]*7</f>
        <v>70</v>
      </c>
      <c r="G46" s="5">
        <f>temperatury6[[#This Row],[Lody]]*5</f>
        <v>120</v>
      </c>
      <c r="H46" s="5">
        <f>temperatury6[[#This Row],[Kukurydza]]*6</f>
        <v>150</v>
      </c>
      <c r="I46" s="5">
        <f>temperatury6[[#This Row],[Utarg hot]]+temperatury6[[#This Row],[Utarg lod]]+temperatury6[[#This Row],[Utarg kuk]]</f>
        <v>340</v>
      </c>
    </row>
    <row r="47" spans="1:9" x14ac:dyDescent="0.3">
      <c r="A47" s="1">
        <v>44850</v>
      </c>
      <c r="B47">
        <f t="shared" si="0"/>
        <v>1</v>
      </c>
      <c r="C47" s="5">
        <f xml:space="preserve"> INT(90 * (1 + ($M$1* ((temperatury6[[#This Row],[Temperatura]]-24)/2))))</f>
        <v>10</v>
      </c>
      <c r="D47" s="5">
        <f xml:space="preserve"> INT(120 * (1 + ($M$2* ((temperatury6[[#This Row],[Temperatura]]-24)/2))))</f>
        <v>24</v>
      </c>
      <c r="E47" s="5">
        <f xml:space="preserve"> INT(80 * (1 + ($M$3* ((temperatury6[[#This Row],[Temperatura]]-24)/2))))</f>
        <v>25</v>
      </c>
      <c r="F47" s="5">
        <f>temperatury6[[#This Row],[Hotdogi]]*7</f>
        <v>70</v>
      </c>
      <c r="G47" s="5">
        <f>temperatury6[[#This Row],[Lody]]*5</f>
        <v>120</v>
      </c>
      <c r="H47" s="5">
        <f>temperatury6[[#This Row],[Kukurydza]]*6</f>
        <v>150</v>
      </c>
      <c r="I47" s="5">
        <f>temperatury6[[#This Row],[Utarg hot]]+temperatury6[[#This Row],[Utarg lod]]+temperatury6[[#This Row],[Utarg kuk]]</f>
        <v>340</v>
      </c>
    </row>
    <row r="48" spans="1:9" x14ac:dyDescent="0.3">
      <c r="A48" s="1">
        <v>44851</v>
      </c>
      <c r="B48">
        <f t="shared" si="0"/>
        <v>0</v>
      </c>
      <c r="C48" s="5">
        <f xml:space="preserve"> INT(90 * (1 + ($M$1* ((temperatury6[[#This Row],[Temperatura]]-24)/2))))</f>
        <v>6</v>
      </c>
      <c r="D48" s="5">
        <f xml:space="preserve"> INT(120 * (1 + ($M$2* ((temperatury6[[#This Row],[Temperatura]]-24)/2))))</f>
        <v>20</v>
      </c>
      <c r="E48" s="5">
        <f xml:space="preserve"> INT(80 * (1 + ($M$3* ((temperatury6[[#This Row],[Temperatura]]-24)/2))))</f>
        <v>23</v>
      </c>
      <c r="F48" s="5">
        <f>temperatury6[[#This Row],[Hotdogi]]*7</f>
        <v>42</v>
      </c>
      <c r="G48" s="5">
        <f>temperatury6[[#This Row],[Lody]]*5</f>
        <v>100</v>
      </c>
      <c r="H48" s="5">
        <f>temperatury6[[#This Row],[Kukurydza]]*6</f>
        <v>138</v>
      </c>
      <c r="I48" s="5">
        <f>temperatury6[[#This Row],[Utarg hot]]+temperatury6[[#This Row],[Utarg lod]]+temperatury6[[#This Row],[Utarg kuk]]</f>
        <v>280</v>
      </c>
    </row>
    <row r="49" spans="1:9" x14ac:dyDescent="0.3">
      <c r="A49" s="1">
        <v>44852</v>
      </c>
      <c r="B49">
        <f t="shared" si="0"/>
        <v>0</v>
      </c>
      <c r="C49" s="5">
        <f xml:space="preserve"> INT(90 * (1 + ($M$1* ((temperatury6[[#This Row],[Temperatura]]-24)/2))))</f>
        <v>6</v>
      </c>
      <c r="D49" s="5">
        <f xml:space="preserve"> INT(120 * (1 + ($M$2* ((temperatury6[[#This Row],[Temperatura]]-24)/2))))</f>
        <v>20</v>
      </c>
      <c r="E49" s="5">
        <f xml:space="preserve"> INT(80 * (1 + ($M$3* ((temperatury6[[#This Row],[Temperatura]]-24)/2))))</f>
        <v>23</v>
      </c>
      <c r="F49" s="5">
        <f>temperatury6[[#This Row],[Hotdogi]]*7</f>
        <v>42</v>
      </c>
      <c r="G49" s="5">
        <f>temperatury6[[#This Row],[Lody]]*5</f>
        <v>100</v>
      </c>
      <c r="H49" s="5">
        <f>temperatury6[[#This Row],[Kukurydza]]*6</f>
        <v>138</v>
      </c>
      <c r="I49" s="5">
        <f>temperatury6[[#This Row],[Utarg hot]]+temperatury6[[#This Row],[Utarg lod]]+temperatury6[[#This Row],[Utarg kuk]]</f>
        <v>280</v>
      </c>
    </row>
    <row r="50" spans="1:9" x14ac:dyDescent="0.3">
      <c r="A50" s="1">
        <v>44853</v>
      </c>
      <c r="B50">
        <f t="shared" si="0"/>
        <v>-1</v>
      </c>
      <c r="C50" s="5">
        <f xml:space="preserve"> INT(90 * (1 + ($M$1* ((temperatury6[[#This Row],[Temperatura]]-24)/2))))</f>
        <v>3</v>
      </c>
      <c r="D50" s="5">
        <f xml:space="preserve"> INT(120 * (1 + ($M$2* ((temperatury6[[#This Row],[Temperatura]]-24)/2))))</f>
        <v>16</v>
      </c>
      <c r="E50" s="5">
        <f xml:space="preserve"> INT(80 * (1 + ($M$3* ((temperatury6[[#This Row],[Temperatura]]-24)/2))))</f>
        <v>21</v>
      </c>
      <c r="F50" s="5">
        <f>temperatury6[[#This Row],[Hotdogi]]*7</f>
        <v>21</v>
      </c>
      <c r="G50" s="5">
        <f>temperatury6[[#This Row],[Lody]]*5</f>
        <v>80</v>
      </c>
      <c r="H50" s="5">
        <f>temperatury6[[#This Row],[Kukurydza]]*6</f>
        <v>126</v>
      </c>
      <c r="I50" s="5">
        <f>temperatury6[[#This Row],[Utarg hot]]+temperatury6[[#This Row],[Utarg lod]]+temperatury6[[#This Row],[Utarg kuk]]</f>
        <v>227</v>
      </c>
    </row>
    <row r="51" spans="1:9" x14ac:dyDescent="0.3">
      <c r="A51" s="1">
        <v>44854</v>
      </c>
      <c r="B51">
        <f t="shared" si="0"/>
        <v>-1</v>
      </c>
      <c r="C51" s="5">
        <f xml:space="preserve"> INT(90 * (1 + ($M$1* ((temperatury6[[#This Row],[Temperatura]]-24)/2))))</f>
        <v>3</v>
      </c>
      <c r="D51" s="5">
        <f xml:space="preserve"> INT(120 * (1 + ($M$2* ((temperatury6[[#This Row],[Temperatura]]-24)/2))))</f>
        <v>16</v>
      </c>
      <c r="E51" s="5">
        <f xml:space="preserve"> INT(80 * (1 + ($M$3* ((temperatury6[[#This Row],[Temperatura]]-24)/2))))</f>
        <v>21</v>
      </c>
      <c r="F51" s="5">
        <f>temperatury6[[#This Row],[Hotdogi]]*7</f>
        <v>21</v>
      </c>
      <c r="G51" s="5">
        <f>temperatury6[[#This Row],[Lody]]*5</f>
        <v>80</v>
      </c>
      <c r="H51" s="5">
        <f>temperatury6[[#This Row],[Kukurydza]]*6</f>
        <v>126</v>
      </c>
      <c r="I51" s="5">
        <f>temperatury6[[#This Row],[Utarg hot]]+temperatury6[[#This Row],[Utarg lod]]+temperatury6[[#This Row],[Utarg kuk]]</f>
        <v>227</v>
      </c>
    </row>
    <row r="52" spans="1:9" x14ac:dyDescent="0.3">
      <c r="A52" s="1">
        <v>44855</v>
      </c>
      <c r="B52">
        <f t="shared" si="0"/>
        <v>-2</v>
      </c>
      <c r="C52" s="5">
        <f xml:space="preserve"> INT(90 * (1 + ($M$1* ((temperatury6[[#This Row],[Temperatura]]-24)/2))))</f>
        <v>0</v>
      </c>
      <c r="D52" s="5">
        <f xml:space="preserve"> INT(120 * (1 + ($M$2* ((temperatury6[[#This Row],[Temperatura]]-24)/2))))</f>
        <v>12</v>
      </c>
      <c r="E52" s="5">
        <f xml:space="preserve"> INT(80 * (1 + ($M$3* ((temperatury6[[#This Row],[Temperatura]]-24)/2))))</f>
        <v>18</v>
      </c>
      <c r="F52" s="5">
        <f>temperatury6[[#This Row],[Hotdogi]]*7</f>
        <v>0</v>
      </c>
      <c r="G52" s="5">
        <f>temperatury6[[#This Row],[Lody]]*5</f>
        <v>60</v>
      </c>
      <c r="H52" s="5">
        <f>temperatury6[[#This Row],[Kukurydza]]*6</f>
        <v>108</v>
      </c>
      <c r="I52" s="5">
        <f>temperatury6[[#This Row],[Utarg hot]]+temperatury6[[#This Row],[Utarg lod]]+temperatury6[[#This Row],[Utarg kuk]]</f>
        <v>168</v>
      </c>
    </row>
    <row r="53" spans="1:9" x14ac:dyDescent="0.3">
      <c r="A53" s="1">
        <v>44856</v>
      </c>
      <c r="B53">
        <f t="shared" si="0"/>
        <v>-2</v>
      </c>
      <c r="C53" s="5">
        <f xml:space="preserve"> INT(90 * (1 + ($M$1* ((temperatury6[[#This Row],[Temperatura]]-24)/2))))</f>
        <v>0</v>
      </c>
      <c r="D53" s="5">
        <f xml:space="preserve"> INT(120 * (1 + ($M$2* ((temperatury6[[#This Row],[Temperatura]]-24)/2))))</f>
        <v>12</v>
      </c>
      <c r="E53" s="5">
        <f xml:space="preserve"> INT(80 * (1 + ($M$3* ((temperatury6[[#This Row],[Temperatura]]-24)/2))))</f>
        <v>18</v>
      </c>
      <c r="F53" s="5">
        <f>temperatury6[[#This Row],[Hotdogi]]*7</f>
        <v>0</v>
      </c>
      <c r="G53" s="5">
        <f>temperatury6[[#This Row],[Lody]]*5</f>
        <v>60</v>
      </c>
      <c r="H53" s="5">
        <f>temperatury6[[#This Row],[Kukurydza]]*6</f>
        <v>108</v>
      </c>
      <c r="I53" s="5">
        <f>temperatury6[[#This Row],[Utarg hot]]+temperatury6[[#This Row],[Utarg lod]]+temperatury6[[#This Row],[Utarg kuk]]</f>
        <v>168</v>
      </c>
    </row>
    <row r="54" spans="1:9" x14ac:dyDescent="0.3">
      <c r="A54" s="1">
        <v>44857</v>
      </c>
      <c r="B54">
        <f t="shared" si="0"/>
        <v>-3</v>
      </c>
      <c r="C54" s="5">
        <f xml:space="preserve"> INT(90 * (1 + ($M$1* ((temperatury6[[#This Row],[Temperatura]]-24)/2))))</f>
        <v>-4</v>
      </c>
      <c r="D54" s="5">
        <f xml:space="preserve"> INT(120 * (1 + ($M$2* ((temperatury6[[#This Row],[Temperatura]]-24)/2))))</f>
        <v>8</v>
      </c>
      <c r="E54" s="5">
        <f xml:space="preserve"> INT(80 * (1 + ($M$3* ((temperatury6[[#This Row],[Temperatura]]-24)/2))))</f>
        <v>16</v>
      </c>
      <c r="F54" s="5">
        <f>temperatury6[[#This Row],[Hotdogi]]*7</f>
        <v>-28</v>
      </c>
      <c r="G54" s="5">
        <f>temperatury6[[#This Row],[Lody]]*5</f>
        <v>40</v>
      </c>
      <c r="H54" s="5">
        <f>temperatury6[[#This Row],[Kukurydza]]*6</f>
        <v>96</v>
      </c>
      <c r="I54" s="5">
        <f>temperatury6[[#This Row],[Utarg hot]]+temperatury6[[#This Row],[Utarg lod]]+temperatury6[[#This Row],[Utarg kuk]]</f>
        <v>108</v>
      </c>
    </row>
    <row r="55" spans="1:9" x14ac:dyDescent="0.3">
      <c r="A55" s="1">
        <v>44858</v>
      </c>
      <c r="B55">
        <f t="shared" si="0"/>
        <v>-3</v>
      </c>
      <c r="C55" s="5">
        <f xml:space="preserve"> INT(90 * (1 + ($M$1* ((temperatury6[[#This Row],[Temperatura]]-24)/2))))</f>
        <v>-4</v>
      </c>
      <c r="D55" s="5">
        <f xml:space="preserve"> INT(120 * (1 + ($M$2* ((temperatury6[[#This Row],[Temperatura]]-24)/2))))</f>
        <v>8</v>
      </c>
      <c r="E55" s="5">
        <f xml:space="preserve"> INT(80 * (1 + ($M$3* ((temperatury6[[#This Row],[Temperatura]]-24)/2))))</f>
        <v>16</v>
      </c>
      <c r="F55" s="5">
        <f>temperatury6[[#This Row],[Hotdogi]]*7</f>
        <v>-28</v>
      </c>
      <c r="G55" s="5">
        <f>temperatury6[[#This Row],[Lody]]*5</f>
        <v>40</v>
      </c>
      <c r="H55" s="5">
        <f>temperatury6[[#This Row],[Kukurydza]]*6</f>
        <v>96</v>
      </c>
      <c r="I55" s="5">
        <f>temperatury6[[#This Row],[Utarg hot]]+temperatury6[[#This Row],[Utarg lod]]+temperatury6[[#This Row],[Utarg kuk]]</f>
        <v>108</v>
      </c>
    </row>
    <row r="56" spans="1:9" x14ac:dyDescent="0.3">
      <c r="A56" s="1">
        <v>44859</v>
      </c>
      <c r="B56">
        <f t="shared" si="0"/>
        <v>-4</v>
      </c>
      <c r="C56" s="5">
        <f xml:space="preserve"> INT(90 * (1 + ($M$1* ((temperatury6[[#This Row],[Temperatura]]-24)/2))))</f>
        <v>-7</v>
      </c>
      <c r="D56" s="5">
        <f xml:space="preserve"> INT(120 * (1 + ($M$2* ((temperatury6[[#This Row],[Temperatura]]-24)/2))))</f>
        <v>4</v>
      </c>
      <c r="E56" s="5">
        <f xml:space="preserve"> INT(80 * (1 + ($M$3* ((temperatury6[[#This Row],[Temperatura]]-24)/2))))</f>
        <v>14</v>
      </c>
      <c r="F56" s="5">
        <f>temperatury6[[#This Row],[Hotdogi]]*7</f>
        <v>-49</v>
      </c>
      <c r="G56" s="5">
        <f>temperatury6[[#This Row],[Lody]]*5</f>
        <v>20</v>
      </c>
      <c r="H56" s="5">
        <f>temperatury6[[#This Row],[Kukurydza]]*6</f>
        <v>84</v>
      </c>
      <c r="I56" s="5">
        <f>temperatury6[[#This Row],[Utarg hot]]+temperatury6[[#This Row],[Utarg lod]]+temperatury6[[#This Row],[Utarg kuk]]</f>
        <v>55</v>
      </c>
    </row>
    <row r="57" spans="1:9" x14ac:dyDescent="0.3">
      <c r="A57" s="1">
        <v>44860</v>
      </c>
      <c r="B57">
        <f t="shared" si="0"/>
        <v>-4</v>
      </c>
      <c r="C57" s="5">
        <f xml:space="preserve"> INT(90 * (1 + ($M$1* ((temperatury6[[#This Row],[Temperatura]]-24)/2))))</f>
        <v>-7</v>
      </c>
      <c r="D57" s="5">
        <f xml:space="preserve"> INT(120 * (1 + ($M$2* ((temperatury6[[#This Row],[Temperatura]]-24)/2))))</f>
        <v>4</v>
      </c>
      <c r="E57" s="5">
        <f xml:space="preserve"> INT(80 * (1 + ($M$3* ((temperatury6[[#This Row],[Temperatura]]-24)/2))))</f>
        <v>14</v>
      </c>
      <c r="F57" s="5">
        <f>temperatury6[[#This Row],[Hotdogi]]*7</f>
        <v>-49</v>
      </c>
      <c r="G57" s="5">
        <f>temperatury6[[#This Row],[Lody]]*5</f>
        <v>20</v>
      </c>
      <c r="H57" s="5">
        <f>temperatury6[[#This Row],[Kukurydza]]*6</f>
        <v>84</v>
      </c>
      <c r="I57" s="5">
        <f>temperatury6[[#This Row],[Utarg hot]]+temperatury6[[#This Row],[Utarg lod]]+temperatury6[[#This Row],[Utarg kuk]]</f>
        <v>55</v>
      </c>
    </row>
    <row r="58" spans="1:9" x14ac:dyDescent="0.3">
      <c r="A58" s="1">
        <v>44861</v>
      </c>
      <c r="B58">
        <f t="shared" si="0"/>
        <v>-5</v>
      </c>
      <c r="C58" s="5">
        <f xml:space="preserve"> INT(90 * (1 + ($M$1* ((temperatury6[[#This Row],[Temperatura]]-24)/2))))</f>
        <v>-11</v>
      </c>
      <c r="D58" s="5">
        <f xml:space="preserve"> INT(120 * (1 + ($M$2* ((temperatury6[[#This Row],[Temperatura]]-24)/2))))</f>
        <v>0</v>
      </c>
      <c r="E58" s="5">
        <f xml:space="preserve"> INT(80 * (1 + ($M$3* ((temperatury6[[#This Row],[Temperatura]]-24)/2))))</f>
        <v>11</v>
      </c>
      <c r="F58" s="5">
        <f>temperatury6[[#This Row],[Hotdogi]]*7</f>
        <v>-77</v>
      </c>
      <c r="G58" s="5">
        <f>temperatury6[[#This Row],[Lody]]*5</f>
        <v>0</v>
      </c>
      <c r="H58" s="5">
        <f>temperatury6[[#This Row],[Kukurydza]]*6</f>
        <v>66</v>
      </c>
      <c r="I58" s="5">
        <f>temperatury6[[#This Row],[Utarg hot]]+temperatury6[[#This Row],[Utarg lod]]+temperatury6[[#This Row],[Utarg kuk]]</f>
        <v>-11</v>
      </c>
    </row>
    <row r="59" spans="1:9" x14ac:dyDescent="0.3">
      <c r="A59" s="1">
        <v>44862</v>
      </c>
      <c r="B59">
        <f t="shared" si="0"/>
        <v>-5</v>
      </c>
      <c r="C59" s="5">
        <f xml:space="preserve"> INT(90 * (1 + ($M$1* ((temperatury6[[#This Row],[Temperatura]]-24)/2))))</f>
        <v>-11</v>
      </c>
      <c r="D59" s="5">
        <f xml:space="preserve"> INT(120 * (1 + ($M$2* ((temperatury6[[#This Row],[Temperatura]]-24)/2))))</f>
        <v>0</v>
      </c>
      <c r="E59" s="5">
        <f xml:space="preserve"> INT(80 * (1 + ($M$3* ((temperatury6[[#This Row],[Temperatura]]-24)/2))))</f>
        <v>11</v>
      </c>
      <c r="F59" s="5">
        <f>temperatury6[[#This Row],[Hotdogi]]*7</f>
        <v>-77</v>
      </c>
      <c r="G59" s="5">
        <f>temperatury6[[#This Row],[Lody]]*5</f>
        <v>0</v>
      </c>
      <c r="H59" s="5">
        <f>temperatury6[[#This Row],[Kukurydza]]*6</f>
        <v>66</v>
      </c>
      <c r="I59" s="5">
        <f>temperatury6[[#This Row],[Utarg hot]]+temperatury6[[#This Row],[Utarg lod]]+temperatury6[[#This Row],[Utarg kuk]]</f>
        <v>-11</v>
      </c>
    </row>
    <row r="60" spans="1:9" x14ac:dyDescent="0.3">
      <c r="A60" s="1">
        <v>44863</v>
      </c>
      <c r="B60">
        <f t="shared" si="0"/>
        <v>-6</v>
      </c>
      <c r="C60" s="5">
        <f xml:space="preserve"> INT(90 * (1 + ($M$1* ((temperatury6[[#This Row],[Temperatura]]-24)/2))))</f>
        <v>-14</v>
      </c>
      <c r="D60" s="5">
        <f xml:space="preserve"> INT(120 * (1 + ($M$2* ((temperatury6[[#This Row],[Temperatura]]-24)/2))))</f>
        <v>-5</v>
      </c>
      <c r="E60" s="5">
        <f xml:space="preserve"> INT(80 * (1 + ($M$3* ((temperatury6[[#This Row],[Temperatura]]-24)/2))))</f>
        <v>9</v>
      </c>
      <c r="F60" s="5">
        <f>temperatury6[[#This Row],[Hotdogi]]*7</f>
        <v>-98</v>
      </c>
      <c r="G60" s="5">
        <f>temperatury6[[#This Row],[Lody]]*5</f>
        <v>-25</v>
      </c>
      <c r="H60" s="5">
        <f>temperatury6[[#This Row],[Kukurydza]]*6</f>
        <v>54</v>
      </c>
      <c r="I60" s="5">
        <f>temperatury6[[#This Row],[Utarg hot]]+temperatury6[[#This Row],[Utarg lod]]+temperatury6[[#This Row],[Utarg kuk]]</f>
        <v>-69</v>
      </c>
    </row>
    <row r="61" spans="1:9" x14ac:dyDescent="0.3">
      <c r="A61" s="1">
        <v>44864</v>
      </c>
      <c r="B61">
        <f t="shared" si="0"/>
        <v>-6</v>
      </c>
      <c r="C61" s="5">
        <f xml:space="preserve"> INT(90 * (1 + ($M$1* ((temperatury6[[#This Row],[Temperatura]]-24)/2))))</f>
        <v>-14</v>
      </c>
      <c r="D61" s="5">
        <f xml:space="preserve"> INT(120 * (1 + ($M$2* ((temperatury6[[#This Row],[Temperatura]]-24)/2))))</f>
        <v>-5</v>
      </c>
      <c r="E61" s="5">
        <f xml:space="preserve"> INT(80 * (1 + ($M$3* ((temperatury6[[#This Row],[Temperatura]]-24)/2))))</f>
        <v>9</v>
      </c>
      <c r="F61" s="5">
        <f>temperatury6[[#This Row],[Hotdogi]]*7</f>
        <v>-98</v>
      </c>
      <c r="G61" s="5">
        <f>temperatury6[[#This Row],[Lody]]*5</f>
        <v>-25</v>
      </c>
      <c r="H61" s="5">
        <f>temperatury6[[#This Row],[Kukurydza]]*6</f>
        <v>54</v>
      </c>
      <c r="I61" s="5">
        <f>temperatury6[[#This Row],[Utarg hot]]+temperatury6[[#This Row],[Utarg lod]]+temperatury6[[#This Row],[Utarg kuk]]</f>
        <v>-69</v>
      </c>
    </row>
    <row r="62" spans="1:9" x14ac:dyDescent="0.3">
      <c r="A62" s="1">
        <v>44865</v>
      </c>
      <c r="B62">
        <f t="shared" si="0"/>
        <v>-7</v>
      </c>
      <c r="C62" s="5">
        <f xml:space="preserve"> INT(90 * (1 + ($M$1* ((temperatury6[[#This Row],[Temperatura]]-24)/2))))</f>
        <v>-18</v>
      </c>
      <c r="D62" s="5">
        <f xml:space="preserve"> INT(120 * (1 + ($M$2* ((temperatury6[[#This Row],[Temperatura]]-24)/2))))</f>
        <v>-9</v>
      </c>
      <c r="E62" s="5">
        <f xml:space="preserve"> INT(80 * (1 + ($M$3* ((temperatury6[[#This Row],[Temperatura]]-24)/2))))</f>
        <v>7</v>
      </c>
      <c r="F62" s="5">
        <f>temperatury6[[#This Row],[Hotdogi]]*7</f>
        <v>-126</v>
      </c>
      <c r="G62" s="5">
        <f>temperatury6[[#This Row],[Lody]]*5</f>
        <v>-45</v>
      </c>
      <c r="H62" s="5">
        <f>temperatury6[[#This Row],[Kukurydza]]*6</f>
        <v>42</v>
      </c>
      <c r="I62" s="5">
        <f>temperatury6[[#This Row],[Utarg hot]]+temperatury6[[#This Row],[Utarg lod]]+temperatury6[[#This Row],[Utarg kuk]]</f>
        <v>-129</v>
      </c>
    </row>
    <row r="63" spans="1:9" x14ac:dyDescent="0.3">
      <c r="A63" s="1">
        <v>44866</v>
      </c>
      <c r="B63">
        <f t="shared" si="0"/>
        <v>-7</v>
      </c>
      <c r="C63" s="5">
        <f xml:space="preserve"> INT(90 * (1 + ($M$1* ((temperatury6[[#This Row],[Temperatura]]-24)/2))))</f>
        <v>-18</v>
      </c>
      <c r="D63" s="5">
        <f xml:space="preserve"> INT(120 * (1 + ($M$2* ((temperatury6[[#This Row],[Temperatura]]-24)/2))))</f>
        <v>-9</v>
      </c>
      <c r="E63" s="5">
        <f xml:space="preserve"> INT(80 * (1 + ($M$3* ((temperatury6[[#This Row],[Temperatura]]-24)/2))))</f>
        <v>7</v>
      </c>
      <c r="F63" s="5">
        <f>temperatury6[[#This Row],[Hotdogi]]*7</f>
        <v>-126</v>
      </c>
      <c r="G63" s="5">
        <f>temperatury6[[#This Row],[Lody]]*5</f>
        <v>-45</v>
      </c>
      <c r="H63" s="5">
        <f>temperatury6[[#This Row],[Kukurydza]]*6</f>
        <v>42</v>
      </c>
      <c r="I63" s="5">
        <f>temperatury6[[#This Row],[Utarg hot]]+temperatury6[[#This Row],[Utarg lod]]+temperatury6[[#This Row],[Utarg kuk]]</f>
        <v>-129</v>
      </c>
    </row>
    <row r="64" spans="1:9" x14ac:dyDescent="0.3">
      <c r="A64" s="1">
        <v>44867</v>
      </c>
      <c r="B64">
        <f t="shared" si="0"/>
        <v>-8</v>
      </c>
      <c r="C64" s="5">
        <f xml:space="preserve"> INT(90 * (1 + ($M$1* ((temperatury6[[#This Row],[Temperatura]]-24)/2))))</f>
        <v>-21</v>
      </c>
      <c r="D64" s="5">
        <f xml:space="preserve"> INT(120 * (1 + ($M$2* ((temperatury6[[#This Row],[Temperatura]]-24)/2))))</f>
        <v>-13</v>
      </c>
      <c r="E64" s="5">
        <f xml:space="preserve"> INT(80 * (1 + ($M$3* ((temperatury6[[#This Row],[Temperatura]]-24)/2))))</f>
        <v>4</v>
      </c>
      <c r="F64" s="5">
        <f>temperatury6[[#This Row],[Hotdogi]]*7</f>
        <v>-147</v>
      </c>
      <c r="G64" s="5">
        <f>temperatury6[[#This Row],[Lody]]*5</f>
        <v>-65</v>
      </c>
      <c r="H64" s="5">
        <f>temperatury6[[#This Row],[Kukurydza]]*6</f>
        <v>24</v>
      </c>
      <c r="I64" s="5">
        <f>temperatury6[[#This Row],[Utarg hot]]+temperatury6[[#This Row],[Utarg lod]]+temperatury6[[#This Row],[Utarg kuk]]</f>
        <v>-188</v>
      </c>
    </row>
    <row r="65" spans="1:9" x14ac:dyDescent="0.3">
      <c r="A65" s="1">
        <v>44868</v>
      </c>
      <c r="B65">
        <f t="shared" si="0"/>
        <v>-8</v>
      </c>
      <c r="C65" s="5">
        <f xml:space="preserve"> INT(90 * (1 + ($M$1* ((temperatury6[[#This Row],[Temperatura]]-24)/2))))</f>
        <v>-21</v>
      </c>
      <c r="D65" s="5">
        <f xml:space="preserve"> INT(120 * (1 + ($M$2* ((temperatury6[[#This Row],[Temperatura]]-24)/2))))</f>
        <v>-13</v>
      </c>
      <c r="E65" s="5">
        <f xml:space="preserve"> INT(80 * (1 + ($M$3* ((temperatury6[[#This Row],[Temperatura]]-24)/2))))</f>
        <v>4</v>
      </c>
      <c r="F65" s="5">
        <f>temperatury6[[#This Row],[Hotdogi]]*7</f>
        <v>-147</v>
      </c>
      <c r="G65" s="5">
        <f>temperatury6[[#This Row],[Lody]]*5</f>
        <v>-65</v>
      </c>
      <c r="H65" s="5">
        <f>temperatury6[[#This Row],[Kukurydza]]*6</f>
        <v>24</v>
      </c>
      <c r="I65" s="5">
        <f>temperatury6[[#This Row],[Utarg hot]]+temperatury6[[#This Row],[Utarg lod]]+temperatury6[[#This Row],[Utarg kuk]]</f>
        <v>-188</v>
      </c>
    </row>
    <row r="66" spans="1:9" x14ac:dyDescent="0.3">
      <c r="A66" s="1">
        <v>44869</v>
      </c>
      <c r="B66">
        <f t="shared" si="0"/>
        <v>-9</v>
      </c>
      <c r="C66" s="5">
        <f xml:space="preserve"> INT(90 * (1 + ($M$1* ((temperatury6[[#This Row],[Temperatura]]-24)/2))))</f>
        <v>-25</v>
      </c>
      <c r="D66" s="5">
        <f xml:space="preserve"> INT(120 * (1 + ($M$2* ((temperatury6[[#This Row],[Temperatura]]-24)/2))))</f>
        <v>-17</v>
      </c>
      <c r="E66" s="5">
        <f xml:space="preserve"> INT(80 * (1 + ($M$3* ((temperatury6[[#This Row],[Temperatura]]-24)/2))))</f>
        <v>2</v>
      </c>
      <c r="F66" s="5">
        <f>temperatury6[[#This Row],[Hotdogi]]*7</f>
        <v>-175</v>
      </c>
      <c r="G66" s="5">
        <f>temperatury6[[#This Row],[Lody]]*5</f>
        <v>-85</v>
      </c>
      <c r="H66" s="5">
        <f>temperatury6[[#This Row],[Kukurydza]]*6</f>
        <v>12</v>
      </c>
      <c r="I66" s="5">
        <f>temperatury6[[#This Row],[Utarg hot]]+temperatury6[[#This Row],[Utarg lod]]+temperatury6[[#This Row],[Utarg kuk]]</f>
        <v>-248</v>
      </c>
    </row>
    <row r="67" spans="1:9" x14ac:dyDescent="0.3">
      <c r="A67" s="1">
        <v>44870</v>
      </c>
      <c r="B67">
        <f t="shared" si="0"/>
        <v>-9</v>
      </c>
      <c r="C67" s="5">
        <f xml:space="preserve"> INT(90 * (1 + ($M$1* ((temperatury6[[#This Row],[Temperatura]]-24)/2))))</f>
        <v>-25</v>
      </c>
      <c r="D67" s="5">
        <f xml:space="preserve"> INT(120 * (1 + ($M$2* ((temperatury6[[#This Row],[Temperatura]]-24)/2))))</f>
        <v>-17</v>
      </c>
      <c r="E67" s="5">
        <f xml:space="preserve"> INT(80 * (1 + ($M$3* ((temperatury6[[#This Row],[Temperatura]]-24)/2))))</f>
        <v>2</v>
      </c>
      <c r="F67" s="5">
        <f>temperatury6[[#This Row],[Hotdogi]]*7</f>
        <v>-175</v>
      </c>
      <c r="G67" s="5">
        <f>temperatury6[[#This Row],[Lody]]*5</f>
        <v>-85</v>
      </c>
      <c r="H67" s="5">
        <f>temperatury6[[#This Row],[Kukurydza]]*6</f>
        <v>12</v>
      </c>
      <c r="I67" s="5">
        <f>temperatury6[[#This Row],[Utarg hot]]+temperatury6[[#This Row],[Utarg lod]]+temperatury6[[#This Row],[Utarg kuk]]</f>
        <v>-248</v>
      </c>
    </row>
    <row r="68" spans="1:9" x14ac:dyDescent="0.3">
      <c r="A68" s="1">
        <v>44871</v>
      </c>
      <c r="B68">
        <f t="shared" si="0"/>
        <v>-10</v>
      </c>
      <c r="C68" s="5">
        <f xml:space="preserve"> INT(90 * (1 + ($M$1* ((temperatury6[[#This Row],[Temperatura]]-24)/2))))</f>
        <v>-28</v>
      </c>
      <c r="D68" s="5">
        <f xml:space="preserve"> INT(120 * (1 + ($M$2* ((temperatury6[[#This Row],[Temperatura]]-24)/2))))</f>
        <v>-21</v>
      </c>
      <c r="E68" s="5">
        <f xml:space="preserve"> INT(80 * (1 + ($M$3* ((temperatury6[[#This Row],[Temperatura]]-24)/2))))</f>
        <v>0</v>
      </c>
      <c r="F68" s="5">
        <f>temperatury6[[#This Row],[Hotdogi]]*7</f>
        <v>-196</v>
      </c>
      <c r="G68" s="5">
        <f>temperatury6[[#This Row],[Lody]]*5</f>
        <v>-105</v>
      </c>
      <c r="H68" s="5">
        <f>temperatury6[[#This Row],[Kukurydza]]*6</f>
        <v>0</v>
      </c>
      <c r="I68" s="5">
        <f>temperatury6[[#This Row],[Utarg hot]]+temperatury6[[#This Row],[Utarg lod]]+temperatury6[[#This Row],[Utarg kuk]]</f>
        <v>-301</v>
      </c>
    </row>
    <row r="69" spans="1:9" x14ac:dyDescent="0.3">
      <c r="A69" s="1">
        <v>44872</v>
      </c>
      <c r="B69">
        <f t="shared" si="0"/>
        <v>-10</v>
      </c>
      <c r="C69" s="5">
        <f xml:space="preserve"> INT(90 * (1 + ($M$1* ((temperatury6[[#This Row],[Temperatura]]-24)/2))))</f>
        <v>-28</v>
      </c>
      <c r="D69" s="5">
        <f xml:space="preserve"> INT(120 * (1 + ($M$2* ((temperatury6[[#This Row],[Temperatura]]-24)/2))))</f>
        <v>-21</v>
      </c>
      <c r="E69" s="5">
        <f xml:space="preserve"> INT(80 * (1 + ($M$3* ((temperatury6[[#This Row],[Temperatura]]-24)/2))))</f>
        <v>0</v>
      </c>
      <c r="F69" s="5">
        <f>temperatury6[[#This Row],[Hotdogi]]*7</f>
        <v>-196</v>
      </c>
      <c r="G69" s="5">
        <f>temperatury6[[#This Row],[Lody]]*5</f>
        <v>-105</v>
      </c>
      <c r="H69" s="5">
        <f>temperatury6[[#This Row],[Kukurydza]]*6</f>
        <v>0</v>
      </c>
      <c r="I69" s="5">
        <f>temperatury6[[#This Row],[Utarg hot]]+temperatury6[[#This Row],[Utarg lod]]+temperatury6[[#This Row],[Utarg kuk]]</f>
        <v>-301</v>
      </c>
    </row>
    <row r="70" spans="1:9" x14ac:dyDescent="0.3">
      <c r="A70" s="1">
        <v>44873</v>
      </c>
      <c r="B70">
        <f t="shared" si="0"/>
        <v>-11</v>
      </c>
      <c r="C70" s="5">
        <f xml:space="preserve"> INT(90 * (1 + ($M$1* ((temperatury6[[#This Row],[Temperatura]]-24)/2))))</f>
        <v>-32</v>
      </c>
      <c r="D70" s="5">
        <f xml:space="preserve"> INT(120 * (1 + ($M$2* ((temperatury6[[#This Row],[Temperatura]]-24)/2))))</f>
        <v>-25</v>
      </c>
      <c r="E70" s="5">
        <f xml:space="preserve"> INT(80 * (1 + ($M$3* ((temperatury6[[#This Row],[Temperatura]]-24)/2))))</f>
        <v>-3</v>
      </c>
      <c r="F70" s="5">
        <f>temperatury6[[#This Row],[Hotdogi]]*7</f>
        <v>-224</v>
      </c>
      <c r="G70" s="5">
        <f>temperatury6[[#This Row],[Lody]]*5</f>
        <v>-125</v>
      </c>
      <c r="H70" s="5">
        <f>temperatury6[[#This Row],[Kukurydza]]*6</f>
        <v>-18</v>
      </c>
      <c r="I70" s="5">
        <f>temperatury6[[#This Row],[Utarg hot]]+temperatury6[[#This Row],[Utarg lod]]+temperatury6[[#This Row],[Utarg kuk]]</f>
        <v>-367</v>
      </c>
    </row>
    <row r="71" spans="1:9" x14ac:dyDescent="0.3">
      <c r="A71" s="1">
        <v>44874</v>
      </c>
      <c r="B71">
        <f t="shared" si="0"/>
        <v>-11</v>
      </c>
      <c r="C71" s="5">
        <f xml:space="preserve"> INT(90 * (1 + ($M$1* ((temperatury6[[#This Row],[Temperatura]]-24)/2))))</f>
        <v>-32</v>
      </c>
      <c r="D71" s="5">
        <f xml:space="preserve"> INT(120 * (1 + ($M$2* ((temperatury6[[#This Row],[Temperatura]]-24)/2))))</f>
        <v>-25</v>
      </c>
      <c r="E71" s="5">
        <f xml:space="preserve"> INT(80 * (1 + ($M$3* ((temperatury6[[#This Row],[Temperatura]]-24)/2))))</f>
        <v>-3</v>
      </c>
      <c r="F71" s="5">
        <f>temperatury6[[#This Row],[Hotdogi]]*7</f>
        <v>-224</v>
      </c>
      <c r="G71" s="5">
        <f>temperatury6[[#This Row],[Lody]]*5</f>
        <v>-125</v>
      </c>
      <c r="H71" s="5">
        <f>temperatury6[[#This Row],[Kukurydza]]*6</f>
        <v>-18</v>
      </c>
      <c r="I71" s="5">
        <f>temperatury6[[#This Row],[Utarg hot]]+temperatury6[[#This Row],[Utarg lod]]+temperatury6[[#This Row],[Utarg kuk]]</f>
        <v>-367</v>
      </c>
    </row>
    <row r="72" spans="1:9" x14ac:dyDescent="0.3">
      <c r="A72" s="1">
        <v>44875</v>
      </c>
      <c r="B72">
        <f t="shared" ref="B72" si="1">B70-1</f>
        <v>-12</v>
      </c>
      <c r="C72" s="5">
        <f xml:space="preserve"> INT(90 * (1 + ($M$1* ((temperatury6[[#This Row],[Temperatura]]-24)/2))))</f>
        <v>-35</v>
      </c>
      <c r="D72" s="5">
        <f xml:space="preserve"> INT(120 * (1 + ($M$2* ((temperatury6[[#This Row],[Temperatura]]-24)/2))))</f>
        <v>-29</v>
      </c>
      <c r="E72" s="5">
        <f xml:space="preserve"> INT(80 * (1 + ($M$3* ((temperatury6[[#This Row],[Temperatura]]-24)/2))))</f>
        <v>-5</v>
      </c>
      <c r="F72" s="5">
        <f>temperatury6[[#This Row],[Hotdogi]]*7</f>
        <v>-245</v>
      </c>
      <c r="G72" s="5">
        <f>temperatury6[[#This Row],[Lody]]*5</f>
        <v>-145</v>
      </c>
      <c r="H72" s="5">
        <f>temperatury6[[#This Row],[Kukurydza]]*6</f>
        <v>-30</v>
      </c>
      <c r="I72" s="5">
        <f>temperatury6[[#This Row],[Utarg hot]]+temperatury6[[#This Row],[Utarg lod]]+temperatury6[[#This Row],[Utarg kuk]]</f>
        <v>-420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6F60-964F-489A-BCCB-2AC9C6F43004}">
  <dimension ref="A1:P31"/>
  <sheetViews>
    <sheetView tabSelected="1" workbookViewId="0">
      <selection activeCell="P15" sqref="P15"/>
    </sheetView>
  </sheetViews>
  <sheetFormatPr defaultRowHeight="14.4" x14ac:dyDescent="0.3"/>
  <cols>
    <col min="1" max="1" width="10.77734375" bestFit="1" customWidth="1"/>
    <col min="2" max="2" width="12.88671875" customWidth="1"/>
    <col min="3" max="3" width="11.109375" customWidth="1"/>
    <col min="5" max="5" width="11.88671875" customWidth="1"/>
    <col min="6" max="6" width="11" customWidth="1"/>
    <col min="7" max="7" width="11.5546875" customWidth="1"/>
    <col min="8" max="8" width="11.88671875" customWidth="1"/>
    <col min="13" max="13" width="14.5546875" bestFit="1" customWidth="1"/>
    <col min="15" max="15" width="18.77734375" customWidth="1"/>
  </cols>
  <sheetData>
    <row r="1" spans="1:16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24</v>
      </c>
      <c r="L1" s="3" t="s">
        <v>2</v>
      </c>
      <c r="M1" s="4">
        <f xml:space="preserve"> 1/13</f>
        <v>7.6923076923076927E-2</v>
      </c>
      <c r="O1" s="14" t="s">
        <v>25</v>
      </c>
      <c r="P1" s="14">
        <v>1.34</v>
      </c>
    </row>
    <row r="2" spans="1:16" x14ac:dyDescent="0.3">
      <c r="A2" s="10">
        <v>44805</v>
      </c>
      <c r="B2" s="11">
        <v>23</v>
      </c>
      <c r="C2" s="12">
        <f xml:space="preserve"> INT(90 * (1 + ($M$1* ((temperatury67[[#This Row],[Temperatura]]-24)/2))))</f>
        <v>86</v>
      </c>
      <c r="D2" s="12">
        <f xml:space="preserve"> INT(120 * (1 + ($M$2* ((temperatury67[[#This Row],[Temperatura]]-24)/2))))</f>
        <v>115</v>
      </c>
      <c r="E2" s="12">
        <f xml:space="preserve"> INT(80 * (1 + ($M$3* ((temperatury67[[#This Row],[Temperatura]]-24)/2))))</f>
        <v>77</v>
      </c>
      <c r="F2" s="12">
        <f>temperatury67[[#This Row],[Hotdogi]]*(7+$P$1)</f>
        <v>717.24</v>
      </c>
      <c r="G2" s="12">
        <f>temperatury67[[#This Row],[Lody]]*(5+$P$1)</f>
        <v>729.1</v>
      </c>
      <c r="H2" s="12">
        <f>temperatury67[[#This Row],[Kukurydza]]*(6+$P$1)</f>
        <v>565.17999999999995</v>
      </c>
      <c r="I2" s="5">
        <f>temperatury67[[#This Row],[Utarg hot]]+temperatury67[[#This Row],[Utarg lod]]+temperatury67[[#This Row],[Utarg kuk]]</f>
        <v>2011.52</v>
      </c>
      <c r="L2" s="3" t="s">
        <v>3</v>
      </c>
      <c r="M2" s="4">
        <f xml:space="preserve"> 2/29</f>
        <v>6.8965517241379309E-2</v>
      </c>
      <c r="O2" t="s">
        <v>26</v>
      </c>
      <c r="P2">
        <f>COUNTIF(temperatury67[Utarg],"&lt;1000")</f>
        <v>0</v>
      </c>
    </row>
    <row r="3" spans="1:16" x14ac:dyDescent="0.3">
      <c r="A3" s="1">
        <v>44806</v>
      </c>
      <c r="B3">
        <v>23</v>
      </c>
      <c r="C3" s="5">
        <f xml:space="preserve"> INT(90 * (1 + ($M$1* ((temperatury67[[#This Row],[Temperatura]]-24)/2))))</f>
        <v>86</v>
      </c>
      <c r="D3" s="5">
        <f xml:space="preserve"> INT(120 * (1 + ($M$2* ((temperatury67[[#This Row],[Temperatura]]-24)/2))))</f>
        <v>115</v>
      </c>
      <c r="E3" s="5">
        <f xml:space="preserve"> INT(80 * (1 + ($M$3* ((temperatury67[[#This Row],[Temperatura]]-24)/2))))</f>
        <v>77</v>
      </c>
      <c r="F3" s="5">
        <f>temperatury67[[#This Row],[Hotdogi]]*(7+$P$1)</f>
        <v>717.24</v>
      </c>
      <c r="G3" s="5">
        <f>temperatury67[[#This Row],[Lody]]*(5+$P$1)</f>
        <v>729.1</v>
      </c>
      <c r="H3" s="5">
        <f>temperatury67[[#This Row],[Kukurydza]]*(6+$P$1)</f>
        <v>565.17999999999995</v>
      </c>
      <c r="I3" s="5">
        <f>temperatury67[[#This Row],[Utarg hot]]+temperatury67[[#This Row],[Utarg lod]]+temperatury67[[#This Row],[Utarg kuk]]</f>
        <v>2011.52</v>
      </c>
      <c r="L3" s="3" t="s">
        <v>4</v>
      </c>
      <c r="M3" s="3">
        <f xml:space="preserve"> 1/17</f>
        <v>5.8823529411764705E-2</v>
      </c>
    </row>
    <row r="4" spans="1:16" x14ac:dyDescent="0.3">
      <c r="A4" s="1">
        <v>44807</v>
      </c>
      <c r="B4">
        <f>B2-1</f>
        <v>22</v>
      </c>
      <c r="C4" s="5">
        <f xml:space="preserve"> INT(90 * (1 + ($M$1* ((temperatury67[[#This Row],[Temperatura]]-24)/2))))</f>
        <v>83</v>
      </c>
      <c r="D4" s="5">
        <f xml:space="preserve"> INT(120 * (1 + ($M$2* ((temperatury67[[#This Row],[Temperatura]]-24)/2))))</f>
        <v>111</v>
      </c>
      <c r="E4" s="5">
        <f xml:space="preserve"> INT(80 * (1 + ($M$3* ((temperatury67[[#This Row],[Temperatura]]-24)/2))))</f>
        <v>75</v>
      </c>
      <c r="F4" s="5">
        <f>temperatury67[[#This Row],[Hotdogi]]*(7+$P$1)</f>
        <v>692.22</v>
      </c>
      <c r="G4" s="5">
        <f>temperatury67[[#This Row],[Lody]]*(5+$P$1)</f>
        <v>703.74</v>
      </c>
      <c r="H4" s="5">
        <f>temperatury67[[#This Row],[Kukurydza]]*(6+$P$1)</f>
        <v>550.5</v>
      </c>
      <c r="I4" s="5">
        <f>temperatury67[[#This Row],[Utarg hot]]+temperatury67[[#This Row],[Utarg lod]]+temperatury67[[#This Row],[Utarg kuk]]</f>
        <v>1946.46</v>
      </c>
    </row>
    <row r="5" spans="1:16" x14ac:dyDescent="0.3">
      <c r="A5" s="1">
        <v>44808</v>
      </c>
      <c r="B5">
        <f>B3-1</f>
        <v>22</v>
      </c>
      <c r="C5" s="5">
        <f xml:space="preserve"> INT(90 * (1 + ($M$1* ((temperatury67[[#This Row],[Temperatura]]-24)/2))))</f>
        <v>83</v>
      </c>
      <c r="D5" s="5">
        <f xml:space="preserve"> INT(120 * (1 + ($M$2* ((temperatury67[[#This Row],[Temperatura]]-24)/2))))</f>
        <v>111</v>
      </c>
      <c r="E5" s="5">
        <f xml:space="preserve"> INT(80 * (1 + ($M$3* ((temperatury67[[#This Row],[Temperatura]]-24)/2))))</f>
        <v>75</v>
      </c>
      <c r="F5" s="5">
        <f>temperatury67[[#This Row],[Hotdogi]]*(7+$P$1)</f>
        <v>692.22</v>
      </c>
      <c r="G5" s="5">
        <f>temperatury67[[#This Row],[Lody]]*(5+$P$1)</f>
        <v>703.74</v>
      </c>
      <c r="H5" s="5">
        <f>temperatury67[[#This Row],[Kukurydza]]*(6+$P$1)</f>
        <v>550.5</v>
      </c>
      <c r="I5" s="5">
        <f>temperatury67[[#This Row],[Utarg hot]]+temperatury67[[#This Row],[Utarg lod]]+temperatury67[[#This Row],[Utarg kuk]]</f>
        <v>1946.46</v>
      </c>
    </row>
    <row r="6" spans="1:16" x14ac:dyDescent="0.3">
      <c r="A6" s="1">
        <v>44809</v>
      </c>
      <c r="B6">
        <f>B4-1</f>
        <v>21</v>
      </c>
      <c r="C6" s="5">
        <f xml:space="preserve"> INT(90 * (1 + ($M$1* ((temperatury67[[#This Row],[Temperatura]]-24)/2))))</f>
        <v>79</v>
      </c>
      <c r="D6" s="5">
        <f xml:space="preserve"> INT(120 * (1 + ($M$2* ((temperatury67[[#This Row],[Temperatura]]-24)/2))))</f>
        <v>107</v>
      </c>
      <c r="E6" s="5">
        <f xml:space="preserve"> INT(80 * (1 + ($M$3* ((temperatury67[[#This Row],[Temperatura]]-24)/2))))</f>
        <v>72</v>
      </c>
      <c r="F6" s="5">
        <f>temperatury67[[#This Row],[Hotdogi]]*(7+$P$1)</f>
        <v>658.86</v>
      </c>
      <c r="G6" s="5">
        <f>temperatury67[[#This Row],[Lody]]*(5+$P$1)</f>
        <v>678.38</v>
      </c>
      <c r="H6" s="5">
        <f>temperatury67[[#This Row],[Kukurydza]]*(6+$P$1)</f>
        <v>528.48</v>
      </c>
      <c r="I6" s="5">
        <f>temperatury67[[#This Row],[Utarg hot]]+temperatury67[[#This Row],[Utarg lod]]+temperatury67[[#This Row],[Utarg kuk]]</f>
        <v>1865.72</v>
      </c>
    </row>
    <row r="7" spans="1:16" x14ac:dyDescent="0.3">
      <c r="A7" s="1">
        <v>44810</v>
      </c>
      <c r="B7">
        <f>B5-1</f>
        <v>21</v>
      </c>
      <c r="C7" s="5">
        <f xml:space="preserve"> INT(90 * (1 + ($M$1* ((temperatury67[[#This Row],[Temperatura]]-24)/2))))</f>
        <v>79</v>
      </c>
      <c r="D7" s="5">
        <f xml:space="preserve"> INT(120 * (1 + ($M$2* ((temperatury67[[#This Row],[Temperatura]]-24)/2))))</f>
        <v>107</v>
      </c>
      <c r="E7" s="5">
        <f xml:space="preserve"> INT(80 * (1 + ($M$3* ((temperatury67[[#This Row],[Temperatura]]-24)/2))))</f>
        <v>72</v>
      </c>
      <c r="F7" s="5">
        <f>temperatury67[[#This Row],[Hotdogi]]*(7+$P$1)</f>
        <v>658.86</v>
      </c>
      <c r="G7" s="5">
        <f>temperatury67[[#This Row],[Lody]]*(5+$P$1)</f>
        <v>678.38</v>
      </c>
      <c r="H7" s="5">
        <f>temperatury67[[#This Row],[Kukurydza]]*(6+$P$1)</f>
        <v>528.48</v>
      </c>
      <c r="I7" s="5">
        <f>temperatury67[[#This Row],[Utarg hot]]+temperatury67[[#This Row],[Utarg lod]]+temperatury67[[#This Row],[Utarg kuk]]</f>
        <v>1865.72</v>
      </c>
    </row>
    <row r="8" spans="1:16" x14ac:dyDescent="0.3">
      <c r="A8" s="1">
        <v>44811</v>
      </c>
      <c r="B8">
        <f t="shared" ref="B8:B31" si="0">B6-1</f>
        <v>20</v>
      </c>
      <c r="C8" s="5">
        <f xml:space="preserve"> INT(90 * (1 + ($M$1* ((temperatury67[[#This Row],[Temperatura]]-24)/2))))</f>
        <v>76</v>
      </c>
      <c r="D8" s="5">
        <f xml:space="preserve"> INT(120 * (1 + ($M$2* ((temperatury67[[#This Row],[Temperatura]]-24)/2))))</f>
        <v>103</v>
      </c>
      <c r="E8" s="5">
        <f xml:space="preserve"> INT(80 * (1 + ($M$3* ((temperatury67[[#This Row],[Temperatura]]-24)/2))))</f>
        <v>70</v>
      </c>
      <c r="F8" s="5">
        <f>temperatury67[[#This Row],[Hotdogi]]*(7+$P$1)</f>
        <v>633.84</v>
      </c>
      <c r="G8" s="5">
        <f>temperatury67[[#This Row],[Lody]]*(5+$P$1)</f>
        <v>653.02</v>
      </c>
      <c r="H8" s="5">
        <f>temperatury67[[#This Row],[Kukurydza]]*(6+$P$1)</f>
        <v>513.79999999999995</v>
      </c>
      <c r="I8" s="5">
        <f>temperatury67[[#This Row],[Utarg hot]]+temperatury67[[#This Row],[Utarg lod]]+temperatury67[[#This Row],[Utarg kuk]]</f>
        <v>1800.66</v>
      </c>
    </row>
    <row r="9" spans="1:16" x14ac:dyDescent="0.3">
      <c r="A9" s="1">
        <v>44812</v>
      </c>
      <c r="B9">
        <f t="shared" si="0"/>
        <v>20</v>
      </c>
      <c r="C9" s="5">
        <f xml:space="preserve"> INT(90 * (1 + ($M$1* ((temperatury67[[#This Row],[Temperatura]]-24)/2))))</f>
        <v>76</v>
      </c>
      <c r="D9" s="5">
        <f xml:space="preserve"> INT(120 * (1 + ($M$2* ((temperatury67[[#This Row],[Temperatura]]-24)/2))))</f>
        <v>103</v>
      </c>
      <c r="E9" s="5">
        <f xml:space="preserve"> INT(80 * (1 + ($M$3* ((temperatury67[[#This Row],[Temperatura]]-24)/2))))</f>
        <v>70</v>
      </c>
      <c r="F9" s="5">
        <f>temperatury67[[#This Row],[Hotdogi]]*(7+$P$1)</f>
        <v>633.84</v>
      </c>
      <c r="G9" s="5">
        <f>temperatury67[[#This Row],[Lody]]*(5+$P$1)</f>
        <v>653.02</v>
      </c>
      <c r="H9" s="5">
        <f>temperatury67[[#This Row],[Kukurydza]]*(6+$P$1)</f>
        <v>513.79999999999995</v>
      </c>
      <c r="I9" s="5">
        <f>temperatury67[[#This Row],[Utarg hot]]+temperatury67[[#This Row],[Utarg lod]]+temperatury67[[#This Row],[Utarg kuk]]</f>
        <v>1800.66</v>
      </c>
    </row>
    <row r="10" spans="1:16" x14ac:dyDescent="0.3">
      <c r="A10" s="1">
        <v>44813</v>
      </c>
      <c r="B10">
        <f t="shared" si="0"/>
        <v>19</v>
      </c>
      <c r="C10" s="5">
        <f xml:space="preserve"> INT(90 * (1 + ($M$1* ((temperatury67[[#This Row],[Temperatura]]-24)/2))))</f>
        <v>72</v>
      </c>
      <c r="D10" s="5">
        <f xml:space="preserve"> INT(120 * (1 + ($M$2* ((temperatury67[[#This Row],[Temperatura]]-24)/2))))</f>
        <v>99</v>
      </c>
      <c r="E10" s="5">
        <f xml:space="preserve"> INT(80 * (1 + ($M$3* ((temperatury67[[#This Row],[Temperatura]]-24)/2))))</f>
        <v>68</v>
      </c>
      <c r="F10" s="5">
        <f>temperatury67[[#This Row],[Hotdogi]]*(7+$P$1)</f>
        <v>600.48</v>
      </c>
      <c r="G10" s="5">
        <f>temperatury67[[#This Row],[Lody]]*(5+$P$1)</f>
        <v>627.66</v>
      </c>
      <c r="H10" s="5">
        <f>temperatury67[[#This Row],[Kukurydza]]*(6+$P$1)</f>
        <v>499.12</v>
      </c>
      <c r="I10" s="5">
        <f>temperatury67[[#This Row],[Utarg hot]]+temperatury67[[#This Row],[Utarg lod]]+temperatury67[[#This Row],[Utarg kuk]]</f>
        <v>1727.2599999999998</v>
      </c>
    </row>
    <row r="11" spans="1:16" x14ac:dyDescent="0.3">
      <c r="A11" s="1">
        <v>44814</v>
      </c>
      <c r="B11">
        <f t="shared" si="0"/>
        <v>19</v>
      </c>
      <c r="C11" s="5">
        <f xml:space="preserve"> INT(90 * (1 + ($M$1* ((temperatury67[[#This Row],[Temperatura]]-24)/2))))</f>
        <v>72</v>
      </c>
      <c r="D11" s="5">
        <f xml:space="preserve"> INT(120 * (1 + ($M$2* ((temperatury67[[#This Row],[Temperatura]]-24)/2))))</f>
        <v>99</v>
      </c>
      <c r="E11" s="5">
        <f xml:space="preserve"> INT(80 * (1 + ($M$3* ((temperatury67[[#This Row],[Temperatura]]-24)/2))))</f>
        <v>68</v>
      </c>
      <c r="F11" s="5">
        <f>temperatury67[[#This Row],[Hotdogi]]*(7+$P$1)</f>
        <v>600.48</v>
      </c>
      <c r="G11" s="5">
        <f>temperatury67[[#This Row],[Lody]]*(5+$P$1)</f>
        <v>627.66</v>
      </c>
      <c r="H11" s="5">
        <f>temperatury67[[#This Row],[Kukurydza]]*(6+$P$1)</f>
        <v>499.12</v>
      </c>
      <c r="I11" s="5">
        <f>temperatury67[[#This Row],[Utarg hot]]+temperatury67[[#This Row],[Utarg lod]]+temperatury67[[#This Row],[Utarg kuk]]</f>
        <v>1727.2599999999998</v>
      </c>
    </row>
    <row r="12" spans="1:16" x14ac:dyDescent="0.3">
      <c r="A12" s="1">
        <v>44815</v>
      </c>
      <c r="B12">
        <f t="shared" si="0"/>
        <v>18</v>
      </c>
      <c r="C12" s="5">
        <f xml:space="preserve"> INT(90 * (1 + ($M$1* ((temperatury67[[#This Row],[Temperatura]]-24)/2))))</f>
        <v>69</v>
      </c>
      <c r="D12" s="5">
        <f xml:space="preserve"> INT(120 * (1 + ($M$2* ((temperatury67[[#This Row],[Temperatura]]-24)/2))))</f>
        <v>95</v>
      </c>
      <c r="E12" s="5">
        <f xml:space="preserve"> INT(80 * (1 + ($M$3* ((temperatury67[[#This Row],[Temperatura]]-24)/2))))</f>
        <v>65</v>
      </c>
      <c r="F12" s="5">
        <f>temperatury67[[#This Row],[Hotdogi]]*(7+$P$1)</f>
        <v>575.46</v>
      </c>
      <c r="G12" s="5">
        <f>temperatury67[[#This Row],[Lody]]*(5+$P$1)</f>
        <v>602.29999999999995</v>
      </c>
      <c r="H12" s="5">
        <f>temperatury67[[#This Row],[Kukurydza]]*(6+$P$1)</f>
        <v>477.09999999999997</v>
      </c>
      <c r="I12" s="5">
        <f>temperatury67[[#This Row],[Utarg hot]]+temperatury67[[#This Row],[Utarg lod]]+temperatury67[[#This Row],[Utarg kuk]]</f>
        <v>1654.86</v>
      </c>
    </row>
    <row r="13" spans="1:16" x14ac:dyDescent="0.3">
      <c r="A13" s="1">
        <v>44816</v>
      </c>
      <c r="B13">
        <f t="shared" si="0"/>
        <v>18</v>
      </c>
      <c r="C13" s="5">
        <f xml:space="preserve"> INT(90 * (1 + ($M$1* ((temperatury67[[#This Row],[Temperatura]]-24)/2))))</f>
        <v>69</v>
      </c>
      <c r="D13" s="5">
        <f xml:space="preserve"> INT(120 * (1 + ($M$2* ((temperatury67[[#This Row],[Temperatura]]-24)/2))))</f>
        <v>95</v>
      </c>
      <c r="E13" s="5">
        <f xml:space="preserve"> INT(80 * (1 + ($M$3* ((temperatury67[[#This Row],[Temperatura]]-24)/2))))</f>
        <v>65</v>
      </c>
      <c r="F13" s="5">
        <f>temperatury67[[#This Row],[Hotdogi]]*(7+$P$1)</f>
        <v>575.46</v>
      </c>
      <c r="G13" s="5">
        <f>temperatury67[[#This Row],[Lody]]*(5+$P$1)</f>
        <v>602.29999999999995</v>
      </c>
      <c r="H13" s="5">
        <f>temperatury67[[#This Row],[Kukurydza]]*(6+$P$1)</f>
        <v>477.09999999999997</v>
      </c>
      <c r="I13" s="5">
        <f>temperatury67[[#This Row],[Utarg hot]]+temperatury67[[#This Row],[Utarg lod]]+temperatury67[[#This Row],[Utarg kuk]]</f>
        <v>1654.86</v>
      </c>
    </row>
    <row r="14" spans="1:16" x14ac:dyDescent="0.3">
      <c r="A14" s="1">
        <v>44817</v>
      </c>
      <c r="B14">
        <f t="shared" si="0"/>
        <v>17</v>
      </c>
      <c r="C14" s="5">
        <f xml:space="preserve"> INT(90 * (1 + ($M$1* ((temperatury67[[#This Row],[Temperatura]]-24)/2))))</f>
        <v>65</v>
      </c>
      <c r="D14" s="5">
        <f xml:space="preserve"> INT(120 * (1 + ($M$2* ((temperatury67[[#This Row],[Temperatura]]-24)/2))))</f>
        <v>91</v>
      </c>
      <c r="E14" s="5">
        <f xml:space="preserve"> INT(80 * (1 + ($M$3* ((temperatury67[[#This Row],[Temperatura]]-24)/2))))</f>
        <v>63</v>
      </c>
      <c r="F14" s="5">
        <f>temperatury67[[#This Row],[Hotdogi]]*(7+$P$1)</f>
        <v>542.1</v>
      </c>
      <c r="G14" s="5">
        <f>temperatury67[[#This Row],[Lody]]*(5+$P$1)</f>
        <v>576.93999999999994</v>
      </c>
      <c r="H14" s="5">
        <f>temperatury67[[#This Row],[Kukurydza]]*(6+$P$1)</f>
        <v>462.42</v>
      </c>
      <c r="I14" s="5">
        <f>temperatury67[[#This Row],[Utarg hot]]+temperatury67[[#This Row],[Utarg lod]]+temperatury67[[#This Row],[Utarg kuk]]</f>
        <v>1581.46</v>
      </c>
    </row>
    <row r="15" spans="1:16" x14ac:dyDescent="0.3">
      <c r="A15" s="1">
        <v>44818</v>
      </c>
      <c r="B15">
        <f t="shared" si="0"/>
        <v>17</v>
      </c>
      <c r="C15" s="5">
        <f xml:space="preserve"> INT(90 * (1 + ($M$1* ((temperatury67[[#This Row],[Temperatura]]-24)/2))))</f>
        <v>65</v>
      </c>
      <c r="D15" s="5">
        <f xml:space="preserve"> INT(120 * (1 + ($M$2* ((temperatury67[[#This Row],[Temperatura]]-24)/2))))</f>
        <v>91</v>
      </c>
      <c r="E15" s="5">
        <f xml:space="preserve"> INT(80 * (1 + ($M$3* ((temperatury67[[#This Row],[Temperatura]]-24)/2))))</f>
        <v>63</v>
      </c>
      <c r="F15" s="5">
        <f>temperatury67[[#This Row],[Hotdogi]]*(7+$P$1)</f>
        <v>542.1</v>
      </c>
      <c r="G15" s="5">
        <f>temperatury67[[#This Row],[Lody]]*(5+$P$1)</f>
        <v>576.93999999999994</v>
      </c>
      <c r="H15" s="5">
        <f>temperatury67[[#This Row],[Kukurydza]]*(6+$P$1)</f>
        <v>462.42</v>
      </c>
      <c r="I15" s="5">
        <f>temperatury67[[#This Row],[Utarg hot]]+temperatury67[[#This Row],[Utarg lod]]+temperatury67[[#This Row],[Utarg kuk]]</f>
        <v>1581.46</v>
      </c>
    </row>
    <row r="16" spans="1:16" x14ac:dyDescent="0.3">
      <c r="A16" s="1">
        <v>44819</v>
      </c>
      <c r="B16">
        <f t="shared" si="0"/>
        <v>16</v>
      </c>
      <c r="C16" s="5">
        <f xml:space="preserve"> INT(90 * (1 + ($M$1* ((temperatury67[[#This Row],[Temperatura]]-24)/2))))</f>
        <v>62</v>
      </c>
      <c r="D16" s="5">
        <f xml:space="preserve"> INT(120 * (1 + ($M$2* ((temperatury67[[#This Row],[Temperatura]]-24)/2))))</f>
        <v>86</v>
      </c>
      <c r="E16" s="5">
        <f xml:space="preserve"> INT(80 * (1 + ($M$3* ((temperatury67[[#This Row],[Temperatura]]-24)/2))))</f>
        <v>61</v>
      </c>
      <c r="F16" s="5">
        <f>temperatury67[[#This Row],[Hotdogi]]*(7+$P$1)</f>
        <v>517.08000000000004</v>
      </c>
      <c r="G16" s="5">
        <f>temperatury67[[#This Row],[Lody]]*(5+$P$1)</f>
        <v>545.24</v>
      </c>
      <c r="H16" s="5">
        <f>temperatury67[[#This Row],[Kukurydza]]*(6+$P$1)</f>
        <v>447.74</v>
      </c>
      <c r="I16" s="5">
        <f>temperatury67[[#This Row],[Utarg hot]]+temperatury67[[#This Row],[Utarg lod]]+temperatury67[[#This Row],[Utarg kuk]]</f>
        <v>1510.0600000000002</v>
      </c>
    </row>
    <row r="17" spans="1:9" x14ac:dyDescent="0.3">
      <c r="A17" s="1">
        <v>44820</v>
      </c>
      <c r="B17">
        <f t="shared" si="0"/>
        <v>16</v>
      </c>
      <c r="C17" s="5">
        <f xml:space="preserve"> INT(90 * (1 + ($M$1* ((temperatury67[[#This Row],[Temperatura]]-24)/2))))</f>
        <v>62</v>
      </c>
      <c r="D17" s="5">
        <f xml:space="preserve"> INT(120 * (1 + ($M$2* ((temperatury67[[#This Row],[Temperatura]]-24)/2))))</f>
        <v>86</v>
      </c>
      <c r="E17" s="5">
        <f xml:space="preserve"> INT(80 * (1 + ($M$3* ((temperatury67[[#This Row],[Temperatura]]-24)/2))))</f>
        <v>61</v>
      </c>
      <c r="F17" s="5">
        <f>temperatury67[[#This Row],[Hotdogi]]*(7+$P$1)</f>
        <v>517.08000000000004</v>
      </c>
      <c r="G17" s="5">
        <f>temperatury67[[#This Row],[Lody]]*(5+$P$1)</f>
        <v>545.24</v>
      </c>
      <c r="H17" s="5">
        <f>temperatury67[[#This Row],[Kukurydza]]*(6+$P$1)</f>
        <v>447.74</v>
      </c>
      <c r="I17" s="5">
        <f>temperatury67[[#This Row],[Utarg hot]]+temperatury67[[#This Row],[Utarg lod]]+temperatury67[[#This Row],[Utarg kuk]]</f>
        <v>1510.0600000000002</v>
      </c>
    </row>
    <row r="18" spans="1:9" x14ac:dyDescent="0.3">
      <c r="A18" s="1">
        <v>44821</v>
      </c>
      <c r="B18">
        <f t="shared" si="0"/>
        <v>15</v>
      </c>
      <c r="C18" s="5">
        <f xml:space="preserve"> INT(90 * (1 + ($M$1* ((temperatury67[[#This Row],[Temperatura]]-24)/2))))</f>
        <v>58</v>
      </c>
      <c r="D18" s="5">
        <f xml:space="preserve"> INT(120 * (1 + ($M$2* ((temperatury67[[#This Row],[Temperatura]]-24)/2))))</f>
        <v>82</v>
      </c>
      <c r="E18" s="5">
        <f xml:space="preserve"> INT(80 * (1 + ($M$3* ((temperatury67[[#This Row],[Temperatura]]-24)/2))))</f>
        <v>58</v>
      </c>
      <c r="F18" s="5">
        <f>temperatury67[[#This Row],[Hotdogi]]*(7+$P$1)</f>
        <v>483.71999999999997</v>
      </c>
      <c r="G18" s="5">
        <f>temperatury67[[#This Row],[Lody]]*(5+$P$1)</f>
        <v>519.88</v>
      </c>
      <c r="H18" s="5">
        <f>temperatury67[[#This Row],[Kukurydza]]*(6+$P$1)</f>
        <v>425.71999999999997</v>
      </c>
      <c r="I18" s="5">
        <f>temperatury67[[#This Row],[Utarg hot]]+temperatury67[[#This Row],[Utarg lod]]+temperatury67[[#This Row],[Utarg kuk]]</f>
        <v>1429.32</v>
      </c>
    </row>
    <row r="19" spans="1:9" x14ac:dyDescent="0.3">
      <c r="A19" s="1">
        <v>44822</v>
      </c>
      <c r="B19">
        <f t="shared" si="0"/>
        <v>15</v>
      </c>
      <c r="C19" s="5">
        <f xml:space="preserve"> INT(90 * (1 + ($M$1* ((temperatury67[[#This Row],[Temperatura]]-24)/2))))</f>
        <v>58</v>
      </c>
      <c r="D19" s="5">
        <f xml:space="preserve"> INT(120 * (1 + ($M$2* ((temperatury67[[#This Row],[Temperatura]]-24)/2))))</f>
        <v>82</v>
      </c>
      <c r="E19" s="5">
        <f xml:space="preserve"> INT(80 * (1 + ($M$3* ((temperatury67[[#This Row],[Temperatura]]-24)/2))))</f>
        <v>58</v>
      </c>
      <c r="F19" s="5">
        <f>temperatury67[[#This Row],[Hotdogi]]*(7+$P$1)</f>
        <v>483.71999999999997</v>
      </c>
      <c r="G19" s="5">
        <f>temperatury67[[#This Row],[Lody]]*(5+$P$1)</f>
        <v>519.88</v>
      </c>
      <c r="H19" s="5">
        <f>temperatury67[[#This Row],[Kukurydza]]*(6+$P$1)</f>
        <v>425.71999999999997</v>
      </c>
      <c r="I19" s="5">
        <f>temperatury67[[#This Row],[Utarg hot]]+temperatury67[[#This Row],[Utarg lod]]+temperatury67[[#This Row],[Utarg kuk]]</f>
        <v>1429.32</v>
      </c>
    </row>
    <row r="20" spans="1:9" x14ac:dyDescent="0.3">
      <c r="A20" s="1">
        <v>44823</v>
      </c>
      <c r="B20">
        <f t="shared" si="0"/>
        <v>14</v>
      </c>
      <c r="C20" s="5">
        <f xml:space="preserve"> INT(90 * (1 + ($M$1* ((temperatury67[[#This Row],[Temperatura]]-24)/2))))</f>
        <v>55</v>
      </c>
      <c r="D20" s="5">
        <f xml:space="preserve"> INT(120 * (1 + ($M$2* ((temperatury67[[#This Row],[Temperatura]]-24)/2))))</f>
        <v>78</v>
      </c>
      <c r="E20" s="5">
        <f xml:space="preserve"> INT(80 * (1 + ($M$3* ((temperatury67[[#This Row],[Temperatura]]-24)/2))))</f>
        <v>56</v>
      </c>
      <c r="F20" s="5">
        <f>temperatury67[[#This Row],[Hotdogi]]*(7+$P$1)</f>
        <v>458.7</v>
      </c>
      <c r="G20" s="5">
        <f>temperatury67[[#This Row],[Lody]]*(5+$P$1)</f>
        <v>494.52</v>
      </c>
      <c r="H20" s="5">
        <f>temperatury67[[#This Row],[Kukurydza]]*(6+$P$1)</f>
        <v>411.03999999999996</v>
      </c>
      <c r="I20" s="5">
        <f>temperatury67[[#This Row],[Utarg hot]]+temperatury67[[#This Row],[Utarg lod]]+temperatury67[[#This Row],[Utarg kuk]]</f>
        <v>1364.26</v>
      </c>
    </row>
    <row r="21" spans="1:9" x14ac:dyDescent="0.3">
      <c r="A21" s="1">
        <v>44824</v>
      </c>
      <c r="B21">
        <f t="shared" si="0"/>
        <v>14</v>
      </c>
      <c r="C21" s="5">
        <f xml:space="preserve"> INT(90 * (1 + ($M$1* ((temperatury67[[#This Row],[Temperatura]]-24)/2))))</f>
        <v>55</v>
      </c>
      <c r="D21" s="5">
        <f xml:space="preserve"> INT(120 * (1 + ($M$2* ((temperatury67[[#This Row],[Temperatura]]-24)/2))))</f>
        <v>78</v>
      </c>
      <c r="E21" s="5">
        <f xml:space="preserve"> INT(80 * (1 + ($M$3* ((temperatury67[[#This Row],[Temperatura]]-24)/2))))</f>
        <v>56</v>
      </c>
      <c r="F21" s="5">
        <f>temperatury67[[#This Row],[Hotdogi]]*(7+$P$1)</f>
        <v>458.7</v>
      </c>
      <c r="G21" s="5">
        <f>temperatury67[[#This Row],[Lody]]*(5+$P$1)</f>
        <v>494.52</v>
      </c>
      <c r="H21" s="5">
        <f>temperatury67[[#This Row],[Kukurydza]]*(6+$P$1)</f>
        <v>411.03999999999996</v>
      </c>
      <c r="I21" s="5">
        <f>temperatury67[[#This Row],[Utarg hot]]+temperatury67[[#This Row],[Utarg lod]]+temperatury67[[#This Row],[Utarg kuk]]</f>
        <v>1364.26</v>
      </c>
    </row>
    <row r="22" spans="1:9" x14ac:dyDescent="0.3">
      <c r="A22" s="1">
        <v>44825</v>
      </c>
      <c r="B22">
        <f t="shared" si="0"/>
        <v>13</v>
      </c>
      <c r="C22" s="5">
        <f xml:space="preserve"> INT(90 * (1 + ($M$1* ((temperatury67[[#This Row],[Temperatura]]-24)/2))))</f>
        <v>51</v>
      </c>
      <c r="D22" s="5">
        <f xml:space="preserve"> INT(120 * (1 + ($M$2* ((temperatury67[[#This Row],[Temperatura]]-24)/2))))</f>
        <v>74</v>
      </c>
      <c r="E22" s="5">
        <f xml:space="preserve"> INT(80 * (1 + ($M$3* ((temperatury67[[#This Row],[Temperatura]]-24)/2))))</f>
        <v>54</v>
      </c>
      <c r="F22" s="5">
        <f>temperatury67[[#This Row],[Hotdogi]]*(7+$P$1)</f>
        <v>425.34</v>
      </c>
      <c r="G22" s="5">
        <f>temperatury67[[#This Row],[Lody]]*(5+$P$1)</f>
        <v>469.15999999999997</v>
      </c>
      <c r="H22" s="5">
        <f>temperatury67[[#This Row],[Kukurydza]]*(6+$P$1)</f>
        <v>396.36</v>
      </c>
      <c r="I22" s="5">
        <f>temperatury67[[#This Row],[Utarg hot]]+temperatury67[[#This Row],[Utarg lod]]+temperatury67[[#This Row],[Utarg kuk]]</f>
        <v>1290.8600000000001</v>
      </c>
    </row>
    <row r="23" spans="1:9" x14ac:dyDescent="0.3">
      <c r="A23" s="1">
        <v>44826</v>
      </c>
      <c r="B23">
        <f t="shared" si="0"/>
        <v>13</v>
      </c>
      <c r="C23" s="5">
        <f xml:space="preserve"> INT(90 * (1 + ($M$1* ((temperatury67[[#This Row],[Temperatura]]-24)/2))))</f>
        <v>51</v>
      </c>
      <c r="D23" s="5">
        <f xml:space="preserve"> INT(120 * (1 + ($M$2* ((temperatury67[[#This Row],[Temperatura]]-24)/2))))</f>
        <v>74</v>
      </c>
      <c r="E23" s="5">
        <f xml:space="preserve"> INT(80 * (1 + ($M$3* ((temperatury67[[#This Row],[Temperatura]]-24)/2))))</f>
        <v>54</v>
      </c>
      <c r="F23" s="5">
        <f>temperatury67[[#This Row],[Hotdogi]]*(7+$P$1)</f>
        <v>425.34</v>
      </c>
      <c r="G23" s="5">
        <f>temperatury67[[#This Row],[Lody]]*(5+$P$1)</f>
        <v>469.15999999999997</v>
      </c>
      <c r="H23" s="5">
        <f>temperatury67[[#This Row],[Kukurydza]]*(6+$P$1)</f>
        <v>396.36</v>
      </c>
      <c r="I23" s="5">
        <f>temperatury67[[#This Row],[Utarg hot]]+temperatury67[[#This Row],[Utarg lod]]+temperatury67[[#This Row],[Utarg kuk]]</f>
        <v>1290.8600000000001</v>
      </c>
    </row>
    <row r="24" spans="1:9" x14ac:dyDescent="0.3">
      <c r="A24" s="10">
        <v>44827</v>
      </c>
      <c r="B24" s="11">
        <f t="shared" si="0"/>
        <v>12</v>
      </c>
      <c r="C24" s="12">
        <f xml:space="preserve"> INT(90 * (1 + ($M$1* ((temperatury67[[#This Row],[Temperatura]]-24)/2))))</f>
        <v>48</v>
      </c>
      <c r="D24" s="12">
        <f xml:space="preserve"> INT(120 * (1 + ($M$2* ((temperatury67[[#This Row],[Temperatura]]-24)/2))))</f>
        <v>70</v>
      </c>
      <c r="E24" s="12">
        <f xml:space="preserve"> INT(80 * (1 + ($M$3* ((temperatury67[[#This Row],[Temperatura]]-24)/2))))</f>
        <v>51</v>
      </c>
      <c r="F24" s="12">
        <f>temperatury67[[#This Row],[Hotdogi]]*(7+$P$1)</f>
        <v>400.32</v>
      </c>
      <c r="G24" s="12">
        <f>temperatury67[[#This Row],[Lody]]*(5+$P$1)</f>
        <v>443.8</v>
      </c>
      <c r="H24" s="12">
        <f>temperatury67[[#This Row],[Kukurydza]]*(6+$P$1)</f>
        <v>374.34</v>
      </c>
      <c r="I24" s="12">
        <f>temperatury67[[#This Row],[Utarg hot]]+temperatury67[[#This Row],[Utarg lod]]+temperatury67[[#This Row],[Utarg kuk]]</f>
        <v>1218.46</v>
      </c>
    </row>
    <row r="25" spans="1:9" x14ac:dyDescent="0.3">
      <c r="A25" s="1">
        <v>44828</v>
      </c>
      <c r="B25">
        <f t="shared" si="0"/>
        <v>12</v>
      </c>
      <c r="C25" s="5">
        <f xml:space="preserve"> INT(90 * (1 + ($M$1* ((temperatury67[[#This Row],[Temperatura]]-24)/2))))</f>
        <v>48</v>
      </c>
      <c r="D25" s="5">
        <f xml:space="preserve"> INT(120 * (1 + ($M$2* ((temperatury67[[#This Row],[Temperatura]]-24)/2))))</f>
        <v>70</v>
      </c>
      <c r="E25" s="5">
        <f xml:space="preserve"> INT(80 * (1 + ($M$3* ((temperatury67[[#This Row],[Temperatura]]-24)/2))))</f>
        <v>51</v>
      </c>
      <c r="F25" s="5">
        <f>temperatury67[[#This Row],[Hotdogi]]*(7+$P$1)</f>
        <v>400.32</v>
      </c>
      <c r="G25" s="5">
        <f>temperatury67[[#This Row],[Lody]]*(5+$P$1)</f>
        <v>443.8</v>
      </c>
      <c r="H25" s="5">
        <f>temperatury67[[#This Row],[Kukurydza]]*(6+$P$1)</f>
        <v>374.34</v>
      </c>
      <c r="I25" s="5">
        <f>temperatury67[[#This Row],[Utarg hot]]+temperatury67[[#This Row],[Utarg lod]]+temperatury67[[#This Row],[Utarg kuk]]</f>
        <v>1218.46</v>
      </c>
    </row>
    <row r="26" spans="1:9" x14ac:dyDescent="0.3">
      <c r="A26" s="1">
        <v>44829</v>
      </c>
      <c r="B26">
        <f t="shared" si="0"/>
        <v>11</v>
      </c>
      <c r="C26" s="5">
        <f xml:space="preserve"> INT(90 * (1 + ($M$1* ((temperatury67[[#This Row],[Temperatura]]-24)/2))))</f>
        <v>45</v>
      </c>
      <c r="D26" s="5">
        <f xml:space="preserve"> INT(120 * (1 + ($M$2* ((temperatury67[[#This Row],[Temperatura]]-24)/2))))</f>
        <v>66</v>
      </c>
      <c r="E26" s="5">
        <f xml:space="preserve"> INT(80 * (1 + ($M$3* ((temperatury67[[#This Row],[Temperatura]]-24)/2))))</f>
        <v>49</v>
      </c>
      <c r="F26" s="5">
        <f>temperatury67[[#This Row],[Hotdogi]]*(7+$P$1)</f>
        <v>375.3</v>
      </c>
      <c r="G26" s="5">
        <f>temperatury67[[#This Row],[Lody]]*(5+$P$1)</f>
        <v>418.44</v>
      </c>
      <c r="H26" s="5">
        <f>temperatury67[[#This Row],[Kukurydza]]*(6+$P$1)</f>
        <v>359.65999999999997</v>
      </c>
      <c r="I26" s="5">
        <f>temperatury67[[#This Row],[Utarg hot]]+temperatury67[[#This Row],[Utarg lod]]+temperatury67[[#This Row],[Utarg kuk]]</f>
        <v>1153.4000000000001</v>
      </c>
    </row>
    <row r="27" spans="1:9" x14ac:dyDescent="0.3">
      <c r="A27" s="1">
        <v>44830</v>
      </c>
      <c r="B27">
        <f t="shared" si="0"/>
        <v>11</v>
      </c>
      <c r="C27" s="5">
        <f xml:space="preserve"> INT(90 * (1 + ($M$1* ((temperatury67[[#This Row],[Temperatura]]-24)/2))))</f>
        <v>45</v>
      </c>
      <c r="D27" s="5">
        <f xml:space="preserve"> INT(120 * (1 + ($M$2* ((temperatury67[[#This Row],[Temperatura]]-24)/2))))</f>
        <v>66</v>
      </c>
      <c r="E27" s="5">
        <f xml:space="preserve"> INT(80 * (1 + ($M$3* ((temperatury67[[#This Row],[Temperatura]]-24)/2))))</f>
        <v>49</v>
      </c>
      <c r="F27" s="5">
        <f>temperatury67[[#This Row],[Hotdogi]]*(7+$P$1)</f>
        <v>375.3</v>
      </c>
      <c r="G27" s="5">
        <f>temperatury67[[#This Row],[Lody]]*(5+$P$1)</f>
        <v>418.44</v>
      </c>
      <c r="H27" s="5">
        <f>temperatury67[[#This Row],[Kukurydza]]*(6+$P$1)</f>
        <v>359.65999999999997</v>
      </c>
      <c r="I27" s="5">
        <f>temperatury67[[#This Row],[Utarg hot]]+temperatury67[[#This Row],[Utarg lod]]+temperatury67[[#This Row],[Utarg kuk]]</f>
        <v>1153.4000000000001</v>
      </c>
    </row>
    <row r="28" spans="1:9" x14ac:dyDescent="0.3">
      <c r="A28" s="1">
        <v>44831</v>
      </c>
      <c r="B28">
        <f t="shared" si="0"/>
        <v>10</v>
      </c>
      <c r="C28" s="5">
        <f xml:space="preserve"> INT(90 * (1 + ($M$1* ((temperatury67[[#This Row],[Temperatura]]-24)/2))))</f>
        <v>41</v>
      </c>
      <c r="D28" s="5">
        <f xml:space="preserve"> INT(120 * (1 + ($M$2* ((temperatury67[[#This Row],[Temperatura]]-24)/2))))</f>
        <v>62</v>
      </c>
      <c r="E28" s="5">
        <f xml:space="preserve"> INT(80 * (1 + ($M$3* ((temperatury67[[#This Row],[Temperatura]]-24)/2))))</f>
        <v>47</v>
      </c>
      <c r="F28" s="5">
        <f>temperatury67[[#This Row],[Hotdogi]]*(7+$P$1)</f>
        <v>341.94</v>
      </c>
      <c r="G28" s="5">
        <f>temperatury67[[#This Row],[Lody]]*(5+$P$1)</f>
        <v>393.08</v>
      </c>
      <c r="H28" s="5">
        <f>temperatury67[[#This Row],[Kukurydza]]*(6+$P$1)</f>
        <v>344.98</v>
      </c>
      <c r="I28" s="5">
        <f>temperatury67[[#This Row],[Utarg hot]]+temperatury67[[#This Row],[Utarg lod]]+temperatury67[[#This Row],[Utarg kuk]]</f>
        <v>1080</v>
      </c>
    </row>
    <row r="29" spans="1:9" x14ac:dyDescent="0.3">
      <c r="A29" s="1">
        <v>44832</v>
      </c>
      <c r="B29">
        <f t="shared" si="0"/>
        <v>10</v>
      </c>
      <c r="C29" s="5">
        <f xml:space="preserve"> INT(90 * (1 + ($M$1* ((temperatury67[[#This Row],[Temperatura]]-24)/2))))</f>
        <v>41</v>
      </c>
      <c r="D29" s="5">
        <f xml:space="preserve"> INT(120 * (1 + ($M$2* ((temperatury67[[#This Row],[Temperatura]]-24)/2))))</f>
        <v>62</v>
      </c>
      <c r="E29" s="5">
        <f xml:space="preserve"> INT(80 * (1 + ($M$3* ((temperatury67[[#This Row],[Temperatura]]-24)/2))))</f>
        <v>47</v>
      </c>
      <c r="F29" s="5">
        <f>temperatury67[[#This Row],[Hotdogi]]*(7+$P$1)</f>
        <v>341.94</v>
      </c>
      <c r="G29" s="5">
        <f>temperatury67[[#This Row],[Lody]]*(5+$P$1)</f>
        <v>393.08</v>
      </c>
      <c r="H29" s="5">
        <f>temperatury67[[#This Row],[Kukurydza]]*(6+$P$1)</f>
        <v>344.98</v>
      </c>
      <c r="I29" s="5">
        <f>temperatury67[[#This Row],[Utarg hot]]+temperatury67[[#This Row],[Utarg lod]]+temperatury67[[#This Row],[Utarg kuk]]</f>
        <v>1080</v>
      </c>
    </row>
    <row r="30" spans="1:9" x14ac:dyDescent="0.3">
      <c r="A30" s="1">
        <v>44833</v>
      </c>
      <c r="B30">
        <f t="shared" si="0"/>
        <v>9</v>
      </c>
      <c r="C30" s="5">
        <f xml:space="preserve"> INT(90 * (1 + ($M$1* ((temperatury67[[#This Row],[Temperatura]]-24)/2))))</f>
        <v>38</v>
      </c>
      <c r="D30" s="5">
        <f xml:space="preserve"> INT(120 * (1 + ($M$2* ((temperatury67[[#This Row],[Temperatura]]-24)/2))))</f>
        <v>57</v>
      </c>
      <c r="E30" s="5">
        <f xml:space="preserve"> INT(80 * (1 + ($M$3* ((temperatury67[[#This Row],[Temperatura]]-24)/2))))</f>
        <v>44</v>
      </c>
      <c r="F30" s="5">
        <f>temperatury67[[#This Row],[Hotdogi]]*(7+$P$1)</f>
        <v>316.92</v>
      </c>
      <c r="G30" s="5">
        <f>temperatury67[[#This Row],[Lody]]*(5+$P$1)</f>
        <v>361.38</v>
      </c>
      <c r="H30" s="5">
        <f>temperatury67[[#This Row],[Kukurydza]]*(6+$P$1)</f>
        <v>322.95999999999998</v>
      </c>
      <c r="I30" s="5">
        <f>temperatury67[[#This Row],[Utarg hot]]+temperatury67[[#This Row],[Utarg lod]]+temperatury67[[#This Row],[Utarg kuk]]</f>
        <v>1001.26</v>
      </c>
    </row>
    <row r="31" spans="1:9" x14ac:dyDescent="0.3">
      <c r="A31" s="1">
        <v>44834</v>
      </c>
      <c r="B31">
        <f t="shared" si="0"/>
        <v>9</v>
      </c>
      <c r="C31" s="5">
        <f xml:space="preserve"> INT(90 * (1 + ($M$1* ((temperatury67[[#This Row],[Temperatura]]-24)/2))))</f>
        <v>38</v>
      </c>
      <c r="D31" s="5">
        <f xml:space="preserve"> INT(120 * (1 + ($M$2* ((temperatury67[[#This Row],[Temperatura]]-24)/2))))</f>
        <v>57</v>
      </c>
      <c r="E31" s="5">
        <f xml:space="preserve"> INT(80 * (1 + ($M$3* ((temperatury67[[#This Row],[Temperatura]]-24)/2))))</f>
        <v>44</v>
      </c>
      <c r="F31" s="5">
        <f>temperatury67[[#This Row],[Hotdogi]]*(7+$P$1)</f>
        <v>316.92</v>
      </c>
      <c r="G31" s="5">
        <f>temperatury67[[#This Row],[Lody]]*(5+$P$1)</f>
        <v>361.38</v>
      </c>
      <c r="H31" s="5">
        <f>temperatury67[[#This Row],[Kukurydza]]*(6+$P$1)</f>
        <v>322.95999999999998</v>
      </c>
      <c r="I31" s="5">
        <f>temperatury67[[#This Row],[Utarg hot]]+temperatury67[[#This Row],[Utarg lod]]+temperatury67[[#This Row],[Utarg kuk]]</f>
        <v>1001.26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h Z Z 5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h Z Z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e V h R Z p U L N w E A A I Y I A A A T A B w A R m 9 y b X V s Y X M v U 2 V j d G l v b j E u b S C i G A A o o B Q A A A A A A A A A A A A A A A A A A A A A A A A A A A D t k L F O w z A Q h v d I e Q f L X R L J i l r T d q D K g F K Q G E B C L Q u E w S Q H W E 3 s y L 5 Q Q t W F V 2 J i R n 0 v X E V A B 0 a U K V 5 s / / b d / f 9 n I U O p F V m 0 + 2 j m e 7 5 n n 4 S B n C C U F R i B t W l I T A p A 3 y N u 7 T 7 M 5 3 u + e 9 N O T O x z N N d Z X Y L C 4 E w W E C V a o b v Y g C b H 6 b U F Y 9 M T p U Q 6 B 7 t C X a U X + 3 6 C 5 D o X u N J r Q b J X M G s J G e F D z t O D m R G + I A 3 Z 7 R w K W U o E E 9 M Z Z S T R R V 0 q G 3 N G T l W m c 6 k e 4 x G f D B m 5 q j X C A p s C 4 t 9 j d K k V 3 I W s 9 T 6 g N 6 U E 5 Z J q g k 1 F X Y S l u H e / l k Y o + 6 B N 2 b Z f N h X Y 4 C c p 2 2 x o + z B y D l w h E G c f t o x 8 6 9 z p 5 w q n 4 2 h f u t 2 G v i f V 3 z M P E Q / o I e S A h 7 Q n 3 Q n p o 5 5 0 R 6 T H P e m O S E 9 6 0 h 2 R n v a k / 5 X 0 F 1 B L A Q I t A B Q A A g A I A I W W e V i Y h 3 E s p A A A A P Y A A A A S A A A A A A A A A A A A A A A A A A A A A A B D b 2 5 m a W c v U G F j a 2 F n Z S 5 4 b W x Q S w E C L Q A U A A I A C A C F l n l Y D 8 r p q 6 Q A A A D p A A A A E w A A A A A A A A A A A A A A A A D w A A A A W 0 N v b n R l b n R f V H l w Z X N d L n h t b F B L A Q I t A B Q A A g A I A I W W e V h R Z p U L N w E A A I Y I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t A A A A A A A A W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M z R k O T I 1 L T Q 1 M 2 I t N G E 0 M y 1 h M 2 F l L W V i Y T Q 3 N T g 0 M T A 2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N z o y M j o y M C 4 w N T U 5 M T c x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D R m O D g x N C 0 y M T Y 1 L T Q 2 N G U t Y j c 4 Y S 1 h Z j Z h M D l i N z A 5 N T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N z o y M j o y M C 4 w N T U 5 M T c x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m F h Y j U w O S 0 w Y T V i L T Q 1 M 2 E t O G V i M C 0 3 N T g x M j M 3 Y W I 5 Z j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N z o y M j o y M C 4 w N T U 5 M T c x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z A 5 O W J k Y i 0 5 O T A 1 L T R m M m Q t Y j J h Y y 1 i O G M 0 Y T N k Y j Z m M T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N z o y M j o y M C 4 w N T U 5 M T c x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U z Y 2 E z N S 0 w Z W E 4 L T R l Z T g t Y W F m Z i 0 5 M D d h O W E 3 M D A w M 2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n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x N z o y M j o y M C 4 w N T U 5 M T c x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N z I 1 Y T A 1 N C 1 k N T Y x L T Q 3 M D A t O D k w Z i 0 x Z T g 0 O W I y Z j E x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G V t c G V y Y X R 1 c n k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z L T I 1 V D E 3 O j I y O j I w L j A 1 N T k x N z F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J T I w K D Y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p 9 T / J U b d S I G w S K 9 f 9 9 K K A A A A A A I A A A A A A B B m A A A A A Q A A I A A A A J 6 x i + 7 B g K p d R U A k w 2 W m a h N j m i P W 6 4 U + 4 8 7 t G g k D 5 V r L A A A A A A 6 A A A A A A g A A I A A A A M 3 f Q F R T F H 7 n I w 4 7 w b f E j + s L n u q 6 2 v P d N C 2 P E T M j l S c Q U A A A A J H P 9 2 y j A N k m g L z a 2 q U H f W + B 3 p n Z R 4 4 8 Z K Q t / D + p Y Z v Q n o z U y 5 8 k W 7 s r r h Z J 1 Q Q c g 6 c 6 N F + e S n X + v T i B x 4 b F o q / b X r w 8 9 j B X J m 2 6 C n P V O A I j Q A A A A E O I / o 3 G z B R o o D P 9 u e S 5 j 2 h P O m v p E P T J D y T w G n 7 z w z V q s 2 9 N / 6 b 6 U u 6 5 t H R x Q d P U x H 5 E L n H + T X b l x n i Q Z U h h P e g = < / D a t a M a s h u p > 
</file>

<file path=customXml/itemProps1.xml><?xml version="1.0" encoding="utf-8"?>
<ds:datastoreItem xmlns:ds="http://schemas.openxmlformats.org/officeDocument/2006/customXml" ds:itemID="{D23C7B9E-59CD-482B-BB77-907985E60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temperatury</vt:lpstr>
      <vt:lpstr>5,1</vt:lpstr>
      <vt:lpstr>5,2</vt:lpstr>
      <vt:lpstr>5,3</vt:lpstr>
      <vt:lpstr>5,4a</vt:lpstr>
      <vt:lpstr>5,4b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W</dc:creator>
  <cp:lastModifiedBy>Anna W</cp:lastModifiedBy>
  <dcterms:created xsi:type="dcterms:W3CDTF">2024-03-25T17:21:42Z</dcterms:created>
  <dcterms:modified xsi:type="dcterms:W3CDTF">2024-03-25T17:56:54Z</dcterms:modified>
</cp:coreProperties>
</file>