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1660e5829c19576/Documents/"/>
    </mc:Choice>
  </mc:AlternateContent>
  <xr:revisionPtr revIDLastSave="276" documentId="8_{0D3862E8-8435-4005-AACA-7CDB396D8F42}" xr6:coauthVersionLast="47" xr6:coauthVersionMax="47" xr10:uidLastSave="{4EC1F618-6503-408C-B5A6-B8AF3A592CC6}"/>
  <bookViews>
    <workbookView xWindow="38625" yWindow="270" windowWidth="37740" windowHeight="20745" activeTab="5" xr2:uid="{00000000-000D-0000-FFFF-FFFF00000000}"/>
  </bookViews>
  <sheets>
    <sheet name="Pivot Table" sheetId="3" r:id="rId1"/>
    <sheet name="Pivot Table 2" sheetId="4" r:id="rId2"/>
    <sheet name="Pivot Table 3" sheetId="7" r:id="rId3"/>
    <sheet name="Copy of Crowdfunding" sheetId="2" r:id="rId4"/>
    <sheet name="Crowdfunding Goal Analysis" sheetId="8" r:id="rId5"/>
    <sheet name="Summary Statistics" sheetId="9" r:id="rId6"/>
    <sheet name="Crowdfunding" sheetId="1" r:id="rId7"/>
  </sheets>
  <definedNames>
    <definedName name="_xlnm._FilterDatabase" localSheetId="3" hidden="1">'Copy of Crowdfunding'!$A$1:$T$1001</definedName>
  </definedNames>
  <calcPr calcId="191029"/>
  <pivotCaches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B8" i="9"/>
  <c r="C7" i="9"/>
  <c r="B7" i="9"/>
  <c r="C6" i="9"/>
  <c r="B6" i="9"/>
  <c r="C5" i="9"/>
  <c r="B5" i="9"/>
  <c r="C3" i="9"/>
  <c r="B3" i="9"/>
  <c r="C4" i="9"/>
  <c r="B4" i="9"/>
  <c r="C2" i="9"/>
  <c r="B2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B13" i="8"/>
  <c r="B12" i="8"/>
  <c r="B11" i="8"/>
  <c r="B10" i="8"/>
  <c r="B9" i="8"/>
  <c r="E9" i="8" s="1"/>
  <c r="B8" i="8"/>
  <c r="B7" i="8"/>
  <c r="B6" i="8"/>
  <c r="B5" i="8"/>
  <c r="B4" i="8"/>
  <c r="B3" i="8"/>
  <c r="B2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6" i="2"/>
  <c r="I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6" i="8" l="1"/>
  <c r="E5" i="8"/>
  <c r="E3" i="8"/>
  <c r="H3" i="8" s="1"/>
  <c r="E7" i="8"/>
  <c r="E8" i="8"/>
  <c r="G3" i="8"/>
  <c r="E4" i="8"/>
  <c r="F4" i="8" s="1"/>
  <c r="G5" i="8"/>
  <c r="G6" i="8"/>
  <c r="H6" i="8"/>
  <c r="G7" i="8"/>
  <c r="H7" i="8"/>
  <c r="G8" i="8"/>
  <c r="H8" i="8"/>
  <c r="G9" i="8"/>
  <c r="H9" i="8"/>
  <c r="H5" i="8"/>
  <c r="E2" i="8"/>
  <c r="F2" i="8" s="1"/>
  <c r="F9" i="8"/>
  <c r="E13" i="8"/>
  <c r="G13" i="8" s="1"/>
  <c r="F8" i="8"/>
  <c r="E12" i="8"/>
  <c r="G12" i="8" s="1"/>
  <c r="F7" i="8"/>
  <c r="E11" i="8"/>
  <c r="G11" i="8" s="1"/>
  <c r="F6" i="8"/>
  <c r="E10" i="8"/>
  <c r="G10" i="8" s="1"/>
  <c r="F5" i="8"/>
  <c r="F3" i="8"/>
  <c r="G2" i="8" l="1"/>
  <c r="F10" i="8"/>
  <c r="H10" i="8"/>
  <c r="F11" i="8"/>
  <c r="H4" i="8"/>
  <c r="G4" i="8"/>
  <c r="H11" i="8"/>
  <c r="H2" i="8"/>
  <c r="H13" i="8"/>
  <c r="F13" i="8"/>
  <c r="F12" i="8"/>
  <c r="H12" i="8"/>
</calcChain>
</file>

<file path=xl/sharedStrings.xml><?xml version="1.0" encoding="utf-8"?>
<sst xmlns="http://schemas.openxmlformats.org/spreadsheetml/2006/main" count="15072" uniqueCount="2116">
  <si>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</si>
  <si>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</si>
  <si>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</si>
  <si>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</si>
  <si>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</si>
  <si>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</si>
  <si>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</si>
  <si>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</si>
  <si>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</si>
  <si>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</si>
  <si>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</si>
  <si>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</si>
  <si>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</si>
  <si>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</si>
  <si>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</si>
  <si>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</si>
  <si>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</si>
  <si>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</si>
  <si>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</si>
  <si>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</si>
  <si>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</si>
  <si>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</si>
  <si>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</si>
  <si>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</si>
  <si>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</si>
  <si>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</si>
  <si>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</si>
  <si>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</si>
  <si>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</si>
  <si>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</si>
  <si>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</si>
  <si>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</si>
  <si>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</si>
  <si>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</si>
  <si>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</si>
  <si>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</si>
  <si>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</si>
  <si>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</si>
  <si>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</si>
  <si>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</si>
  <si>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</si>
  <si>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</si>
  <si>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</si>
  <si>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</si>
  <si>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</si>
  <si>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</si>
  <si>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</si>
  <si>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</si>
  <si>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</si>
  <si>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</si>
  <si>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</si>
  <si>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</si>
  <si>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</si>
  <si>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</si>
  <si>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</si>
  <si>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</si>
  <si>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</si>
  <si>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</si>
  <si>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</si>
  <si>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</si>
  <si>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</si>
  <si>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</si>
  <si>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</si>
  <si>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</si>
  <si>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</si>
  <si>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</si>
  <si>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</si>
  <si>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</si>
  <si>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</si>
  <si>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</si>
  <si>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</si>
  <si>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</si>
  <si>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</si>
  <si>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</si>
  <si>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</si>
  <si>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</si>
  <si>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</si>
  <si>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</si>
  <si>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</si>
  <si>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</si>
  <si>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</si>
  <si>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</si>
  <si>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</si>
  <si>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</si>
  <si>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</si>
  <si>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</si>
  <si>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</si>
  <si>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</si>
  <si>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</si>
  <si>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</si>
  <si>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</si>
  <si>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</si>
  <si>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</si>
  <si>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</si>
  <si>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</si>
  <si>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</si>
  <si>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</si>
  <si>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</si>
  <si>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</si>
  <si>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</si>
  <si>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</si>
  <si>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</si>
  <si>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</si>
  <si>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</si>
  <si>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</si>
  <si>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</si>
  <si>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</si>
  <si>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</si>
  <si>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</si>
  <si>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</si>
  <si>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</si>
  <si>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</si>
  <si>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</si>
  <si>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</si>
  <si>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</si>
  <si>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</si>
  <si>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</si>
  <si>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</si>
  <si>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</si>
  <si>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</si>
  <si>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</si>
  <si>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</si>
  <si>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</si>
  <si>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</si>
  <si>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</si>
  <si>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</si>
  <si>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</si>
  <si>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</si>
  <si>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</si>
  <si>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</si>
  <si>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</si>
  <si>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</si>
  <si>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</si>
  <si>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</si>
  <si>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</si>
  <si>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</si>
  <si>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</si>
  <si>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</si>
  <si>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</si>
  <si>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</si>
  <si>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</si>
  <si>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</si>
  <si>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</si>
  <si>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</si>
  <si>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</si>
  <si>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</si>
  <si>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</si>
  <si>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</si>
  <si>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</si>
  <si>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</si>
  <si>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</si>
  <si>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</si>
  <si>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</si>
  <si>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</si>
  <si>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</si>
  <si>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</si>
  <si>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</si>
  <si>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</si>
  <si>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</si>
  <si>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</si>
  <si>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</si>
  <si>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</si>
  <si>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</si>
  <si>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</si>
  <si>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</si>
  <si>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</si>
  <si>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</si>
  <si>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</si>
  <si>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</si>
  <si>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</si>
  <si>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</si>
  <si>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</si>
  <si>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</si>
  <si>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</si>
  <si>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</si>
  <si>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</si>
  <si>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</si>
  <si>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</si>
  <si>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</si>
  <si>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</si>
  <si>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</si>
  <si>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</si>
  <si>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</si>
  <si>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</si>
  <si>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</si>
  <si>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</si>
  <si>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</si>
  <si>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</si>
  <si>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</si>
  <si>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</si>
  <si>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</si>
  <si>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</si>
  <si>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</si>
  <si>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</si>
  <si>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</si>
  <si>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</si>
  <si>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</si>
  <si>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</si>
  <si>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</si>
  <si>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</si>
  <si>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</si>
  <si>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</si>
  <si>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</si>
  <si>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</si>
  <si>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</si>
  <si>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</si>
  <si>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</si>
  <si>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</si>
  <si>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</si>
  <si>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</si>
  <si>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</si>
  <si>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</si>
  <si>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</si>
  <si>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</si>
  <si>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</si>
  <si>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</si>
  <si>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</si>
  <si>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</si>
  <si>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</si>
  <si>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</si>
  <si>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</si>
  <si>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</si>
  <si>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</si>
  <si>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</si>
  <si>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</si>
  <si>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</si>
  <si>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</si>
  <si>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</si>
  <si>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</si>
  <si>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</si>
  <si>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</si>
  <si>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</si>
  <si>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</si>
  <si>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</si>
  <si>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</si>
  <si>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</si>
  <si>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</si>
  <si>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</si>
  <si>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</si>
  <si>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</si>
  <si>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</si>
  <si>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</si>
  <si>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</si>
  <si>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</si>
  <si>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</si>
  <si>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</si>
  <si>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</si>
  <si>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</si>
  <si>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</si>
  <si>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</si>
  <si>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</si>
  <si>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</si>
  <si>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</si>
  <si>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</si>
  <si>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</si>
  <si>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</si>
  <si>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</si>
  <si>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</si>
  <si>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</si>
  <si>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</si>
  <si>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</si>
  <si>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</si>
  <si>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</si>
  <si>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</si>
  <si>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</si>
  <si>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</si>
  <si>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</si>
  <si>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</si>
  <si>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</si>
  <si>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</si>
  <si>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</si>
  <si>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</si>
  <si>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</si>
  <si>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</si>
  <si>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</si>
  <si>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</si>
  <si>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</si>
  <si>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</si>
  <si>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</si>
  <si>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</si>
  <si>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</si>
  <si>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</si>
  <si>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</si>
  <si>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</si>
  <si>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</si>
  <si>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</si>
  <si>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</si>
  <si>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</si>
  <si>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</si>
  <si>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</si>
  <si>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</si>
  <si>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</si>
  <si>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</si>
  <si>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</si>
  <si>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</si>
  <si>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</si>
  <si>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</si>
  <si>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</si>
  <si>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</si>
  <si>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</si>
  <si>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</si>
  <si>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</si>
  <si>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</si>
  <si>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</si>
  <si>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</si>
  <si>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</si>
  <si>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</si>
  <si>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</si>
  <si>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</si>
  <si>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</si>
  <si>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</si>
  <si>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</si>
  <si>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</si>
  <si>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</si>
  <si>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</si>
  <si>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</si>
  <si>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</si>
  <si>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</si>
  <si>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</si>
  <si>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</si>
  <si>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</si>
  <si>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</si>
  <si>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</si>
  <si>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</si>
  <si>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</si>
  <si>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</si>
  <si>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</si>
  <si>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</si>
  <si>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</si>
  <si>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</si>
  <si>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</si>
  <si>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</si>
  <si>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</si>
  <si>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</si>
  <si>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</si>
  <si>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</si>
  <si>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</si>
  <si>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</si>
  <si>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</si>
  <si>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</si>
  <si>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</si>
  <si>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</si>
  <si>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</si>
  <si>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</si>
  <si>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</si>
  <si>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</si>
  <si>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</si>
  <si>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</si>
  <si>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</si>
  <si>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</si>
  <si>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</si>
  <si>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</si>
  <si>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</si>
  <si>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</si>
  <si>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</si>
  <si>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</si>
  <si>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</si>
  <si>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</si>
  <si>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</si>
  <si>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</si>
  <si>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</si>
  <si>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</si>
  <si>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</si>
  <si>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</si>
  <si>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</si>
  <si>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</si>
  <si>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</si>
  <si>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</si>
  <si>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</si>
  <si>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</si>
  <si>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</si>
  <si>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</si>
  <si>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</si>
  <si>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</si>
  <si>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</si>
  <si>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</si>
  <si>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</si>
  <si>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</si>
  <si>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</si>
  <si>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</si>
  <si>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</si>
  <si>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</si>
  <si>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</si>
  <si>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</si>
  <si>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</si>
  <si>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</si>
  <si>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</si>
  <si>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</si>
  <si>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</si>
  <si>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</si>
  <si>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</si>
  <si>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</si>
  <si>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</si>
  <si>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</si>
  <si>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</si>
  <si>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</si>
  <si>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</si>
  <si>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</si>
  <si>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</si>
  <si>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</si>
  <si>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</si>
  <si>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</si>
  <si>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</si>
  <si>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</si>
  <si>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</si>
  <si>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</si>
  <si>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</si>
  <si>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</si>
  <si>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</si>
  <si>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</si>
  <si>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</si>
  <si>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</si>
  <si>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</si>
  <si>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</si>
  <si>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</si>
  <si>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</si>
  <si>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</si>
  <si>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</si>
  <si>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</si>
  <si>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</si>
  <si>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</si>
  <si>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</si>
  <si>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</si>
  <si>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</si>
  <si>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</si>
  <si>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</si>
  <si>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</si>
  <si>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</si>
  <si>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</si>
  <si>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</si>
  <si>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</si>
  <si>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</si>
  <si>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</si>
  <si>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</si>
  <si>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</si>
  <si>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</si>
  <si>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</si>
  <si>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</si>
  <si>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</si>
  <si>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</si>
  <si>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</si>
  <si>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</si>
  <si>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</si>
  <si>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</si>
  <si>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</si>
  <si>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</si>
  <si>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</si>
  <si>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</si>
  <si>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</si>
  <si>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</si>
  <si>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</si>
  <si>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</si>
  <si>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</si>
  <si>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</si>
  <si>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</si>
  <si>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</si>
  <si>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</si>
  <si>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</si>
  <si>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</si>
  <si>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</si>
  <si>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</si>
  <si>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</si>
  <si>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</si>
  <si>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</si>
  <si>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</si>
  <si>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</si>
  <si>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</si>
  <si>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</si>
  <si>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</si>
  <si>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</si>
  <si>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</si>
  <si>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</si>
  <si>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</si>
  <si>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</si>
  <si>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</si>
  <si>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</si>
  <si>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</si>
  <si>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</si>
  <si>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</si>
  <si>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</si>
  <si>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</si>
  <si>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</si>
  <si>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</si>
  <si>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</si>
  <si>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</si>
  <si>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</si>
  <si>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</si>
  <si>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</si>
  <si>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</si>
  <si>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</si>
  <si>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</si>
  <si>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</si>
  <si>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</si>
  <si>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</si>
  <si>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</si>
  <si>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</si>
  <si>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</si>
  <si>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</si>
  <si>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</si>
  <si>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</si>
  <si>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</si>
  <si>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</si>
  <si>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</si>
  <si>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</si>
  <si>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</si>
  <si>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</si>
  <si>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</si>
  <si>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</si>
  <si>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</si>
  <si>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</si>
  <si>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</si>
  <si>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</si>
  <si>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</si>
  <si>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</si>
  <si>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</si>
  <si>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</si>
  <si>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</si>
  <si>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</si>
  <si>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</si>
  <si>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</si>
  <si>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</si>
  <si>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</si>
  <si>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</si>
  <si>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</si>
  <si>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</si>
  <si>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</si>
  <si>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</si>
  <si>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</si>
  <si>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</si>
  <si>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</si>
  <si>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</si>
  <si>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</si>
  <si>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</si>
  <si>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</si>
  <si>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</si>
  <si>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</si>
  <si>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</si>
  <si>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</si>
  <si>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</si>
  <si>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</si>
  <si>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</si>
  <si>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</si>
  <si>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</si>
  <si>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</si>
  <si>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</si>
  <si>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</si>
  <si>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</si>
  <si>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</si>
  <si>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</si>
  <si>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</si>
  <si>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</si>
  <si>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</si>
  <si>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</si>
  <si>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</si>
  <si>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</si>
  <si>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</si>
  <si>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</si>
  <si>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</si>
  <si>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</si>
  <si>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</si>
  <si>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</si>
  <si>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</si>
  <si>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</si>
  <si>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</si>
  <si>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</si>
  <si>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</si>
  <si>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</si>
  <si>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</si>
  <si>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</si>
  <si>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</si>
  <si>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</si>
  <si>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</si>
  <si>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</si>
  <si>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</si>
  <si>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</si>
  <si>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</si>
  <si>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</si>
  <si>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</si>
  <si>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</si>
  <si>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</si>
  <si>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</si>
  <si>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</si>
  <si>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</si>
  <si>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</si>
  <si>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</si>
  <si>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</si>
  <si>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</si>
  <si>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</si>
  <si>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</si>
  <si>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</si>
  <si>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</si>
  <si>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</si>
  <si>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</si>
  <si>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</si>
  <si>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</si>
  <si>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</si>
  <si>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</si>
  <si>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</si>
  <si>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</si>
  <si>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</si>
  <si>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</si>
  <si>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</si>
  <si>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</si>
  <si>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</si>
  <si>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</si>
  <si>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</si>
  <si>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</si>
  <si>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</si>
  <si>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</si>
  <si>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</si>
  <si>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</si>
  <si>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</si>
  <si>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</si>
  <si>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</si>
  <si>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</si>
  <si>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</si>
  <si>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</si>
  <si>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</si>
  <si>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</si>
  <si>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</si>
  <si>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</si>
  <si>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</si>
  <si>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</si>
  <si>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</si>
  <si>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</si>
  <si>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</si>
  <si>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</si>
  <si>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</si>
  <si>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</si>
  <si>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</si>
  <si>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</si>
  <si>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</si>
  <si>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</si>
  <si>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</si>
  <si>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</si>
  <si>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</si>
  <si>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</si>
  <si>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</si>
  <si>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</si>
  <si>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</si>
  <si>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</si>
  <si>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</si>
  <si>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</si>
  <si>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</si>
  <si>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</si>
  <si>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</si>
  <si>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</si>
  <si>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</si>
  <si>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</si>
  <si>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</si>
  <si>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</si>
  <si>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</si>
  <si>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</si>
  <si>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</si>
  <si>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</si>
  <si>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</si>
  <si>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</si>
  <si>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</si>
  <si>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</si>
  <si>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</si>
  <si>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</si>
  <si>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</si>
  <si>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</si>
  <si>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</si>
  <si>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</si>
  <si>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</si>
  <si>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</si>
  <si>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</si>
  <si>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</si>
  <si>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</si>
  <si>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</si>
  <si>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</si>
  <si>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</si>
  <si>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</si>
  <si>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</si>
  <si>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</si>
  <si>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</si>
  <si>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</si>
  <si>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</si>
  <si>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</si>
  <si>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</si>
  <si>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</si>
  <si>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</si>
  <si>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</si>
  <si>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</si>
  <si>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</si>
  <si>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</si>
  <si>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</si>
  <si>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</si>
  <si>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</si>
  <si>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</si>
  <si>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</si>
  <si>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</si>
  <si>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</si>
  <si>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</si>
  <si>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</si>
  <si>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</si>
  <si>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</si>
  <si>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</si>
  <si>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</si>
  <si>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</si>
  <si>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</si>
  <si>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</si>
  <si>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</si>
  <si>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</si>
  <si>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</si>
  <si>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</si>
  <si>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</si>
  <si>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</si>
  <si>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</si>
  <si>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</si>
  <si>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</si>
  <si>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</si>
  <si>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</si>
  <si>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</si>
  <si>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</si>
  <si>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</si>
  <si>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</si>
  <si>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</si>
  <si>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</si>
  <si>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</si>
  <si>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</si>
  <si>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</si>
  <si>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</si>
  <si>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</si>
  <si>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</si>
  <si>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</si>
  <si>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</si>
  <si>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</si>
  <si>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</si>
  <si>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</si>
  <si>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</si>
  <si>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</si>
  <si>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</si>
  <si>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</si>
  <si>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</si>
  <si>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</si>
  <si>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</si>
  <si>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</si>
  <si>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</si>
  <si>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</si>
  <si>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</si>
  <si>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</si>
  <si>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</si>
  <si>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</si>
  <si>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</si>
  <si>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</si>
  <si>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</si>
  <si>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</si>
  <si>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</si>
  <si>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</si>
  <si>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</si>
  <si>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</si>
  <si>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</si>
  <si>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</si>
  <si>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</si>
  <si>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</si>
  <si>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</si>
  <si>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</si>
  <si>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</si>
  <si>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</si>
  <si>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</si>
  <si>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</si>
  <si>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</si>
  <si>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</si>
  <si>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</si>
  <si>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</si>
  <si>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</si>
  <si>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</si>
  <si>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</si>
  <si>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</si>
  <si>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</si>
  <si>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</si>
  <si>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</si>
  <si>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</si>
  <si>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</si>
  <si>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</si>
  <si>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</si>
  <si>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</si>
  <si>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</si>
  <si>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</si>
  <si>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</si>
  <si>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</si>
  <si>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</si>
  <si>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</si>
  <si>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</si>
  <si>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</si>
  <si>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</si>
  <si>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</si>
  <si>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</si>
  <si>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</si>
  <si>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</si>
  <si>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</si>
  <si>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</si>
  <si>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</si>
  <si>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</si>
  <si>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</si>
  <si>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</si>
  <si>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</si>
  <si>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</si>
  <si>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</si>
  <si>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</si>
  <si>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</si>
  <si>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</si>
  <si>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</si>
  <si>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</si>
  <si>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</si>
  <si>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</si>
  <si>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</si>
  <si>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</si>
  <si>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</si>
  <si>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</si>
  <si>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</si>
  <si>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</si>
  <si>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</si>
  <si>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</si>
  <si>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</si>
  <si>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</si>
  <si>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</si>
  <si>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</si>
  <si>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</si>
  <si>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</si>
  <si>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</si>
  <si>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</si>
  <si>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</si>
  <si>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</si>
  <si>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</si>
  <si>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</si>
  <si>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</si>
  <si>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</si>
  <si>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</si>
  <si>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</si>
  <si>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</si>
  <si>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</si>
  <si>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</si>
  <si>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</si>
  <si>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</si>
  <si>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</si>
  <si>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</si>
  <si>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</si>
  <si>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</si>
  <si>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</si>
  <si>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</si>
  <si>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</si>
  <si>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</si>
  <si>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</si>
  <si>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</si>
  <si>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</si>
  <si>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</si>
  <si>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</si>
  <si>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</si>
  <si>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</si>
  <si>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</si>
  <si>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</si>
  <si>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</si>
  <si>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</si>
  <si>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</si>
  <si>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</si>
  <si>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</si>
  <si>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</si>
  <si>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</si>
  <si>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</si>
  <si>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</si>
  <si>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</si>
  <si>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</si>
  <si>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</si>
  <si>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</si>
  <si>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</si>
  <si>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</si>
  <si>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</si>
  <si>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</si>
  <si>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</si>
  <si>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</si>
  <si>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</si>
  <si>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</si>
  <si>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</si>
  <si>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</si>
  <si>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</si>
  <si>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</si>
  <si>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</si>
  <si>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</si>
  <si>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</si>
  <si>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</si>
  <si>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</si>
  <si>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</si>
  <si>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</si>
  <si>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</si>
  <si>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</si>
  <si>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</si>
  <si>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</si>
  <si>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</si>
  <si>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</si>
  <si>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</si>
  <si>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</si>
  <si>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</si>
  <si>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</si>
  <si>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</si>
  <si>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</si>
  <si>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</si>
  <si>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</si>
  <si>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</si>
  <si>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</si>
  <si>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</si>
  <si>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</si>
  <si>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</si>
  <si>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</si>
  <si>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</si>
  <si>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</si>
  <si>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</si>
  <si>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</si>
  <si>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</si>
  <si>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</si>
  <si>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</si>
  <si>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</si>
  <si>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</si>
  <si>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</si>
  <si>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</si>
  <si>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</si>
  <si>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</si>
  <si>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</si>
  <si>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</si>
  <si>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</si>
  <si>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</si>
  <si>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</si>
  <si>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</si>
  <si>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</si>
  <si>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</si>
  <si>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</si>
  <si>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</si>
  <si>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</si>
  <si>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</si>
  <si>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</si>
  <si>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</si>
  <si>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</si>
  <si>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</si>
  <si>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</si>
  <si>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</si>
  <si>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</si>
  <si>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</si>
  <si>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</si>
  <si>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</si>
  <si>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</si>
  <si>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</si>
  <si>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</si>
  <si>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</si>
  <si>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</si>
  <si>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</si>
  <si>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</si>
  <si>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</si>
  <si>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</si>
  <si>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</si>
  <si>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</si>
  <si>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</si>
  <si>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</si>
  <si>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</si>
  <si>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</si>
  <si>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</si>
  <si>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</si>
  <si>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</si>
  <si>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</si>
  <si>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</si>
  <si>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</si>
  <si>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</si>
  <si>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</si>
  <si>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</si>
  <si>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</si>
  <si>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</si>
  <si>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</si>
  <si>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</si>
  <si>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</si>
  <si>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</si>
  <si>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</si>
  <si>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</si>
  <si>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</si>
  <si>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</si>
  <si>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</si>
  <si>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</si>
  <si>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</si>
  <si>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</si>
  <si>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</si>
  <si>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</si>
  <si>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</si>
  <si>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</si>
  <si>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</si>
  <si>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</si>
  <si>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</si>
  <si>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</si>
  <si>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</si>
  <si>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</si>
  <si>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</si>
  <si>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</si>
  <si>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</si>
  <si>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</si>
  <si>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</si>
  <si>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</si>
  <si>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</si>
  <si>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</si>
  <si>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</si>
  <si>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</si>
  <si>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</si>
  <si>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</si>
  <si>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</si>
  <si>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</si>
  <si>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</si>
  <si>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</si>
  <si>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</si>
  <si>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</si>
  <si>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</si>
  <si>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</si>
  <si>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</si>
  <si>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</si>
  <si>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</si>
  <si>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</si>
  <si>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</si>
  <si>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</si>
  <si>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</si>
  <si>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</si>
  <si>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</si>
  <si>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</si>
  <si>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</si>
  <si>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</si>
  <si>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</si>
  <si>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</si>
  <si>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</si>
  <si>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</si>
  <si>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</si>
  <si>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</si>
  <si>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</si>
  <si>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</si>
  <si>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</si>
  <si>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</si>
  <si>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</si>
  <si>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</si>
  <si>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</si>
  <si>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</si>
  <si>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</si>
  <si>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</si>
  <si>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</si>
  <si>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</si>
  <si>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</si>
  <si>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</si>
  <si>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</si>
  <si>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</si>
  <si>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</si>
  <si>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</si>
  <si>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</si>
  <si>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</si>
  <si>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</si>
  <si>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</si>
  <si>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</si>
  <si>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</si>
  <si>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</si>
  <si>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</si>
  <si>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</si>
  <si>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</si>
  <si>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</si>
  <si>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</si>
  <si>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</si>
  <si>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</si>
  <si>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</si>
  <si>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</si>
  <si>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</si>
  <si>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</si>
  <si>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</si>
  <si>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</si>
  <si>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</si>
  <si>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</si>
  <si>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</si>
  <si>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</si>
  <si>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</si>
  <si>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</si>
  <si>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</si>
  <si>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</si>
  <si>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</si>
  <si>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</si>
  <si>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</si>
  <si>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</si>
  <si>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</si>
  <si>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</si>
  <si>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</si>
  <si>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</si>
  <si>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</si>
  <si>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</si>
  <si>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</si>
  <si>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</si>
  <si>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</si>
  <si>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</si>
  <si>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</si>
  <si>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</si>
  <si>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</si>
  <si>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</si>
  <si>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</si>
  <si>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</si>
  <si>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</si>
  <si>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</si>
  <si>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</si>
  <si>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</si>
  <si>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</si>
  <si>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</si>
  <si>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</si>
  <si>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</si>
  <si>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</si>
  <si>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</si>
  <si>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</si>
  <si>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</si>
  <si>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</si>
  <si>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</si>
  <si>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</si>
  <si>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</si>
  <si>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</si>
  <si>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</si>
  <si>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</si>
  <si>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</si>
  <si>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</si>
  <si>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</si>
  <si>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</si>
  <si>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</si>
  <si>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</si>
  <si>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</si>
  <si>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</si>
  <si>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</si>
  <si>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</si>
  <si>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</si>
  <si>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</si>
  <si>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</si>
  <si>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</si>
  <si>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</si>
  <si>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</si>
  <si>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</si>
  <si>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</si>
  <si>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</si>
  <si>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</si>
  <si>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</si>
  <si>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</si>
  <si>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</si>
  <si>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</si>
  <si>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</si>
  <si>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</si>
  <si>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</si>
  <si>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</si>
  <si>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</si>
  <si>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</si>
  <si>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</si>
  <si>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</si>
  <si>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</si>
  <si>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</si>
  <si>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</si>
  <si>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</si>
  <si>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</si>
  <si>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</si>
  <si>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</si>
  <si>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</si>
  <si>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</si>
  <si>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</si>
  <si>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</si>
  <si>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</si>
  <si>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</si>
  <si>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</si>
  <si>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</si>
  <si>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</si>
  <si>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</si>
  <si>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</si>
  <si>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</si>
  <si>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</si>
  <si>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</si>
  <si>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</si>
  <si>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</si>
  <si>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</si>
  <si>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</si>
  <si>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</si>
  <si>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</si>
  <si>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</si>
  <si>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</si>
  <si>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</si>
  <si>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</si>
  <si>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</si>
  <si>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</si>
  <si>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</si>
  <si>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</si>
  <si>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</si>
  <si>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</si>
  <si>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</si>
  <si>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</si>
  <si>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</si>
  <si>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</si>
  <si>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</si>
  <si>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</si>
  <si>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</si>
  <si>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</si>
  <si>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</si>
  <si>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</si>
  <si>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</si>
  <si>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</si>
  <si>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</si>
  <si>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</si>
  <si>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</si>
  <si>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</si>
  <si>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</si>
  <si>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</si>
  <si>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</si>
  <si>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</si>
  <si>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</si>
  <si>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</si>
  <si>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</si>
  <si>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</si>
  <si>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</si>
  <si>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</si>
  <si>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</si>
  <si>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</si>
  <si>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</si>
  <si>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</si>
  <si>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</si>
  <si>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</si>
  <si>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</si>
  <si>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</si>
  <si>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</si>
  <si>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</si>
  <si>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</si>
  <si>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</si>
  <si>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</si>
  <si>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</si>
  <si>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</si>
  <si>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</si>
  <si>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</si>
  <si>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</si>
  <si>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</si>
  <si>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</si>
  <si>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</si>
  <si>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</si>
  <si>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</si>
  <si>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</si>
  <si>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</si>
  <si>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</si>
  <si>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</si>
  <si>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</si>
  <si>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</si>
  <si>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</si>
  <si>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</si>
  <si>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</si>
  <si>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</si>
  <si>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</si>
  <si>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</si>
  <si>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</si>
  <si>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</si>
  <si>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</si>
  <si>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</si>
  <si>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</si>
  <si>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</si>
  <si>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</si>
  <si>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</si>
  <si>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</si>
  <si>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</si>
  <si>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</si>
  <si>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</si>
  <si>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</si>
  <si>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</si>
  <si>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</si>
  <si>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</si>
  <si>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</si>
  <si>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</si>
  <si>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</si>
  <si>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</si>
  <si>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</si>
  <si>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</si>
  <si>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</si>
  <si>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</si>
  <si>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</si>
  <si>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</si>
  <si>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</si>
  <si>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</si>
  <si>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</si>
  <si>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</si>
  <si>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</si>
  <si>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</si>
  <si>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</si>
  <si>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</si>
  <si>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</si>
  <si>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</si>
  <si>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</si>
  <si>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</si>
  <si>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</si>
  <si>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</si>
  <si>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</si>
  <si>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</si>
  <si>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</si>
  <si>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</si>
  <si>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</si>
  <si>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</si>
  <si>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</si>
  <si>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</si>
  <si>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</si>
  <si>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</si>
  <si>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</si>
  <si>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</si>
  <si>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</si>
  <si>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</si>
  <si>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</si>
  <si>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</si>
  <si>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</si>
  <si>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</si>
  <si>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</si>
  <si>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</si>
  <si>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</si>
  <si>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</si>
  <si>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</si>
  <si>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</si>
  <si>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</si>
  <si>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</si>
  <si>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</si>
  <si>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</si>
  <si>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</si>
  <si>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</si>
  <si>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</si>
  <si>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</si>
  <si>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</si>
  <si>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</si>
  <si>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</si>
  <si>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</si>
  <si>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</si>
  <si>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</si>
  <si>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</si>
  <si>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</si>
  <si>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</si>
  <si>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</si>
  <si>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</si>
  <si>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</si>
  <si>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</si>
  <si>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</si>
  <si>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</si>
  <si>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</si>
  <si>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</si>
  <si>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</si>
  <si>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</si>
  <si>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</si>
  <si>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</si>
  <si>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</si>
  <si>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</si>
  <si>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</si>
  <si>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</si>
  <si>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</si>
  <si>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</si>
  <si>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</si>
  <si>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</si>
  <si>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</si>
  <si>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</si>
  <si>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</si>
  <si>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</si>
  <si>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</si>
  <si>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</si>
  <si>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</si>
  <si>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</si>
  <si>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</si>
  <si>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</si>
  <si>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</si>
  <si>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</si>
  <si>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</si>
  <si>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</si>
  <si>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</si>
  <si>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</si>
  <si>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</si>
  <si>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</si>
  <si>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</si>
  <si>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</si>
  <si>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</si>
  <si>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</si>
  <si>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</si>
  <si>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</si>
  <si>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</si>
  <si>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</si>
  <si>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</si>
  <si>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</si>
  <si>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</si>
  <si>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</si>
  <si>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</si>
  <si>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</si>
  <si>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</si>
  <si>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</si>
  <si>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</si>
  <si>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</si>
  <si>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</si>
  <si>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</si>
  <si>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</si>
  <si>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</si>
  <si>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</si>
  <si>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</si>
  <si>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</si>
  <si>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</si>
  <si>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</si>
  <si>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</si>
  <si>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</si>
  <si>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</si>
  <si>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</si>
  <si>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</si>
  <si>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</si>
  <si>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</si>
  <si>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</si>
  <si>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</si>
  <si>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</si>
  <si>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</si>
  <si>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</si>
  <si>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</si>
  <si>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</si>
  <si>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</si>
  <si>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</si>
  <si>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</si>
  <si>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</si>
  <si>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</si>
  <si>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</si>
  <si>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</si>
  <si>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</si>
  <si>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</si>
  <si>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</si>
  <si>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</si>
  <si>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</si>
  <si>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</si>
  <si>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</si>
  <si>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</si>
  <si>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</si>
  <si>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</si>
  <si>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</si>
  <si>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</si>
  <si>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</si>
  <si>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</si>
  <si>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</si>
  <si>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</si>
  <si>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</si>
  <si>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</si>
  <si>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</si>
  <si>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</si>
  <si>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</si>
  <si>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</si>
  <si>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</si>
  <si>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</si>
  <si>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</si>
  <si>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</si>
  <si>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</si>
  <si>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</si>
  <si>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</si>
  <si>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</si>
  <si>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</si>
  <si>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</si>
  <si>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</si>
  <si>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</si>
  <si>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</si>
  <si>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</si>
  <si>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</si>
  <si>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</si>
  <si>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</si>
  <si>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</si>
  <si>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</si>
  <si>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</si>
  <si>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</si>
  <si>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</si>
  <si>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</si>
  <si>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</si>
  <si>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</si>
  <si>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</si>
  <si>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</si>
  <si>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</si>
  <si>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</si>
  <si>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</si>
  <si>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</si>
  <si>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</si>
  <si>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</si>
  <si>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</si>
  <si>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</si>
  <si>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</si>
  <si>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</si>
  <si>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</si>
  <si>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</si>
  <si>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</si>
  <si>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</si>
  <si>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</si>
  <si>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</si>
  <si>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</si>
  <si>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</si>
  <si>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</si>
  <si>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</si>
  <si>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</si>
  <si>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</si>
  <si>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</si>
  <si>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</si>
  <si>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</si>
  <si>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</si>
  <si>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</si>
  <si>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</si>
  <si>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</si>
  <si>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</si>
  <si>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</si>
  <si>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</si>
  <si>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</si>
  <si>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</si>
  <si>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</si>
  <si>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</si>
  <si>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</si>
  <si>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</si>
  <si>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</si>
  <si>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</si>
  <si>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</si>
  <si>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</si>
  <si>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</si>
  <si>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</si>
  <si>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</si>
  <si>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</si>
  <si>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</si>
  <si>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</si>
  <si>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</si>
  <si>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</si>
  <si>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</si>
  <si>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</si>
  <si>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</si>
  <si>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</si>
  <si>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</si>
  <si>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</si>
  <si>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</si>
  <si>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</si>
  <si>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</si>
  <si>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</si>
  <si>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</si>
  <si>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</si>
  <si>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</si>
  <si>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</si>
  <si>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</si>
  <si>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</si>
  <si>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</si>
  <si>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</si>
  <si>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</si>
  <si>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</si>
  <si>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</si>
  <si>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</si>
  <si>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</si>
  <si>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</si>
  <si>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</si>
  <si>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</si>
  <si>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</si>
  <si>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</si>
  <si>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</si>
  <si>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</si>
  <si>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</si>
  <si>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</si>
  <si>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</si>
  <si>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</si>
  <si>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</si>
  <si>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</si>
  <si>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</si>
  <si>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</si>
  <si>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</si>
  <si>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</si>
  <si>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</si>
  <si>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</si>
  <si>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</si>
  <si>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</si>
  <si>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</si>
  <si>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</si>
  <si>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</si>
  <si>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</si>
  <si>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</si>
  <si>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</si>
  <si>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</si>
  <si>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</si>
  <si>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</si>
  <si>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</si>
  <si>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</si>
  <si>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</si>
  <si>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</si>
  <si>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</si>
  <si>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</si>
  <si>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</si>
  <si>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</si>
  <si>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</si>
  <si>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</si>
  <si>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</si>
  <si>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</si>
  <si>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</si>
  <si>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</si>
  <si>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</si>
  <si>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</si>
  <si>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</si>
  <si>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</si>
  <si>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</si>
  <si>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</si>
  <si>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</si>
  <si>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</si>
  <si>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</si>
  <si>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</si>
  <si>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</si>
  <si>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</si>
  <si>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</si>
  <si>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</si>
  <si>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</si>
  <si>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</si>
  <si>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</si>
  <si>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</si>
  <si>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</si>
  <si>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</si>
  <si>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</si>
  <si>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</si>
  <si>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</si>
  <si>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</si>
  <si>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</si>
  <si>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</si>
  <si>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</si>
  <si>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</si>
  <si>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</si>
  <si>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</si>
  <si>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</si>
  <si>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</si>
  <si>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</si>
  <si>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</si>
  <si>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</si>
  <si>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</si>
  <si>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</si>
  <si>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</si>
  <si>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</si>
  <si>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</si>
  <si>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</si>
  <si>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</si>
  <si>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</si>
  <si>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</si>
  <si>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</si>
  <si>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</si>
  <si>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</si>
  <si>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</si>
  <si>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</si>
  <si>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</si>
  <si>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</si>
  <si>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</si>
  <si>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</si>
  <si>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</si>
  <si>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</si>
  <si>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</si>
  <si>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</si>
  <si>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</si>
  <si>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</si>
  <si>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</si>
  <si>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</si>
  <si>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</si>
  <si>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</si>
  <si>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</si>
  <si>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</si>
  <si>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</si>
  <si>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</si>
  <si>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</si>
  <si>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</si>
  <si>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</si>
  <si>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</si>
  <si>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</si>
  <si>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</si>
  <si>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</si>
  <si>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</si>
  <si>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</si>
  <si>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</si>
  <si>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</si>
  <si>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</si>
  <si>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</si>
  <si>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</si>
  <si>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</si>
  <si>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</si>
  <si>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</si>
  <si>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</si>
  <si>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</si>
  <si>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</si>
  <si>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</si>
  <si>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</si>
  <si>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</si>
  <si>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</si>
  <si>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</si>
  <si>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</si>
  <si>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</si>
  <si>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</si>
  <si>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</si>
  <si>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</si>
  <si>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</si>
  <si>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</si>
  <si>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</si>
  <si>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</si>
  <si>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</si>
  <si>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</si>
  <si>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</si>
  <si>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</si>
  <si>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</si>
  <si>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</si>
  <si>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</si>
  <si>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</si>
  <si>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</si>
  <si>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</si>
  <si>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</si>
  <si>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</si>
  <si>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</si>
  <si>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</si>
  <si>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</si>
  <si>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</si>
  <si>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</si>
  <si>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</si>
  <si>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</si>
  <si>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</si>
  <si>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</si>
  <si>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</si>
  <si>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</si>
  <si>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</si>
  <si>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</si>
  <si>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</si>
  <si>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</si>
  <si>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</si>
  <si>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</si>
  <si>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</si>
  <si>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</si>
  <si>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</si>
  <si>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</si>
  <si>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</si>
  <si>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</si>
  <si>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</si>
  <si>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</si>
  <si>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</si>
  <si>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</si>
  <si>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</si>
  <si>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</si>
  <si>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</si>
  <si>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</si>
  <si>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</si>
  <si>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</si>
  <si>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</si>
  <si>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</si>
  <si>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</si>
  <si>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</si>
  <si>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</si>
  <si>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</si>
  <si>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</si>
  <si>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</si>
  <si>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</si>
  <si>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</si>
  <si>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</si>
  <si>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</si>
  <si>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</si>
  <si>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</si>
  <si>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</si>
  <si>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</si>
  <si>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</si>
  <si>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</si>
  <si>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</si>
  <si>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</si>
  <si>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</si>
  <si>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</si>
  <si>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</si>
  <si>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</si>
  <si>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</si>
  <si>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</si>
  <si>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</si>
  <si>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</si>
  <si>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</si>
  <si>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</si>
  <si>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</si>
  <si>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</si>
  <si>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</si>
  <si>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</si>
  <si>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</si>
  <si>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</si>
  <si>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</si>
  <si>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</si>
  <si>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</si>
  <si>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</si>
  <si>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</si>
  <si>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</si>
  <si>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</si>
  <si>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</si>
  <si>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</si>
  <si>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</si>
  <si>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</si>
  <si>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</si>
  <si>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</si>
  <si>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</si>
  <si>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</si>
  <si>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</si>
  <si>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</si>
  <si>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</si>
  <si>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</si>
  <si>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</si>
  <si>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</si>
  <si>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</si>
  <si>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</si>
  <si>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</si>
  <si>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</si>
  <si>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</si>
  <si>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</si>
  <si>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</si>
  <si>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</si>
  <si>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</si>
  <si>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</si>
  <si>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</si>
  <si>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</si>
  <si>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</si>
  <si>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</si>
  <si>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</si>
  <si>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</si>
  <si>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</si>
  <si>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</si>
  <si>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</si>
  <si>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</si>
  <si>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</si>
  <si>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</si>
  <si>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</si>
  <si>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</si>
  <si>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</si>
  <si>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</si>
  <si>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</si>
  <si>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</si>
  <si>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</si>
  <si>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</si>
  <si>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</si>
  <si>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</si>
  <si>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</si>
  <si>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</si>
  <si>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</si>
  <si>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</si>
  <si>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</si>
  <si>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</si>
  <si>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</si>
  <si>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</si>
  <si>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</si>
  <si>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</si>
  <si>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</si>
  <si>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</si>
  <si>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</si>
  <si>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</si>
  <si>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</si>
  <si>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</si>
  <si>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</si>
  <si>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</si>
  <si>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</si>
  <si>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</si>
  <si>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</si>
  <si>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</si>
  <si>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</si>
  <si>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</si>
  <si>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</si>
  <si>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</si>
  <si>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</si>
  <si>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</si>
  <si>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</si>
  <si>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</si>
  <si>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</si>
  <si>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</si>
  <si>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</si>
  <si>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</si>
  <si>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</si>
  <si>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</si>
  <si>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</si>
  <si>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</si>
  <si>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</si>
  <si>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</si>
  <si>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</si>
  <si>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</si>
  <si>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</si>
  <si>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</si>
  <si>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</si>
  <si>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</si>
  <si>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</si>
  <si>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</si>
  <si>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</si>
  <si>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</si>
  <si>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</si>
  <si>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</si>
  <si>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</si>
  <si>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</si>
  <si>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</si>
  <si>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</si>
  <si>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</si>
  <si>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</si>
  <si>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</si>
  <si>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</si>
  <si>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</si>
  <si>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</si>
  <si>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</si>
  <si>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</si>
  <si>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</si>
  <si>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</si>
  <si>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</si>
  <si>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</si>
  <si>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</si>
  <si>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</si>
  <si>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</si>
  <si>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</si>
  <si>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</si>
  <si>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</si>
  <si>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</si>
  <si>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</si>
  <si>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</si>
  <si>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</si>
  <si>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</si>
  <si>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</si>
  <si>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</si>
  <si>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</si>
  <si>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</si>
  <si>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</si>
  <si>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</si>
  <si>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</si>
  <si>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</si>
  <si>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</si>
  <si>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</si>
  <si>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</si>
  <si>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</si>
  <si>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</si>
  <si>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</si>
  <si>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</si>
  <si>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</si>
  <si>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</si>
  <si>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</si>
  <si>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</si>
  <si>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</si>
  <si>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</si>
  <si>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</si>
  <si>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</si>
  <si>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</si>
  <si>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</si>
  <si>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</si>
  <si>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</si>
  <si>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</si>
  <si>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</si>
  <si>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</si>
  <si>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</si>
  <si>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</si>
  <si>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</si>
  <si>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</si>
  <si>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</si>
  <si>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</si>
  <si>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</si>
  <si>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</si>
  <si>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</si>
  <si>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</si>
  <si>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</si>
  <si>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</si>
  <si>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</si>
  <si>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</si>
  <si>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</si>
  <si>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</si>
  <si>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</si>
  <si>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</si>
  <si>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</si>
  <si>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</si>
  <si>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</si>
  <si>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</si>
  <si>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</si>
  <si>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</si>
  <si>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</si>
  <si>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</si>
  <si>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</si>
  <si>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</si>
  <si>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</si>
  <si>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</si>
  <si>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</si>
  <si>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</si>
  <si>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</si>
  <si>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</si>
  <si>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</si>
  <si>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</si>
  <si>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</si>
  <si>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</si>
  <si>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</si>
  <si>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</si>
  <si>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</si>
  <si>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</si>
  <si>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</si>
  <si>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</si>
  <si>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</si>
  <si>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</si>
  <si>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</si>
  <si>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</si>
  <si>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</si>
  <si>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</si>
  <si>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</si>
  <si>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</si>
  <si>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</si>
  <si>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</si>
  <si>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</si>
  <si>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</si>
  <si>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</si>
  <si>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</si>
  <si>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</si>
  <si>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</si>
  <si>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</si>
  <si>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</si>
  <si>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</si>
  <si>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</si>
  <si>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</si>
  <si>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</si>
  <si>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</si>
  <si>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</si>
  <si>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</si>
  <si>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</si>
  <si>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</si>
  <si>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</si>
  <si>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</si>
  <si>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</si>
  <si>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</si>
  <si>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</si>
  <si>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</si>
  <si>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</si>
  <si>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</si>
  <si>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</si>
  <si>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</si>
  <si>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</si>
  <si>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</si>
  <si>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</si>
  <si>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</si>
  <si>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</si>
  <si>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</si>
  <si>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</si>
  <si>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</si>
  <si>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</si>
  <si>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</si>
  <si>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</si>
  <si>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</si>
  <si>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</si>
  <si>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</si>
  <si>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</si>
  <si>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</si>
  <si>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</si>
  <si>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</si>
  <si>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</si>
  <si>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</si>
  <si>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</si>
  <si>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</si>
  <si>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</si>
  <si>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</si>
  <si>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</si>
  <si>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</si>
  <si>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</si>
  <si>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</si>
  <si>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</si>
  <si>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</si>
  <si>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</si>
  <si>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</si>
  <si>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-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</si>
  <si>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</si>
  <si>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</si>
  <si>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</si>
  <si>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</si>
  <si>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</si>
  <si>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</si>
  <si>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</si>
  <si>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</si>
  <si>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</si>
  <si>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</si>
  <si>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</si>
  <si>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</si>
  <si>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</si>
  <si>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</si>
  <si>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</si>
  <si>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</si>
  <si>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</si>
  <si>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</si>
  <si>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</si>
  <si>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</si>
  <si>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</si>
  <si>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</si>
  <si>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</si>
  <si>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</si>
  <si>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</si>
  <si>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</si>
  <si>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</si>
  <si>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</si>
  <si>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</si>
  <si>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</si>
  <si>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</si>
  <si>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</si>
  <si>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</si>
  <si>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</si>
  <si>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</si>
  <si>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</si>
  <si>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</si>
  <si>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</si>
  <si>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</si>
  <si>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</si>
  <si>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</si>
  <si>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</si>
  <si>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</si>
  <si>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</si>
  <si>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</si>
  <si>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</si>
  <si>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</si>
  <si>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</si>
  <si>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</si>
  <si>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</si>
  <si>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</si>
  <si>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</si>
  <si>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</si>
  <si>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</si>
  <si>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</si>
  <si>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</si>
  <si>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</si>
  <si>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</si>
  <si>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</si>
  <si>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</si>
  <si>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</si>
  <si>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</si>
  <si>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</si>
  <si>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</si>
  <si>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</si>
  <si>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</si>
  <si>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</si>
  <si>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</si>
  <si>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</si>
  <si>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</si>
  <si>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</si>
  <si>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</si>
  <si>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</si>
  <si>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</si>
  <si>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</si>
  <si>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</si>
  <si>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</si>
  <si>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</si>
  <si>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</si>
  <si>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Summary</t>
  </si>
  <si>
    <t>Number of Backers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</si>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</sst>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(1).xlsx]Pivot Table!PivotTable1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FC0-A381-5A6FEC31135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B-4FC0-A381-5A6FEC31135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B-4FC0-A381-5A6FEC31135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B-4FC0-A381-5A6FEC31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226888"/>
        <c:axId val="768228328"/>
      </c:barChart>
      <c:catAx>
        <c:axId val="7682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28328"/>
        <c:crosses val="autoZero"/>
        <c:auto val="1"/>
        <c:lblAlgn val="ctr"/>
        <c:lblOffset val="100"/>
        <c:noMultiLvlLbl val="0"/>
      </c:catAx>
      <c:valAx>
        <c:axId val="7682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(1).xlsx]Pivot Table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423-85CC-5B2CFC169C62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4-4423-85CC-5B2CFC169C62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4-4423-85CC-5B2CFC169C62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4-4423-85CC-5B2CFC16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854624"/>
        <c:axId val="661855704"/>
      </c:barChart>
      <c:catAx>
        <c:axId val="6618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5704"/>
        <c:crosses val="autoZero"/>
        <c:auto val="1"/>
        <c:lblAlgn val="ctr"/>
        <c:lblOffset val="100"/>
        <c:noMultiLvlLbl val="0"/>
      </c:catAx>
      <c:valAx>
        <c:axId val="6618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(1).xlsx]Pivot Table 3!PivotTable3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8-46F3-B547-9CDD3DF8A7C9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8-46F3-B547-9CDD3DF8A7C9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8-46F3-B547-9CDD3DF8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434952"/>
        <c:axId val="859436032"/>
      </c:lineChart>
      <c:catAx>
        <c:axId val="8594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36032"/>
        <c:crosses val="autoZero"/>
        <c:auto val="1"/>
        <c:lblAlgn val="ctr"/>
        <c:lblOffset val="100"/>
        <c:noMultiLvlLbl val="0"/>
      </c:catAx>
      <c:valAx>
        <c:axId val="8594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in Relation</a:t>
            </a:r>
            <a:r>
              <a:rPr lang="en-US" baseline="0"/>
              <a:t> to Percentage of Success, Failures, or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'Crowdfunding Goal Analysis'!$F$2:$F$13</c:f>
              <c:numCache>
                <c:formatCode>General</c:formatCode>
                <c:ptCount val="12"/>
                <c:pt idx="0">
                  <c:v>58.83</c:v>
                </c:pt>
                <c:pt idx="1">
                  <c:v>82.690000000000012</c:v>
                </c:pt>
                <c:pt idx="2">
                  <c:v>52.07</c:v>
                </c:pt>
                <c:pt idx="3">
                  <c:v>44.449999999999996</c:v>
                </c:pt>
                <c:pt idx="4">
                  <c:v>100</c:v>
                </c:pt>
                <c:pt idx="5">
                  <c:v>100</c:v>
                </c:pt>
                <c:pt idx="6">
                  <c:v>78.58</c:v>
                </c:pt>
                <c:pt idx="7">
                  <c:v>100</c:v>
                </c:pt>
                <c:pt idx="8">
                  <c:v>66.67</c:v>
                </c:pt>
                <c:pt idx="9">
                  <c:v>78.58</c:v>
                </c:pt>
                <c:pt idx="10">
                  <c:v>72.73</c:v>
                </c:pt>
                <c:pt idx="11">
                  <c:v>37.379999999999995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F14-41B2-8C7D-53BF8DAD232D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'Crowdfunding Goal Analysis'!$G$2:$G$13</c:f>
              <c:numCache>
                <c:formatCode>General</c:formatCode>
                <c:ptCount val="12"/>
                <c:pt idx="0">
                  <c:v>39.22</c:v>
                </c:pt>
                <c:pt idx="1">
                  <c:v>16.46</c:v>
                </c:pt>
                <c:pt idx="2">
                  <c:v>40</c:v>
                </c:pt>
                <c:pt idx="3">
                  <c:v>55.559999999999995</c:v>
                </c:pt>
                <c:pt idx="4">
                  <c:v>0</c:v>
                </c:pt>
                <c:pt idx="5">
                  <c:v>0</c:v>
                </c:pt>
                <c:pt idx="6">
                  <c:v>21.430000000000003</c:v>
                </c:pt>
                <c:pt idx="7">
                  <c:v>0</c:v>
                </c:pt>
                <c:pt idx="8">
                  <c:v>25</c:v>
                </c:pt>
                <c:pt idx="9">
                  <c:v>21.430000000000003</c:v>
                </c:pt>
                <c:pt idx="10">
                  <c:v>27.28</c:v>
                </c:pt>
                <c:pt idx="11">
                  <c:v>53.449999999999996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F14-41B2-8C7D-53BF8DAD232D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  <c:extLst xmlns:c15="http://schemas.microsoft.com/office/drawing/2012/chart"/>
            </c:strRef>
          </c:cat>
          <c:val>
            <c:numRef>
              <c:f>'Crowdfunding Goal Analysis'!$H$2:$H$13</c:f>
              <c:numCache>
                <c:formatCode>General</c:formatCode>
                <c:ptCount val="12"/>
                <c:pt idx="0">
                  <c:v>1.97</c:v>
                </c:pt>
                <c:pt idx="1">
                  <c:v>0.87</c:v>
                </c:pt>
                <c:pt idx="2">
                  <c:v>7.9399999999999995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8.34</c:v>
                </c:pt>
                <c:pt idx="9">
                  <c:v>0</c:v>
                </c:pt>
                <c:pt idx="10">
                  <c:v>0</c:v>
                </c:pt>
                <c:pt idx="11">
                  <c:v>9.19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F14-41B2-8C7D-53BF8DAD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15872"/>
        <c:axId val="936416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14-41B2-8C7D-53BF8DAD23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14-41B2-8C7D-53BF8DAD23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14-41B2-8C7D-53BF8DAD23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14-41B2-8C7D-53BF8DAD232D}"/>
                  </c:ext>
                </c:extLst>
              </c15:ser>
            </c15:filteredLineSeries>
          </c:ext>
        </c:extLst>
      </c:lineChart>
      <c:catAx>
        <c:axId val="9364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16232"/>
        <c:crosses val="autoZero"/>
        <c:auto val="1"/>
        <c:lblAlgn val="ctr"/>
        <c:lblOffset val="100"/>
        <c:noMultiLvlLbl val="0"/>
      </c:catAx>
      <c:valAx>
        <c:axId val="9364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1</xdr:row>
      <xdr:rowOff>95250</xdr:rowOff>
    </xdr:from>
    <xdr:to>
      <xdr:col>16</xdr:col>
      <xdr:colOff>9524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62446-E90C-F4AC-9BF1-351FFA38E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161924</xdr:rowOff>
    </xdr:from>
    <xdr:to>
      <xdr:col>19</xdr:col>
      <xdr:colOff>447674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72A5D-F537-B9F3-7763-9B2F856D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152400</xdr:rowOff>
    </xdr:from>
    <xdr:to>
      <xdr:col>13</xdr:col>
      <xdr:colOff>266700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A3920-A7DB-FE80-2FB3-A4B66A5C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0</xdr:row>
      <xdr:rowOff>76199</xdr:rowOff>
    </xdr:from>
    <xdr:to>
      <xdr:col>18</xdr:col>
      <xdr:colOff>209549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5082C-6B3E-51A2-C793-F36D8F2CD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Nguyen" refreshedDate="45142.937042824073" createdVersion="8" refreshedVersion="8" minRefreshableVersion="3" recordCount="1000" xr:uid="{1FEE3756-F409-474D-9254-A3C49A6B295A}">
  <cacheSource type="worksheet">
    <worksheetSource ref="A1:T1001" sheet="Copy of 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Nguyen" refreshedDate="45144.596163425929" createdVersion="8" refreshedVersion="8" minRefreshableVersion="3" recordCount="1001" xr:uid="{91982CA2-9D7F-4A7A-9389-F0CBA24D9C74}">
  <cacheSource type="worksheet">
    <worksheetSource ref="A1:T1048576" sheet="Copy of 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8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2"/>
    <x v="1"/>
    <n v="1425"/>
    <n v="100.02000000000001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70"/>
    <x v="0"/>
    <n v="53"/>
    <n v="99.34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4"/>
    <x v="1"/>
    <n v="174"/>
    <n v="75.84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59999999999995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8"/>
    <x v="1"/>
    <n v="227"/>
    <n v="64.940000000000012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0000000000011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7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9"/>
    <x v="0"/>
    <n v="27"/>
    <n v="112.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90"/>
    <x v="0"/>
    <n v="55"/>
    <n v="102.35000000000001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6"/>
    <x v="1"/>
    <n v="98"/>
    <n v="105.06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8"/>
    <x v="0"/>
    <n v="452"/>
    <n v="84.990000000000009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50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60"/>
    <x v="1"/>
    <n v="1249"/>
    <n v="107.97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7"/>
    <x v="3"/>
    <n v="135"/>
    <n v="45.1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9"/>
    <x v="0"/>
    <n v="674"/>
    <n v="45.01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3"/>
    <x v="1"/>
    <n v="1396"/>
    <n v="105.98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9"/>
    <x v="1"/>
    <n v="890"/>
    <n v="85.050000000000011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3"/>
    <x v="1"/>
    <n v="142"/>
    <n v="105.23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.01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7"/>
    <x v="1"/>
    <n v="163"/>
    <n v="73.040000000000006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9"/>
    <x v="3"/>
    <n v="1480"/>
    <n v="35.01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6"/>
    <x v="1"/>
    <n v="2220"/>
    <n v="62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.01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6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.01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.0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1"/>
    <x v="1"/>
    <n v="1965"/>
    <n v="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8"/>
    <x v="1"/>
    <n v="16"/>
    <n v="68.820000000000007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8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6"/>
    <x v="1"/>
    <n v="134"/>
    <n v="75.27000000000001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1"/>
    <x v="0"/>
    <n v="88"/>
    <n v="57.12999999999999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70"/>
    <x v="1"/>
    <n v="198"/>
    <n v="75.150000000000006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7000000000001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000000000001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9999999999995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6"/>
    <x v="1"/>
    <n v="149"/>
    <n v="47.85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90"/>
    <x v="1"/>
    <n v="303"/>
    <n v="45.059999999999995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5"/>
    <x v="0"/>
    <n v="75"/>
    <n v="32.7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1"/>
    <x v="1"/>
    <n v="209"/>
    <n v="59.12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4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7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6"/>
    <x v="1"/>
    <n v="201"/>
    <n v="31.060000000000002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8"/>
    <x v="1"/>
    <n v="211"/>
    <n v="29.07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6"/>
    <x v="1"/>
    <n v="128"/>
    <n v="30.09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5"/>
    <x v="1"/>
    <n v="1600"/>
    <n v="85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.01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5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7"/>
    <x v="1"/>
    <n v="236"/>
    <n v="61.04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6"/>
    <x v="0"/>
    <n v="12"/>
    <n v="108.92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3"/>
    <x v="1"/>
    <n v="4065"/>
    <n v="29.0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5"/>
    <x v="3"/>
    <n v="17"/>
    <n v="111.83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9"/>
    <x v="1"/>
    <n v="76"/>
    <n v="85.320000000000007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1"/>
    <x v="1"/>
    <n v="54"/>
    <n v="74.490000000000009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3"/>
    <x v="1"/>
    <n v="85"/>
    <n v="56.19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9"/>
    <x v="0"/>
    <n v="1684"/>
    <n v="57.01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7"/>
    <x v="0"/>
    <n v="56"/>
    <n v="79.650000000000006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1999999999999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70"/>
    <x v="0"/>
    <n v="838"/>
    <n v="48.01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8"/>
    <x v="1"/>
    <n v="127"/>
    <n v="55.2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6"/>
    <x v="1"/>
    <n v="411"/>
    <n v="92.11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8"/>
    <x v="1"/>
    <n v="180"/>
    <n v="83.190000000000012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3"/>
    <x v="1"/>
    <n v="374"/>
    <n v="111.14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2"/>
    <x v="1"/>
    <n v="71"/>
    <n v="90.570000000000007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3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7000000000001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0000000000008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9"/>
    <x v="0"/>
    <n v="679"/>
    <n v="110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69999999999995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8"/>
    <x v="1"/>
    <n v="2331"/>
    <n v="65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2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2"/>
    <x v="1"/>
    <n v="164"/>
    <n v="56.059999999999995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2"/>
    <x v="1"/>
    <n v="336"/>
    <n v="31.020000000000003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2000000000001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4"/>
    <x v="1"/>
    <n v="1917"/>
    <n v="89.01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7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60"/>
    <x v="1"/>
    <n v="147"/>
    <n v="95.28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7"/>
    <x v="1"/>
    <n v="86"/>
    <n v="75.900000000000006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6"/>
    <x v="1"/>
    <n v="83"/>
    <n v="107.58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60"/>
    <x v="0"/>
    <n v="60"/>
    <n v="51.32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6000000000001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0000000000012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8"/>
    <x v="1"/>
    <n v="126"/>
    <n v="109.66000000000001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8"/>
    <x v="0"/>
    <n v="3304"/>
    <n v="44.01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4"/>
    <x v="1"/>
    <n v="275"/>
    <n v="31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800000000000011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800000000000011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50"/>
    <x v="1"/>
    <n v="1782"/>
    <n v="63.01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20"/>
    <x v="1"/>
    <n v="903"/>
    <n v="110.04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5"/>
    <x v="0"/>
    <n v="3387"/>
    <n v="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9"/>
    <x v="0"/>
    <n v="662"/>
    <n v="49.98999999999999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3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999999999999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9"/>
    <x v="0"/>
    <n v="774"/>
    <n v="89.95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2"/>
    <x v="0"/>
    <n v="672"/>
    <n v="78.97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1"/>
    <x v="3"/>
    <n v="532"/>
    <n v="80.07000000000000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4"/>
    <x v="3"/>
    <n v="55"/>
    <n v="86.48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6"/>
    <x v="1"/>
    <n v="533"/>
    <n v="28.01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7"/>
    <x v="1"/>
    <n v="89"/>
    <n v="43.08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1"/>
    <x v="1"/>
    <n v="159"/>
    <n v="87.960000000000008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90"/>
    <x v="0"/>
    <n v="940"/>
    <n v="94.990000000000009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2"/>
    <x v="0"/>
    <n v="117"/>
    <n v="46.91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4"/>
    <x v="3"/>
    <n v="58"/>
    <n v="46.919999999999995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4"/>
    <x v="1"/>
    <n v="186"/>
    <n v="65.990000000000009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2"/>
    <x v="1"/>
    <n v="1071"/>
    <n v="61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1"/>
    <x v="1"/>
    <n v="117"/>
    <n v="98.31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30"/>
    <x v="1"/>
    <n v="135"/>
    <n v="86.070000000000007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7"/>
    <x v="1"/>
    <n v="768"/>
    <n v="76.99000000000000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8"/>
    <x v="3"/>
    <n v="51"/>
    <n v="29.770000000000003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3"/>
    <x v="1"/>
    <n v="199"/>
    <n v="46.91999999999999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2"/>
    <x v="1"/>
    <n v="107"/>
    <n v="105.19000000000001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000000000001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5"/>
    <x v="0"/>
    <n v="1467"/>
    <n v="60.019999999999996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4"/>
    <x v="1"/>
    <n v="3376"/>
    <n v="52.01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.01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50000000000011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6"/>
    <x v="0"/>
    <n v="1194"/>
    <n v="75.97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2000000000001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40000000000009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8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1"/>
    <x v="1"/>
    <n v="1821"/>
    <n v="105.0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3"/>
    <x v="1"/>
    <n v="164"/>
    <n v="79.180000000000007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9"/>
    <x v="0"/>
    <n v="75"/>
    <n v="57.33999999999999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4"/>
    <x v="1"/>
    <n v="246"/>
    <n v="36.04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1"/>
    <x v="1"/>
    <n v="1396"/>
    <n v="108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8"/>
    <x v="1"/>
    <n v="244"/>
    <n v="55.08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2"/>
    <x v="0"/>
    <n v="955"/>
    <n v="42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5"/>
    <x v="1"/>
    <n v="1267"/>
    <n v="77.990000000000009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4"/>
    <x v="1"/>
    <n v="1561"/>
    <n v="100.99000000000001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4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7"/>
    <x v="0"/>
    <n v="1130"/>
    <n v="42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6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7"/>
    <x v="1"/>
    <n v="2739"/>
    <n v="59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7"/>
    <x v="0"/>
    <n v="210"/>
    <n v="32.989999999999995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9"/>
    <x v="1"/>
    <n v="2107"/>
    <n v="81.990000000000009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9999999999996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3"/>
    <x v="1"/>
    <n v="3318"/>
    <n v="59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70"/>
    <x v="0"/>
    <n v="86"/>
    <n v="40.989999999999995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4"/>
    <x v="1"/>
    <n v="340"/>
    <n v="31.03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000000000001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39999999999996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80000000000007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4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9"/>
    <x v="1"/>
    <n v="1989"/>
    <n v="82.0200000000000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2"/>
    <x v="1"/>
    <n v="157"/>
    <n v="91.12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800000000000011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5"/>
    <x v="1"/>
    <n v="4498"/>
    <n v="43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4"/>
    <x v="0"/>
    <n v="40"/>
    <n v="63.23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999999999999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2"/>
    <x v="1"/>
    <n v="2053"/>
    <n v="96.990000000000009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2"/>
    <x v="2"/>
    <n v="808"/>
    <n v="51.01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8"/>
    <x v="0"/>
    <n v="226"/>
    <n v="28.05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9999999999995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2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6"/>
    <x v="1"/>
    <n v="4289"/>
    <n v="40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4"/>
    <x v="1"/>
    <n v="165"/>
    <n v="86.820000000000007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29999999999995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6"/>
    <x v="1"/>
    <n v="1815"/>
    <n v="103.98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.01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3"/>
    <x v="1"/>
    <n v="1539"/>
    <n v="90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9"/>
    <x v="0"/>
    <n v="17"/>
    <n v="39.239999999999995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8"/>
    <x v="1"/>
    <n v="138"/>
    <n v="48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1"/>
    <x v="1"/>
    <n v="5880"/>
    <n v="30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7"/>
    <x v="1"/>
    <n v="112"/>
    <n v="98.210000000000008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7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1"/>
    <x v="1"/>
    <n v="101"/>
    <n v="99.850000000000009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40000000000012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2"/>
    <x v="1"/>
    <n v="92"/>
    <n v="63.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8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10"/>
    <x v="1"/>
    <n v="149"/>
    <n v="54.91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9999999999996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5000000000000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60"/>
    <x v="1"/>
    <n v="329"/>
    <n v="45.059999999999995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3"/>
    <x v="1"/>
    <n v="97"/>
    <n v="104.52000000000001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000000000001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000000000001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19999999999995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6"/>
    <x v="1"/>
    <n v="238"/>
    <n v="43.03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10"/>
    <x v="1"/>
    <n v="214"/>
    <n v="69.03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90000000000009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2000000000001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2"/>
    <x v="1"/>
    <n v="218"/>
    <n v="60.11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4"/>
    <x v="1"/>
    <n v="6465"/>
    <n v="26.01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5"/>
    <x v="0"/>
    <n v="101"/>
    <n v="38.019999999999996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7"/>
    <x v="1"/>
    <n v="59"/>
    <n v="106.16000000000001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90"/>
    <x v="0"/>
    <n v="1335"/>
    <n v="81.0200000000000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1"/>
    <x v="1"/>
    <n v="1697"/>
    <n v="57.01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4"/>
    <x v="0"/>
    <n v="15"/>
    <n v="63.94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9"/>
    <x v="1"/>
    <n v="186"/>
    <n v="72.180000000000007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40000000000012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2"/>
    <x v="0"/>
    <n v="454"/>
    <n v="57.9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4"/>
    <x v="1"/>
    <n v="107"/>
    <n v="49.8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1"/>
    <x v="1"/>
    <n v="199"/>
    <n v="54.059999999999995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3"/>
    <x v="1"/>
    <n v="5512"/>
    <n v="30.01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4"/>
    <x v="1"/>
    <n v="86"/>
    <n v="70.13000000000001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4"/>
    <x v="1"/>
    <n v="2768"/>
    <n v="52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1"/>
    <x v="1"/>
    <n v="48"/>
    <n v="56.419999999999995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4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8"/>
    <x v="3"/>
    <n v="1890"/>
    <n v="25.01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2"/>
    <x v="2"/>
    <n v="61"/>
    <n v="32.019999999999996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5"/>
    <x v="1"/>
    <n v="1894"/>
    <n v="82.0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8"/>
    <x v="1"/>
    <n v="282"/>
    <n v="37.96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3"/>
    <x v="0"/>
    <n v="15"/>
    <n v="51.54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7"/>
    <x v="0"/>
    <n v="133"/>
    <n v="40.04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7"/>
    <x v="1"/>
    <n v="83"/>
    <n v="89.940000000000012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7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20000000000003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2"/>
    <x v="1"/>
    <n v="393"/>
    <n v="36.989999999999995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200000000000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9"/>
    <x v="1"/>
    <n v="133"/>
    <n v="68.25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2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4"/>
    <x v="0"/>
    <n v="132"/>
    <n v="61.76999999999999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7"/>
    <x v="1"/>
    <n v="254"/>
    <n v="25.03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8"/>
    <x v="3"/>
    <n v="184"/>
    <n v="106.29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8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8"/>
    <x v="0"/>
    <n v="137"/>
    <n v="39.979999999999997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5"/>
    <x v="1"/>
    <n v="337"/>
    <n v="39.989999999999995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5"/>
    <x v="0"/>
    <n v="908"/>
    <n v="101.02000000000001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20000000000007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7"/>
    <x v="3"/>
    <n v="32"/>
    <n v="33.29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40"/>
    <x v="1"/>
    <n v="183"/>
    <n v="43.93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.01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2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5"/>
    <x v="0"/>
    <n v="104"/>
    <n v="65.25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60000000000008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2"/>
    <x v="0"/>
    <n v="49"/>
    <n v="39.879999999999995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2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9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7"/>
    <x v="1"/>
    <n v="142"/>
    <n v="80.77000000000001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7"/>
    <x v="1"/>
    <n v="85"/>
    <n v="94.29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3"/>
    <x v="1"/>
    <n v="659"/>
    <n v="65.9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5"/>
    <x v="0"/>
    <n v="803"/>
    <n v="109.05000000000001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6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1"/>
    <x v="0"/>
    <n v="16"/>
    <n v="99.13000000000001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4"/>
    <x v="1"/>
    <n v="121"/>
    <n v="105.89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1"/>
    <x v="1"/>
    <n v="3742"/>
    <n v="49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6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3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8000000000001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69999999999996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20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5"/>
    <x v="0"/>
    <n v="2468"/>
    <n v="65.010000000000005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5"/>
    <x v="0"/>
    <n v="26"/>
    <n v="82.62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5"/>
    <x v="1"/>
    <n v="307"/>
    <n v="37.949999999999996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90000000000006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7"/>
    <x v="0"/>
    <n v="128"/>
    <n v="25.990000000000002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7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.01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.01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4"/>
    <x v="1"/>
    <n v="190"/>
    <n v="77.070000000000007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5"/>
    <x v="1"/>
    <n v="2283"/>
    <n v="87.0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8"/>
    <x v="0"/>
    <n v="1072"/>
    <n v="64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3"/>
    <x v="1"/>
    <n v="1095"/>
    <n v="106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80"/>
    <x v="1"/>
    <n v="1690"/>
    <n v="73.990000000000009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3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5"/>
    <x v="0"/>
    <n v="393"/>
    <n v="88.97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9999999999996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60000000000008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5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4"/>
    <x v="0"/>
    <n v="923"/>
    <n v="103.97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0000000000003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2000000000001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9"/>
    <x v="2"/>
    <n v="86"/>
    <n v="26.06000000000000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4000000000001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9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7"/>
    <x v="1"/>
    <n v="2875"/>
    <n v="47.01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000000000001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1"/>
    <x v="1"/>
    <n v="139"/>
    <n v="59.9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7"/>
    <x v="1"/>
    <n v="186"/>
    <n v="78.210000000000008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4"/>
    <x v="1"/>
    <n v="112"/>
    <n v="104.78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3"/>
    <x v="1"/>
    <n v="101"/>
    <n v="105.53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8000000000001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4"/>
    <x v="1"/>
    <n v="154"/>
    <n v="95.740000000000009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60"/>
    <x v="1"/>
    <n v="5966"/>
    <n v="30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9999999999996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1"/>
    <x v="1"/>
    <n v="2106"/>
    <n v="78.02000000000001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4"/>
    <x v="0"/>
    <n v="441"/>
    <n v="50.059999999999995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2"/>
    <x v="1"/>
    <n v="131"/>
    <n v="93.710000000000008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1"/>
    <x v="0"/>
    <n v="127"/>
    <n v="40.15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4"/>
    <x v="0"/>
    <n v="355"/>
    <n v="70.100000000000009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1"/>
    <x v="0"/>
    <n v="44"/>
    <n v="66.190000000000012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1"/>
    <x v="1"/>
    <n v="84"/>
    <n v="47.72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2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6"/>
    <x v="1"/>
    <n v="189"/>
    <n v="75.13000000000001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3"/>
    <x v="1"/>
    <n v="4799"/>
    <n v="41.01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7"/>
    <x v="1"/>
    <n v="1137"/>
    <n v="50.01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7"/>
    <x v="0"/>
    <n v="1068"/>
    <n v="96.97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40"/>
    <x v="0"/>
    <n v="424"/>
    <n v="100.9400000000000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2"/>
    <x v="3"/>
    <n v="145"/>
    <n v="89.23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3"/>
    <x v="1"/>
    <n v="1152"/>
    <n v="87.98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8"/>
    <x v="0"/>
    <n v="151"/>
    <n v="29.1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.01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70"/>
    <x v="1"/>
    <n v="34"/>
    <n v="110.45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1"/>
    <x v="1"/>
    <n v="220"/>
    <n v="4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8"/>
    <x v="1"/>
    <n v="1604"/>
    <n v="48.019999999999996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4"/>
    <x v="1"/>
    <n v="454"/>
    <n v="31.020000000000003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10000000000008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3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1"/>
    <x v="1"/>
    <n v="299"/>
    <n v="46.07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7"/>
    <x v="0"/>
    <n v="3015"/>
    <n v="56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90000000000009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90"/>
    <x v="0"/>
    <n v="435"/>
    <n v="60.989999999999995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3"/>
    <x v="1"/>
    <n v="645"/>
    <n v="110.9900000000000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7"/>
    <x v="0"/>
    <n v="714"/>
    <n v="87.97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7"/>
    <x v="2"/>
    <n v="1111"/>
    <n v="49.989999999999995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3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3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3"/>
    <x v="2"/>
    <n v="1089"/>
    <n v="108.02000000000001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2"/>
    <x v="0"/>
    <n v="418"/>
    <n v="30.0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6"/>
    <x v="0"/>
    <n v="15"/>
    <n v="62.8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8"/>
    <x v="0"/>
    <n v="1999"/>
    <n v="47.01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4"/>
    <x v="1"/>
    <n v="5203"/>
    <n v="27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9"/>
    <x v="1"/>
    <n v="94"/>
    <n v="68.33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8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8"/>
    <x v="1"/>
    <n v="205"/>
    <n v="54.03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1"/>
    <x v="0"/>
    <n v="83"/>
    <n v="24.87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3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3"/>
    <x v="1"/>
    <n v="219"/>
    <n v="47.1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7"/>
    <x v="0"/>
    <n v="747"/>
    <n v="62.97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3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3"/>
    <x v="1"/>
    <n v="94"/>
    <n v="104.44000000000001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90000000000009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5"/>
    <x v="0"/>
    <n v="792"/>
    <n v="83.03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9000000000001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3"/>
    <x v="1"/>
    <n v="249"/>
    <n v="54.94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4"/>
    <x v="1"/>
    <n v="192"/>
    <n v="51.93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6"/>
    <x v="1"/>
    <n v="2293"/>
    <n v="44.01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2"/>
    <x v="1"/>
    <n v="3131"/>
    <n v="53.01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50000000000011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19999999999995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7"/>
    <x v="1"/>
    <n v="296"/>
    <n v="36.96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2"/>
    <x v="1"/>
    <n v="170"/>
    <n v="63.18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3"/>
    <x v="0"/>
    <n v="186"/>
    <n v="30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5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1"/>
    <x v="0"/>
    <n v="605"/>
    <n v="75.02000000000001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.01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4"/>
    <x v="0"/>
    <n v="31"/>
    <n v="98.23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7"/>
    <x v="0"/>
    <n v="1181"/>
    <n v="87.01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5"/>
    <x v="0"/>
    <n v="39"/>
    <n v="45.21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9"/>
    <x v="1"/>
    <n v="3727"/>
    <n v="37.01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5"/>
    <x v="1"/>
    <n v="1605"/>
    <n v="94.98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2"/>
    <x v="1"/>
    <n v="2120"/>
    <n v="56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1"/>
    <x v="0"/>
    <n v="105"/>
    <n v="54.04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2"/>
    <x v="1"/>
    <n v="2080"/>
    <n v="67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1"/>
    <x v="0"/>
    <n v="535"/>
    <n v="107.92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9"/>
    <x v="1"/>
    <n v="2105"/>
    <n v="69.010000000000005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4"/>
    <x v="1"/>
    <n v="2436"/>
    <n v="39.01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7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6"/>
    <x v="1"/>
    <n v="139"/>
    <n v="57.9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5"/>
    <x v="1"/>
    <n v="159"/>
    <n v="64.960000000000008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8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40"/>
    <x v="0"/>
    <n v="575"/>
    <n v="104.95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9"/>
    <x v="1"/>
    <n v="106"/>
    <n v="84.03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6"/>
    <x v="1"/>
    <n v="142"/>
    <n v="102.86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7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.01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5"/>
    <x v="0"/>
    <n v="113"/>
    <n v="40.83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7"/>
    <x v="1"/>
    <n v="2756"/>
    <n v="59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000000000001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1"/>
    <x v="1"/>
    <n v="87"/>
    <n v="99.5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2"/>
    <x v="0"/>
    <n v="1538"/>
    <n v="103.99000000000001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7"/>
    <x v="0"/>
    <n v="9"/>
    <n v="76.56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0000000000007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1"/>
    <x v="1"/>
    <n v="1572"/>
    <n v="49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90000000000009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1"/>
    <x v="1"/>
    <n v="115"/>
    <n v="101.42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2"/>
    <x v="1"/>
    <n v="85"/>
    <n v="109.88000000000001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6"/>
    <x v="1"/>
    <n v="2443"/>
    <n v="71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9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8"/>
    <x v="1"/>
    <n v="268"/>
    <n v="51.059999999999995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3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80000000000003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5"/>
    <x v="0"/>
    <n v="120"/>
    <n v="27.91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9"/>
    <x v="0"/>
    <n v="2072"/>
    <n v="38.01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1"/>
    <x v="0"/>
    <n v="1796"/>
    <n v="60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1"/>
    <x v="1"/>
    <n v="460"/>
    <n v="99.97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3"/>
    <x v="0"/>
    <n v="62"/>
    <n v="111.68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9999999999996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8"/>
    <x v="1"/>
    <n v="2528"/>
    <n v="66.02000000000001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9999999999995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3"/>
    <x v="1"/>
    <n v="3657"/>
    <n v="53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20"/>
    <x v="1"/>
    <n v="131"/>
    <n v="70.910000000000011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5"/>
    <x v="0"/>
    <n v="362"/>
    <n v="98.070000000000007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40"/>
    <x v="1"/>
    <n v="239"/>
    <n v="53.05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40"/>
    <x v="3"/>
    <n v="35"/>
    <n v="93.15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3"/>
    <x v="3"/>
    <n v="528"/>
    <n v="58.949999999999996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4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8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000000000001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3"/>
    <x v="0"/>
    <n v="191"/>
    <n v="85.81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1"/>
    <x v="1"/>
    <n v="89"/>
    <n v="70.83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5"/>
    <x v="0"/>
    <n v="63"/>
    <n v="28.07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6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1"/>
    <x v="0"/>
    <n v="80"/>
    <n v="90.34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2"/>
    <x v="0"/>
    <n v="9"/>
    <n v="63.78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60"/>
    <x v="1"/>
    <n v="2218"/>
    <n v="83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6"/>
    <x v="0"/>
    <n v="243"/>
    <n v="55.089999999999996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3"/>
    <x v="1"/>
    <n v="202"/>
    <n v="62.05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8"/>
    <x v="1"/>
    <n v="1052"/>
    <n v="94.050000000000011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8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5"/>
    <x v="0"/>
    <n v="395"/>
    <n v="109.08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7"/>
    <x v="0"/>
    <n v="180"/>
    <n v="77.03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70000000000007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1"/>
    <x v="1"/>
    <n v="2985"/>
    <n v="60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5"/>
    <x v="1"/>
    <n v="762"/>
    <n v="110.04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4"/>
    <x v="1"/>
    <n v="135"/>
    <n v="104.3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40"/>
    <x v="1"/>
    <n v="122"/>
    <n v="102.19000000000001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200"/>
    <x v="1"/>
    <n v="221"/>
    <n v="54.12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8"/>
    <x v="1"/>
    <n v="126"/>
    <n v="63.23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5"/>
    <x v="1"/>
    <n v="3177"/>
    <n v="50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1999999999999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09999999999995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9"/>
    <x v="1"/>
    <n v="85"/>
    <n v="60.089999999999996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5"/>
    <x v="0"/>
    <n v="37"/>
    <n v="111.46000000000001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3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7"/>
    <x v="1"/>
    <n v="5180"/>
    <n v="26.01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8"/>
    <x v="1"/>
    <n v="589"/>
    <n v="81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5"/>
    <x v="0"/>
    <n v="35"/>
    <n v="94.15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5"/>
    <x v="3"/>
    <n v="94"/>
    <n v="52.089999999999996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0000000000002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70"/>
    <x v="1"/>
    <n v="144"/>
    <n v="69.22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3"/>
    <x v="0"/>
    <n v="558"/>
    <n v="93.95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0000000000011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9"/>
    <x v="3"/>
    <n v="37"/>
    <n v="41.79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7"/>
    <x v="0"/>
    <n v="245"/>
    <n v="66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2"/>
    <x v="1"/>
    <n v="87"/>
    <n v="72.06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.01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5"/>
    <x v="0"/>
    <n v="71"/>
    <n v="54.1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3"/>
    <x v="0"/>
    <n v="42"/>
    <n v="107.89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3"/>
    <x v="1"/>
    <n v="909"/>
    <n v="67.040000000000006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2000000000001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7"/>
    <x v="1"/>
    <n v="136"/>
    <n v="96.070000000000007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9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3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80"/>
    <x v="0"/>
    <n v="1368"/>
    <n v="91.03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2999999999999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3"/>
    <x v="0"/>
    <n v="86"/>
    <n v="67.73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2000000000001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.01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8"/>
    <x v="0"/>
    <n v="157"/>
    <n v="71.1300000000000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100"/>
    <x v="0"/>
    <n v="183"/>
    <n v="43.04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3"/>
    <x v="1"/>
    <n v="2409"/>
    <n v="73.010000000000005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5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7"/>
    <x v="1"/>
    <n v="194"/>
    <n v="67.1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9"/>
    <x v="1"/>
    <n v="1140"/>
    <n v="79.98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8"/>
    <x v="1"/>
    <n v="107"/>
    <n v="57.739999999999995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9"/>
    <x v="1"/>
    <n v="160"/>
    <n v="40.04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2"/>
    <x v="1"/>
    <n v="2230"/>
    <n v="81.02000000000001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1"/>
    <x v="1"/>
    <n v="117"/>
    <n v="102.93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20"/>
    <x v="1"/>
    <n v="6406"/>
    <n v="28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40000000000009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40"/>
    <x v="1"/>
    <n v="192"/>
    <n v="45.03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6"/>
    <x v="1"/>
    <n v="723"/>
    <n v="57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1"/>
    <x v="1"/>
    <n v="170"/>
    <n v="85.23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7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50"/>
    <x v="1"/>
    <n v="55"/>
    <n v="63.57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9"/>
    <x v="0"/>
    <n v="648"/>
    <n v="86.050000000000011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9"/>
    <x v="1"/>
    <n v="128"/>
    <n v="90.04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4"/>
    <x v="0"/>
    <n v="64"/>
    <n v="92.440000000000012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80"/>
    <x v="1"/>
    <n v="432"/>
    <n v="32.989999999999995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8"/>
    <x v="0"/>
    <n v="62"/>
    <n v="93.600000000000009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7"/>
    <x v="1"/>
    <n v="189"/>
    <n v="69.87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5"/>
    <x v="1"/>
    <n v="154"/>
    <n v="72.13000000000001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5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00000000000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1"/>
    <x v="1"/>
    <n v="3063"/>
    <n v="60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3"/>
    <x v="2"/>
    <n v="278"/>
    <n v="111.16000000000001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4"/>
    <x v="0"/>
    <n v="105"/>
    <n v="53.04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89999999999995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5"/>
    <x v="1"/>
    <n v="2266"/>
    <n v="69.990000000000009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80"/>
    <x v="0"/>
    <n v="65"/>
    <n v="103.85000000000001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2"/>
    <x v="0"/>
    <n v="94"/>
    <n v="99.13000000000001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7"/>
    <x v="2"/>
    <n v="45"/>
    <n v="107.38000000000001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30000000000007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6"/>
    <x v="1"/>
    <n v="129"/>
    <n v="103.74000000000001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2"/>
    <x v="1"/>
    <n v="375"/>
    <n v="87.97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9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2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4"/>
    <x v="3"/>
    <n v="723"/>
    <n v="86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9"/>
    <x v="0"/>
    <n v="602"/>
    <n v="98.02000000000001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9"/>
    <x v="0"/>
    <n v="3868"/>
    <n v="45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20000000000003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8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9"/>
    <x v="1"/>
    <n v="3016"/>
    <n v="59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2"/>
    <x v="1"/>
    <n v="264"/>
    <n v="50.05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3"/>
    <x v="0"/>
    <n v="504"/>
    <n v="98.97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9"/>
    <x v="0"/>
    <n v="14"/>
    <n v="58.86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1"/>
    <x v="3"/>
    <n v="390"/>
    <n v="81.02000000000001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8"/>
    <x v="0"/>
    <n v="750"/>
    <n v="76.02000000000001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00000000000009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5"/>
    <x v="0"/>
    <n v="752"/>
    <n v="76.960000000000008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8"/>
    <x v="0"/>
    <n v="131"/>
    <n v="67.990000000000009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8"/>
    <x v="0"/>
    <n v="87"/>
    <n v="88.79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4"/>
    <x v="0"/>
    <n v="1063"/>
    <n v="25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3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5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7"/>
    <x v="1"/>
    <n v="419"/>
    <n v="29.01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1"/>
    <x v="0"/>
    <n v="76"/>
    <n v="73.60000000000000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8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90000000000009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3"/>
    <x v="1"/>
    <n v="1073"/>
    <n v="111.03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4"/>
    <x v="3"/>
    <n v="1218"/>
    <n v="47.01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0000000000011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8"/>
    <x v="0"/>
    <n v="2955"/>
    <n v="48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7"/>
    <x v="0"/>
    <n v="1657"/>
    <n v="95.98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1"/>
    <x v="1"/>
    <n v="103"/>
    <n v="78.73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9"/>
    <x v="1"/>
    <n v="147"/>
    <n v="56.089999999999996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3"/>
    <x v="1"/>
    <n v="110"/>
    <n v="69.100000000000009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3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30"/>
    <x v="1"/>
    <n v="175"/>
    <n v="71.14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1"/>
    <x v="1"/>
    <n v="69"/>
    <n v="106.5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3"/>
    <x v="1"/>
    <n v="237"/>
    <n v="30.040000000000003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3000000000001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000000000001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5"/>
    <x v="0"/>
    <n v="79"/>
    <n v="96.92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60"/>
    <x v="0"/>
    <n v="889"/>
    <n v="108.99000000000001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.010000000000005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5"/>
    <x v="0"/>
    <n v="56"/>
    <n v="111.52000000000001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6"/>
    <x v="1"/>
    <n v="820"/>
    <n v="111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5"/>
    <x v="0"/>
    <n v="83"/>
    <n v="56.75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2"/>
    <x v="1"/>
    <n v="2038"/>
    <n v="97.03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100"/>
    <x v="0"/>
    <n v="2025"/>
    <n v="82.990000000000009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30000000000007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8"/>
    <x v="1"/>
    <n v="137"/>
    <n v="87.740000000000009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3"/>
    <x v="1"/>
    <n v="186"/>
    <n v="75.03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1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2"/>
    <x v="1"/>
    <n v="103"/>
    <n v="108.49000000000001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9000000000001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5"/>
    <x v="0"/>
    <n v="656"/>
    <n v="44.01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5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0000000000002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1"/>
    <x v="1"/>
    <n v="297"/>
    <n v="28.01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8"/>
    <x v="3"/>
    <n v="38"/>
    <n v="84.93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5"/>
    <x v="3"/>
    <n v="60"/>
    <n v="90.490000000000009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7"/>
    <x v="1"/>
    <n v="3036"/>
    <n v="25.01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1"/>
    <x v="1"/>
    <n v="144"/>
    <n v="92.02000000000001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5"/>
    <x v="1"/>
    <n v="121"/>
    <n v="93.07000000000000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1"/>
    <x v="0"/>
    <n v="1596"/>
    <n v="61.01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3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1"/>
    <x v="3"/>
    <n v="219"/>
    <n v="32.97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8"/>
    <x v="1"/>
    <n v="980"/>
    <n v="84.97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20"/>
    <x v="1"/>
    <n v="536"/>
    <n v="25.01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5"/>
    <x v="1"/>
    <n v="1991"/>
    <n v="66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5000000000000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3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1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80"/>
    <x v="1"/>
    <n v="130"/>
    <n v="108.85000000000001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7"/>
    <x v="1"/>
    <n v="122"/>
    <n v="110.7700000000000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0000000000002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2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1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8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8"/>
    <x v="1"/>
    <n v="366"/>
    <n v="36.96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3"/>
    <x v="1"/>
    <n v="270"/>
    <n v="30.98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3"/>
    <x v="3"/>
    <n v="114"/>
    <n v="47.04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0000000000007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9"/>
    <x v="1"/>
    <n v="3205"/>
    <n v="37.01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3"/>
    <x v="1"/>
    <n v="148"/>
    <n v="67.820000000000007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7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5"/>
    <x v="1"/>
    <n v="1518"/>
    <n v="110.02000000000001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9"/>
    <x v="0"/>
    <n v="1274"/>
    <n v="89.97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5"/>
    <x v="0"/>
    <n v="210"/>
    <n v="79.010000000000005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6"/>
    <x v="1"/>
    <n v="166"/>
    <n v="86.87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8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4"/>
    <x v="1"/>
    <n v="235"/>
    <n v="26.98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9"/>
    <x v="1"/>
    <n v="148"/>
    <n v="54.129999999999995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9"/>
    <x v="1"/>
    <n v="198"/>
    <n v="41.04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2"/>
    <x v="0"/>
    <n v="248"/>
    <n v="55.059999999999995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000000000001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50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4"/>
    <x v="1"/>
    <n v="5139"/>
    <n v="33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.01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50"/>
    <x v="0"/>
    <n v="676"/>
    <n v="68.03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1"/>
    <x v="0"/>
    <n v="831"/>
    <n v="105.05000000000001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7"/>
    <x v="1"/>
    <n v="164"/>
    <n v="33.059999999999995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3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6"/>
    <x v="1"/>
    <n v="161"/>
    <n v="68.210000000000008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2"/>
    <x v="1"/>
    <n v="138"/>
    <n v="75.740000000000009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6"/>
    <x v="1"/>
    <n v="3308"/>
    <n v="31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4"/>
    <x v="1"/>
    <n v="127"/>
    <n v="101.89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79999999999995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9"/>
    <x v="2"/>
    <n v="31"/>
    <n v="102.39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8"/>
    <x v="0"/>
    <n v="45"/>
    <n v="74.47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8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6"/>
    <x v="1"/>
    <n v="110"/>
    <n v="75.240000000000009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5"/>
    <x v="0"/>
    <n v="31"/>
    <n v="32.97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09999999999995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9"/>
    <x v="1"/>
    <n v="121"/>
    <n v="52.96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8"/>
    <x v="0"/>
    <n v="1225"/>
    <n v="60.019999999999996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8"/>
    <x v="1"/>
    <n v="142"/>
    <n v="86.03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59999999999995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2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1"/>
    <x v="1"/>
    <n v="76"/>
    <n v="108.72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1"/>
    <x v="0"/>
    <n v="19"/>
    <n v="83.320000000000007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4"/>
    <x v="1"/>
    <n v="221"/>
    <n v="55.93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8"/>
    <x v="0"/>
    <n v="679"/>
    <n v="105.0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40"/>
    <x v="1"/>
    <n v="68"/>
    <n v="112.67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3"/>
    <x v="0"/>
    <n v="36"/>
    <n v="81.95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1"/>
    <x v="1"/>
    <n v="183"/>
    <n v="64.050000000000011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6"/>
    <x v="1"/>
    <n v="133"/>
    <n v="106.4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2000000000001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5"/>
    <x v="1"/>
    <n v="69"/>
    <n v="111.08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0000000000012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5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2"/>
    <x v="1"/>
    <n v="210"/>
    <n v="67.97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8"/>
    <x v="1"/>
    <n v="252"/>
    <n v="58.1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7"/>
    <x v="1"/>
    <n v="1280"/>
    <n v="84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6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8"/>
    <x v="1"/>
    <n v="194"/>
    <n v="65.97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1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2"/>
    <x v="0"/>
    <n v="154"/>
    <n v="32.01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2"/>
    <x v="0"/>
    <n v="22"/>
    <n v="64.73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6"/>
    <x v="1"/>
    <n v="1297"/>
    <n v="104.98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90000000000009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6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.01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6"/>
    <x v="0"/>
    <n v="94"/>
    <n v="64.75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7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1"/>
    <x v="1"/>
    <n v="157"/>
    <n v="93.28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1"/>
    <x v="1"/>
    <n v="3533"/>
    <n v="33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20000000000007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4"/>
    <x v="1"/>
    <n v="132"/>
    <n v="64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0000000000011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100"/>
    <x v="3"/>
    <n v="94"/>
    <n v="93.06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8"/>
    <x v="1"/>
    <n v="1354"/>
    <n v="101.9900000000000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000000000001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9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9"/>
    <x v="1"/>
    <n v="172"/>
    <n v="62.98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4"/>
    <x v="1"/>
    <n v="307"/>
    <n v="29.05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2"/>
    <x v="0"/>
    <n v="31"/>
    <n v="80.8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3"/>
    <x v="1"/>
    <n v="1467"/>
    <n v="76.010000000000005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3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7"/>
    <x v="1"/>
    <n v="158"/>
    <n v="54.169999999999995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49999999999996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70"/>
    <x v="0"/>
    <n v="35"/>
    <n v="79.38000000000001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40000000000012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8"/>
    <x v="1"/>
    <n v="85"/>
    <n v="77.180000000000007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7"/>
    <x v="1"/>
    <n v="217"/>
    <n v="24.9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8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.0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4"/>
    <x v="3"/>
    <n v="898"/>
    <n v="88.0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3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7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60000000000008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9999999999996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2000000000001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1"/>
    <x v="1"/>
    <n v="81"/>
    <n v="98.67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9"/>
    <x v="1"/>
    <n v="1887"/>
    <n v="42.01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.01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70"/>
    <x v="0"/>
    <n v="67"/>
    <n v="81.570000000000007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6"/>
    <x v="0"/>
    <n v="57"/>
    <n v="37.04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8"/>
    <x v="0"/>
    <n v="1229"/>
    <n v="103.04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8"/>
    <x v="0"/>
    <n v="12"/>
    <n v="84.34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1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9999999999995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5"/>
    <x v="0"/>
    <n v="1886"/>
    <n v="58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9"/>
    <x v="1"/>
    <n v="52"/>
    <n v="40.949999999999996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30"/>
    <x v="0"/>
    <n v="31"/>
    <n v="73.84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70"/>
    <x v="1"/>
    <n v="122"/>
    <n v="77.940000000000012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000000000001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1999999999999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000000000001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9"/>
    <x v="1"/>
    <n v="199"/>
    <n v="54.12999999999999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2000000000001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5"/>
    <x v="1"/>
    <n v="1460"/>
    <n v="105.03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3"/>
    <x v="0"/>
    <n v="1221"/>
    <n v="76.98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8"/>
    <x v="1"/>
    <n v="123"/>
    <n v="102.61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7"/>
    <x v="1"/>
    <n v="159"/>
    <n v="55.0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3"/>
    <x v="1"/>
    <n v="110"/>
    <n v="32.12999999999999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5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3"/>
    <x v="0"/>
    <n v="16"/>
    <n v="49.69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4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1"/>
    <x v="0"/>
    <n v="41"/>
    <n v="44.96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20"/>
    <x v="1"/>
    <n v="3934"/>
    <n v="3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7000000000001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8"/>
    <x v="0"/>
    <n v="141"/>
    <n v="26.0800000000000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.01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7"/>
    <x v="0"/>
    <n v="52"/>
    <n v="25.830000000000002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9"/>
    <x v="2"/>
    <n v="27"/>
    <n v="77.67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8"/>
    <x v="1"/>
    <n v="156"/>
    <n v="57.83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9"/>
    <x v="0"/>
    <n v="225"/>
    <n v="92.960000000000008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4999999999999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5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9"/>
    <x v="1"/>
    <n v="2289"/>
    <n v="84.01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5"/>
    <x v="1"/>
    <n v="65"/>
    <n v="103.42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9"/>
    <x v="0"/>
    <n v="15"/>
    <n v="105.1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8"/>
    <x v="1"/>
    <n v="3777"/>
    <n v="52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8"/>
    <x v="1"/>
    <n v="184"/>
    <n v="64.960000000000008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3"/>
    <x v="1"/>
    <n v="85"/>
    <n v="46.239999999999995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6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3"/>
    <x v="1"/>
    <n v="144"/>
    <n v="33.909999999999997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000000000001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5"/>
    <x v="1"/>
    <n v="132"/>
    <n v="75.850000000000009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50"/>
    <x v="0"/>
    <n v="67"/>
    <n v="57.3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3"/>
    <x v="2"/>
    <n v="66"/>
    <n v="93.350000000000009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4"/>
    <x v="0"/>
    <n v="78"/>
    <n v="71.99000000000000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5"/>
    <x v="0"/>
    <n v="67"/>
    <n v="92.62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2"/>
    <x v="0"/>
    <n v="263"/>
    <n v="30.96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3"/>
    <x v="0"/>
    <n v="1691"/>
    <n v="33.01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7"/>
    <x v="0"/>
    <n v="13"/>
    <n v="73.930000000000007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3"/>
    <x v="3"/>
    <n v="160"/>
    <n v="36.989999999999995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2"/>
    <x v="1"/>
    <n v="203"/>
    <n v="46.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3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1"/>
    <x v="3"/>
    <n v="2266"/>
    <n v="45.01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8"/>
    <x v="1"/>
    <n v="1548"/>
    <n v="101.03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20"/>
    <x v="0"/>
    <n v="830"/>
    <n v="43.01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60000000000011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6"/>
    <x v="0"/>
    <n v="55"/>
    <n v="85.06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20"/>
    <x v="1"/>
    <n v="155"/>
    <n v="43.879999999999995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7"/>
    <x v="1"/>
    <n v="266"/>
    <n v="40.07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5"/>
    <x v="0"/>
    <n v="114"/>
    <n v="43.83999999999999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7"/>
    <x v="1"/>
    <n v="207"/>
    <n v="41.07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3"/>
    <x v="1"/>
    <n v="245"/>
    <n v="54.9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8"/>
    <x v="1"/>
    <n v="1573"/>
    <n v="77.02000000000001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9"/>
    <x v="1"/>
    <n v="114"/>
    <n v="71.21000000000000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9"/>
    <x v="1"/>
    <n v="93"/>
    <n v="91.940000000000012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0000000000007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8"/>
    <x v="0"/>
    <n v="24"/>
    <n v="58.919999999999995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9"/>
    <x v="1"/>
    <n v="1681"/>
    <n v="58.019999999999996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8000000000001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5"/>
    <x v="1"/>
    <n v="135"/>
    <n v="61.9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3"/>
    <x v="1"/>
    <n v="140"/>
    <n v="92.050000000000011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000000000001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5"/>
    <x v="1"/>
    <n v="92"/>
    <n v="93.93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4"/>
    <x v="1"/>
    <n v="1015"/>
    <n v="84.97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1"/>
    <x v="0"/>
    <n v="742"/>
    <n v="105.98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9"/>
    <x v="1"/>
    <n v="323"/>
    <n v="36.97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40000000000006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3"/>
    <x v="1"/>
    <n v="381"/>
    <n v="26.02000000000000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8"/>
    <x v="0"/>
    <n v="4405"/>
    <n v="2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1"/>
    <x v="0"/>
    <n v="92"/>
    <n v="34.1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.01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3"/>
    <x v="0"/>
    <n v="64"/>
    <n v="76.550000000000011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9999999999995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4"/>
    <x v="1"/>
    <n v="241"/>
    <n v="46.03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7"/>
    <x v="1"/>
    <n v="132"/>
    <n v="100.18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3"/>
    <x v="0"/>
    <n v="842"/>
    <n v="87.98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8"/>
    <x v="1"/>
    <n v="2043"/>
    <n v="75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9999999999995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89999999999995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60000000000011"/>
    <s v="US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2"/>
    <x v="1"/>
    <n v="1425"/>
    <n v="100.02000000000001"/>
    <s v="AU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s v="US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70"/>
    <x v="0"/>
    <n v="53"/>
    <n v="99.34"/>
    <s v="US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4"/>
    <s v="DK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9999999999995"/>
    <s v="GB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0000000000012"/>
    <s v="DK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s v="DK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0000000000011"/>
    <s v="US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267"/>
    <x v="1"/>
    <n v="220"/>
    <n v="62.9"/>
    <s v="US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9"/>
    <x v="0"/>
    <n v="27"/>
    <n v="112.23"/>
    <s v="US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90"/>
    <x v="0"/>
    <n v="55"/>
    <n v="102.35000000000001"/>
    <s v="US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6"/>
    <x v="1"/>
    <n v="98"/>
    <n v="105.06"/>
    <s v="US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s v="US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8"/>
    <x v="0"/>
    <n v="452"/>
    <n v="84.990000000000009"/>
    <s v="US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650"/>
    <x v="1"/>
    <n v="100"/>
    <n v="110.41"/>
    <s v="US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60"/>
    <x v="1"/>
    <n v="1249"/>
    <n v="107.97"/>
    <s v="US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1"/>
    <s v="US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1"/>
    <s v="US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3"/>
    <x v="1"/>
    <n v="1396"/>
    <n v="105.98"/>
    <s v="US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s v="US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129"/>
    <x v="1"/>
    <n v="890"/>
    <n v="85.050000000000011"/>
    <s v="US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333"/>
    <x v="1"/>
    <n v="142"/>
    <n v="105.23"/>
    <s v="GB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1"/>
    <s v="US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7"/>
    <x v="1"/>
    <n v="163"/>
    <n v="73.040000000000006"/>
    <s v="US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49"/>
    <x v="3"/>
    <n v="1480"/>
    <n v="35.01"/>
    <s v="US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s v="US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106"/>
    <x v="1"/>
    <n v="2220"/>
    <n v="62"/>
    <s v="US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1"/>
    <s v="CH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6"/>
    <s v="US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s v="GB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1"/>
    <s v="IT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1"/>
    <s v="US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s v="US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1"/>
    <x v="1"/>
    <n v="1965"/>
    <n v="96"/>
    <s v="DK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158"/>
    <x v="1"/>
    <n v="16"/>
    <n v="68.820000000000007"/>
    <s v="US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8"/>
    <s v="US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326"/>
    <x v="1"/>
    <n v="134"/>
    <n v="75.27000000000001"/>
    <s v="US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9999999999995"/>
    <s v="DK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170"/>
    <x v="1"/>
    <n v="198"/>
    <n v="75.150000000000006"/>
    <s v="US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3"/>
    <s v="IT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s v="US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s v="US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7000000000001"/>
    <s v="DK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000000000001"/>
    <s v="US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9999999999995"/>
    <s v="US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6"/>
    <x v="1"/>
    <n v="149"/>
    <n v="47.85"/>
    <s v="US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s v="US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999999999995"/>
    <s v="US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s v="GB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5"/>
    <x v="0"/>
    <n v="75"/>
    <n v="32.79"/>
    <s v="US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141"/>
    <x v="1"/>
    <n v="209"/>
    <n v="59.12"/>
    <s v="US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4"/>
    <s v="US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7"/>
    <s v="US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s v="US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6"/>
    <x v="1"/>
    <n v="201"/>
    <n v="31.060000000000002"/>
    <s v="US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28"/>
    <x v="1"/>
    <n v="211"/>
    <n v="29.07"/>
    <s v="US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276"/>
    <x v="1"/>
    <n v="128"/>
    <n v="30.09"/>
    <s v="US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145"/>
    <x v="1"/>
    <n v="1600"/>
    <n v="85"/>
    <s v="CA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1"/>
    <s v="CA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5"/>
    <s v="US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s v="US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s v="US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237"/>
    <x v="1"/>
    <n v="236"/>
    <n v="61.04"/>
    <s v="US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46"/>
    <x v="0"/>
    <n v="12"/>
    <n v="108.92"/>
    <s v="US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163"/>
    <x v="1"/>
    <n v="4065"/>
    <n v="29.01"/>
    <s v="GB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s v="IT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25"/>
    <x v="3"/>
    <n v="17"/>
    <n v="111.83"/>
    <s v="US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s v="IT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9"/>
    <x v="1"/>
    <n v="76"/>
    <n v="85.320000000000007"/>
    <s v="US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671"/>
    <x v="1"/>
    <n v="54"/>
    <n v="74.490000000000009"/>
    <s v="US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s v="US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123"/>
    <x v="1"/>
    <n v="85"/>
    <n v="56.19"/>
    <s v="GB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s v="US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9"/>
    <x v="0"/>
    <n v="1684"/>
    <n v="57.01"/>
    <s v="US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50000000000006"/>
    <s v="US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9999999999996"/>
    <s v="US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1"/>
    <s v="US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8"/>
    <x v="1"/>
    <n v="127"/>
    <n v="55.22"/>
    <s v="US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6"/>
    <x v="1"/>
    <n v="411"/>
    <n v="92.11"/>
    <s v="US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1498"/>
    <x v="1"/>
    <n v="180"/>
    <n v="83.190000000000012"/>
    <s v="GB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s v="US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3"/>
    <x v="1"/>
    <n v="374"/>
    <n v="111.14"/>
    <s v="US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2"/>
    <x v="1"/>
    <n v="71"/>
    <n v="90.570000000000007"/>
    <s v="AU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s v="US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3"/>
    <s v="AU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7000000000001"/>
    <s v="US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0000000000008"/>
    <s v="US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s v="US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49"/>
    <x v="0"/>
    <n v="679"/>
    <n v="110"/>
    <s v="IT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s v="CH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s v="US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s v="GB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9999999999995"/>
    <s v="US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218"/>
    <x v="1"/>
    <n v="2331"/>
    <n v="65"/>
    <s v="US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2"/>
    <s v="US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s v="AU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7"/>
    <s v="US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1022"/>
    <x v="1"/>
    <n v="164"/>
    <n v="56.059999999999995"/>
    <s v="US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0000000000003"/>
    <s v="US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2000000000001"/>
    <s v="IT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4"/>
    <x v="1"/>
    <n v="1917"/>
    <n v="89.01"/>
    <s v="US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7"/>
    <s v="US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60"/>
    <x v="1"/>
    <n v="147"/>
    <n v="95.28"/>
    <s v="US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7"/>
    <x v="1"/>
    <n v="86"/>
    <n v="75.900000000000006"/>
    <s v="US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596"/>
    <x v="1"/>
    <n v="83"/>
    <n v="107.58"/>
    <s v="US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60"/>
    <x v="0"/>
    <n v="60"/>
    <n v="51.32"/>
    <s v="US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s v="US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6000000000001"/>
    <s v="US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s v="AU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0000000000012"/>
    <s v="US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728"/>
    <x v="1"/>
    <n v="126"/>
    <n v="109.66000000000001"/>
    <s v="US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.01"/>
    <s v="IT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800000000000011"/>
    <s v="US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s v="US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800000000000011"/>
    <s v="US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800000000000011"/>
    <s v="US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150"/>
    <x v="1"/>
    <n v="1782"/>
    <n v="63.01"/>
    <s v="US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220"/>
    <x v="1"/>
    <n v="903"/>
    <n v="110.04"/>
    <s v="US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65"/>
    <x v="0"/>
    <n v="3387"/>
    <n v="26"/>
    <s v="US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9999999999995"/>
    <s v="CA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3"/>
    <s v="IT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9999999999996"/>
    <s v="US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5"/>
    <s v="US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2"/>
    <x v="0"/>
    <n v="672"/>
    <n v="78.97"/>
    <s v="CA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61"/>
    <x v="3"/>
    <n v="532"/>
    <n v="80.070000000000007"/>
    <s v="US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4"/>
    <x v="3"/>
    <n v="55"/>
    <n v="86.48"/>
    <s v="AU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156"/>
    <x v="1"/>
    <n v="533"/>
    <n v="28.01"/>
    <s v="DK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s v="GB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117"/>
    <x v="1"/>
    <n v="89"/>
    <n v="43.08"/>
    <s v="US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0000000000008"/>
    <s v="US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0000000000009"/>
    <s v="CH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2"/>
    <x v="0"/>
    <n v="117"/>
    <n v="46.91"/>
    <s v="US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4"/>
    <x v="3"/>
    <n v="58"/>
    <n v="46.919999999999995"/>
    <s v="US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s v="US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s v="US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s v="US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4"/>
    <x v="1"/>
    <n v="186"/>
    <n v="65.990000000000009"/>
    <s v="US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s v="US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231"/>
    <x v="1"/>
    <n v="117"/>
    <n v="98.31"/>
    <s v="US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s v="US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30"/>
    <x v="1"/>
    <n v="135"/>
    <n v="86.070000000000007"/>
    <s v="US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90000000000009"/>
    <s v="CH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8"/>
    <x v="3"/>
    <n v="51"/>
    <n v="29.770000000000003"/>
    <s v="US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3"/>
    <x v="1"/>
    <n v="199"/>
    <n v="46.919999999999995"/>
    <s v="US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22"/>
    <x v="1"/>
    <n v="107"/>
    <n v="105.19000000000001"/>
    <s v="US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0000000000011"/>
    <s v="US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5"/>
    <x v="0"/>
    <n v="1467"/>
    <n v="60.019999999999996"/>
    <s v="US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4"/>
    <x v="1"/>
    <n v="3376"/>
    <n v="52.01"/>
    <s v="US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1"/>
    <s v="US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50000000000011"/>
    <s v="US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66"/>
    <x v="0"/>
    <n v="1194"/>
    <n v="75.97"/>
    <s v="US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2000000000001"/>
    <s v="AU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40000000000009"/>
    <s v="AU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8"/>
    <s v="US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1"/>
    <x v="1"/>
    <n v="1821"/>
    <n v="105.01"/>
    <s v="US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163"/>
    <x v="1"/>
    <n v="164"/>
    <n v="79.180000000000007"/>
    <s v="US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9"/>
    <x v="0"/>
    <n v="75"/>
    <n v="57.339999999999996"/>
    <s v="US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s v="CH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254"/>
    <x v="1"/>
    <n v="246"/>
    <n v="36.04"/>
    <s v="US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1"/>
    <x v="1"/>
    <n v="1396"/>
    <n v="108"/>
    <s v="US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s v="US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138"/>
    <x v="1"/>
    <n v="244"/>
    <n v="55.08"/>
    <s v="US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s v="AU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32"/>
    <x v="0"/>
    <n v="955"/>
    <n v="42"/>
    <s v="DK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5"/>
    <x v="1"/>
    <n v="1267"/>
    <n v="77.990000000000009"/>
    <s v="US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s v="US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s v="US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s v="US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4"/>
    <x v="1"/>
    <n v="1561"/>
    <n v="100.99000000000001"/>
    <s v="US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4"/>
    <s v="US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7"/>
    <x v="0"/>
    <n v="1130"/>
    <n v="42"/>
    <s v="US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6"/>
    <s v="US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7"/>
    <x v="1"/>
    <n v="2739"/>
    <n v="59"/>
    <s v="US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97"/>
    <x v="0"/>
    <n v="210"/>
    <n v="32.989999999999995"/>
    <s v="US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s v="CA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9"/>
    <x v="1"/>
    <n v="2107"/>
    <n v="81.990000000000009"/>
    <s v="AU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9999999999996"/>
    <s v="US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3"/>
    <x v="1"/>
    <n v="3318"/>
    <n v="59"/>
    <s v="DK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70"/>
    <x v="0"/>
    <n v="86"/>
    <n v="40.989999999999995"/>
    <s v="CA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294"/>
    <x v="1"/>
    <n v="340"/>
    <n v="31.03"/>
    <s v="US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s v="US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s v="US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s v="CA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3"/>
    <x v="0"/>
    <n v="35"/>
    <n v="75"/>
    <s v="IT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000000000001"/>
    <s v="US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s v="US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s v="IT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9999999999996"/>
    <s v="US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80000000000007"/>
    <s v="US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s v="US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64"/>
    <x v="0"/>
    <n v="100"/>
    <n v="51.78"/>
    <s v="DK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9"/>
    <x v="1"/>
    <n v="1989"/>
    <n v="82.02000000000001"/>
    <s v="US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s v="US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7"/>
    <s v="US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2"/>
    <x v="1"/>
    <n v="157"/>
    <n v="91.12"/>
    <s v="US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800000000000011"/>
    <s v="US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5"/>
    <x v="1"/>
    <n v="4498"/>
    <n v="43"/>
    <s v="AU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4"/>
    <x v="0"/>
    <n v="40"/>
    <n v="63.23"/>
    <s v="US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s v="US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9999999999996"/>
    <s v="US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s v="US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102"/>
    <x v="1"/>
    <n v="2053"/>
    <n v="96.990000000000009"/>
    <s v="US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2"/>
    <x v="2"/>
    <n v="808"/>
    <n v="51.01"/>
    <s v="AU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68"/>
    <x v="0"/>
    <n v="226"/>
    <n v="28.05"/>
    <s v="DK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9999999999995"/>
    <s v="US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2"/>
    <s v="US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196"/>
    <x v="1"/>
    <n v="4289"/>
    <n v="40"/>
    <s v="US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1024"/>
    <x v="1"/>
    <n v="165"/>
    <n v="86.820000000000007"/>
    <s v="US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9999999999995"/>
    <s v="US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6"/>
    <x v="1"/>
    <n v="1815"/>
    <n v="103.98"/>
    <s v="US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1"/>
    <s v="US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s v="GB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3"/>
    <x v="1"/>
    <n v="1539"/>
    <n v="90"/>
    <s v="US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9"/>
    <x v="0"/>
    <n v="17"/>
    <n v="39.239999999999995"/>
    <s v="US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s v="US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s v="US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s v="US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s v="US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1"/>
    <x v="1"/>
    <n v="5880"/>
    <n v="30"/>
    <s v="US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0000000000008"/>
    <s v="US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7"/>
    <s v="US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s v="US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s v="US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1"/>
    <x v="1"/>
    <n v="101"/>
    <n v="99.850000000000009"/>
    <s v="US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40000000000012"/>
    <s v="US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172"/>
    <x v="1"/>
    <n v="92"/>
    <n v="63.3"/>
    <s v="US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8"/>
    <s v="US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10"/>
    <x v="1"/>
    <n v="149"/>
    <n v="54.91"/>
    <s v="IT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9999999999996"/>
    <s v="US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50000000000009"/>
    <s v="AU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160"/>
    <x v="1"/>
    <n v="329"/>
    <n v="45.059999999999995"/>
    <s v="US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3"/>
    <x v="1"/>
    <n v="97"/>
    <n v="104.52000000000001"/>
    <s v="DK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000000000001"/>
    <s v="US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000000000001"/>
    <s v="US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s v="AU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9999999999995"/>
    <s v="US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46"/>
    <x v="1"/>
    <n v="238"/>
    <n v="43.03"/>
    <s v="US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s v="US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510"/>
    <x v="1"/>
    <n v="214"/>
    <n v="69.03"/>
    <s v="US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90000000000009"/>
    <s v="US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2000000000001"/>
    <s v="US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2"/>
    <x v="1"/>
    <n v="218"/>
    <n v="60.11"/>
    <s v="AU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74"/>
    <x v="1"/>
    <n v="6465"/>
    <n v="26.01"/>
    <s v="US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55"/>
    <x v="0"/>
    <n v="101"/>
    <n v="38.019999999999996"/>
    <s v="US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627"/>
    <x v="1"/>
    <n v="59"/>
    <n v="106.16000000000001"/>
    <s v="US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90"/>
    <x v="0"/>
    <n v="1335"/>
    <n v="81.02000000000001"/>
    <s v="CA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s v="US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1"/>
    <x v="1"/>
    <n v="1697"/>
    <n v="57.01"/>
    <s v="US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24"/>
    <x v="0"/>
    <n v="15"/>
    <n v="63.94"/>
    <s v="GB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0000000000008"/>
    <s v="US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9"/>
    <x v="1"/>
    <n v="186"/>
    <n v="72.180000000000007"/>
    <s v="US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40000000000012"/>
    <s v="US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s v="US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32"/>
    <x v="0"/>
    <n v="454"/>
    <n v="57.94"/>
    <s v="US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314"/>
    <x v="1"/>
    <n v="107"/>
    <n v="49.8"/>
    <s v="US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9999999999995"/>
    <s v="US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1"/>
    <s v="US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124"/>
    <x v="1"/>
    <n v="86"/>
    <n v="70.13000000000001"/>
    <s v="US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s v="IT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s v="AU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9999999999995"/>
    <s v="US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4"/>
    <s v="US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8"/>
    <x v="3"/>
    <n v="1890"/>
    <n v="25.01"/>
    <s v="US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2"/>
    <x v="2"/>
    <n v="61"/>
    <n v="32.019999999999996"/>
    <s v="US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5"/>
    <x v="1"/>
    <n v="1894"/>
    <n v="82.03"/>
    <s v="US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138"/>
    <x v="1"/>
    <n v="282"/>
    <n v="37.96"/>
    <s v="CA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33"/>
    <x v="0"/>
    <n v="15"/>
    <n v="51.54"/>
    <s v="US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s v="US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4"/>
    <s v="US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7"/>
    <x v="1"/>
    <n v="83"/>
    <n v="89.940000000000012"/>
    <s v="US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7"/>
    <s v="US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20000000000003"/>
    <s v="US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582"/>
    <x v="1"/>
    <n v="393"/>
    <n v="36.989999999999995"/>
    <s v="US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2000000000001"/>
    <s v="US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109"/>
    <x v="1"/>
    <n v="133"/>
    <n v="68.25"/>
    <s v="US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2"/>
    <s v="DK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84"/>
    <x v="0"/>
    <n v="132"/>
    <n v="61.769999999999996"/>
    <s v="US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707"/>
    <x v="1"/>
    <n v="254"/>
    <n v="25.03"/>
    <s v="US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8"/>
    <x v="3"/>
    <n v="184"/>
    <n v="106.29"/>
    <s v="US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8"/>
    <s v="US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9999999999997"/>
    <s v="DK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5"/>
    <x v="1"/>
    <n v="337"/>
    <n v="39.989999999999995"/>
    <s v="CA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55"/>
    <x v="0"/>
    <n v="908"/>
    <n v="101.02000000000001"/>
    <s v="US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20000000000007"/>
    <s v="US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s v="US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17"/>
    <x v="3"/>
    <n v="32"/>
    <n v="33.29"/>
    <s v="IT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3"/>
    <s v="US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1"/>
    <s v="CH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2"/>
    <s v="AU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95"/>
    <x v="0"/>
    <n v="104"/>
    <n v="65.25"/>
    <s v="AU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60000000000008"/>
    <s v="US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52"/>
    <x v="0"/>
    <n v="49"/>
    <n v="39.879999999999995"/>
    <s v="US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3"/>
    <s v="US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2"/>
    <s v="US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9"/>
    <s v="US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547"/>
    <x v="1"/>
    <n v="142"/>
    <n v="80.77000000000001"/>
    <s v="US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287"/>
    <x v="1"/>
    <n v="85"/>
    <n v="94.29"/>
    <s v="US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s v="US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133"/>
    <x v="1"/>
    <n v="659"/>
    <n v="65.97"/>
    <s v="DK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75"/>
    <x v="0"/>
    <n v="803"/>
    <n v="109.05000000000001"/>
    <s v="US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76"/>
    <x v="3"/>
    <n v="75"/>
    <n v="41.16"/>
    <s v="US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1"/>
    <x v="0"/>
    <n v="16"/>
    <n v="99.13000000000001"/>
    <s v="US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204"/>
    <x v="1"/>
    <n v="121"/>
    <n v="105.89"/>
    <s v="US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311"/>
    <x v="1"/>
    <n v="3742"/>
    <n v="49"/>
    <s v="US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6"/>
    <x v="1"/>
    <n v="223"/>
    <n v="39"/>
    <s v="US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3"/>
    <s v="US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8000000000001"/>
    <s v="US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9999999999996"/>
    <s v="IT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20"/>
    <x v="0"/>
    <n v="30"/>
    <n v="42.3"/>
    <s v="US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s v="US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s v="US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s v="US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5"/>
    <x v="0"/>
    <n v="2468"/>
    <n v="65.010000000000005"/>
    <s v="US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s v="US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25"/>
    <x v="0"/>
    <n v="26"/>
    <n v="82.62"/>
    <s v="GB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5"/>
    <x v="1"/>
    <n v="307"/>
    <n v="37.949999999999996"/>
    <s v="US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90000000000006"/>
    <s v="US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7"/>
    <x v="0"/>
    <n v="128"/>
    <n v="25.990000000000002"/>
    <s v="US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7"/>
    <s v="US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1"/>
    <s v="US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s v="US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1"/>
    <s v="GB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70000000000007"/>
    <s v="US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s v="US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s v="US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s v="US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115"/>
    <x v="1"/>
    <n v="2283"/>
    <n v="87.01"/>
    <s v="US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98"/>
    <x v="0"/>
    <n v="1072"/>
    <n v="64"/>
    <s v="US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s v="US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180"/>
    <x v="1"/>
    <n v="1690"/>
    <n v="73.990000000000009"/>
    <s v="US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3"/>
    <s v="CA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95"/>
    <x v="0"/>
    <n v="393"/>
    <n v="88.97"/>
    <s v="US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s v="US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s v="US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9999999999996"/>
    <s v="US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60000000000008"/>
    <s v="US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s v="GB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35"/>
    <x v="0"/>
    <n v="25"/>
    <n v="110.32"/>
    <s v="US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s v="US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s v="US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54"/>
    <x v="0"/>
    <n v="923"/>
    <n v="103.97"/>
    <s v="US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s v="US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0000000000003"/>
    <s v="CA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2000000000001"/>
    <s v="US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s v="DK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0000000000002"/>
    <s v="US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s v="IT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4000000000001"/>
    <s v="US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s v="CA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9"/>
    <s v="US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7"/>
    <x v="1"/>
    <n v="2875"/>
    <n v="47.01"/>
    <s v="GB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s v="US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000000000001"/>
    <s v="US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161"/>
    <x v="1"/>
    <n v="139"/>
    <n v="59.93"/>
    <s v="US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1617"/>
    <x v="1"/>
    <n v="186"/>
    <n v="78.210000000000008"/>
    <s v="US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4"/>
    <x v="1"/>
    <n v="112"/>
    <n v="104.78"/>
    <s v="AU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3"/>
    <x v="1"/>
    <n v="101"/>
    <n v="105.53"/>
    <s v="US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4"/>
    <s v="US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8000000000001"/>
    <s v="GB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4"/>
    <x v="1"/>
    <n v="154"/>
    <n v="95.740000000000009"/>
    <s v="US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60"/>
    <x v="1"/>
    <n v="5966"/>
    <n v="30"/>
    <s v="US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9999999999996"/>
    <s v="US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s v="US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1"/>
    <x v="1"/>
    <n v="2106"/>
    <n v="78.02000000000001"/>
    <s v="US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14"/>
    <x v="0"/>
    <n v="441"/>
    <n v="50.059999999999995"/>
    <s v="US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s v="US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362"/>
    <x v="1"/>
    <n v="131"/>
    <n v="93.710000000000008"/>
    <s v="US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11"/>
    <x v="0"/>
    <n v="127"/>
    <n v="40.15"/>
    <s v="US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100000000000009"/>
    <s v="US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1"/>
    <x v="0"/>
    <n v="44"/>
    <n v="66.190000000000012"/>
    <s v="GB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1"/>
    <x v="1"/>
    <n v="84"/>
    <n v="47.72"/>
    <s v="US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s v="US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2"/>
    <s v="US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6"/>
    <x v="1"/>
    <n v="189"/>
    <n v="75.13000000000001"/>
    <s v="US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3"/>
    <x v="1"/>
    <n v="4799"/>
    <n v="41.01"/>
    <s v="US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7"/>
    <x v="1"/>
    <n v="1137"/>
    <n v="50.01"/>
    <s v="US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7"/>
    <x v="0"/>
    <n v="1068"/>
    <n v="96.97"/>
    <s v="US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40"/>
    <x v="0"/>
    <n v="424"/>
    <n v="100.94000000000001"/>
    <s v="US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12"/>
    <x v="3"/>
    <n v="145"/>
    <n v="89.23"/>
    <s v="CH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123"/>
    <x v="1"/>
    <n v="1152"/>
    <n v="87.98"/>
    <s v="US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s v="US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8"/>
    <x v="0"/>
    <n v="151"/>
    <n v="29.1"/>
    <s v="US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s v="US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1"/>
    <s v="CA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470"/>
    <x v="1"/>
    <n v="34"/>
    <n v="110.45"/>
    <s v="US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1"/>
    <x v="1"/>
    <n v="220"/>
    <n v="42"/>
    <s v="US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168"/>
    <x v="1"/>
    <n v="1604"/>
    <n v="48.019999999999996"/>
    <s v="AU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0000000000003"/>
    <s v="US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10000000000008"/>
    <s v="IT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3"/>
    <s v="US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1531"/>
    <x v="1"/>
    <n v="299"/>
    <n v="46.07"/>
    <s v="US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41"/>
    <x v="0"/>
    <n v="40"/>
    <n v="73.650000000000006"/>
    <s v="US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7"/>
    <x v="0"/>
    <n v="3015"/>
    <n v="56"/>
    <s v="CA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90000000000009"/>
    <s v="US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9999999999995"/>
    <s v="US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83"/>
    <x v="1"/>
    <n v="645"/>
    <n v="110.99000000000001"/>
    <s v="US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s v="DK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7"/>
    <x v="0"/>
    <n v="714"/>
    <n v="87.97"/>
    <s v="US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37"/>
    <x v="2"/>
    <n v="1111"/>
    <n v="49.989999999999995"/>
    <s v="US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3"/>
    <s v="US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3"/>
    <s v="US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63"/>
    <x v="2"/>
    <n v="1089"/>
    <n v="108.02000000000001"/>
    <s v="US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s v="US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12"/>
    <x v="0"/>
    <n v="418"/>
    <n v="30.03"/>
    <s v="US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s v="US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6"/>
    <x v="0"/>
    <n v="15"/>
    <n v="62.87"/>
    <s v="US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58"/>
    <x v="0"/>
    <n v="1999"/>
    <n v="47.01"/>
    <s v="CA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4"/>
    <x v="1"/>
    <n v="5203"/>
    <n v="27"/>
    <s v="US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9"/>
    <x v="1"/>
    <n v="94"/>
    <n v="68.33"/>
    <s v="US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8"/>
    <s v="US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8"/>
    <x v="1"/>
    <n v="205"/>
    <n v="54.03"/>
    <s v="US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s v="US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41"/>
    <x v="0"/>
    <n v="83"/>
    <n v="24.87"/>
    <s v="US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3"/>
    <s v="US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1"/>
    <s v="US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s v="US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47"/>
    <x v="0"/>
    <n v="747"/>
    <n v="62.97"/>
    <s v="US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s v="US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3"/>
    <s v="US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93"/>
    <x v="1"/>
    <n v="94"/>
    <n v="104.44000000000001"/>
    <s v="US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90000000000009"/>
    <s v="US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5"/>
    <x v="0"/>
    <n v="792"/>
    <n v="83.03"/>
    <s v="US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s v="CA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9000000000001"/>
    <s v="IT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1053"/>
    <x v="1"/>
    <n v="249"/>
    <n v="54.94"/>
    <s v="US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124"/>
    <x v="1"/>
    <n v="192"/>
    <n v="51.93"/>
    <s v="US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s v="US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356"/>
    <x v="1"/>
    <n v="2293"/>
    <n v="44.01"/>
    <s v="US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1"/>
    <s v="US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s v="US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50000000000011"/>
    <s v="IT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9999999999995"/>
    <s v="US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177"/>
    <x v="1"/>
    <n v="296"/>
    <n v="36.96"/>
    <s v="US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2"/>
    <x v="1"/>
    <n v="170"/>
    <n v="63.18"/>
    <s v="US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83"/>
    <x v="0"/>
    <n v="186"/>
    <n v="30"/>
    <s v="US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5"/>
    <x v="3"/>
    <n v="439"/>
    <n v="86"/>
    <s v="GB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1"/>
    <x v="0"/>
    <n v="605"/>
    <n v="75.02000000000001"/>
    <s v="US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s v="DK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1"/>
    <s v="US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64"/>
    <x v="0"/>
    <n v="31"/>
    <n v="98.23"/>
    <s v="US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7"/>
    <x v="0"/>
    <n v="1181"/>
    <n v="87.01"/>
    <s v="US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"/>
    <x v="0"/>
    <n v="39"/>
    <n v="45.21"/>
    <s v="US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9"/>
    <x v="1"/>
    <n v="3727"/>
    <n v="37.01"/>
    <s v="US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5"/>
    <x v="1"/>
    <n v="1605"/>
    <n v="94.98"/>
    <s v="US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s v="US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352"/>
    <x v="1"/>
    <n v="2120"/>
    <n v="56"/>
    <s v="US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91"/>
    <x v="0"/>
    <n v="105"/>
    <n v="54.04"/>
    <s v="US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s v="US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142"/>
    <x v="1"/>
    <n v="2080"/>
    <n v="67"/>
    <s v="US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2"/>
    <s v="US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9"/>
    <x v="1"/>
    <n v="2105"/>
    <n v="69.010000000000005"/>
    <s v="US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4"/>
    <x v="1"/>
    <n v="2436"/>
    <n v="39.01"/>
    <s v="US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7"/>
    <s v="US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s v="US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6"/>
    <x v="1"/>
    <n v="139"/>
    <n v="57.94"/>
    <s v="CA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s v="US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185"/>
    <x v="1"/>
    <n v="159"/>
    <n v="64.960000000000008"/>
    <s v="US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s v="US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8"/>
    <s v="GB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40"/>
    <x v="0"/>
    <n v="575"/>
    <n v="104.95"/>
    <s v="US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179"/>
    <x v="1"/>
    <n v="106"/>
    <n v="84.03"/>
    <s v="US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366"/>
    <x v="1"/>
    <n v="142"/>
    <n v="102.86"/>
    <s v="US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7"/>
    <s v="US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1"/>
    <s v="US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5"/>
    <x v="0"/>
    <n v="113"/>
    <n v="40.83"/>
    <s v="US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7"/>
    <x v="1"/>
    <n v="2756"/>
    <n v="59"/>
    <s v="US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0000000000011"/>
    <s v="GB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5"/>
    <s v="US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2"/>
    <x v="0"/>
    <n v="1538"/>
    <n v="103.99000000000001"/>
    <s v="US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7"/>
    <x v="0"/>
    <n v="9"/>
    <n v="76.56"/>
    <s v="US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0000000000007"/>
    <s v="US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261"/>
    <x v="1"/>
    <n v="1572"/>
    <n v="49"/>
    <s v="GB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s v="GB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s v="GB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90000000000009"/>
    <s v="US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1"/>
    <x v="1"/>
    <n v="115"/>
    <n v="101.42"/>
    <s v="US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8000000000001"/>
    <s v="IT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s v="US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6"/>
    <x v="1"/>
    <n v="2443"/>
    <n v="71"/>
    <s v="US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s v="US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9"/>
    <s v="US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8"/>
    <x v="1"/>
    <n v="268"/>
    <n v="51.059999999999995"/>
    <s v="US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3"/>
    <s v="DK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80000000000003"/>
    <s v="US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35"/>
    <x v="0"/>
    <n v="120"/>
    <n v="27.91"/>
    <s v="US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s v="DK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49"/>
    <x v="0"/>
    <n v="2072"/>
    <n v="38.01"/>
    <s v="US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71"/>
    <x v="0"/>
    <n v="1796"/>
    <n v="60"/>
    <s v="US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s v="AU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181"/>
    <x v="1"/>
    <n v="460"/>
    <n v="99.97"/>
    <s v="US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93"/>
    <x v="0"/>
    <n v="62"/>
    <n v="111.68"/>
    <s v="IT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9999999999996"/>
    <s v="US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8"/>
    <x v="1"/>
    <n v="2528"/>
    <n v="66.02000000000001"/>
    <s v="US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9999999999995"/>
    <s v="US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113"/>
    <x v="1"/>
    <n v="3657"/>
    <n v="53"/>
    <s v="US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s v="US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120"/>
    <x v="1"/>
    <n v="131"/>
    <n v="70.910000000000011"/>
    <s v="AU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5"/>
    <x v="0"/>
    <n v="362"/>
    <n v="98.070000000000007"/>
    <s v="US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140"/>
    <x v="1"/>
    <n v="239"/>
    <n v="53.05"/>
    <s v="US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40"/>
    <x v="3"/>
    <n v="35"/>
    <n v="93.15"/>
    <s v="US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3"/>
    <x v="3"/>
    <n v="528"/>
    <n v="58.949999999999996"/>
    <s v="CH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s v="CA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4"/>
    <s v="US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s v="US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8"/>
    <x v="0"/>
    <n v="10"/>
    <n v="62.2"/>
    <s v="US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s v="US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000000000001"/>
    <s v="US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s v="US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3"/>
    <x v="0"/>
    <n v="191"/>
    <n v="85.81"/>
    <s v="US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1"/>
    <x v="1"/>
    <n v="89"/>
    <n v="70.83"/>
    <s v="US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s v="US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85"/>
    <x v="0"/>
    <n v="63"/>
    <n v="28.07"/>
    <s v="US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6"/>
    <s v="US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s v="CA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1"/>
    <x v="0"/>
    <n v="80"/>
    <n v="90.34"/>
    <s v="GB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12"/>
    <x v="0"/>
    <n v="9"/>
    <n v="63.78"/>
    <s v="US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s v="US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s v="CH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s v="CA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60"/>
    <x v="1"/>
    <n v="2218"/>
    <n v="83"/>
    <s v="GB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6"/>
    <x v="0"/>
    <n v="243"/>
    <n v="55.089999999999996"/>
    <s v="US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483"/>
    <x v="1"/>
    <n v="202"/>
    <n v="62.05"/>
    <s v="IT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s v="IT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8"/>
    <x v="1"/>
    <n v="1052"/>
    <n v="94.050000000000011"/>
    <s v="DK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s v="US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s v="US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8"/>
    <s v="US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5"/>
    <x v="0"/>
    <n v="395"/>
    <n v="109.08"/>
    <s v="IT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s v="GB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7"/>
    <x v="0"/>
    <n v="180"/>
    <n v="77.03"/>
    <s v="US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s v="US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s v="US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70000000000007"/>
    <s v="US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s v="US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5"/>
    <x v="1"/>
    <n v="762"/>
    <n v="110.04"/>
    <s v="US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s v="AU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s v="US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s v="US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s v="CA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7"/>
    <s v="DK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000000000001"/>
    <s v="US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200"/>
    <x v="1"/>
    <n v="221"/>
    <n v="54.12"/>
    <s v="US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8"/>
    <x v="1"/>
    <n v="126"/>
    <n v="63.23"/>
    <s v="US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4"/>
    <s v="US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795"/>
    <x v="1"/>
    <n v="3177"/>
    <n v="50"/>
    <s v="US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9999999999996"/>
    <s v="CH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9999999999995"/>
    <s v="CH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9"/>
    <x v="1"/>
    <n v="85"/>
    <n v="60.089999999999996"/>
    <s v="AU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s v="US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s v="US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45"/>
    <x v="0"/>
    <n v="37"/>
    <n v="111.46000000000001"/>
    <s v="US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3"/>
    <s v="US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187"/>
    <x v="1"/>
    <n v="5180"/>
    <n v="26.01"/>
    <s v="US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8"/>
    <x v="1"/>
    <n v="589"/>
    <n v="81"/>
    <s v="IT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s v="US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5"/>
    <x v="0"/>
    <n v="35"/>
    <n v="94.15"/>
    <s v="IT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5"/>
    <x v="3"/>
    <n v="94"/>
    <n v="52.089999999999996"/>
    <s v="US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0000000000002"/>
    <s v="US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370"/>
    <x v="1"/>
    <n v="144"/>
    <n v="69.22"/>
    <s v="US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5"/>
    <s v="US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0000000000011"/>
    <s v="US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9"/>
    <s v="US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s v="US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2"/>
    <x v="1"/>
    <n v="87"/>
    <n v="72.06"/>
    <s v="US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1"/>
    <s v="US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65"/>
    <x v="0"/>
    <n v="71"/>
    <n v="54.1"/>
    <s v="US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53"/>
    <x v="0"/>
    <n v="42"/>
    <n v="107.89"/>
    <s v="US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3"/>
    <x v="1"/>
    <n v="909"/>
    <n v="67.040000000000006"/>
    <s v="US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2000000000001"/>
    <s v="US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0000000000007"/>
    <s v="US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9"/>
    <s v="US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3"/>
    <s v="CA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80"/>
    <x v="0"/>
    <n v="1368"/>
    <n v="91.03"/>
    <s v="GB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9999999999995"/>
    <s v="US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3"/>
    <x v="0"/>
    <n v="86"/>
    <n v="67.73"/>
    <s v="AU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s v="US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2000000000001"/>
    <s v="US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1"/>
    <s v="US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8"/>
    <x v="0"/>
    <n v="157"/>
    <n v="71.13000000000001"/>
    <s v="US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s v="US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4"/>
    <s v="US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s v="US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3"/>
    <x v="1"/>
    <n v="2409"/>
    <n v="73.010000000000005"/>
    <s v="IT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5"/>
    <s v="DK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1"/>
    <s v="US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129"/>
    <x v="1"/>
    <n v="1140"/>
    <n v="79.98"/>
    <s v="US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s v="US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8"/>
    <x v="1"/>
    <n v="107"/>
    <n v="57.739999999999995"/>
    <s v="US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189"/>
    <x v="1"/>
    <n v="160"/>
    <n v="40.04"/>
    <s v="GB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132"/>
    <x v="1"/>
    <n v="2230"/>
    <n v="81.02000000000001"/>
    <s v="US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s v="US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21"/>
    <x v="1"/>
    <n v="117"/>
    <n v="102.93"/>
    <s v="US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0"/>
    <x v="1"/>
    <n v="6406"/>
    <n v="28"/>
    <s v="US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40000000000009"/>
    <s v="US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140"/>
    <x v="1"/>
    <n v="192"/>
    <n v="45.03"/>
    <s v="US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s v="CA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6"/>
    <x v="1"/>
    <n v="723"/>
    <n v="57"/>
    <s v="US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171"/>
    <x v="1"/>
    <n v="170"/>
    <n v="85.23"/>
    <s v="IT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7"/>
    <s v="GB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7"/>
    <s v="US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s v="US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29"/>
    <x v="0"/>
    <n v="648"/>
    <n v="86.050000000000011"/>
    <s v="US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9"/>
    <x v="1"/>
    <n v="128"/>
    <n v="90.04"/>
    <s v="AU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s v="US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4"/>
    <x v="0"/>
    <n v="64"/>
    <n v="92.440000000000012"/>
    <s v="US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s v="GB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280"/>
    <x v="1"/>
    <n v="432"/>
    <n v="32.989999999999995"/>
    <s v="US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8"/>
    <x v="0"/>
    <n v="62"/>
    <n v="93.600000000000009"/>
    <s v="US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7"/>
    <x v="1"/>
    <n v="189"/>
    <n v="69.87"/>
    <s v="US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5"/>
    <x v="1"/>
    <n v="154"/>
    <n v="72.13000000000001"/>
    <s v="GB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5"/>
    <s v="US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s v="US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0000000000011"/>
    <s v="US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311"/>
    <x v="1"/>
    <n v="3063"/>
    <n v="60"/>
    <s v="US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000000000001"/>
    <s v="US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84"/>
    <x v="0"/>
    <n v="105"/>
    <n v="53.04"/>
    <s v="US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9999999999995"/>
    <s v="US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115"/>
    <x v="1"/>
    <n v="2266"/>
    <n v="69.990000000000009"/>
    <s v="US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s v="DK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80"/>
    <x v="0"/>
    <n v="65"/>
    <n v="103.85000000000001"/>
    <s v="US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12"/>
    <x v="0"/>
    <n v="94"/>
    <n v="99.13000000000001"/>
    <s v="US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57"/>
    <x v="2"/>
    <n v="45"/>
    <n v="107.38000000000001"/>
    <s v="US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30000000000007"/>
    <s v="US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s v="CH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6"/>
    <x v="1"/>
    <n v="129"/>
    <n v="103.74000000000001"/>
    <s v="CA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222"/>
    <x v="1"/>
    <n v="375"/>
    <n v="87.97"/>
    <s v="US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49"/>
    <x v="0"/>
    <n v="2928"/>
    <n v="28"/>
    <s v="CA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s v="US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s v="US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42"/>
    <x v="0"/>
    <n v="18"/>
    <n v="103.5"/>
    <s v="US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64"/>
    <x v="3"/>
    <n v="723"/>
    <n v="86"/>
    <s v="US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49"/>
    <x v="0"/>
    <n v="602"/>
    <n v="98.02000000000001"/>
    <s v="CH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89"/>
    <x v="0"/>
    <n v="3868"/>
    <n v="45"/>
    <s v="IT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20000000000003"/>
    <s v="US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8"/>
    <s v="US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9"/>
    <x v="1"/>
    <n v="3016"/>
    <n v="59"/>
    <s v="US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2"/>
    <x v="1"/>
    <n v="264"/>
    <n v="50.05"/>
    <s v="US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3"/>
    <x v="0"/>
    <n v="504"/>
    <n v="98.97"/>
    <s v="AU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9"/>
    <x v="0"/>
    <n v="14"/>
    <n v="58.86"/>
    <s v="US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1"/>
    <x v="3"/>
    <n v="390"/>
    <n v="81.02000000000001"/>
    <s v="US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48"/>
    <x v="0"/>
    <n v="750"/>
    <n v="76.02000000000001"/>
    <s v="GB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00000000000009"/>
    <s v="US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55"/>
    <x v="0"/>
    <n v="752"/>
    <n v="76.960000000000008"/>
    <s v="DK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90000000000009"/>
    <s v="US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78"/>
    <x v="0"/>
    <n v="87"/>
    <n v="88.79"/>
    <s v="US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34"/>
    <x v="0"/>
    <n v="1063"/>
    <n v="25"/>
    <s v="US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3"/>
    <s v="US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5"/>
    <x v="3"/>
    <n v="25"/>
    <n v="79.400000000000006"/>
    <s v="US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177"/>
    <x v="1"/>
    <n v="419"/>
    <n v="29.01"/>
    <s v="US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1"/>
    <x v="0"/>
    <n v="76"/>
    <n v="73.600000000000009"/>
    <s v="US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8"/>
    <s v="IT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90000000000009"/>
    <s v="US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3"/>
    <x v="1"/>
    <n v="1073"/>
    <n v="111.03"/>
    <s v="US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s v="AU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s v="IT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1"/>
    <s v="US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s v="US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s v="US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s v="US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0000000000011"/>
    <s v="US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s v="US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98"/>
    <x v="0"/>
    <n v="2955"/>
    <n v="48"/>
    <s v="US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7"/>
    <x v="0"/>
    <n v="1657"/>
    <n v="95.98"/>
    <s v="US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151"/>
    <x v="1"/>
    <n v="103"/>
    <n v="78.73"/>
    <s v="US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359"/>
    <x v="1"/>
    <n v="147"/>
    <n v="56.089999999999996"/>
    <s v="US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100000000000009"/>
    <s v="CA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6"/>
    <s v="CA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3"/>
    <s v="US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8"/>
    <s v="US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430"/>
    <x v="1"/>
    <n v="175"/>
    <n v="71.14"/>
    <s v="US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5"/>
    <s v="US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s v="US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3"/>
    <x v="1"/>
    <n v="237"/>
    <n v="30.040000000000003"/>
    <s v="US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3000000000001"/>
    <s v="GB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000000000001"/>
    <s v="US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85"/>
    <x v="0"/>
    <n v="79"/>
    <n v="96.92"/>
    <s v="US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s v="IT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60"/>
    <x v="0"/>
    <n v="889"/>
    <n v="108.99000000000001"/>
    <s v="US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s v="US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10000000000005"/>
    <s v="CA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85"/>
    <x v="0"/>
    <n v="56"/>
    <n v="111.52000000000001"/>
    <s v="US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6"/>
    <x v="1"/>
    <n v="820"/>
    <n v="111"/>
    <s v="US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5"/>
    <x v="0"/>
    <n v="83"/>
    <n v="56.75"/>
    <s v="US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3"/>
    <s v="US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s v="US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100"/>
    <x v="0"/>
    <n v="2025"/>
    <n v="82.990000000000009"/>
    <s v="GB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s v="AU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30000000000007"/>
    <s v="US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708"/>
    <x v="1"/>
    <n v="137"/>
    <n v="87.740000000000009"/>
    <s v="CH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3"/>
    <x v="1"/>
    <n v="186"/>
    <n v="75.03"/>
    <s v="IT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7"/>
    <s v="US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1"/>
    <x v="0"/>
    <n v="14"/>
    <n v="90"/>
    <s v="IT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s v="US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000000000001"/>
    <s v="US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9000000000001"/>
    <s v="US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25"/>
    <x v="0"/>
    <n v="656"/>
    <n v="44.01"/>
    <s v="US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5"/>
    <s v="US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0000000000002"/>
    <s v="US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1"/>
    <x v="1"/>
    <n v="297"/>
    <n v="28.01"/>
    <s v="US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s v="US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x v="3"/>
    <n v="38"/>
    <n v="84.93"/>
    <s v="DK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5"/>
    <x v="3"/>
    <n v="60"/>
    <n v="90.490000000000009"/>
    <s v="US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1"/>
    <s v="US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1"/>
    <x v="1"/>
    <n v="144"/>
    <n v="92.02000000000001"/>
    <s v="AU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135"/>
    <x v="1"/>
    <n v="121"/>
    <n v="93.070000000000007"/>
    <s v="GB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51"/>
    <x v="0"/>
    <n v="1596"/>
    <n v="61.01"/>
    <s v="US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s v="US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4"/>
    <s v="US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s v="US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3"/>
    <s v="US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s v="CA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1"/>
    <x v="3"/>
    <n v="219"/>
    <n v="32.97"/>
    <s v="US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s v="US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528"/>
    <x v="1"/>
    <n v="980"/>
    <n v="84.97"/>
    <s v="US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320"/>
    <x v="1"/>
    <n v="536"/>
    <n v="25.01"/>
    <s v="US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355"/>
    <x v="1"/>
    <n v="1991"/>
    <n v="66"/>
    <s v="US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50000000000009"/>
    <s v="US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4"/>
    <s v="US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3"/>
    <x v="0"/>
    <n v="15"/>
    <n v="103.8"/>
    <s v="US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s v="US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1"/>
    <x v="0"/>
    <n v="16"/>
    <n v="99.5"/>
    <s v="US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180"/>
    <x v="1"/>
    <n v="130"/>
    <n v="108.85000000000001"/>
    <s v="US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27"/>
    <x v="1"/>
    <n v="122"/>
    <n v="110.77000000000001"/>
    <s v="US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0000000000002"/>
    <s v="US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2"/>
    <s v="US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1"/>
    <x v="0"/>
    <n v="34"/>
    <n v="61.5"/>
    <s v="US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s v="US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s v="US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8"/>
    <s v="US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8"/>
    <x v="1"/>
    <n v="366"/>
    <n v="36.96"/>
    <s v="IT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233"/>
    <x v="1"/>
    <n v="270"/>
    <n v="30.98"/>
    <s v="US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93"/>
    <x v="3"/>
    <n v="114"/>
    <n v="47.04"/>
    <s v="US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0000000000007"/>
    <s v="US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9"/>
    <x v="1"/>
    <n v="3205"/>
    <n v="37.01"/>
    <s v="US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s v="DK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3"/>
    <x v="1"/>
    <n v="148"/>
    <n v="67.820000000000007"/>
    <s v="US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7"/>
    <s v="US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565"/>
    <x v="1"/>
    <n v="1518"/>
    <n v="110.02000000000001"/>
    <s v="CA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69"/>
    <x v="0"/>
    <n v="1274"/>
    <n v="89.97"/>
    <s v="US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35"/>
    <x v="0"/>
    <n v="210"/>
    <n v="79.010000000000005"/>
    <s v="IT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656"/>
    <x v="1"/>
    <n v="166"/>
    <n v="86.87"/>
    <s v="US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178"/>
    <x v="1"/>
    <n v="100"/>
    <n v="62.04"/>
    <s v="AU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114"/>
    <x v="1"/>
    <n v="235"/>
    <n v="26.98"/>
    <s v="US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729"/>
    <x v="1"/>
    <n v="148"/>
    <n v="54.129999999999995"/>
    <s v="US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209"/>
    <x v="1"/>
    <n v="198"/>
    <n v="41.04"/>
    <s v="US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2"/>
    <x v="0"/>
    <n v="248"/>
    <n v="55.059999999999995"/>
    <s v="AU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000000000001"/>
    <s v="US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s v="US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s v="IT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50"/>
    <x v="3"/>
    <n v="26"/>
    <n v="106.5"/>
    <s v="US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114"/>
    <x v="1"/>
    <n v="5139"/>
    <n v="33"/>
    <s v="US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1"/>
    <s v="US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s v="IT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11"/>
    <x v="0"/>
    <n v="10"/>
    <n v="96.8"/>
    <s v="US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s v="US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50"/>
    <x v="0"/>
    <n v="676"/>
    <n v="68.03"/>
    <s v="US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s v="CH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1"/>
    <x v="0"/>
    <n v="831"/>
    <n v="105.05000000000001"/>
    <s v="US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107"/>
    <x v="1"/>
    <n v="164"/>
    <n v="33.059999999999995"/>
    <s v="US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3"/>
    <s v="CH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216"/>
    <x v="1"/>
    <n v="161"/>
    <n v="68.210000000000008"/>
    <s v="US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2"/>
    <x v="1"/>
    <n v="138"/>
    <n v="75.740000000000009"/>
    <s v="US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116"/>
    <x v="1"/>
    <n v="3308"/>
    <n v="31"/>
    <s v="US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4"/>
    <x v="1"/>
    <n v="127"/>
    <n v="101.89"/>
    <s v="AU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999999999995"/>
    <s v="IT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s v="CA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89"/>
    <x v="2"/>
    <n v="31"/>
    <n v="102.39"/>
    <s v="US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8"/>
    <x v="0"/>
    <n v="45"/>
    <n v="74.47"/>
    <s v="US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s v="US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s v="US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5"/>
    <s v="US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8"/>
    <s v="CH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126"/>
    <x v="1"/>
    <n v="110"/>
    <n v="75.240000000000009"/>
    <s v="US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15"/>
    <x v="0"/>
    <n v="31"/>
    <n v="32.97"/>
    <s v="US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9999999999995"/>
    <s v="US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s v="US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189"/>
    <x v="1"/>
    <n v="121"/>
    <n v="52.96"/>
    <s v="US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88"/>
    <x v="0"/>
    <n v="1225"/>
    <n v="60.019999999999996"/>
    <s v="GB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s v="US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8"/>
    <x v="1"/>
    <n v="142"/>
    <n v="86.03"/>
    <s v="US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20000000000003"/>
    <s v="US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9999999999995"/>
    <s v="US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2"/>
    <s v="AU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181"/>
    <x v="1"/>
    <n v="76"/>
    <n v="108.72"/>
    <s v="US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s v="US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31"/>
    <x v="0"/>
    <n v="19"/>
    <n v="83.320000000000007"/>
    <s v="US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s v="CH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4"/>
    <x v="1"/>
    <n v="221"/>
    <n v="55.93"/>
    <s v="US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78"/>
    <x v="0"/>
    <n v="679"/>
    <n v="105.04"/>
    <s v="US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s v="CA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240"/>
    <x v="1"/>
    <n v="68"/>
    <n v="112.67"/>
    <s v="US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93"/>
    <x v="0"/>
    <n v="36"/>
    <n v="81.95"/>
    <s v="DK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131"/>
    <x v="1"/>
    <n v="183"/>
    <n v="64.050000000000011"/>
    <s v="CA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6"/>
    <x v="1"/>
    <n v="133"/>
    <n v="106.4"/>
    <s v="US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2000000000001"/>
    <s v="IT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8"/>
    <s v="US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0000000000012"/>
    <s v="US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5"/>
    <s v="GB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292"/>
    <x v="1"/>
    <n v="210"/>
    <n v="67.97"/>
    <s v="US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s v="US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358"/>
    <x v="1"/>
    <n v="252"/>
    <n v="58.1"/>
    <s v="US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127"/>
    <x v="1"/>
    <n v="1280"/>
    <n v="84"/>
    <s v="US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6"/>
    <s v="GB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8"/>
    <x v="1"/>
    <n v="194"/>
    <n v="65.97"/>
    <s v="US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1"/>
    <s v="AU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s v="US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52"/>
    <x v="0"/>
    <n v="154"/>
    <n v="32.01"/>
    <s v="US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2"/>
    <x v="0"/>
    <n v="22"/>
    <n v="64.73"/>
    <s v="US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s v="US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6"/>
    <x v="1"/>
    <n v="1297"/>
    <n v="104.98"/>
    <s v="DK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90000000000009"/>
    <s v="DK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6"/>
    <s v="US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1"/>
    <s v="US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76"/>
    <x v="0"/>
    <n v="94"/>
    <n v="64.75"/>
    <s v="US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s v="US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7"/>
    <s v="US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191"/>
    <x v="1"/>
    <n v="157"/>
    <n v="93.28"/>
    <s v="US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1"/>
    <x v="1"/>
    <n v="3533"/>
    <n v="33"/>
    <s v="US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20000000000007"/>
    <s v="US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564"/>
    <x v="1"/>
    <n v="132"/>
    <n v="64"/>
    <s v="IT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0000000000011"/>
    <s v="US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100"/>
    <x v="3"/>
    <n v="94"/>
    <n v="93.06"/>
    <s v="US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9000000000001"/>
    <s v="GB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000000000001"/>
    <s v="US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9"/>
    <s v="US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9"/>
    <x v="1"/>
    <n v="172"/>
    <n v="62.98"/>
    <s v="US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4"/>
    <x v="1"/>
    <n v="307"/>
    <n v="29.05"/>
    <s v="US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s v="US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52"/>
    <x v="0"/>
    <n v="31"/>
    <n v="80.81"/>
    <s v="US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653"/>
    <x v="1"/>
    <n v="1467"/>
    <n v="76.010000000000005"/>
    <s v="CA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s v="CA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103"/>
    <x v="1"/>
    <n v="452"/>
    <n v="53"/>
    <s v="AU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9999999999995"/>
    <s v="US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9999999999996"/>
    <s v="CH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0"/>
    <x v="0"/>
    <n v="35"/>
    <n v="79.38000000000001"/>
    <s v="US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8"/>
    <s v="US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40000000000012"/>
    <s v="US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s v="US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188"/>
    <x v="1"/>
    <n v="85"/>
    <n v="77.180000000000007"/>
    <s v="US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6"/>
    <s v="US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8"/>
    <x v="1"/>
    <n v="150"/>
    <n v="97.18"/>
    <s v="US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1"/>
    <s v="US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44"/>
    <x v="3"/>
    <n v="898"/>
    <n v="88.03"/>
    <s v="US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3"/>
    <x v="1"/>
    <n v="300"/>
    <n v="25.99"/>
    <s v="US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7"/>
    <s v="US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60000000000008"/>
    <s v="US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9999999999996"/>
    <s v="US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2000000000001"/>
    <s v="US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171"/>
    <x v="1"/>
    <n v="81"/>
    <n v="98.67"/>
    <s v="AU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9"/>
    <x v="1"/>
    <n v="1887"/>
    <n v="42.01"/>
    <s v="US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1"/>
    <s v="US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70"/>
    <x v="0"/>
    <n v="67"/>
    <n v="81.570000000000007"/>
    <s v="US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26"/>
    <x v="0"/>
    <n v="57"/>
    <n v="37.04"/>
    <s v="CA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8"/>
    <x v="0"/>
    <n v="1229"/>
    <n v="103.04"/>
    <s v="US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38"/>
    <x v="0"/>
    <n v="12"/>
    <n v="84.34"/>
    <s v="IT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1"/>
    <s v="US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s v="US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s v="US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9999999999995"/>
    <s v="US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5"/>
    <x v="0"/>
    <n v="1886"/>
    <n v="58"/>
    <s v="US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119"/>
    <x v="1"/>
    <n v="52"/>
    <n v="40.949999999999996"/>
    <s v="US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s v="US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30"/>
    <x v="0"/>
    <n v="31"/>
    <n v="73.84"/>
    <s v="US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s v="US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40000000000012"/>
    <s v="US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000000000001"/>
    <s v="US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9999999999996"/>
    <s v="CA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000000000001"/>
    <s v="US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9"/>
    <x v="1"/>
    <n v="199"/>
    <n v="54.129999999999995"/>
    <s v="IT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s v="GB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2000000000001"/>
    <s v="US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5"/>
    <x v="1"/>
    <n v="1460"/>
    <n v="105.03"/>
    <s v="AU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s v="US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53"/>
    <x v="0"/>
    <n v="1221"/>
    <n v="76.98"/>
    <s v="US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8"/>
    <x v="1"/>
    <n v="123"/>
    <n v="102.61"/>
    <s v="CH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157"/>
    <x v="1"/>
    <n v="159"/>
    <n v="55.01"/>
    <s v="US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253"/>
    <x v="1"/>
    <n v="110"/>
    <n v="32.129999999999995"/>
    <s v="US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5"/>
    <s v="US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3"/>
    <x v="0"/>
    <n v="16"/>
    <n v="49.69"/>
    <s v="US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9"/>
    <s v="US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4"/>
    <s v="US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1"/>
    <x v="0"/>
    <n v="41"/>
    <n v="44.96"/>
    <s v="US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20"/>
    <x v="1"/>
    <n v="3934"/>
    <n v="31"/>
    <s v="US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7000000000001"/>
    <s v="CA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s v="US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s v="US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5"/>
    <s v="US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s v="AU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8"/>
    <x v="0"/>
    <n v="141"/>
    <n v="26.080000000000002"/>
    <s v="GB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1"/>
    <s v="GB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7"/>
    <x v="0"/>
    <n v="52"/>
    <n v="25.830000000000002"/>
    <s v="US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59"/>
    <x v="2"/>
    <n v="27"/>
    <n v="77.67"/>
    <s v="GB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238"/>
    <x v="1"/>
    <n v="156"/>
    <n v="57.83"/>
    <s v="CH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0000000000008"/>
    <s v="AU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9999999999996"/>
    <s v="US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5"/>
    <s v="US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s v="US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s v="US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489"/>
    <x v="1"/>
    <n v="2289"/>
    <n v="84.01"/>
    <s v="IT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5"/>
    <x v="1"/>
    <n v="65"/>
    <n v="103.42"/>
    <s v="US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9"/>
    <x v="0"/>
    <n v="15"/>
    <n v="105.14"/>
    <s v="US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s v="US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118"/>
    <x v="1"/>
    <n v="3777"/>
    <n v="52"/>
    <s v="IT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218"/>
    <x v="1"/>
    <n v="184"/>
    <n v="64.960000000000008"/>
    <s v="GB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3"/>
    <x v="1"/>
    <n v="85"/>
    <n v="46.239999999999995"/>
    <s v="US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6"/>
    <s v="US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3"/>
    <x v="1"/>
    <n v="144"/>
    <n v="33.909999999999997"/>
    <s v="US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000000000001"/>
    <s v="US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s v="US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5"/>
    <x v="1"/>
    <n v="132"/>
    <n v="75.850000000000009"/>
    <s v="US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s v="US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s v="US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s v="US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0"/>
    <x v="0"/>
    <n v="67"/>
    <n v="57.3"/>
    <s v="US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63"/>
    <x v="2"/>
    <n v="66"/>
    <n v="93.350000000000009"/>
    <s v="CA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14"/>
    <x v="0"/>
    <n v="78"/>
    <n v="71.990000000000009"/>
    <s v="US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2"/>
    <s v="AU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s v="US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82"/>
    <x v="0"/>
    <n v="263"/>
    <n v="30.96"/>
    <s v="AU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x v="0"/>
    <n v="1691"/>
    <n v="33.01"/>
    <s v="US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0000000000012"/>
    <s v="US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30000000000007"/>
    <s v="US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9999999999995"/>
    <s v="US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2"/>
    <x v="1"/>
    <n v="203"/>
    <n v="46.9"/>
    <s v="US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3"/>
    <s v="US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71"/>
    <x v="3"/>
    <n v="2266"/>
    <n v="45.01"/>
    <s v="US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s v="US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8"/>
    <x v="1"/>
    <n v="1548"/>
    <n v="101.03"/>
    <s v="AU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s v="US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20"/>
    <x v="0"/>
    <n v="830"/>
    <n v="43.01"/>
    <s v="US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s v="US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60000000000011"/>
    <s v="US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s v="US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6"/>
    <x v="0"/>
    <n v="55"/>
    <n v="85.06"/>
    <s v="US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120"/>
    <x v="1"/>
    <n v="155"/>
    <n v="43.879999999999995"/>
    <s v="US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7"/>
    <x v="1"/>
    <n v="266"/>
    <n v="40.07"/>
    <s v="US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9999999999996"/>
    <s v="IT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s v="US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387"/>
    <x v="1"/>
    <n v="207"/>
    <n v="41.07"/>
    <s v="GB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793"/>
    <x v="1"/>
    <n v="245"/>
    <n v="54.98"/>
    <s v="US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138"/>
    <x v="1"/>
    <n v="1573"/>
    <n v="77.02000000000001"/>
    <s v="US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9"/>
    <x v="1"/>
    <n v="114"/>
    <n v="71.210000000000008"/>
    <s v="US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109"/>
    <x v="1"/>
    <n v="93"/>
    <n v="91.940000000000012"/>
    <s v="US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0000000000007"/>
    <s v="US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9999999999995"/>
    <s v="US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9"/>
    <x v="1"/>
    <n v="1681"/>
    <n v="58.019999999999996"/>
    <s v="US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8000000000001"/>
    <s v="US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s v="US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8"/>
    <s v="US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3"/>
    <x v="1"/>
    <n v="140"/>
    <n v="92.050000000000011"/>
    <s v="US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000000000001"/>
    <s v="US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5"/>
    <x v="1"/>
    <n v="92"/>
    <n v="93.93"/>
    <s v="US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4"/>
    <x v="1"/>
    <n v="1015"/>
    <n v="84.97"/>
    <s v="GB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41"/>
    <x v="0"/>
    <n v="742"/>
    <n v="105.98"/>
    <s v="US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179"/>
    <x v="1"/>
    <n v="323"/>
    <n v="36.97"/>
    <s v="US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40000000000006"/>
    <s v="US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s v="US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3"/>
    <x v="1"/>
    <n v="381"/>
    <n v="26.020000000000003"/>
    <s v="US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68"/>
    <x v="0"/>
    <n v="4405"/>
    <n v="26"/>
    <s v="US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1"/>
    <x v="0"/>
    <n v="92"/>
    <n v="34.18"/>
    <s v="US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1"/>
    <s v="US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3"/>
    <x v="0"/>
    <n v="64"/>
    <n v="76.550000000000011"/>
    <s v="US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9999999999995"/>
    <s v="US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s v="US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114"/>
    <x v="1"/>
    <n v="241"/>
    <n v="46.03"/>
    <s v="US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8"/>
    <s v="US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s v="IT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3"/>
    <x v="0"/>
    <n v="842"/>
    <n v="87.98"/>
    <s v="US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8"/>
    <x v="1"/>
    <n v="2043"/>
    <n v="75"/>
    <s v="US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9999999999995"/>
    <s v="US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s v="IT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4"/>
    <s v="US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9999999999995"/>
    <s v="US"/>
    <s v="USD"/>
    <x v="878"/>
    <n v="1467176400"/>
    <d v="2016-07-06T05:00:00"/>
    <n v="1467781200"/>
    <b v="0"/>
    <b v="0"/>
    <s v="food/food trucks"/>
    <x v="0"/>
    <x v="0"/>
  </r>
  <r>
    <m/>
    <m/>
    <m/>
    <m/>
    <m/>
    <m/>
    <x v="4"/>
    <m/>
    <m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5AD85-AD4D-4624-A9C7-0CDBA25C856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C5D49-5C66-4776-8FF7-946D9528495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459A7-195C-44CC-AA58-48BB53FAC95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360E-3A5B-46D1-B0FC-C91DD64C7F5D}">
  <dimension ref="A3:F14"/>
  <sheetViews>
    <sheetView workbookViewId="0">
      <selection activeCell="E29" sqref="E29"/>
    </sheetView>
  </sheetViews>
  <sheetFormatPr defaultColWidth="8.875" defaultRowHeight="15.75" x14ac:dyDescent="0.25"/>
  <cols>
    <col min="1" max="1" width="16.5" bestFit="1" customWidth="1"/>
    <col min="2" max="2" width="15.125" bestFit="1" customWidth="1"/>
    <col min="3" max="3" width="5.625" bestFit="1" customWidth="1"/>
    <col min="4" max="4" width="3.875" bestFit="1" customWidth="1"/>
    <col min="5" max="5" width="9.125" bestFit="1" customWidth="1"/>
    <col min="6" max="6" width="11" bestFit="1" customWidth="1"/>
  </cols>
  <sheetData>
    <row r="3" spans="1:6" x14ac:dyDescent="0.25">
      <c r="A3" s="4" t="s">
        <v>2066</v>
      </c>
      <c r="B3" s="4" t="s">
        <v>2069</v>
      </c>
    </row>
    <row r="4" spans="1:6" x14ac:dyDescent="0.25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9D5C-E5DF-42BA-98F1-BEB78918D616}">
  <dimension ref="A3:F29"/>
  <sheetViews>
    <sheetView workbookViewId="0">
      <selection activeCell="V30" sqref="V30"/>
    </sheetView>
  </sheetViews>
  <sheetFormatPr defaultColWidth="8.875" defaultRowHeight="15.75" x14ac:dyDescent="0.25"/>
  <cols>
    <col min="1" max="1" width="16.5" bestFit="1" customWidth="1"/>
    <col min="2" max="2" width="15.125" bestFit="1" customWidth="1"/>
    <col min="3" max="3" width="5.625" bestFit="1" customWidth="1"/>
    <col min="4" max="4" width="3.875" bestFit="1" customWidth="1"/>
    <col min="5" max="5" width="9.125" bestFit="1" customWidth="1"/>
    <col min="6" max="6" width="11" bestFit="1" customWidth="1"/>
  </cols>
  <sheetData>
    <row r="3" spans="1:6" x14ac:dyDescent="0.25">
      <c r="A3" s="4" t="s">
        <v>2066</v>
      </c>
      <c r="B3" s="4" t="s">
        <v>2069</v>
      </c>
    </row>
    <row r="4" spans="1:6" x14ac:dyDescent="0.25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5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2065</v>
      </c>
      <c r="E6">
        <v>4</v>
      </c>
      <c r="F6">
        <v>4</v>
      </c>
    </row>
    <row r="7" spans="1:6" x14ac:dyDescent="0.25">
      <c r="A7" s="5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2043</v>
      </c>
      <c r="C9">
        <v>8</v>
      </c>
      <c r="E9">
        <v>10</v>
      </c>
      <c r="F9">
        <v>18</v>
      </c>
    </row>
    <row r="10" spans="1:6" x14ac:dyDescent="0.25">
      <c r="A10" s="5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2057</v>
      </c>
      <c r="C14">
        <v>3</v>
      </c>
      <c r="E14">
        <v>4</v>
      </c>
      <c r="F14">
        <v>7</v>
      </c>
    </row>
    <row r="15" spans="1:6" x14ac:dyDescent="0.25">
      <c r="A15" s="5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2056</v>
      </c>
      <c r="C19">
        <v>4</v>
      </c>
      <c r="E19">
        <v>4</v>
      </c>
      <c r="F19">
        <v>8</v>
      </c>
    </row>
    <row r="20" spans="1:6" x14ac:dyDescent="0.25">
      <c r="A20" s="5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2063</v>
      </c>
      <c r="C21">
        <v>9</v>
      </c>
      <c r="E21">
        <v>5</v>
      </c>
      <c r="F21">
        <v>14</v>
      </c>
    </row>
    <row r="22" spans="1:6" x14ac:dyDescent="0.25">
      <c r="A22" s="5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2059</v>
      </c>
      <c r="C24">
        <v>7</v>
      </c>
      <c r="E24">
        <v>14</v>
      </c>
      <c r="F24">
        <v>21</v>
      </c>
    </row>
    <row r="25" spans="1:6" x14ac:dyDescent="0.25">
      <c r="A25" s="5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2062</v>
      </c>
      <c r="E28">
        <v>3</v>
      </c>
      <c r="F28">
        <v>3</v>
      </c>
    </row>
    <row r="29" spans="1:6" x14ac:dyDescent="0.25">
      <c r="A29" s="5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58DD-EDE8-49B3-AA04-2C27232BD197}">
  <dimension ref="A2:E19"/>
  <sheetViews>
    <sheetView workbookViewId="0">
      <selection activeCell="G27" sqref="G27"/>
    </sheetView>
  </sheetViews>
  <sheetFormatPr defaultColWidth="8.875" defaultRowHeight="15.75" x14ac:dyDescent="0.25"/>
  <cols>
    <col min="1" max="1" width="27.875" bestFit="1" customWidth="1"/>
    <col min="2" max="2" width="15.125" bestFit="1" customWidth="1"/>
    <col min="3" max="3" width="5.625" bestFit="1" customWidth="1"/>
    <col min="4" max="4" width="9.125" bestFit="1" customWidth="1"/>
    <col min="5" max="7" width="11" bestFit="1" customWidth="1"/>
  </cols>
  <sheetData>
    <row r="2" spans="1:5" x14ac:dyDescent="0.25">
      <c r="A2" s="4" t="s">
        <v>2031</v>
      </c>
      <c r="B2" t="s">
        <v>2084</v>
      </c>
    </row>
    <row r="3" spans="1:5" x14ac:dyDescent="0.25">
      <c r="A3" s="4" t="s">
        <v>2085</v>
      </c>
      <c r="B3" t="s">
        <v>2084</v>
      </c>
    </row>
    <row r="5" spans="1:5" x14ac:dyDescent="0.25">
      <c r="A5" s="4" t="s">
        <v>2066</v>
      </c>
      <c r="B5" s="4" t="s">
        <v>2069</v>
      </c>
    </row>
    <row r="6" spans="1:5" x14ac:dyDescent="0.25">
      <c r="A6" s="4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5">
      <c r="A7" s="5" t="s">
        <v>2072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5" t="s">
        <v>2073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5" t="s">
        <v>2074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5" t="s">
        <v>2075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5" t="s">
        <v>2076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5" t="s">
        <v>2077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5" t="s">
        <v>2078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5" t="s">
        <v>2079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5" t="s">
        <v>2080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5" t="s">
        <v>2081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5" t="s">
        <v>2082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5" t="s">
        <v>2083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5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94FC-5537-4E5A-A037-7F052FE80E3A}">
  <dimension ref="A1:T1001"/>
  <sheetViews>
    <sheetView workbookViewId="0">
      <selection activeCell="K5" sqref="K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375" customWidth="1"/>
    <col min="6" max="6" width="17.125" customWidth="1"/>
    <col min="8" max="8" width="15.125" customWidth="1"/>
    <col min="9" max="9" width="16.125" customWidth="1"/>
    <col min="12" max="12" width="23.375" style="7" customWidth="1"/>
    <col min="13" max="13" width="13.5" customWidth="1"/>
    <col min="14" max="14" width="22" style="7" customWidth="1"/>
    <col min="15" max="15" width="11.125" bestFit="1" customWidth="1"/>
    <col min="18" max="18" width="28.125" customWidth="1"/>
    <col min="19" max="19" width="28" bestFit="1" customWidth="1"/>
    <col min="20" max="20" width="18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6" t="s">
        <v>2070</v>
      </c>
      <c r="M1" s="1" t="s">
        <v>8</v>
      </c>
      <c r="N1" s="6" t="s">
        <v>2071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ROUNDUP(((E2/D2)*100),0)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f>(((M2/60)/60)/24)+DATE(1970,1,1)</f>
        <v>42336.25</v>
      </c>
      <c r="M2">
        <v>1448690400</v>
      </c>
      <c r="N2" s="7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ROUNDUP(((E3/D3)*100),0)</f>
        <v>1040</v>
      </c>
      <c r="G3" t="s">
        <v>20</v>
      </c>
      <c r="H3">
        <v>158</v>
      </c>
      <c r="I3">
        <f t="shared" ref="I3:I66" si="1">ROUNDUP((E3/H3),2)</f>
        <v>92.160000000000011</v>
      </c>
      <c r="J3" t="s">
        <v>21</v>
      </c>
      <c r="K3" t="s">
        <v>22</v>
      </c>
      <c r="L3" s="7">
        <f t="shared" ref="L3:L66" si="2">(((M3/60)/60)/24)+DATE(1970,1,1)</f>
        <v>41870.208333333336</v>
      </c>
      <c r="M3">
        <v>1408424400</v>
      </c>
      <c r="N3" s="7">
        <f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132</v>
      </c>
      <c r="G4" t="s">
        <v>20</v>
      </c>
      <c r="H4">
        <v>1425</v>
      </c>
      <c r="I4">
        <f t="shared" si="1"/>
        <v>100.02000000000001</v>
      </c>
      <c r="J4" t="s">
        <v>26</v>
      </c>
      <c r="K4" t="s">
        <v>27</v>
      </c>
      <c r="L4" s="7">
        <f t="shared" si="2"/>
        <v>41595.25</v>
      </c>
      <c r="M4">
        <v>1384668000</v>
      </c>
      <c r="N4" s="7">
        <f t="shared" ref="N4:N67" si="3">(((O4/60)/60)/24)+DATE(1970,1,1)</f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103.21000000000001</v>
      </c>
      <c r="J5" t="s">
        <v>21</v>
      </c>
      <c r="K5" t="s">
        <v>22</v>
      </c>
      <c r="L5" s="7">
        <f t="shared" si="2"/>
        <v>43688.208333333328</v>
      </c>
      <c r="M5">
        <v>1565499600</v>
      </c>
      <c r="N5" s="7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70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 s="7">
        <f t="shared" si="2"/>
        <v>43485.25</v>
      </c>
      <c r="M6">
        <v>1547964000</v>
      </c>
      <c r="N6" s="7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75.84</v>
      </c>
      <c r="J7" t="s">
        <v>36</v>
      </c>
      <c r="K7" t="s">
        <v>37</v>
      </c>
      <c r="L7" s="7">
        <f t="shared" si="2"/>
        <v>41149.208333333336</v>
      </c>
      <c r="M7">
        <v>1346130000</v>
      </c>
      <c r="N7" s="7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60.559999999999995</v>
      </c>
      <c r="J8" t="s">
        <v>40</v>
      </c>
      <c r="K8" t="s">
        <v>41</v>
      </c>
      <c r="L8" s="7">
        <f t="shared" si="2"/>
        <v>42991.208333333328</v>
      </c>
      <c r="M8">
        <v>1505278800</v>
      </c>
      <c r="N8" s="7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64.940000000000012</v>
      </c>
      <c r="J9" t="s">
        <v>36</v>
      </c>
      <c r="K9" t="s">
        <v>37</v>
      </c>
      <c r="L9" s="7">
        <f t="shared" si="2"/>
        <v>42229.208333333328</v>
      </c>
      <c r="M9">
        <v>1439442000</v>
      </c>
      <c r="N9" s="7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 s="7">
        <f t="shared" si="2"/>
        <v>40399.208333333336</v>
      </c>
      <c r="M10">
        <v>1281330000</v>
      </c>
      <c r="N10" s="7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72.910000000000011</v>
      </c>
      <c r="J11" t="s">
        <v>21</v>
      </c>
      <c r="K11" t="s">
        <v>22</v>
      </c>
      <c r="L11" s="7">
        <f t="shared" si="2"/>
        <v>41536.208333333336</v>
      </c>
      <c r="M11">
        <v>1379566800</v>
      </c>
      <c r="N11" s="7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267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 s="7">
        <f t="shared" si="2"/>
        <v>40404.208333333336</v>
      </c>
      <c r="M12">
        <v>1281762000</v>
      </c>
      <c r="N12" s="7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49</v>
      </c>
      <c r="G13" t="s">
        <v>14</v>
      </c>
      <c r="H13">
        <v>27</v>
      </c>
      <c r="I13">
        <f t="shared" si="1"/>
        <v>112.23</v>
      </c>
      <c r="J13" t="s">
        <v>21</v>
      </c>
      <c r="K13" t="s">
        <v>22</v>
      </c>
      <c r="L13" s="7">
        <f t="shared" si="2"/>
        <v>40442.208333333336</v>
      </c>
      <c r="M13">
        <v>1285045200</v>
      </c>
      <c r="N13" s="7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90</v>
      </c>
      <c r="G14" t="s">
        <v>14</v>
      </c>
      <c r="H14">
        <v>55</v>
      </c>
      <c r="I14">
        <f t="shared" si="1"/>
        <v>102.35000000000001</v>
      </c>
      <c r="J14" t="s">
        <v>21</v>
      </c>
      <c r="K14" t="s">
        <v>22</v>
      </c>
      <c r="L14" s="7">
        <f t="shared" si="2"/>
        <v>43760.208333333328</v>
      </c>
      <c r="M14">
        <v>1571720400</v>
      </c>
      <c r="N14" s="7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246</v>
      </c>
      <c r="G15" t="s">
        <v>20</v>
      </c>
      <c r="H15">
        <v>98</v>
      </c>
      <c r="I15">
        <f t="shared" si="1"/>
        <v>105.06</v>
      </c>
      <c r="J15" t="s">
        <v>21</v>
      </c>
      <c r="K15" t="s">
        <v>22</v>
      </c>
      <c r="L15" s="7">
        <f t="shared" si="2"/>
        <v>42532.208333333328</v>
      </c>
      <c r="M15">
        <v>1465621200</v>
      </c>
      <c r="N15" s="7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 s="7">
        <f t="shared" si="2"/>
        <v>40974.25</v>
      </c>
      <c r="M16">
        <v>1331013600</v>
      </c>
      <c r="N16" s="7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48</v>
      </c>
      <c r="G17" t="s">
        <v>14</v>
      </c>
      <c r="H17">
        <v>452</v>
      </c>
      <c r="I17">
        <f t="shared" si="1"/>
        <v>84.990000000000009</v>
      </c>
      <c r="J17" t="s">
        <v>21</v>
      </c>
      <c r="K17" t="s">
        <v>22</v>
      </c>
      <c r="L17" s="7">
        <f t="shared" si="2"/>
        <v>43809.25</v>
      </c>
      <c r="M17">
        <v>1575957600</v>
      </c>
      <c r="N17" s="7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650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 s="7">
        <f t="shared" si="2"/>
        <v>41661.25</v>
      </c>
      <c r="M18">
        <v>1390370400</v>
      </c>
      <c r="N18" s="7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160</v>
      </c>
      <c r="G19" t="s">
        <v>20</v>
      </c>
      <c r="H19">
        <v>1249</v>
      </c>
      <c r="I19">
        <f t="shared" si="1"/>
        <v>107.97</v>
      </c>
      <c r="J19" t="s">
        <v>21</v>
      </c>
      <c r="K19" t="s">
        <v>22</v>
      </c>
      <c r="L19" s="7">
        <f t="shared" si="2"/>
        <v>40555.25</v>
      </c>
      <c r="M19">
        <v>1294812000</v>
      </c>
      <c r="N19" s="7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45.11</v>
      </c>
      <c r="J20" t="s">
        <v>21</v>
      </c>
      <c r="K20" t="s">
        <v>22</v>
      </c>
      <c r="L20" s="7">
        <f t="shared" si="2"/>
        <v>43351.208333333328</v>
      </c>
      <c r="M20">
        <v>1536382800</v>
      </c>
      <c r="N20" s="7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45.01</v>
      </c>
      <c r="J21" t="s">
        <v>21</v>
      </c>
      <c r="K21" t="s">
        <v>22</v>
      </c>
      <c r="L21" s="7">
        <f t="shared" si="2"/>
        <v>43528.25</v>
      </c>
      <c r="M21">
        <v>1551679200</v>
      </c>
      <c r="N21" s="7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113</v>
      </c>
      <c r="G22" t="s">
        <v>20</v>
      </c>
      <c r="H22">
        <v>1396</v>
      </c>
      <c r="I22">
        <f t="shared" si="1"/>
        <v>105.98</v>
      </c>
      <c r="J22" t="s">
        <v>21</v>
      </c>
      <c r="K22" t="s">
        <v>22</v>
      </c>
      <c r="L22" s="7">
        <f t="shared" si="2"/>
        <v>41848.208333333336</v>
      </c>
      <c r="M22">
        <v>1406523600</v>
      </c>
      <c r="N22" s="7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 s="7">
        <f t="shared" si="2"/>
        <v>40770.208333333336</v>
      </c>
      <c r="M23">
        <v>1313384400</v>
      </c>
      <c r="N23" s="7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129</v>
      </c>
      <c r="G24" t="s">
        <v>20</v>
      </c>
      <c r="H24">
        <v>890</v>
      </c>
      <c r="I24">
        <f t="shared" si="1"/>
        <v>85.050000000000011</v>
      </c>
      <c r="J24" t="s">
        <v>21</v>
      </c>
      <c r="K24" t="s">
        <v>22</v>
      </c>
      <c r="L24" s="7">
        <f t="shared" si="2"/>
        <v>43193.208333333328</v>
      </c>
      <c r="M24">
        <v>1522731600</v>
      </c>
      <c r="N24" s="7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333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 s="7">
        <f t="shared" si="2"/>
        <v>43510.25</v>
      </c>
      <c r="M25">
        <v>1550124000</v>
      </c>
      <c r="N25" s="7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39.01</v>
      </c>
      <c r="J26" t="s">
        <v>21</v>
      </c>
      <c r="K26" t="s">
        <v>22</v>
      </c>
      <c r="L26" s="7">
        <f t="shared" si="2"/>
        <v>41811.208333333336</v>
      </c>
      <c r="M26">
        <v>1403326800</v>
      </c>
      <c r="N26" s="7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217</v>
      </c>
      <c r="G27" t="s">
        <v>20</v>
      </c>
      <c r="H27">
        <v>163</v>
      </c>
      <c r="I27">
        <f t="shared" si="1"/>
        <v>73.040000000000006</v>
      </c>
      <c r="J27" t="s">
        <v>21</v>
      </c>
      <c r="K27" t="s">
        <v>22</v>
      </c>
      <c r="L27" s="7">
        <f t="shared" si="2"/>
        <v>40681.208333333336</v>
      </c>
      <c r="M27">
        <v>1305694800</v>
      </c>
      <c r="N27" s="7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49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 s="7">
        <f t="shared" si="2"/>
        <v>43312.208333333328</v>
      </c>
      <c r="M28">
        <v>1533013200</v>
      </c>
      <c r="N28" s="7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 s="7">
        <f t="shared" si="2"/>
        <v>42280.208333333328</v>
      </c>
      <c r="M29">
        <v>1443848400</v>
      </c>
      <c r="N29" s="7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106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 s="7">
        <f t="shared" si="2"/>
        <v>40218.25</v>
      </c>
      <c r="M30">
        <v>1265695200</v>
      </c>
      <c r="N30" s="7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94.01</v>
      </c>
      <c r="J31" t="s">
        <v>98</v>
      </c>
      <c r="K31" t="s">
        <v>99</v>
      </c>
      <c r="L31" s="7">
        <f t="shared" si="2"/>
        <v>43301.208333333328</v>
      </c>
      <c r="M31">
        <v>1532062800</v>
      </c>
      <c r="N31" s="7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112.06</v>
      </c>
      <c r="J32" t="s">
        <v>21</v>
      </c>
      <c r="K32" t="s">
        <v>22</v>
      </c>
      <c r="L32" s="7">
        <f t="shared" si="2"/>
        <v>43609.208333333328</v>
      </c>
      <c r="M32">
        <v>1558674000</v>
      </c>
      <c r="N32" s="7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 s="7">
        <f t="shared" si="2"/>
        <v>42374.25</v>
      </c>
      <c r="M33">
        <v>1451973600</v>
      </c>
      <c r="N33" s="7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38.01</v>
      </c>
      <c r="J34" t="s">
        <v>107</v>
      </c>
      <c r="K34" t="s">
        <v>108</v>
      </c>
      <c r="L34" s="7">
        <f t="shared" si="2"/>
        <v>43110.25</v>
      </c>
      <c r="M34">
        <v>1515564000</v>
      </c>
      <c r="N34" s="7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35.01</v>
      </c>
      <c r="J35" t="s">
        <v>21</v>
      </c>
      <c r="K35" t="s">
        <v>22</v>
      </c>
      <c r="L35" s="7">
        <f t="shared" si="2"/>
        <v>41917.208333333336</v>
      </c>
      <c r="M35">
        <v>1412485200</v>
      </c>
      <c r="N35" s="7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 s="7">
        <f t="shared" si="2"/>
        <v>42817.208333333328</v>
      </c>
      <c r="M36">
        <v>1490245200</v>
      </c>
      <c r="N36" s="7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151</v>
      </c>
      <c r="G37" t="s">
        <v>20</v>
      </c>
      <c r="H37">
        <v>1965</v>
      </c>
      <c r="I37">
        <f t="shared" si="1"/>
        <v>96</v>
      </c>
      <c r="J37" t="s">
        <v>36</v>
      </c>
      <c r="K37" t="s">
        <v>37</v>
      </c>
      <c r="L37" s="7">
        <f t="shared" si="2"/>
        <v>43484.25</v>
      </c>
      <c r="M37">
        <v>1547877600</v>
      </c>
      <c r="N37" s="7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158</v>
      </c>
      <c r="G38" t="s">
        <v>20</v>
      </c>
      <c r="H38">
        <v>16</v>
      </c>
      <c r="I38">
        <f t="shared" si="1"/>
        <v>68.820000000000007</v>
      </c>
      <c r="J38" t="s">
        <v>21</v>
      </c>
      <c r="K38" t="s">
        <v>22</v>
      </c>
      <c r="L38" s="7">
        <f t="shared" si="2"/>
        <v>40600.25</v>
      </c>
      <c r="M38">
        <v>1298700000</v>
      </c>
      <c r="N38" s="7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105.98</v>
      </c>
      <c r="J39" t="s">
        <v>21</v>
      </c>
      <c r="K39" t="s">
        <v>22</v>
      </c>
      <c r="L39" s="7">
        <f t="shared" si="2"/>
        <v>43744.208333333328</v>
      </c>
      <c r="M39">
        <v>1570338000</v>
      </c>
      <c r="N39" s="7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326</v>
      </c>
      <c r="G40" t="s">
        <v>20</v>
      </c>
      <c r="H40">
        <v>134</v>
      </c>
      <c r="I40">
        <f t="shared" si="1"/>
        <v>75.27000000000001</v>
      </c>
      <c r="J40" t="s">
        <v>21</v>
      </c>
      <c r="K40" t="s">
        <v>22</v>
      </c>
      <c r="L40" s="7">
        <f t="shared" si="2"/>
        <v>40469.208333333336</v>
      </c>
      <c r="M40">
        <v>1287378000</v>
      </c>
      <c r="N40" s="7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57.129999999999995</v>
      </c>
      <c r="J41" t="s">
        <v>36</v>
      </c>
      <c r="K41" t="s">
        <v>37</v>
      </c>
      <c r="L41" s="7">
        <f t="shared" si="2"/>
        <v>41330.25</v>
      </c>
      <c r="M41">
        <v>1361772000</v>
      </c>
      <c r="N41" s="7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170</v>
      </c>
      <c r="G42" t="s">
        <v>20</v>
      </c>
      <c r="H42">
        <v>198</v>
      </c>
      <c r="I42">
        <f t="shared" si="1"/>
        <v>75.150000000000006</v>
      </c>
      <c r="J42" t="s">
        <v>21</v>
      </c>
      <c r="K42" t="s">
        <v>22</v>
      </c>
      <c r="L42" s="7">
        <f t="shared" si="2"/>
        <v>40334.208333333336</v>
      </c>
      <c r="M42">
        <v>1275714000</v>
      </c>
      <c r="N42" s="7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107.43</v>
      </c>
      <c r="J43" t="s">
        <v>107</v>
      </c>
      <c r="K43" t="s">
        <v>108</v>
      </c>
      <c r="L43" s="7">
        <f t="shared" si="2"/>
        <v>41156.208333333336</v>
      </c>
      <c r="M43">
        <v>1346734800</v>
      </c>
      <c r="N43" s="7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 s="7">
        <f t="shared" si="2"/>
        <v>40728.208333333336</v>
      </c>
      <c r="M44">
        <v>1309755600</v>
      </c>
      <c r="N44" s="7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 s="7">
        <f t="shared" si="2"/>
        <v>41844.208333333336</v>
      </c>
      <c r="M45">
        <v>1406178000</v>
      </c>
      <c r="N45" s="7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107.57000000000001</v>
      </c>
      <c r="J46" t="s">
        <v>36</v>
      </c>
      <c r="K46" t="s">
        <v>37</v>
      </c>
      <c r="L46" s="7">
        <f t="shared" si="2"/>
        <v>43541.208333333328</v>
      </c>
      <c r="M46">
        <v>1552798800</v>
      </c>
      <c r="N46" s="7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94.38000000000001</v>
      </c>
      <c r="J47" t="s">
        <v>21</v>
      </c>
      <c r="K47" t="s">
        <v>22</v>
      </c>
      <c r="L47" s="7">
        <f t="shared" si="2"/>
        <v>42676.208333333328</v>
      </c>
      <c r="M47">
        <v>1478062800</v>
      </c>
      <c r="N47" s="7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46.169999999999995</v>
      </c>
      <c r="J48" t="s">
        <v>21</v>
      </c>
      <c r="K48" t="s">
        <v>22</v>
      </c>
      <c r="L48" s="7">
        <f t="shared" si="2"/>
        <v>40367.208333333336</v>
      </c>
      <c r="M48">
        <v>1278565200</v>
      </c>
      <c r="N48" s="7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476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 s="7">
        <f t="shared" si="2"/>
        <v>41727.208333333336</v>
      </c>
      <c r="M49">
        <v>1396069200</v>
      </c>
      <c r="N49" s="7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 s="7">
        <f t="shared" si="2"/>
        <v>42180.208333333328</v>
      </c>
      <c r="M50">
        <v>1435208400</v>
      </c>
      <c r="N50" s="7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45.059999999999995</v>
      </c>
      <c r="J51" t="s">
        <v>21</v>
      </c>
      <c r="K51" t="s">
        <v>22</v>
      </c>
      <c r="L51" s="7">
        <f t="shared" si="2"/>
        <v>43758.208333333328</v>
      </c>
      <c r="M51">
        <v>1571547600</v>
      </c>
      <c r="N51" s="7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 s="7">
        <f t="shared" si="2"/>
        <v>41487.208333333336</v>
      </c>
      <c r="M52">
        <v>1375333200</v>
      </c>
      <c r="N52" s="7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 s="7">
        <f t="shared" si="2"/>
        <v>40995.208333333336</v>
      </c>
      <c r="M53">
        <v>1332824400</v>
      </c>
      <c r="N53" s="7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35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 s="7">
        <f t="shared" si="2"/>
        <v>40436.208333333336</v>
      </c>
      <c r="M54">
        <v>1284526800</v>
      </c>
      <c r="N54" s="7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 s="7">
        <f t="shared" si="2"/>
        <v>41779.208333333336</v>
      </c>
      <c r="M55">
        <v>1400562000</v>
      </c>
      <c r="N55" s="7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44.94</v>
      </c>
      <c r="J56" t="s">
        <v>21</v>
      </c>
      <c r="K56" t="s">
        <v>22</v>
      </c>
      <c r="L56" s="7">
        <f t="shared" si="2"/>
        <v>43170.25</v>
      </c>
      <c r="M56">
        <v>1520748000</v>
      </c>
      <c r="N56" s="7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89.67</v>
      </c>
      <c r="J57" t="s">
        <v>21</v>
      </c>
      <c r="K57" t="s">
        <v>22</v>
      </c>
      <c r="L57" s="7">
        <f t="shared" si="2"/>
        <v>43311.208333333328</v>
      </c>
      <c r="M57">
        <v>1532926800</v>
      </c>
      <c r="N57" s="7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 s="7">
        <f t="shared" si="2"/>
        <v>42014.25</v>
      </c>
      <c r="M58">
        <v>1420869600</v>
      </c>
      <c r="N58" s="7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216</v>
      </c>
      <c r="G59" t="s">
        <v>20</v>
      </c>
      <c r="H59">
        <v>201</v>
      </c>
      <c r="I59">
        <f t="shared" si="1"/>
        <v>31.060000000000002</v>
      </c>
      <c r="J59" t="s">
        <v>21</v>
      </c>
      <c r="K59" t="s">
        <v>22</v>
      </c>
      <c r="L59" s="7">
        <f t="shared" si="2"/>
        <v>42979.208333333328</v>
      </c>
      <c r="M59">
        <v>1504242000</v>
      </c>
      <c r="N59" s="7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228</v>
      </c>
      <c r="G60" t="s">
        <v>20</v>
      </c>
      <c r="H60">
        <v>211</v>
      </c>
      <c r="I60">
        <f t="shared" si="1"/>
        <v>29.07</v>
      </c>
      <c r="J60" t="s">
        <v>21</v>
      </c>
      <c r="K60" t="s">
        <v>22</v>
      </c>
      <c r="L60" s="7">
        <f t="shared" si="2"/>
        <v>42268.208333333328</v>
      </c>
      <c r="M60">
        <v>1442811600</v>
      </c>
      <c r="N60" s="7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276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 s="7">
        <f t="shared" si="2"/>
        <v>42898.208333333328</v>
      </c>
      <c r="M61">
        <v>1497243600</v>
      </c>
      <c r="N61" s="7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145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 s="7">
        <f t="shared" si="2"/>
        <v>41107.208333333336</v>
      </c>
      <c r="M62">
        <v>1342501200</v>
      </c>
      <c r="N62" s="7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82.01</v>
      </c>
      <c r="J63" t="s">
        <v>15</v>
      </c>
      <c r="K63" t="s">
        <v>16</v>
      </c>
      <c r="L63" s="7">
        <f t="shared" si="2"/>
        <v>40595.25</v>
      </c>
      <c r="M63">
        <v>1298268000</v>
      </c>
      <c r="N63" s="7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58.05</v>
      </c>
      <c r="J64" t="s">
        <v>21</v>
      </c>
      <c r="K64" t="s">
        <v>22</v>
      </c>
      <c r="L64" s="7">
        <f t="shared" si="2"/>
        <v>42160.208333333328</v>
      </c>
      <c r="M64">
        <v>1433480400</v>
      </c>
      <c r="N64" s="7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 s="7">
        <f t="shared" si="2"/>
        <v>42853.208333333328</v>
      </c>
      <c r="M65">
        <v>1493355600</v>
      </c>
      <c r="N65" s="7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 s="7">
        <f t="shared" si="2"/>
        <v>43283.208333333328</v>
      </c>
      <c r="M66">
        <v>1530507600</v>
      </c>
      <c r="N66" s="7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ROUNDUP(((E67/D67)*100),0)</f>
        <v>237</v>
      </c>
      <c r="G67" t="s">
        <v>20</v>
      </c>
      <c r="H67">
        <v>236</v>
      </c>
      <c r="I67">
        <f t="shared" ref="I67:I130" si="5">ROUNDUP((E67/H67),2)</f>
        <v>61.04</v>
      </c>
      <c r="J67" t="s">
        <v>21</v>
      </c>
      <c r="K67" t="s">
        <v>22</v>
      </c>
      <c r="L67" s="7">
        <f t="shared" ref="L67:L130" si="6">(((M67/60)/60)/24)+DATE(1970,1,1)</f>
        <v>40570.25</v>
      </c>
      <c r="M67">
        <v>1296108000</v>
      </c>
      <c r="N67" s="7">
        <f t="shared" si="3"/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46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7">
        <f t="shared" si="6"/>
        <v>42102.208333333328</v>
      </c>
      <c r="M68">
        <v>1428469200</v>
      </c>
      <c r="N68" s="7">
        <f t="shared" ref="N68:N131" si="7">(((O68/60)/60)/24)+DATE(1970,1,1)</f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163</v>
      </c>
      <c r="G69" t="s">
        <v>20</v>
      </c>
      <c r="H69">
        <v>4065</v>
      </c>
      <c r="I69">
        <f t="shared" si="5"/>
        <v>29.01</v>
      </c>
      <c r="J69" t="s">
        <v>40</v>
      </c>
      <c r="K69" t="s">
        <v>41</v>
      </c>
      <c r="L69" s="7">
        <f t="shared" si="6"/>
        <v>40203.25</v>
      </c>
      <c r="M69">
        <v>1264399200</v>
      </c>
      <c r="N69" s="7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7">
        <f t="shared" si="6"/>
        <v>42943.208333333328</v>
      </c>
      <c r="M70">
        <v>1501131600</v>
      </c>
      <c r="N70" s="7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25</v>
      </c>
      <c r="G71" t="s">
        <v>74</v>
      </c>
      <c r="H71">
        <v>17</v>
      </c>
      <c r="I71">
        <f t="shared" si="5"/>
        <v>111.83</v>
      </c>
      <c r="J71" t="s">
        <v>21</v>
      </c>
      <c r="K71" t="s">
        <v>22</v>
      </c>
      <c r="L71" s="7">
        <f t="shared" si="6"/>
        <v>40531.25</v>
      </c>
      <c r="M71">
        <v>1292738400</v>
      </c>
      <c r="N71" s="7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7">
        <f t="shared" si="6"/>
        <v>40484.208333333336</v>
      </c>
      <c r="M72">
        <v>1288674000</v>
      </c>
      <c r="N72" s="7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109</v>
      </c>
      <c r="G73" t="s">
        <v>20</v>
      </c>
      <c r="H73">
        <v>76</v>
      </c>
      <c r="I73">
        <f t="shared" si="5"/>
        <v>85.320000000000007</v>
      </c>
      <c r="J73" t="s">
        <v>21</v>
      </c>
      <c r="K73" t="s">
        <v>22</v>
      </c>
      <c r="L73" s="7">
        <f t="shared" si="6"/>
        <v>43799.25</v>
      </c>
      <c r="M73">
        <v>1575093600</v>
      </c>
      <c r="N73" s="7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671</v>
      </c>
      <c r="G74" t="s">
        <v>20</v>
      </c>
      <c r="H74">
        <v>54</v>
      </c>
      <c r="I74">
        <f t="shared" si="5"/>
        <v>74.490000000000009</v>
      </c>
      <c r="J74" t="s">
        <v>21</v>
      </c>
      <c r="K74" t="s">
        <v>22</v>
      </c>
      <c r="L74" s="7">
        <f t="shared" si="6"/>
        <v>42186.208333333328</v>
      </c>
      <c r="M74">
        <v>1435726800</v>
      </c>
      <c r="N74" s="7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7">
        <f t="shared" si="6"/>
        <v>42701.25</v>
      </c>
      <c r="M75">
        <v>1480226400</v>
      </c>
      <c r="N75" s="7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123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7">
        <f t="shared" si="6"/>
        <v>42456.208333333328</v>
      </c>
      <c r="M76">
        <v>1459054800</v>
      </c>
      <c r="N76" s="7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7">
        <f t="shared" si="6"/>
        <v>43296.208333333328</v>
      </c>
      <c r="M77">
        <v>1531630800</v>
      </c>
      <c r="N77" s="7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79</v>
      </c>
      <c r="G78" t="s">
        <v>14</v>
      </c>
      <c r="H78">
        <v>1684</v>
      </c>
      <c r="I78">
        <f t="shared" si="5"/>
        <v>57.01</v>
      </c>
      <c r="J78" t="s">
        <v>21</v>
      </c>
      <c r="K78" t="s">
        <v>22</v>
      </c>
      <c r="L78" s="7">
        <f t="shared" si="6"/>
        <v>42027.25</v>
      </c>
      <c r="M78">
        <v>1421992800</v>
      </c>
      <c r="N78" s="7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79.650000000000006</v>
      </c>
      <c r="J79" t="s">
        <v>21</v>
      </c>
      <c r="K79" t="s">
        <v>22</v>
      </c>
      <c r="L79" s="7">
        <f t="shared" si="6"/>
        <v>40448.208333333336</v>
      </c>
      <c r="M79">
        <v>1285563600</v>
      </c>
      <c r="N79" s="7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41.019999999999996</v>
      </c>
      <c r="J80" t="s">
        <v>21</v>
      </c>
      <c r="K80" t="s">
        <v>22</v>
      </c>
      <c r="L80" s="7">
        <f t="shared" si="6"/>
        <v>43206.208333333328</v>
      </c>
      <c r="M80">
        <v>1523854800</v>
      </c>
      <c r="N80" s="7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48.01</v>
      </c>
      <c r="J81" t="s">
        <v>21</v>
      </c>
      <c r="K81" t="s">
        <v>22</v>
      </c>
      <c r="L81" s="7">
        <f t="shared" si="6"/>
        <v>43267.208333333328</v>
      </c>
      <c r="M81">
        <v>1529125200</v>
      </c>
      <c r="N81" s="7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638</v>
      </c>
      <c r="G82" t="s">
        <v>20</v>
      </c>
      <c r="H82">
        <v>127</v>
      </c>
      <c r="I82">
        <f t="shared" si="5"/>
        <v>55.22</v>
      </c>
      <c r="J82" t="s">
        <v>21</v>
      </c>
      <c r="K82" t="s">
        <v>22</v>
      </c>
      <c r="L82" s="7">
        <f t="shared" si="6"/>
        <v>42976.208333333328</v>
      </c>
      <c r="M82">
        <v>1503982800</v>
      </c>
      <c r="N82" s="7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226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7">
        <f t="shared" si="6"/>
        <v>43062.25</v>
      </c>
      <c r="M83">
        <v>1511416800</v>
      </c>
      <c r="N83" s="7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1498</v>
      </c>
      <c r="G84" t="s">
        <v>20</v>
      </c>
      <c r="H84">
        <v>180</v>
      </c>
      <c r="I84">
        <f t="shared" si="5"/>
        <v>83.190000000000012</v>
      </c>
      <c r="J84" t="s">
        <v>40</v>
      </c>
      <c r="K84" t="s">
        <v>41</v>
      </c>
      <c r="L84" s="7">
        <f t="shared" si="6"/>
        <v>43482.25</v>
      </c>
      <c r="M84">
        <v>1547704800</v>
      </c>
      <c r="N84" s="7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7">
        <f t="shared" si="6"/>
        <v>42579.208333333328</v>
      </c>
      <c r="M85">
        <v>1469682000</v>
      </c>
      <c r="N85" s="7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133</v>
      </c>
      <c r="G86" t="s">
        <v>20</v>
      </c>
      <c r="H86">
        <v>374</v>
      </c>
      <c r="I86">
        <f t="shared" si="5"/>
        <v>111.14</v>
      </c>
      <c r="J86" t="s">
        <v>21</v>
      </c>
      <c r="K86" t="s">
        <v>22</v>
      </c>
      <c r="L86" s="7">
        <f t="shared" si="6"/>
        <v>41118.208333333336</v>
      </c>
      <c r="M86">
        <v>1343451600</v>
      </c>
      <c r="N86" s="7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132</v>
      </c>
      <c r="G87" t="s">
        <v>20</v>
      </c>
      <c r="H87">
        <v>71</v>
      </c>
      <c r="I87">
        <f t="shared" si="5"/>
        <v>90.570000000000007</v>
      </c>
      <c r="J87" t="s">
        <v>26</v>
      </c>
      <c r="K87" t="s">
        <v>27</v>
      </c>
      <c r="L87" s="7">
        <f t="shared" si="6"/>
        <v>40797.208333333336</v>
      </c>
      <c r="M87">
        <v>1315717200</v>
      </c>
      <c r="N87" s="7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7">
        <f t="shared" si="6"/>
        <v>42128.208333333328</v>
      </c>
      <c r="M88">
        <v>1430715600</v>
      </c>
      <c r="N88" s="7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83.03</v>
      </c>
      <c r="J89" t="s">
        <v>26</v>
      </c>
      <c r="K89" t="s">
        <v>27</v>
      </c>
      <c r="L89" s="7">
        <f t="shared" si="6"/>
        <v>40610.25</v>
      </c>
      <c r="M89">
        <v>1299564000</v>
      </c>
      <c r="N89" s="7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110.77000000000001</v>
      </c>
      <c r="J90" t="s">
        <v>21</v>
      </c>
      <c r="K90" t="s">
        <v>22</v>
      </c>
      <c r="L90" s="7">
        <f t="shared" si="6"/>
        <v>42110.208333333328</v>
      </c>
      <c r="M90">
        <v>1429160400</v>
      </c>
      <c r="N90" s="7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89.460000000000008</v>
      </c>
      <c r="J91" t="s">
        <v>21</v>
      </c>
      <c r="K91" t="s">
        <v>22</v>
      </c>
      <c r="L91" s="7">
        <f t="shared" si="6"/>
        <v>40283.208333333336</v>
      </c>
      <c r="M91">
        <v>1271307600</v>
      </c>
      <c r="N91" s="7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7">
        <f t="shared" si="6"/>
        <v>42425.25</v>
      </c>
      <c r="M92">
        <v>1456380000</v>
      </c>
      <c r="N92" s="7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49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7">
        <f t="shared" si="6"/>
        <v>42588.208333333328</v>
      </c>
      <c r="M93">
        <v>1470459600</v>
      </c>
      <c r="N93" s="7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7">
        <f t="shared" si="6"/>
        <v>40352.208333333336</v>
      </c>
      <c r="M94">
        <v>1277269200</v>
      </c>
      <c r="N94" s="7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7">
        <f t="shared" si="6"/>
        <v>41202.208333333336</v>
      </c>
      <c r="M95">
        <v>1350709200</v>
      </c>
      <c r="N95" s="7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7">
        <f t="shared" si="6"/>
        <v>43562.208333333328</v>
      </c>
      <c r="M96">
        <v>1554613200</v>
      </c>
      <c r="N96" s="7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37.669999999999995</v>
      </c>
      <c r="J97" t="s">
        <v>21</v>
      </c>
      <c r="K97" t="s">
        <v>22</v>
      </c>
      <c r="L97" s="7">
        <f t="shared" si="6"/>
        <v>43752.208333333328</v>
      </c>
      <c r="M97">
        <v>1571029200</v>
      </c>
      <c r="N97" s="7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218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7">
        <f t="shared" si="6"/>
        <v>40612.25</v>
      </c>
      <c r="M98">
        <v>1299736800</v>
      </c>
      <c r="N98" s="7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106.62</v>
      </c>
      <c r="J99" t="s">
        <v>21</v>
      </c>
      <c r="K99" t="s">
        <v>22</v>
      </c>
      <c r="L99" s="7">
        <f t="shared" si="6"/>
        <v>42180.208333333328</v>
      </c>
      <c r="M99">
        <v>1435208400</v>
      </c>
      <c r="N99" s="7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7">
        <f t="shared" si="6"/>
        <v>42212.208333333328</v>
      </c>
      <c r="M100">
        <v>1437973200</v>
      </c>
      <c r="N100" s="7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91.17</v>
      </c>
      <c r="J101" t="s">
        <v>21</v>
      </c>
      <c r="K101" t="s">
        <v>22</v>
      </c>
      <c r="L101" s="7">
        <f t="shared" si="6"/>
        <v>41968.25</v>
      </c>
      <c r="M101">
        <v>1416895200</v>
      </c>
      <c r="N101" s="7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7">
        <f t="shared" si="6"/>
        <v>40835.208333333336</v>
      </c>
      <c r="M102">
        <v>1319000400</v>
      </c>
      <c r="N102" s="7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1022</v>
      </c>
      <c r="G103" t="s">
        <v>20</v>
      </c>
      <c r="H103">
        <v>164</v>
      </c>
      <c r="I103">
        <f t="shared" si="5"/>
        <v>56.059999999999995</v>
      </c>
      <c r="J103" t="s">
        <v>21</v>
      </c>
      <c r="K103" t="s">
        <v>22</v>
      </c>
      <c r="L103" s="7">
        <f t="shared" si="6"/>
        <v>42056.25</v>
      </c>
      <c r="M103">
        <v>1424498400</v>
      </c>
      <c r="N103" s="7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31.020000000000003</v>
      </c>
      <c r="J104" t="s">
        <v>21</v>
      </c>
      <c r="K104" t="s">
        <v>22</v>
      </c>
      <c r="L104" s="7">
        <f t="shared" si="6"/>
        <v>43234.208333333328</v>
      </c>
      <c r="M104">
        <v>1526274000</v>
      </c>
      <c r="N104" s="7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66.52000000000001</v>
      </c>
      <c r="J105" t="s">
        <v>107</v>
      </c>
      <c r="K105" t="s">
        <v>108</v>
      </c>
      <c r="L105" s="7">
        <f t="shared" si="6"/>
        <v>40475.208333333336</v>
      </c>
      <c r="M105">
        <v>1287896400</v>
      </c>
      <c r="N105" s="7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7">
        <f t="shared" si="6"/>
        <v>42878.208333333328</v>
      </c>
      <c r="M106">
        <v>1495515600</v>
      </c>
      <c r="N106" s="7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103.47</v>
      </c>
      <c r="J107" t="s">
        <v>21</v>
      </c>
      <c r="K107" t="s">
        <v>22</v>
      </c>
      <c r="L107" s="7">
        <f t="shared" si="6"/>
        <v>41366.208333333336</v>
      </c>
      <c r="M107">
        <v>1364878800</v>
      </c>
      <c r="N107" s="7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360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7">
        <f t="shared" si="6"/>
        <v>43716.208333333328</v>
      </c>
      <c r="M108">
        <v>1567918800</v>
      </c>
      <c r="N108" s="7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187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7">
        <f t="shared" si="6"/>
        <v>43213.208333333328</v>
      </c>
      <c r="M109">
        <v>1524459600</v>
      </c>
      <c r="N109" s="7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7">
        <f t="shared" si="6"/>
        <v>41005.208333333336</v>
      </c>
      <c r="M110">
        <v>1333688400</v>
      </c>
      <c r="N110" s="7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60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7">
        <f t="shared" si="6"/>
        <v>41651.25</v>
      </c>
      <c r="M111">
        <v>1389506400</v>
      </c>
      <c r="N111" s="7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71.990000000000009</v>
      </c>
      <c r="J112" t="s">
        <v>21</v>
      </c>
      <c r="K112" t="s">
        <v>22</v>
      </c>
      <c r="L112" s="7">
        <f t="shared" si="6"/>
        <v>43354.208333333328</v>
      </c>
      <c r="M112">
        <v>1536642000</v>
      </c>
      <c r="N112" s="7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108.96000000000001</v>
      </c>
      <c r="J113" t="s">
        <v>21</v>
      </c>
      <c r="K113" t="s">
        <v>22</v>
      </c>
      <c r="L113" s="7">
        <f t="shared" si="6"/>
        <v>41174.208333333336</v>
      </c>
      <c r="M113">
        <v>1348290000</v>
      </c>
      <c r="N113" s="7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7">
        <f t="shared" si="6"/>
        <v>41875.208333333336</v>
      </c>
      <c r="M114">
        <v>1408856400</v>
      </c>
      <c r="N114" s="7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94.940000000000012</v>
      </c>
      <c r="J115" t="s">
        <v>21</v>
      </c>
      <c r="K115" t="s">
        <v>22</v>
      </c>
      <c r="L115" s="7">
        <f t="shared" si="6"/>
        <v>42990.208333333328</v>
      </c>
      <c r="M115">
        <v>1505192400</v>
      </c>
      <c r="N115" s="7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728</v>
      </c>
      <c r="G116" t="s">
        <v>20</v>
      </c>
      <c r="H116">
        <v>126</v>
      </c>
      <c r="I116">
        <f t="shared" si="5"/>
        <v>109.66000000000001</v>
      </c>
      <c r="J116" t="s">
        <v>21</v>
      </c>
      <c r="K116" t="s">
        <v>22</v>
      </c>
      <c r="L116" s="7">
        <f t="shared" si="6"/>
        <v>43564.208333333328</v>
      </c>
      <c r="M116">
        <v>1554786000</v>
      </c>
      <c r="N116" s="7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88</v>
      </c>
      <c r="G117" t="s">
        <v>14</v>
      </c>
      <c r="H117">
        <v>3304</v>
      </c>
      <c r="I117">
        <f t="shared" si="5"/>
        <v>44.01</v>
      </c>
      <c r="J117" t="s">
        <v>107</v>
      </c>
      <c r="K117" t="s">
        <v>108</v>
      </c>
      <c r="L117" s="7">
        <f t="shared" si="6"/>
        <v>43056.25</v>
      </c>
      <c r="M117">
        <v>1510898400</v>
      </c>
      <c r="N117" s="7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86.800000000000011</v>
      </c>
      <c r="J118" t="s">
        <v>21</v>
      </c>
      <c r="K118" t="s">
        <v>22</v>
      </c>
      <c r="L118" s="7">
        <f t="shared" si="6"/>
        <v>42265.208333333328</v>
      </c>
      <c r="M118">
        <v>1442552400</v>
      </c>
      <c r="N118" s="7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31</v>
      </c>
      <c r="J119" t="s">
        <v>21</v>
      </c>
      <c r="K119" t="s">
        <v>22</v>
      </c>
      <c r="L119" s="7">
        <f t="shared" si="6"/>
        <v>40808.208333333336</v>
      </c>
      <c r="M119">
        <v>1316667600</v>
      </c>
      <c r="N119" s="7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94.800000000000011</v>
      </c>
      <c r="J120" t="s">
        <v>21</v>
      </c>
      <c r="K120" t="s">
        <v>22</v>
      </c>
      <c r="L120" s="7">
        <f t="shared" si="6"/>
        <v>41665.25</v>
      </c>
      <c r="M120">
        <v>1390716000</v>
      </c>
      <c r="N120" s="7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69.800000000000011</v>
      </c>
      <c r="J121" t="s">
        <v>21</v>
      </c>
      <c r="K121" t="s">
        <v>22</v>
      </c>
      <c r="L121" s="7">
        <f t="shared" si="6"/>
        <v>41806.208333333336</v>
      </c>
      <c r="M121">
        <v>1402894800</v>
      </c>
      <c r="N121" s="7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150</v>
      </c>
      <c r="G122" t="s">
        <v>20</v>
      </c>
      <c r="H122">
        <v>1782</v>
      </c>
      <c r="I122">
        <f t="shared" si="5"/>
        <v>63.01</v>
      </c>
      <c r="J122" t="s">
        <v>21</v>
      </c>
      <c r="K122" t="s">
        <v>22</v>
      </c>
      <c r="L122" s="7">
        <f t="shared" si="6"/>
        <v>42111.208333333328</v>
      </c>
      <c r="M122">
        <v>1429246800</v>
      </c>
      <c r="N122" s="7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220</v>
      </c>
      <c r="G123" t="s">
        <v>20</v>
      </c>
      <c r="H123">
        <v>903</v>
      </c>
      <c r="I123">
        <f t="shared" si="5"/>
        <v>110.04</v>
      </c>
      <c r="J123" t="s">
        <v>21</v>
      </c>
      <c r="K123" t="s">
        <v>22</v>
      </c>
      <c r="L123" s="7">
        <f t="shared" si="6"/>
        <v>41917.208333333336</v>
      </c>
      <c r="M123">
        <v>1412485200</v>
      </c>
      <c r="N123" s="7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65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7">
        <f t="shared" si="6"/>
        <v>41970.25</v>
      </c>
      <c r="M124">
        <v>1417068000</v>
      </c>
      <c r="N124" s="7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49.989999999999995</v>
      </c>
      <c r="J125" t="s">
        <v>15</v>
      </c>
      <c r="K125" t="s">
        <v>16</v>
      </c>
      <c r="L125" s="7">
        <f t="shared" si="6"/>
        <v>42332.25</v>
      </c>
      <c r="M125">
        <v>1448344800</v>
      </c>
      <c r="N125" s="7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101.73</v>
      </c>
      <c r="J126" t="s">
        <v>107</v>
      </c>
      <c r="K126" t="s">
        <v>108</v>
      </c>
      <c r="L126" s="7">
        <f t="shared" si="6"/>
        <v>43598.208333333328</v>
      </c>
      <c r="M126">
        <v>1557723600</v>
      </c>
      <c r="N126" s="7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47.089999999999996</v>
      </c>
      <c r="J127" t="s">
        <v>21</v>
      </c>
      <c r="K127" t="s">
        <v>22</v>
      </c>
      <c r="L127" s="7">
        <f t="shared" si="6"/>
        <v>43362.208333333328</v>
      </c>
      <c r="M127">
        <v>1537333200</v>
      </c>
      <c r="N127" s="7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89.95</v>
      </c>
      <c r="J128" t="s">
        <v>21</v>
      </c>
      <c r="K128" t="s">
        <v>22</v>
      </c>
      <c r="L128" s="7">
        <f t="shared" si="6"/>
        <v>42596.208333333328</v>
      </c>
      <c r="M128">
        <v>1471150800</v>
      </c>
      <c r="N128" s="7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52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7">
        <f t="shared" si="6"/>
        <v>40310.208333333336</v>
      </c>
      <c r="M129">
        <v>1273640400</v>
      </c>
      <c r="N129" s="7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61</v>
      </c>
      <c r="G130" t="s">
        <v>74</v>
      </c>
      <c r="H130">
        <v>532</v>
      </c>
      <c r="I130">
        <f t="shared" si="5"/>
        <v>80.070000000000007</v>
      </c>
      <c r="J130" t="s">
        <v>21</v>
      </c>
      <c r="K130" t="s">
        <v>22</v>
      </c>
      <c r="L130" s="7">
        <f t="shared" si="6"/>
        <v>40417.208333333336</v>
      </c>
      <c r="M130">
        <v>1282885200</v>
      </c>
      <c r="N130" s="7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ROUNDUP(((E131/D131)*100),0)</f>
        <v>4</v>
      </c>
      <c r="G131" t="s">
        <v>74</v>
      </c>
      <c r="H131">
        <v>55</v>
      </c>
      <c r="I131">
        <f t="shared" ref="I131:I194" si="9">ROUNDUP((E131/H131),2)</f>
        <v>86.48</v>
      </c>
      <c r="J131" t="s">
        <v>26</v>
      </c>
      <c r="K131" t="s">
        <v>27</v>
      </c>
      <c r="L131" s="7">
        <f t="shared" ref="L131:L194" si="10">(((M131/60)/60)/24)+DATE(1970,1,1)</f>
        <v>42038.25</v>
      </c>
      <c r="M131">
        <v>1422943200</v>
      </c>
      <c r="N131" s="7">
        <f t="shared" si="7"/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156</v>
      </c>
      <c r="G132" t="s">
        <v>20</v>
      </c>
      <c r="H132">
        <v>533</v>
      </c>
      <c r="I132">
        <f t="shared" si="9"/>
        <v>28.01</v>
      </c>
      <c r="J132" t="s">
        <v>36</v>
      </c>
      <c r="K132" t="s">
        <v>37</v>
      </c>
      <c r="L132" s="7">
        <f t="shared" si="10"/>
        <v>40842.208333333336</v>
      </c>
      <c r="M132">
        <v>1319605200</v>
      </c>
      <c r="N132" s="7">
        <f t="shared" ref="N132:N195" si="11">(((O132/60)/60)/24)+DATE(1970,1,1)</f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 s="7">
        <f t="shared" si="10"/>
        <v>41607.25</v>
      </c>
      <c r="M133">
        <v>1385704800</v>
      </c>
      <c r="N133" s="7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117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 s="7">
        <f t="shared" si="10"/>
        <v>43112.25</v>
      </c>
      <c r="M134">
        <v>1515736800</v>
      </c>
      <c r="N134" s="7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87.960000000000008</v>
      </c>
      <c r="J135" t="s">
        <v>21</v>
      </c>
      <c r="K135" t="s">
        <v>22</v>
      </c>
      <c r="L135" s="7">
        <f t="shared" si="10"/>
        <v>40767.208333333336</v>
      </c>
      <c r="M135">
        <v>1313125200</v>
      </c>
      <c r="N135" s="7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94.990000000000009</v>
      </c>
      <c r="J136" t="s">
        <v>98</v>
      </c>
      <c r="K136" t="s">
        <v>99</v>
      </c>
      <c r="L136" s="7">
        <f t="shared" si="10"/>
        <v>40713.208333333336</v>
      </c>
      <c r="M136">
        <v>1308459600</v>
      </c>
      <c r="N136" s="7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72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 s="7">
        <f t="shared" si="10"/>
        <v>41340.25</v>
      </c>
      <c r="M137">
        <v>1362636000</v>
      </c>
      <c r="N137" s="7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4</v>
      </c>
      <c r="G138" t="s">
        <v>74</v>
      </c>
      <c r="H138">
        <v>58</v>
      </c>
      <c r="I138">
        <f t="shared" si="9"/>
        <v>46.919999999999995</v>
      </c>
      <c r="J138" t="s">
        <v>21</v>
      </c>
      <c r="K138" t="s">
        <v>22</v>
      </c>
      <c r="L138" s="7">
        <f t="shared" si="10"/>
        <v>41797.208333333336</v>
      </c>
      <c r="M138">
        <v>1402117200</v>
      </c>
      <c r="N138" s="7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 s="7">
        <f t="shared" si="10"/>
        <v>40457.208333333336</v>
      </c>
      <c r="M139">
        <v>1286341200</v>
      </c>
      <c r="N139" s="7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 s="7">
        <f t="shared" si="10"/>
        <v>41180.208333333336</v>
      </c>
      <c r="M140">
        <v>1348808400</v>
      </c>
      <c r="N140" s="7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 s="7">
        <f t="shared" si="10"/>
        <v>42115.208333333328</v>
      </c>
      <c r="M141">
        <v>1429592400</v>
      </c>
      <c r="N141" s="7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224</v>
      </c>
      <c r="G142" t="s">
        <v>20</v>
      </c>
      <c r="H142">
        <v>186</v>
      </c>
      <c r="I142">
        <f t="shared" si="9"/>
        <v>65.990000000000009</v>
      </c>
      <c r="J142" t="s">
        <v>21</v>
      </c>
      <c r="K142" t="s">
        <v>22</v>
      </c>
      <c r="L142" s="7">
        <f t="shared" si="10"/>
        <v>43156.25</v>
      </c>
      <c r="M142">
        <v>1519538400</v>
      </c>
      <c r="N142" s="7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61</v>
      </c>
      <c r="J143" t="s">
        <v>21</v>
      </c>
      <c r="K143" t="s">
        <v>22</v>
      </c>
      <c r="L143" s="7">
        <f t="shared" si="10"/>
        <v>42167.208333333328</v>
      </c>
      <c r="M143">
        <v>1434085200</v>
      </c>
      <c r="N143" s="7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231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 s="7">
        <f t="shared" si="10"/>
        <v>41005.208333333336</v>
      </c>
      <c r="M144">
        <v>1333688400</v>
      </c>
      <c r="N144" s="7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 s="7">
        <f t="shared" si="10"/>
        <v>40357.208333333336</v>
      </c>
      <c r="M145">
        <v>1277701200</v>
      </c>
      <c r="N145" s="7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130</v>
      </c>
      <c r="G146" t="s">
        <v>20</v>
      </c>
      <c r="H146">
        <v>135</v>
      </c>
      <c r="I146">
        <f t="shared" si="9"/>
        <v>86.070000000000007</v>
      </c>
      <c r="J146" t="s">
        <v>21</v>
      </c>
      <c r="K146" t="s">
        <v>22</v>
      </c>
      <c r="L146" s="7">
        <f t="shared" si="10"/>
        <v>43633.208333333328</v>
      </c>
      <c r="M146">
        <v>1560747600</v>
      </c>
      <c r="N146" s="7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76.990000000000009</v>
      </c>
      <c r="J147" t="s">
        <v>98</v>
      </c>
      <c r="K147" t="s">
        <v>99</v>
      </c>
      <c r="L147" s="7">
        <f t="shared" si="10"/>
        <v>41889.208333333336</v>
      </c>
      <c r="M147">
        <v>1410066000</v>
      </c>
      <c r="N147" s="7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18</v>
      </c>
      <c r="G148" t="s">
        <v>74</v>
      </c>
      <c r="H148">
        <v>51</v>
      </c>
      <c r="I148">
        <f t="shared" si="9"/>
        <v>29.770000000000003</v>
      </c>
      <c r="J148" t="s">
        <v>21</v>
      </c>
      <c r="K148" t="s">
        <v>22</v>
      </c>
      <c r="L148" s="7">
        <f t="shared" si="10"/>
        <v>40855.25</v>
      </c>
      <c r="M148">
        <v>1320732000</v>
      </c>
      <c r="N148" s="7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113</v>
      </c>
      <c r="G149" t="s">
        <v>20</v>
      </c>
      <c r="H149">
        <v>199</v>
      </c>
      <c r="I149">
        <f t="shared" si="9"/>
        <v>46.919999999999995</v>
      </c>
      <c r="J149" t="s">
        <v>21</v>
      </c>
      <c r="K149" t="s">
        <v>22</v>
      </c>
      <c r="L149" s="7">
        <f t="shared" si="10"/>
        <v>42534.208333333328</v>
      </c>
      <c r="M149">
        <v>1465794000</v>
      </c>
      <c r="N149" s="7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122</v>
      </c>
      <c r="G150" t="s">
        <v>20</v>
      </c>
      <c r="H150">
        <v>107</v>
      </c>
      <c r="I150">
        <f t="shared" si="9"/>
        <v>105.19000000000001</v>
      </c>
      <c r="J150" t="s">
        <v>21</v>
      </c>
      <c r="K150" t="s">
        <v>22</v>
      </c>
      <c r="L150" s="7">
        <f t="shared" si="10"/>
        <v>42941.208333333328</v>
      </c>
      <c r="M150">
        <v>1500958800</v>
      </c>
      <c r="N150" s="7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69.910000000000011</v>
      </c>
      <c r="J151" t="s">
        <v>21</v>
      </c>
      <c r="K151" t="s">
        <v>22</v>
      </c>
      <c r="L151" s="7">
        <f t="shared" si="10"/>
        <v>41275.25</v>
      </c>
      <c r="M151">
        <v>1357020000</v>
      </c>
      <c r="N151" s="7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 s="7">
        <f t="shared" si="10"/>
        <v>43450.25</v>
      </c>
      <c r="M152">
        <v>1544940000</v>
      </c>
      <c r="N152" s="7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65</v>
      </c>
      <c r="G153" t="s">
        <v>14</v>
      </c>
      <c r="H153">
        <v>1467</v>
      </c>
      <c r="I153">
        <f t="shared" si="9"/>
        <v>60.019999999999996</v>
      </c>
      <c r="J153" t="s">
        <v>21</v>
      </c>
      <c r="K153" t="s">
        <v>22</v>
      </c>
      <c r="L153" s="7">
        <f t="shared" si="10"/>
        <v>41799.208333333336</v>
      </c>
      <c r="M153">
        <v>1402290000</v>
      </c>
      <c r="N153" s="7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424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 s="7">
        <f t="shared" si="10"/>
        <v>42783.25</v>
      </c>
      <c r="M154">
        <v>1487311200</v>
      </c>
      <c r="N154" s="7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31.01</v>
      </c>
      <c r="J155" t="s">
        <v>21</v>
      </c>
      <c r="K155" t="s">
        <v>22</v>
      </c>
      <c r="L155" s="7">
        <f t="shared" si="10"/>
        <v>41201.208333333336</v>
      </c>
      <c r="M155">
        <v>1350622800</v>
      </c>
      <c r="N155" s="7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95.050000000000011</v>
      </c>
      <c r="J156" t="s">
        <v>21</v>
      </c>
      <c r="K156" t="s">
        <v>22</v>
      </c>
      <c r="L156" s="7">
        <f t="shared" si="10"/>
        <v>42502.208333333328</v>
      </c>
      <c r="M156">
        <v>1463029200</v>
      </c>
      <c r="N156" s="7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66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 s="7">
        <f t="shared" si="10"/>
        <v>40262.208333333336</v>
      </c>
      <c r="M157">
        <v>1269493200</v>
      </c>
      <c r="N157" s="7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71.02000000000001</v>
      </c>
      <c r="J158" t="s">
        <v>26</v>
      </c>
      <c r="K158" t="s">
        <v>27</v>
      </c>
      <c r="L158" s="7">
        <f t="shared" si="10"/>
        <v>43743.208333333328</v>
      </c>
      <c r="M158">
        <v>1570251600</v>
      </c>
      <c r="N158" s="7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73.740000000000009</v>
      </c>
      <c r="J159" t="s">
        <v>26</v>
      </c>
      <c r="K159" t="s">
        <v>27</v>
      </c>
      <c r="L159" s="7">
        <f t="shared" si="10"/>
        <v>41638.25</v>
      </c>
      <c r="M159">
        <v>1388383200</v>
      </c>
      <c r="N159" s="7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113.18</v>
      </c>
      <c r="J160" t="s">
        <v>21</v>
      </c>
      <c r="K160" t="s">
        <v>22</v>
      </c>
      <c r="L160" s="7">
        <f t="shared" si="10"/>
        <v>42346.25</v>
      </c>
      <c r="M160">
        <v>1449554400</v>
      </c>
      <c r="N160" s="7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101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 s="7">
        <f t="shared" si="10"/>
        <v>43551.208333333328</v>
      </c>
      <c r="M161">
        <v>1553662800</v>
      </c>
      <c r="N161" s="7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163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 s="7">
        <f t="shared" si="10"/>
        <v>43582.208333333328</v>
      </c>
      <c r="M162">
        <v>1556341200</v>
      </c>
      <c r="N162" s="7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79</v>
      </c>
      <c r="G163" t="s">
        <v>14</v>
      </c>
      <c r="H163">
        <v>75</v>
      </c>
      <c r="I163">
        <f t="shared" si="9"/>
        <v>57.339999999999996</v>
      </c>
      <c r="J163" t="s">
        <v>21</v>
      </c>
      <c r="K163" t="s">
        <v>22</v>
      </c>
      <c r="L163" s="7">
        <f t="shared" si="10"/>
        <v>42270.208333333328</v>
      </c>
      <c r="M163">
        <v>1442984400</v>
      </c>
      <c r="N163" s="7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 s="7">
        <f t="shared" si="10"/>
        <v>43442.25</v>
      </c>
      <c r="M164">
        <v>1544248800</v>
      </c>
      <c r="N164" s="7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254</v>
      </c>
      <c r="G165" t="s">
        <v>20</v>
      </c>
      <c r="H165">
        <v>246</v>
      </c>
      <c r="I165">
        <f t="shared" si="9"/>
        <v>36.04</v>
      </c>
      <c r="J165" t="s">
        <v>21</v>
      </c>
      <c r="K165" t="s">
        <v>22</v>
      </c>
      <c r="L165" s="7">
        <f t="shared" si="10"/>
        <v>43028.208333333328</v>
      </c>
      <c r="M165">
        <v>1508475600</v>
      </c>
      <c r="N165" s="7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101</v>
      </c>
      <c r="G166" t="s">
        <v>20</v>
      </c>
      <c r="H166">
        <v>1396</v>
      </c>
      <c r="I166">
        <f t="shared" si="9"/>
        <v>108</v>
      </c>
      <c r="J166" t="s">
        <v>21</v>
      </c>
      <c r="K166" t="s">
        <v>22</v>
      </c>
      <c r="L166" s="7">
        <f t="shared" si="10"/>
        <v>43016.208333333328</v>
      </c>
      <c r="M166">
        <v>1507438800</v>
      </c>
      <c r="N166" s="7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 s="7">
        <f t="shared" si="10"/>
        <v>42948.208333333328</v>
      </c>
      <c r="M167">
        <v>1501563600</v>
      </c>
      <c r="N167" s="7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138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 s="7">
        <f t="shared" si="10"/>
        <v>40534.25</v>
      </c>
      <c r="M168">
        <v>1292997600</v>
      </c>
      <c r="N168" s="7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 s="7">
        <f t="shared" si="10"/>
        <v>41435.208333333336</v>
      </c>
      <c r="M169">
        <v>1370840400</v>
      </c>
      <c r="N169" s="7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32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 s="7">
        <f t="shared" si="10"/>
        <v>43518.25</v>
      </c>
      <c r="M170">
        <v>1550815200</v>
      </c>
      <c r="N170" s="7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425</v>
      </c>
      <c r="G171" t="s">
        <v>20</v>
      </c>
      <c r="H171">
        <v>1267</v>
      </c>
      <c r="I171">
        <f t="shared" si="9"/>
        <v>77.990000000000009</v>
      </c>
      <c r="J171" t="s">
        <v>21</v>
      </c>
      <c r="K171" t="s">
        <v>22</v>
      </c>
      <c r="L171" s="7">
        <f t="shared" si="10"/>
        <v>41077.208333333336</v>
      </c>
      <c r="M171">
        <v>1339909200</v>
      </c>
      <c r="N171" s="7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 s="7">
        <f t="shared" si="10"/>
        <v>42950.208333333328</v>
      </c>
      <c r="M172">
        <v>1501736400</v>
      </c>
      <c r="N172" s="7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 s="7">
        <f t="shared" si="10"/>
        <v>41718.208333333336</v>
      </c>
      <c r="M173">
        <v>1395291600</v>
      </c>
      <c r="N173" s="7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 s="7">
        <f t="shared" si="10"/>
        <v>41839.208333333336</v>
      </c>
      <c r="M174">
        <v>1405746000</v>
      </c>
      <c r="N174" s="7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164</v>
      </c>
      <c r="G175" t="s">
        <v>20</v>
      </c>
      <c r="H175">
        <v>1561</v>
      </c>
      <c r="I175">
        <f t="shared" si="9"/>
        <v>100.99000000000001</v>
      </c>
      <c r="J175" t="s">
        <v>21</v>
      </c>
      <c r="K175" t="s">
        <v>22</v>
      </c>
      <c r="L175" s="7">
        <f t="shared" si="10"/>
        <v>41412.208333333336</v>
      </c>
      <c r="M175">
        <v>1368853200</v>
      </c>
      <c r="N175" s="7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111.84</v>
      </c>
      <c r="J176" t="s">
        <v>21</v>
      </c>
      <c r="K176" t="s">
        <v>22</v>
      </c>
      <c r="L176" s="7">
        <f t="shared" si="10"/>
        <v>42282.208333333328</v>
      </c>
      <c r="M176">
        <v>1444021200</v>
      </c>
      <c r="N176" s="7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27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 s="7">
        <f t="shared" si="10"/>
        <v>42613.208333333328</v>
      </c>
      <c r="M177">
        <v>1472619600</v>
      </c>
      <c r="N177" s="7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110.06</v>
      </c>
      <c r="J178" t="s">
        <v>21</v>
      </c>
      <c r="K178" t="s">
        <v>22</v>
      </c>
      <c r="L178" s="7">
        <f t="shared" si="10"/>
        <v>42616.208333333328</v>
      </c>
      <c r="M178">
        <v>1472878800</v>
      </c>
      <c r="N178" s="7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417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 s="7">
        <f t="shared" si="10"/>
        <v>40497.25</v>
      </c>
      <c r="M179">
        <v>1289800800</v>
      </c>
      <c r="N179" s="7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97</v>
      </c>
      <c r="G180" t="s">
        <v>14</v>
      </c>
      <c r="H180">
        <v>210</v>
      </c>
      <c r="I180">
        <f t="shared" si="9"/>
        <v>32.989999999999995</v>
      </c>
      <c r="J180" t="s">
        <v>21</v>
      </c>
      <c r="K180" t="s">
        <v>22</v>
      </c>
      <c r="L180" s="7">
        <f t="shared" si="10"/>
        <v>42999.208333333328</v>
      </c>
      <c r="M180">
        <v>1505970000</v>
      </c>
      <c r="N180" s="7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 s="7">
        <f t="shared" si="10"/>
        <v>41350.208333333336</v>
      </c>
      <c r="M181">
        <v>1363496400</v>
      </c>
      <c r="N181" s="7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309</v>
      </c>
      <c r="G182" t="s">
        <v>20</v>
      </c>
      <c r="H182">
        <v>2107</v>
      </c>
      <c r="I182">
        <f t="shared" si="9"/>
        <v>81.990000000000009</v>
      </c>
      <c r="J182" t="s">
        <v>26</v>
      </c>
      <c r="K182" t="s">
        <v>27</v>
      </c>
      <c r="L182" s="7">
        <f t="shared" si="10"/>
        <v>40259.208333333336</v>
      </c>
      <c r="M182">
        <v>1269234000</v>
      </c>
      <c r="N182" s="7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39.089999999999996</v>
      </c>
      <c r="J183" t="s">
        <v>21</v>
      </c>
      <c r="K183" t="s">
        <v>22</v>
      </c>
      <c r="L183" s="7">
        <f t="shared" si="10"/>
        <v>43012.208333333328</v>
      </c>
      <c r="M183">
        <v>1507093200</v>
      </c>
      <c r="N183" s="7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723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 s="7">
        <f t="shared" si="10"/>
        <v>43631.208333333328</v>
      </c>
      <c r="M184">
        <v>1560574800</v>
      </c>
      <c r="N184" s="7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70</v>
      </c>
      <c r="G185" t="s">
        <v>14</v>
      </c>
      <c r="H185">
        <v>86</v>
      </c>
      <c r="I185">
        <f t="shared" si="9"/>
        <v>40.989999999999995</v>
      </c>
      <c r="J185" t="s">
        <v>15</v>
      </c>
      <c r="K185" t="s">
        <v>16</v>
      </c>
      <c r="L185" s="7">
        <f t="shared" si="10"/>
        <v>40430.208333333336</v>
      </c>
      <c r="M185">
        <v>1284008400</v>
      </c>
      <c r="N185" s="7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 s="7">
        <f t="shared" si="10"/>
        <v>43588.208333333328</v>
      </c>
      <c r="M186">
        <v>1556859600</v>
      </c>
      <c r="N186" s="7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 s="7">
        <f t="shared" si="10"/>
        <v>43233.208333333328</v>
      </c>
      <c r="M187">
        <v>1526187600</v>
      </c>
      <c r="N187" s="7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 s="7">
        <f t="shared" si="10"/>
        <v>41782.208333333336</v>
      </c>
      <c r="M188">
        <v>1400821200</v>
      </c>
      <c r="N188" s="7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 s="7">
        <f t="shared" si="10"/>
        <v>41328.25</v>
      </c>
      <c r="M189">
        <v>1361599200</v>
      </c>
      <c r="N189" s="7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 s="7">
        <f t="shared" si="10"/>
        <v>41975.25</v>
      </c>
      <c r="M190">
        <v>1417500000</v>
      </c>
      <c r="N190" s="7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102.05000000000001</v>
      </c>
      <c r="J191" t="s">
        <v>21</v>
      </c>
      <c r="K191" t="s">
        <v>22</v>
      </c>
      <c r="L191" s="7">
        <f t="shared" si="10"/>
        <v>42433.25</v>
      </c>
      <c r="M191">
        <v>1457071200</v>
      </c>
      <c r="N191" s="7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 s="7">
        <f t="shared" si="10"/>
        <v>41429.208333333336</v>
      </c>
      <c r="M192">
        <v>1370322000</v>
      </c>
      <c r="N192" s="7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 s="7">
        <f t="shared" si="10"/>
        <v>43536.208333333328</v>
      </c>
      <c r="M193">
        <v>1552366800</v>
      </c>
      <c r="N193" s="7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 s="7">
        <f t="shared" si="10"/>
        <v>41817.208333333336</v>
      </c>
      <c r="M194">
        <v>1403845200</v>
      </c>
      <c r="N194" s="7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ROUNDUP(((E195/D195)*100),0)</f>
        <v>46</v>
      </c>
      <c r="G195" t="s">
        <v>14</v>
      </c>
      <c r="H195">
        <v>65</v>
      </c>
      <c r="I195">
        <f t="shared" ref="I195:I258" si="13">ROUNDUP((E195/H195),2)</f>
        <v>46.339999999999996</v>
      </c>
      <c r="J195" t="s">
        <v>21</v>
      </c>
      <c r="K195" t="s">
        <v>22</v>
      </c>
      <c r="L195" s="7">
        <f t="shared" ref="L195:L258" si="14">(((M195/60)/60)/24)+DATE(1970,1,1)</f>
        <v>43198.208333333328</v>
      </c>
      <c r="M195">
        <v>1523163600</v>
      </c>
      <c r="N195" s="7">
        <f t="shared" si="11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69.180000000000007</v>
      </c>
      <c r="J196" t="s">
        <v>21</v>
      </c>
      <c r="K196" t="s">
        <v>22</v>
      </c>
      <c r="L196" s="7">
        <f t="shared" si="14"/>
        <v>42261.208333333328</v>
      </c>
      <c r="M196">
        <v>1442206800</v>
      </c>
      <c r="N196" s="7">
        <f t="shared" ref="N196:N259" si="15">(((O196/60)/60)/24)+DATE(1970,1,1)</f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 s="7">
        <f t="shared" si="14"/>
        <v>43310.208333333328</v>
      </c>
      <c r="M197">
        <v>1532840400</v>
      </c>
      <c r="N197" s="7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64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 s="7">
        <f t="shared" si="14"/>
        <v>42616.208333333328</v>
      </c>
      <c r="M198">
        <v>1472878800</v>
      </c>
      <c r="N198" s="7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299</v>
      </c>
      <c r="G199" t="s">
        <v>20</v>
      </c>
      <c r="H199">
        <v>1989</v>
      </c>
      <c r="I199">
        <f t="shared" si="13"/>
        <v>82.02000000000001</v>
      </c>
      <c r="J199" t="s">
        <v>21</v>
      </c>
      <c r="K199" t="s">
        <v>22</v>
      </c>
      <c r="L199" s="7">
        <f t="shared" si="14"/>
        <v>42909.208333333328</v>
      </c>
      <c r="M199">
        <v>1498194000</v>
      </c>
      <c r="N199" s="7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 s="7">
        <f t="shared" si="14"/>
        <v>40396.208333333336</v>
      </c>
      <c r="M200">
        <v>1281070800</v>
      </c>
      <c r="N200" s="7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74.47</v>
      </c>
      <c r="J201" t="s">
        <v>21</v>
      </c>
      <c r="K201" t="s">
        <v>22</v>
      </c>
      <c r="L201" s="7">
        <f t="shared" si="14"/>
        <v>42192.208333333328</v>
      </c>
      <c r="M201">
        <v>1436245200</v>
      </c>
      <c r="N201" s="7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 s="7">
        <f t="shared" si="14"/>
        <v>40262.208333333336</v>
      </c>
      <c r="M202">
        <v>1269493200</v>
      </c>
      <c r="N202" s="7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682</v>
      </c>
      <c r="G203" t="s">
        <v>20</v>
      </c>
      <c r="H203">
        <v>157</v>
      </c>
      <c r="I203">
        <f t="shared" si="13"/>
        <v>91.12</v>
      </c>
      <c r="J203" t="s">
        <v>21</v>
      </c>
      <c r="K203" t="s">
        <v>22</v>
      </c>
      <c r="L203" s="7">
        <f t="shared" si="14"/>
        <v>41845.208333333336</v>
      </c>
      <c r="M203">
        <v>1406264400</v>
      </c>
      <c r="N203" s="7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79.800000000000011</v>
      </c>
      <c r="J204" t="s">
        <v>21</v>
      </c>
      <c r="K204" t="s">
        <v>22</v>
      </c>
      <c r="L204" s="7">
        <f t="shared" si="14"/>
        <v>40818.208333333336</v>
      </c>
      <c r="M204">
        <v>1317531600</v>
      </c>
      <c r="N204" s="7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 s="7">
        <f t="shared" si="14"/>
        <v>42752.25</v>
      </c>
      <c r="M205">
        <v>1484632800</v>
      </c>
      <c r="N205" s="7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4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 s="7">
        <f t="shared" si="14"/>
        <v>40636.208333333336</v>
      </c>
      <c r="M206">
        <v>1301806800</v>
      </c>
      <c r="N206" s="7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 s="7">
        <f t="shared" si="14"/>
        <v>43390.208333333328</v>
      </c>
      <c r="M207">
        <v>1539752400</v>
      </c>
      <c r="N207" s="7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61.339999999999996</v>
      </c>
      <c r="J208" t="s">
        <v>21</v>
      </c>
      <c r="K208" t="s">
        <v>22</v>
      </c>
      <c r="L208" s="7">
        <f t="shared" si="14"/>
        <v>40236.25</v>
      </c>
      <c r="M208">
        <v>1267250400</v>
      </c>
      <c r="N208" s="7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 s="7">
        <f t="shared" si="14"/>
        <v>43340.208333333328</v>
      </c>
      <c r="M209">
        <v>1535432400</v>
      </c>
      <c r="N209" s="7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102</v>
      </c>
      <c r="G210" t="s">
        <v>20</v>
      </c>
      <c r="H210">
        <v>2053</v>
      </c>
      <c r="I210">
        <f t="shared" si="13"/>
        <v>96.990000000000009</v>
      </c>
      <c r="J210" t="s">
        <v>21</v>
      </c>
      <c r="K210" t="s">
        <v>22</v>
      </c>
      <c r="L210" s="7">
        <f t="shared" si="14"/>
        <v>43048.25</v>
      </c>
      <c r="M210">
        <v>1510207200</v>
      </c>
      <c r="N210" s="7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22</v>
      </c>
      <c r="G211" t="s">
        <v>47</v>
      </c>
      <c r="H211">
        <v>808</v>
      </c>
      <c r="I211">
        <f t="shared" si="13"/>
        <v>51.01</v>
      </c>
      <c r="J211" t="s">
        <v>26</v>
      </c>
      <c r="K211" t="s">
        <v>27</v>
      </c>
      <c r="L211" s="7">
        <f t="shared" si="14"/>
        <v>42496.208333333328</v>
      </c>
      <c r="M211">
        <v>1462510800</v>
      </c>
      <c r="N211" s="7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68</v>
      </c>
      <c r="G212" t="s">
        <v>14</v>
      </c>
      <c r="H212">
        <v>226</v>
      </c>
      <c r="I212">
        <f t="shared" si="13"/>
        <v>28.05</v>
      </c>
      <c r="J212" t="s">
        <v>36</v>
      </c>
      <c r="K212" t="s">
        <v>37</v>
      </c>
      <c r="L212" s="7">
        <f t="shared" si="14"/>
        <v>42797.25</v>
      </c>
      <c r="M212">
        <v>1488520800</v>
      </c>
      <c r="N212" s="7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60.989999999999995</v>
      </c>
      <c r="J213" t="s">
        <v>21</v>
      </c>
      <c r="K213" t="s">
        <v>22</v>
      </c>
      <c r="L213" s="7">
        <f t="shared" si="14"/>
        <v>41513.208333333336</v>
      </c>
      <c r="M213">
        <v>1377579600</v>
      </c>
      <c r="N213" s="7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73.22</v>
      </c>
      <c r="J214" t="s">
        <v>21</v>
      </c>
      <c r="K214" t="s">
        <v>22</v>
      </c>
      <c r="L214" s="7">
        <f t="shared" si="14"/>
        <v>43814.25</v>
      </c>
      <c r="M214">
        <v>1576389600</v>
      </c>
      <c r="N214" s="7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196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 s="7">
        <f t="shared" si="14"/>
        <v>40488.208333333336</v>
      </c>
      <c r="M215">
        <v>1289019600</v>
      </c>
      <c r="N215" s="7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1024</v>
      </c>
      <c r="G216" t="s">
        <v>20</v>
      </c>
      <c r="H216">
        <v>165</v>
      </c>
      <c r="I216">
        <f t="shared" si="13"/>
        <v>86.820000000000007</v>
      </c>
      <c r="J216" t="s">
        <v>21</v>
      </c>
      <c r="K216" t="s">
        <v>22</v>
      </c>
      <c r="L216" s="7">
        <f t="shared" si="14"/>
        <v>40409.208333333336</v>
      </c>
      <c r="M216">
        <v>1282194000</v>
      </c>
      <c r="N216" s="7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42.129999999999995</v>
      </c>
      <c r="J217" t="s">
        <v>21</v>
      </c>
      <c r="K217" t="s">
        <v>22</v>
      </c>
      <c r="L217" s="7">
        <f t="shared" si="14"/>
        <v>43509.25</v>
      </c>
      <c r="M217">
        <v>1550037600</v>
      </c>
      <c r="N217" s="7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156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 s="7">
        <f t="shared" si="14"/>
        <v>40869.25</v>
      </c>
      <c r="M218">
        <v>1321941600</v>
      </c>
      <c r="N218" s="7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62.01</v>
      </c>
      <c r="J219" t="s">
        <v>21</v>
      </c>
      <c r="K219" t="s">
        <v>22</v>
      </c>
      <c r="L219" s="7">
        <f t="shared" si="14"/>
        <v>43583.208333333328</v>
      </c>
      <c r="M219">
        <v>1556427600</v>
      </c>
      <c r="N219" s="7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 s="7">
        <f t="shared" si="14"/>
        <v>40858.25</v>
      </c>
      <c r="M220">
        <v>1320991200</v>
      </c>
      <c r="N220" s="7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333</v>
      </c>
      <c r="G221" t="s">
        <v>20</v>
      </c>
      <c r="H221">
        <v>1539</v>
      </c>
      <c r="I221">
        <f t="shared" si="13"/>
        <v>90</v>
      </c>
      <c r="J221" t="s">
        <v>21</v>
      </c>
      <c r="K221" t="s">
        <v>22</v>
      </c>
      <c r="L221" s="7">
        <f t="shared" si="14"/>
        <v>41137.208333333336</v>
      </c>
      <c r="M221">
        <v>1345093200</v>
      </c>
      <c r="N221" s="7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9</v>
      </c>
      <c r="G222" t="s">
        <v>14</v>
      </c>
      <c r="H222">
        <v>17</v>
      </c>
      <c r="I222">
        <f t="shared" si="13"/>
        <v>39.239999999999995</v>
      </c>
      <c r="J222" t="s">
        <v>21</v>
      </c>
      <c r="K222" t="s">
        <v>22</v>
      </c>
      <c r="L222" s="7">
        <f t="shared" si="14"/>
        <v>40725.208333333336</v>
      </c>
      <c r="M222">
        <v>1309496400</v>
      </c>
      <c r="N222" s="7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55</v>
      </c>
      <c r="J223" t="s">
        <v>21</v>
      </c>
      <c r="K223" t="s">
        <v>22</v>
      </c>
      <c r="L223" s="7">
        <f t="shared" si="14"/>
        <v>41081.208333333336</v>
      </c>
      <c r="M223">
        <v>1340254800</v>
      </c>
      <c r="N223" s="7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48</v>
      </c>
      <c r="J224" t="s">
        <v>21</v>
      </c>
      <c r="K224" t="s">
        <v>22</v>
      </c>
      <c r="L224" s="7">
        <f t="shared" si="14"/>
        <v>41914.208333333336</v>
      </c>
      <c r="M224">
        <v>1412226000</v>
      </c>
      <c r="N224" s="7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 s="7">
        <f t="shared" si="14"/>
        <v>42445.208333333328</v>
      </c>
      <c r="M225">
        <v>1458104400</v>
      </c>
      <c r="N225" s="7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 s="7">
        <f t="shared" si="14"/>
        <v>41906.208333333336</v>
      </c>
      <c r="M226">
        <v>1411534800</v>
      </c>
      <c r="N226" s="7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 s="7">
        <f t="shared" si="14"/>
        <v>41762.208333333336</v>
      </c>
      <c r="M227">
        <v>1399093200</v>
      </c>
      <c r="N227" s="7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98.210000000000008</v>
      </c>
      <c r="J228" t="s">
        <v>21</v>
      </c>
      <c r="K228" t="s">
        <v>22</v>
      </c>
      <c r="L228" s="7">
        <f t="shared" si="14"/>
        <v>40276.208333333336</v>
      </c>
      <c r="M228">
        <v>1270702800</v>
      </c>
      <c r="N228" s="7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108.97</v>
      </c>
      <c r="J229" t="s">
        <v>21</v>
      </c>
      <c r="K229" t="s">
        <v>22</v>
      </c>
      <c r="L229" s="7">
        <f t="shared" si="14"/>
        <v>42139.208333333328</v>
      </c>
      <c r="M229">
        <v>1431666000</v>
      </c>
      <c r="N229" s="7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 s="7">
        <f t="shared" si="14"/>
        <v>42613.208333333328</v>
      </c>
      <c r="M230">
        <v>1472619600</v>
      </c>
      <c r="N230" s="7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65</v>
      </c>
      <c r="J231" t="s">
        <v>21</v>
      </c>
      <c r="K231" t="s">
        <v>22</v>
      </c>
      <c r="L231" s="7">
        <f t="shared" si="14"/>
        <v>42887.208333333328</v>
      </c>
      <c r="M231">
        <v>1496293200</v>
      </c>
      <c r="N231" s="7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421</v>
      </c>
      <c r="G232" t="s">
        <v>20</v>
      </c>
      <c r="H232">
        <v>101</v>
      </c>
      <c r="I232">
        <f t="shared" si="13"/>
        <v>99.850000000000009</v>
      </c>
      <c r="J232" t="s">
        <v>21</v>
      </c>
      <c r="K232" t="s">
        <v>22</v>
      </c>
      <c r="L232" s="7">
        <f t="shared" si="14"/>
        <v>43805.25</v>
      </c>
      <c r="M232">
        <v>1575612000</v>
      </c>
      <c r="N232" s="7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82.440000000000012</v>
      </c>
      <c r="J233" t="s">
        <v>21</v>
      </c>
      <c r="K233" t="s">
        <v>22</v>
      </c>
      <c r="L233" s="7">
        <f t="shared" si="14"/>
        <v>41415.208333333336</v>
      </c>
      <c r="M233">
        <v>1369112400</v>
      </c>
      <c r="N233" s="7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172</v>
      </c>
      <c r="G234" t="s">
        <v>20</v>
      </c>
      <c r="H234">
        <v>92</v>
      </c>
      <c r="I234">
        <f t="shared" si="13"/>
        <v>63.3</v>
      </c>
      <c r="J234" t="s">
        <v>21</v>
      </c>
      <c r="K234" t="s">
        <v>22</v>
      </c>
      <c r="L234" s="7">
        <f t="shared" si="14"/>
        <v>42576.208333333328</v>
      </c>
      <c r="M234">
        <v>1469422800</v>
      </c>
      <c r="N234" s="7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96.78</v>
      </c>
      <c r="J235" t="s">
        <v>21</v>
      </c>
      <c r="K235" t="s">
        <v>22</v>
      </c>
      <c r="L235" s="7">
        <f t="shared" si="14"/>
        <v>40706.208333333336</v>
      </c>
      <c r="M235">
        <v>1307854800</v>
      </c>
      <c r="N235" s="7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110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 s="7">
        <f t="shared" si="14"/>
        <v>42969.208333333328</v>
      </c>
      <c r="M236">
        <v>1503378000</v>
      </c>
      <c r="N236" s="7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39.019999999999996</v>
      </c>
      <c r="J237" t="s">
        <v>21</v>
      </c>
      <c r="K237" t="s">
        <v>22</v>
      </c>
      <c r="L237" s="7">
        <f t="shared" si="14"/>
        <v>42779.25</v>
      </c>
      <c r="M237">
        <v>1486965600</v>
      </c>
      <c r="N237" s="7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75.850000000000009</v>
      </c>
      <c r="J238" t="s">
        <v>26</v>
      </c>
      <c r="K238" t="s">
        <v>27</v>
      </c>
      <c r="L238" s="7">
        <f t="shared" si="14"/>
        <v>43641.208333333328</v>
      </c>
      <c r="M238">
        <v>1561438800</v>
      </c>
      <c r="N238" s="7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160</v>
      </c>
      <c r="G239" t="s">
        <v>20</v>
      </c>
      <c r="H239">
        <v>329</v>
      </c>
      <c r="I239">
        <f t="shared" si="13"/>
        <v>45.059999999999995</v>
      </c>
      <c r="J239" t="s">
        <v>21</v>
      </c>
      <c r="K239" t="s">
        <v>22</v>
      </c>
      <c r="L239" s="7">
        <f t="shared" si="14"/>
        <v>41754.208333333336</v>
      </c>
      <c r="M239">
        <v>1398402000</v>
      </c>
      <c r="N239" s="7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423</v>
      </c>
      <c r="G240" t="s">
        <v>20</v>
      </c>
      <c r="H240">
        <v>97</v>
      </c>
      <c r="I240">
        <f t="shared" si="13"/>
        <v>104.52000000000001</v>
      </c>
      <c r="J240" t="s">
        <v>36</v>
      </c>
      <c r="K240" t="s">
        <v>37</v>
      </c>
      <c r="L240" s="7">
        <f t="shared" si="14"/>
        <v>43083.25</v>
      </c>
      <c r="M240">
        <v>1513231200</v>
      </c>
      <c r="N240" s="7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76.27000000000001</v>
      </c>
      <c r="J241" t="s">
        <v>21</v>
      </c>
      <c r="K241" t="s">
        <v>22</v>
      </c>
      <c r="L241" s="7">
        <f t="shared" si="14"/>
        <v>42245.208333333328</v>
      </c>
      <c r="M241">
        <v>1440824400</v>
      </c>
      <c r="N241" s="7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69.02000000000001</v>
      </c>
      <c r="J242" t="s">
        <v>21</v>
      </c>
      <c r="K242" t="s">
        <v>22</v>
      </c>
      <c r="L242" s="7">
        <f t="shared" si="14"/>
        <v>40396.208333333336</v>
      </c>
      <c r="M242">
        <v>1281070800</v>
      </c>
      <c r="N242" s="7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 s="7">
        <f t="shared" si="14"/>
        <v>41742.208333333336</v>
      </c>
      <c r="M243">
        <v>1397365200</v>
      </c>
      <c r="N243" s="7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42.919999999999995</v>
      </c>
      <c r="J244" t="s">
        <v>21</v>
      </c>
      <c r="K244" t="s">
        <v>22</v>
      </c>
      <c r="L244" s="7">
        <f t="shared" si="14"/>
        <v>42865.208333333328</v>
      </c>
      <c r="M244">
        <v>1494392400</v>
      </c>
      <c r="N244" s="7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446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 s="7">
        <f t="shared" si="14"/>
        <v>43163.25</v>
      </c>
      <c r="M245">
        <v>1520143200</v>
      </c>
      <c r="N245" s="7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 s="7">
        <f t="shared" si="14"/>
        <v>41834.208333333336</v>
      </c>
      <c r="M246">
        <v>1405314000</v>
      </c>
      <c r="N246" s="7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510</v>
      </c>
      <c r="G247" t="s">
        <v>20</v>
      </c>
      <c r="H247">
        <v>214</v>
      </c>
      <c r="I247">
        <f t="shared" si="13"/>
        <v>69.03</v>
      </c>
      <c r="J247" t="s">
        <v>21</v>
      </c>
      <c r="K247" t="s">
        <v>22</v>
      </c>
      <c r="L247" s="7">
        <f t="shared" si="14"/>
        <v>41736.208333333336</v>
      </c>
      <c r="M247">
        <v>1396846800</v>
      </c>
      <c r="N247" s="7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65.990000000000009</v>
      </c>
      <c r="J248" t="s">
        <v>21</v>
      </c>
      <c r="K248" t="s">
        <v>22</v>
      </c>
      <c r="L248" s="7">
        <f t="shared" si="14"/>
        <v>41491.208333333336</v>
      </c>
      <c r="M248">
        <v>1375678800</v>
      </c>
      <c r="N248" s="7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98.02000000000001</v>
      </c>
      <c r="J249" t="s">
        <v>21</v>
      </c>
      <c r="K249" t="s">
        <v>22</v>
      </c>
      <c r="L249" s="7">
        <f t="shared" si="14"/>
        <v>42726.25</v>
      </c>
      <c r="M249">
        <v>1482386400</v>
      </c>
      <c r="N249" s="7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212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 s="7">
        <f t="shared" si="14"/>
        <v>42004.25</v>
      </c>
      <c r="M250">
        <v>1420005600</v>
      </c>
      <c r="N250" s="7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274</v>
      </c>
      <c r="G251" t="s">
        <v>20</v>
      </c>
      <c r="H251">
        <v>6465</v>
      </c>
      <c r="I251">
        <f t="shared" si="13"/>
        <v>26.01</v>
      </c>
      <c r="J251" t="s">
        <v>21</v>
      </c>
      <c r="K251" t="s">
        <v>22</v>
      </c>
      <c r="L251" s="7">
        <f t="shared" si="14"/>
        <v>42006.25</v>
      </c>
      <c r="M251">
        <v>1420178400</v>
      </c>
      <c r="N251" s="7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 s="7">
        <f t="shared" si="14"/>
        <v>40203.25</v>
      </c>
      <c r="M252">
        <v>1264399200</v>
      </c>
      <c r="N252" s="7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55</v>
      </c>
      <c r="G253" t="s">
        <v>14</v>
      </c>
      <c r="H253">
        <v>101</v>
      </c>
      <c r="I253">
        <f t="shared" si="13"/>
        <v>38.019999999999996</v>
      </c>
      <c r="J253" t="s">
        <v>21</v>
      </c>
      <c r="K253" t="s">
        <v>22</v>
      </c>
      <c r="L253" s="7">
        <f t="shared" si="14"/>
        <v>41252.25</v>
      </c>
      <c r="M253">
        <v>1355032800</v>
      </c>
      <c r="N253" s="7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627</v>
      </c>
      <c r="G254" t="s">
        <v>20</v>
      </c>
      <c r="H254">
        <v>59</v>
      </c>
      <c r="I254">
        <f t="shared" si="13"/>
        <v>106.16000000000001</v>
      </c>
      <c r="J254" t="s">
        <v>21</v>
      </c>
      <c r="K254" t="s">
        <v>22</v>
      </c>
      <c r="L254" s="7">
        <f t="shared" si="14"/>
        <v>41572.208333333336</v>
      </c>
      <c r="M254">
        <v>1382677200</v>
      </c>
      <c r="N254" s="7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90</v>
      </c>
      <c r="G255" t="s">
        <v>14</v>
      </c>
      <c r="H255">
        <v>1335</v>
      </c>
      <c r="I255">
        <f t="shared" si="13"/>
        <v>81.02000000000001</v>
      </c>
      <c r="J255" t="s">
        <v>15</v>
      </c>
      <c r="K255" t="s">
        <v>16</v>
      </c>
      <c r="L255" s="7">
        <f t="shared" si="14"/>
        <v>40641.208333333336</v>
      </c>
      <c r="M255">
        <v>1302238800</v>
      </c>
      <c r="N255" s="7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 s="7">
        <f t="shared" si="14"/>
        <v>42787.25</v>
      </c>
      <c r="M256">
        <v>1487656800</v>
      </c>
      <c r="N256" s="7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121</v>
      </c>
      <c r="G257" t="s">
        <v>20</v>
      </c>
      <c r="H257">
        <v>1697</v>
      </c>
      <c r="I257">
        <f t="shared" si="13"/>
        <v>57.01</v>
      </c>
      <c r="J257" t="s">
        <v>21</v>
      </c>
      <c r="K257" t="s">
        <v>22</v>
      </c>
      <c r="L257" s="7">
        <f t="shared" si="14"/>
        <v>40590.25</v>
      </c>
      <c r="M257">
        <v>1297836000</v>
      </c>
      <c r="N257" s="7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24</v>
      </c>
      <c r="G258" t="s">
        <v>14</v>
      </c>
      <c r="H258">
        <v>15</v>
      </c>
      <c r="I258">
        <f t="shared" si="13"/>
        <v>63.94</v>
      </c>
      <c r="J258" t="s">
        <v>40</v>
      </c>
      <c r="K258" t="s">
        <v>41</v>
      </c>
      <c r="L258" s="7">
        <f t="shared" si="14"/>
        <v>42393.25</v>
      </c>
      <c r="M258">
        <v>1453615200</v>
      </c>
      <c r="N258" s="7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ROUNDUP(((E259/D259)*100),0)</f>
        <v>146</v>
      </c>
      <c r="G259" t="s">
        <v>20</v>
      </c>
      <c r="H259">
        <v>92</v>
      </c>
      <c r="I259">
        <f t="shared" ref="I259:I322" si="17">ROUNDUP((E259/H259),2)</f>
        <v>90.460000000000008</v>
      </c>
      <c r="J259" t="s">
        <v>21</v>
      </c>
      <c r="K259" t="s">
        <v>22</v>
      </c>
      <c r="L259" s="7">
        <f t="shared" ref="L259:L322" si="18">(((M259/60)/60)/24)+DATE(1970,1,1)</f>
        <v>41338.25</v>
      </c>
      <c r="M259">
        <v>1362463200</v>
      </c>
      <c r="N259" s="7">
        <f t="shared" si="15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269</v>
      </c>
      <c r="G260" t="s">
        <v>20</v>
      </c>
      <c r="H260">
        <v>186</v>
      </c>
      <c r="I260">
        <f t="shared" si="17"/>
        <v>72.180000000000007</v>
      </c>
      <c r="J260" t="s">
        <v>21</v>
      </c>
      <c r="K260" t="s">
        <v>22</v>
      </c>
      <c r="L260" s="7">
        <f t="shared" si="18"/>
        <v>42712.25</v>
      </c>
      <c r="M260">
        <v>1481176800</v>
      </c>
      <c r="N260" s="7">
        <f t="shared" ref="N260:N323" si="19">(((O260/60)/60)/24)+DATE(1970,1,1)</f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77.940000000000012</v>
      </c>
      <c r="J261" t="s">
        <v>21</v>
      </c>
      <c r="K261" t="s">
        <v>22</v>
      </c>
      <c r="L261" s="7">
        <f t="shared" si="18"/>
        <v>41251.25</v>
      </c>
      <c r="M261">
        <v>1354946400</v>
      </c>
      <c r="N261" s="7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 s="7">
        <f t="shared" si="18"/>
        <v>41180.208333333336</v>
      </c>
      <c r="M262">
        <v>1348808400</v>
      </c>
      <c r="N262" s="7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32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 s="7">
        <f t="shared" si="18"/>
        <v>40415.208333333336</v>
      </c>
      <c r="M263">
        <v>1282712400</v>
      </c>
      <c r="N263" s="7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314</v>
      </c>
      <c r="G264" t="s">
        <v>20</v>
      </c>
      <c r="H264">
        <v>107</v>
      </c>
      <c r="I264">
        <f t="shared" si="17"/>
        <v>49.8</v>
      </c>
      <c r="J264" t="s">
        <v>21</v>
      </c>
      <c r="K264" t="s">
        <v>22</v>
      </c>
      <c r="L264" s="7">
        <f t="shared" si="18"/>
        <v>40638.208333333336</v>
      </c>
      <c r="M264">
        <v>1301979600</v>
      </c>
      <c r="N264" s="7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54.059999999999995</v>
      </c>
      <c r="J265" t="s">
        <v>21</v>
      </c>
      <c r="K265" t="s">
        <v>22</v>
      </c>
      <c r="L265" s="7">
        <f t="shared" si="18"/>
        <v>40187.25</v>
      </c>
      <c r="M265">
        <v>1263016800</v>
      </c>
      <c r="N265" s="7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30.01</v>
      </c>
      <c r="J266" t="s">
        <v>21</v>
      </c>
      <c r="K266" t="s">
        <v>22</v>
      </c>
      <c r="L266" s="7">
        <f t="shared" si="18"/>
        <v>41317.25</v>
      </c>
      <c r="M266">
        <v>1360648800</v>
      </c>
      <c r="N266" s="7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124</v>
      </c>
      <c r="G267" t="s">
        <v>20</v>
      </c>
      <c r="H267">
        <v>86</v>
      </c>
      <c r="I267">
        <f t="shared" si="17"/>
        <v>70.13000000000001</v>
      </c>
      <c r="J267" t="s">
        <v>21</v>
      </c>
      <c r="K267" t="s">
        <v>22</v>
      </c>
      <c r="L267" s="7">
        <f t="shared" si="18"/>
        <v>42372.25</v>
      </c>
      <c r="M267">
        <v>1451800800</v>
      </c>
      <c r="N267" s="7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 s="7">
        <f t="shared" si="18"/>
        <v>41950.25</v>
      </c>
      <c r="M268">
        <v>1415340000</v>
      </c>
      <c r="N268" s="7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52</v>
      </c>
      <c r="J269" t="s">
        <v>26</v>
      </c>
      <c r="K269" t="s">
        <v>27</v>
      </c>
      <c r="L269" s="7">
        <f t="shared" si="18"/>
        <v>41206.208333333336</v>
      </c>
      <c r="M269">
        <v>1351054800</v>
      </c>
      <c r="N269" s="7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56.419999999999995</v>
      </c>
      <c r="J270" t="s">
        <v>21</v>
      </c>
      <c r="K270" t="s">
        <v>22</v>
      </c>
      <c r="L270" s="7">
        <f t="shared" si="18"/>
        <v>41186.208333333336</v>
      </c>
      <c r="M270">
        <v>1349326800</v>
      </c>
      <c r="N270" s="7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101.64</v>
      </c>
      <c r="J271" t="s">
        <v>21</v>
      </c>
      <c r="K271" t="s">
        <v>22</v>
      </c>
      <c r="L271" s="7">
        <f t="shared" si="18"/>
        <v>43496.25</v>
      </c>
      <c r="M271">
        <v>1548914400</v>
      </c>
      <c r="N271" s="7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28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 s="7">
        <f t="shared" si="18"/>
        <v>40514.25</v>
      </c>
      <c r="M272">
        <v>1291269600</v>
      </c>
      <c r="N272" s="7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2</v>
      </c>
      <c r="G273" t="s">
        <v>47</v>
      </c>
      <c r="H273">
        <v>61</v>
      </c>
      <c r="I273">
        <f t="shared" si="17"/>
        <v>32.019999999999996</v>
      </c>
      <c r="J273" t="s">
        <v>21</v>
      </c>
      <c r="K273" t="s">
        <v>22</v>
      </c>
      <c r="L273" s="7">
        <f t="shared" si="18"/>
        <v>42345.25</v>
      </c>
      <c r="M273">
        <v>1449468000</v>
      </c>
      <c r="N273" s="7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305</v>
      </c>
      <c r="G274" t="s">
        <v>20</v>
      </c>
      <c r="H274">
        <v>1894</v>
      </c>
      <c r="I274">
        <f t="shared" si="17"/>
        <v>82.03</v>
      </c>
      <c r="J274" t="s">
        <v>21</v>
      </c>
      <c r="K274" t="s">
        <v>22</v>
      </c>
      <c r="L274" s="7">
        <f t="shared" si="18"/>
        <v>43656.208333333328</v>
      </c>
      <c r="M274">
        <v>1562734800</v>
      </c>
      <c r="N274" s="7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138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 s="7">
        <f t="shared" si="18"/>
        <v>42995.208333333328</v>
      </c>
      <c r="M275">
        <v>1505624400</v>
      </c>
      <c r="N275" s="7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33</v>
      </c>
      <c r="G276" t="s">
        <v>14</v>
      </c>
      <c r="H276">
        <v>15</v>
      </c>
      <c r="I276">
        <f t="shared" si="17"/>
        <v>51.54</v>
      </c>
      <c r="J276" t="s">
        <v>21</v>
      </c>
      <c r="K276" t="s">
        <v>22</v>
      </c>
      <c r="L276" s="7">
        <f t="shared" si="18"/>
        <v>43045.25</v>
      </c>
      <c r="M276">
        <v>1509948000</v>
      </c>
      <c r="N276" s="7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 s="7">
        <f t="shared" si="18"/>
        <v>43561.208333333328</v>
      </c>
      <c r="M277">
        <v>1554526800</v>
      </c>
      <c r="N277" s="7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40.04</v>
      </c>
      <c r="J278" t="s">
        <v>21</v>
      </c>
      <c r="K278" t="s">
        <v>22</v>
      </c>
      <c r="L278" s="7">
        <f t="shared" si="18"/>
        <v>41018.208333333336</v>
      </c>
      <c r="M278">
        <v>1334811600</v>
      </c>
      <c r="N278" s="7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1067</v>
      </c>
      <c r="G279" t="s">
        <v>20</v>
      </c>
      <c r="H279">
        <v>83</v>
      </c>
      <c r="I279">
        <f t="shared" si="17"/>
        <v>89.940000000000012</v>
      </c>
      <c r="J279" t="s">
        <v>21</v>
      </c>
      <c r="K279" t="s">
        <v>22</v>
      </c>
      <c r="L279" s="7">
        <f t="shared" si="18"/>
        <v>40378.208333333336</v>
      </c>
      <c r="M279">
        <v>1279515600</v>
      </c>
      <c r="N279" s="7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96.7</v>
      </c>
      <c r="J280" t="s">
        <v>21</v>
      </c>
      <c r="K280" t="s">
        <v>22</v>
      </c>
      <c r="L280" s="7">
        <f t="shared" si="18"/>
        <v>41239.25</v>
      </c>
      <c r="M280">
        <v>1353909600</v>
      </c>
      <c r="N280" s="7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25.020000000000003</v>
      </c>
      <c r="J281" t="s">
        <v>21</v>
      </c>
      <c r="K281" t="s">
        <v>22</v>
      </c>
      <c r="L281" s="7">
        <f t="shared" si="18"/>
        <v>43346.208333333328</v>
      </c>
      <c r="M281">
        <v>1535950800</v>
      </c>
      <c r="N281" s="7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582</v>
      </c>
      <c r="G282" t="s">
        <v>20</v>
      </c>
      <c r="H282">
        <v>393</v>
      </c>
      <c r="I282">
        <f t="shared" si="17"/>
        <v>36.989999999999995</v>
      </c>
      <c r="J282" t="s">
        <v>21</v>
      </c>
      <c r="K282" t="s">
        <v>22</v>
      </c>
      <c r="L282" s="7">
        <f t="shared" si="18"/>
        <v>43060.25</v>
      </c>
      <c r="M282">
        <v>1511244000</v>
      </c>
      <c r="N282" s="7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73.02000000000001</v>
      </c>
      <c r="J283" t="s">
        <v>21</v>
      </c>
      <c r="K283" t="s">
        <v>22</v>
      </c>
      <c r="L283" s="7">
        <f t="shared" si="18"/>
        <v>40979.25</v>
      </c>
      <c r="M283">
        <v>1331445600</v>
      </c>
      <c r="N283" s="7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109</v>
      </c>
      <c r="G284" t="s">
        <v>20</v>
      </c>
      <c r="H284">
        <v>133</v>
      </c>
      <c r="I284">
        <f t="shared" si="17"/>
        <v>68.25</v>
      </c>
      <c r="J284" t="s">
        <v>21</v>
      </c>
      <c r="K284" t="s">
        <v>22</v>
      </c>
      <c r="L284" s="7">
        <f t="shared" si="18"/>
        <v>42701.25</v>
      </c>
      <c r="M284">
        <v>1480226400</v>
      </c>
      <c r="N284" s="7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52.32</v>
      </c>
      <c r="J285" t="s">
        <v>36</v>
      </c>
      <c r="K285" t="s">
        <v>37</v>
      </c>
      <c r="L285" s="7">
        <f t="shared" si="18"/>
        <v>42520.208333333328</v>
      </c>
      <c r="M285">
        <v>1464584400</v>
      </c>
      <c r="N285" s="7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84</v>
      </c>
      <c r="G286" t="s">
        <v>14</v>
      </c>
      <c r="H286">
        <v>132</v>
      </c>
      <c r="I286">
        <f t="shared" si="17"/>
        <v>61.769999999999996</v>
      </c>
      <c r="J286" t="s">
        <v>21</v>
      </c>
      <c r="K286" t="s">
        <v>22</v>
      </c>
      <c r="L286" s="7">
        <f t="shared" si="18"/>
        <v>41030.208333333336</v>
      </c>
      <c r="M286">
        <v>1335848400</v>
      </c>
      <c r="N286" s="7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707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 s="7">
        <f t="shared" si="18"/>
        <v>42623.208333333328</v>
      </c>
      <c r="M287">
        <v>1473483600</v>
      </c>
      <c r="N287" s="7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18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 s="7">
        <f t="shared" si="18"/>
        <v>42697.25</v>
      </c>
      <c r="M288">
        <v>1479880800</v>
      </c>
      <c r="N288" s="7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75.08</v>
      </c>
      <c r="J289" t="s">
        <v>21</v>
      </c>
      <c r="K289" t="s">
        <v>22</v>
      </c>
      <c r="L289" s="7">
        <f t="shared" si="18"/>
        <v>42122.208333333328</v>
      </c>
      <c r="M289">
        <v>1430197200</v>
      </c>
      <c r="N289" s="7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39.979999999999997</v>
      </c>
      <c r="J290" t="s">
        <v>36</v>
      </c>
      <c r="K290" t="s">
        <v>37</v>
      </c>
      <c r="L290" s="7">
        <f t="shared" si="18"/>
        <v>40982.208333333336</v>
      </c>
      <c r="M290">
        <v>1331701200</v>
      </c>
      <c r="N290" s="7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1685</v>
      </c>
      <c r="G291" t="s">
        <v>20</v>
      </c>
      <c r="H291">
        <v>337</v>
      </c>
      <c r="I291">
        <f t="shared" si="17"/>
        <v>39.989999999999995</v>
      </c>
      <c r="J291" t="s">
        <v>15</v>
      </c>
      <c r="K291" t="s">
        <v>16</v>
      </c>
      <c r="L291" s="7">
        <f t="shared" si="18"/>
        <v>42219.208333333328</v>
      </c>
      <c r="M291">
        <v>1438578000</v>
      </c>
      <c r="N291" s="7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55</v>
      </c>
      <c r="G292" t="s">
        <v>14</v>
      </c>
      <c r="H292">
        <v>908</v>
      </c>
      <c r="I292">
        <f t="shared" si="17"/>
        <v>101.02000000000001</v>
      </c>
      <c r="J292" t="s">
        <v>21</v>
      </c>
      <c r="K292" t="s">
        <v>22</v>
      </c>
      <c r="L292" s="7">
        <f t="shared" si="18"/>
        <v>41404.208333333336</v>
      </c>
      <c r="M292">
        <v>1368162000</v>
      </c>
      <c r="N292" s="7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76.820000000000007</v>
      </c>
      <c r="J293" t="s">
        <v>21</v>
      </c>
      <c r="K293" t="s">
        <v>22</v>
      </c>
      <c r="L293" s="7">
        <f t="shared" si="18"/>
        <v>40831.208333333336</v>
      </c>
      <c r="M293">
        <v>1318654800</v>
      </c>
      <c r="N293" s="7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 s="7">
        <f t="shared" si="18"/>
        <v>40984.208333333336</v>
      </c>
      <c r="M294">
        <v>1331874000</v>
      </c>
      <c r="N294" s="7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17</v>
      </c>
      <c r="G295" t="s">
        <v>74</v>
      </c>
      <c r="H295">
        <v>32</v>
      </c>
      <c r="I295">
        <f t="shared" si="17"/>
        <v>33.29</v>
      </c>
      <c r="J295" t="s">
        <v>107</v>
      </c>
      <c r="K295" t="s">
        <v>108</v>
      </c>
      <c r="L295" s="7">
        <f t="shared" si="18"/>
        <v>40456.208333333336</v>
      </c>
      <c r="M295">
        <v>1286254800</v>
      </c>
      <c r="N295" s="7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43.93</v>
      </c>
      <c r="J296" t="s">
        <v>21</v>
      </c>
      <c r="K296" t="s">
        <v>22</v>
      </c>
      <c r="L296" s="7">
        <f t="shared" si="18"/>
        <v>43399.208333333328</v>
      </c>
      <c r="M296">
        <v>1540530000</v>
      </c>
      <c r="N296" s="7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36.01</v>
      </c>
      <c r="J297" t="s">
        <v>98</v>
      </c>
      <c r="K297" t="s">
        <v>99</v>
      </c>
      <c r="L297" s="7">
        <f t="shared" si="18"/>
        <v>41562.208333333336</v>
      </c>
      <c r="M297">
        <v>1381813200</v>
      </c>
      <c r="N297" s="7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88.22</v>
      </c>
      <c r="J298" t="s">
        <v>26</v>
      </c>
      <c r="K298" t="s">
        <v>27</v>
      </c>
      <c r="L298" s="7">
        <f t="shared" si="18"/>
        <v>43493.25</v>
      </c>
      <c r="M298">
        <v>1548655200</v>
      </c>
      <c r="N298" s="7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95</v>
      </c>
      <c r="G299" t="s">
        <v>14</v>
      </c>
      <c r="H299">
        <v>104</v>
      </c>
      <c r="I299">
        <f t="shared" si="17"/>
        <v>65.25</v>
      </c>
      <c r="J299" t="s">
        <v>26</v>
      </c>
      <c r="K299" t="s">
        <v>27</v>
      </c>
      <c r="L299" s="7">
        <f t="shared" si="18"/>
        <v>41653.25</v>
      </c>
      <c r="M299">
        <v>1389679200</v>
      </c>
      <c r="N299" s="7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69.960000000000008</v>
      </c>
      <c r="J300" t="s">
        <v>21</v>
      </c>
      <c r="K300" t="s">
        <v>22</v>
      </c>
      <c r="L300" s="7">
        <f t="shared" si="18"/>
        <v>42426.25</v>
      </c>
      <c r="M300">
        <v>1456466400</v>
      </c>
      <c r="N300" s="7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52</v>
      </c>
      <c r="G301" t="s">
        <v>14</v>
      </c>
      <c r="H301">
        <v>49</v>
      </c>
      <c r="I301">
        <f t="shared" si="17"/>
        <v>39.879999999999995</v>
      </c>
      <c r="J301" t="s">
        <v>21</v>
      </c>
      <c r="K301" t="s">
        <v>22</v>
      </c>
      <c r="L301" s="7">
        <f t="shared" si="18"/>
        <v>42432.25</v>
      </c>
      <c r="M301">
        <v>1456984800</v>
      </c>
      <c r="N301" s="7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 s="7">
        <f t="shared" si="18"/>
        <v>42977.208333333328</v>
      </c>
      <c r="M302">
        <v>1504069200</v>
      </c>
      <c r="N302" s="7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41.03</v>
      </c>
      <c r="J303" t="s">
        <v>21</v>
      </c>
      <c r="K303" t="s">
        <v>22</v>
      </c>
      <c r="L303" s="7">
        <f t="shared" si="18"/>
        <v>42061.25</v>
      </c>
      <c r="M303">
        <v>1424930400</v>
      </c>
      <c r="N303" s="7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98.92</v>
      </c>
      <c r="J304" t="s">
        <v>21</v>
      </c>
      <c r="K304" t="s">
        <v>22</v>
      </c>
      <c r="L304" s="7">
        <f t="shared" si="18"/>
        <v>43345.208333333328</v>
      </c>
      <c r="M304">
        <v>1535864400</v>
      </c>
      <c r="N304" s="7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87.79</v>
      </c>
      <c r="J305" t="s">
        <v>21</v>
      </c>
      <c r="K305" t="s">
        <v>22</v>
      </c>
      <c r="L305" s="7">
        <f t="shared" si="18"/>
        <v>42376.25</v>
      </c>
      <c r="M305">
        <v>1452146400</v>
      </c>
      <c r="N305" s="7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547</v>
      </c>
      <c r="G306" t="s">
        <v>20</v>
      </c>
      <c r="H306">
        <v>142</v>
      </c>
      <c r="I306">
        <f t="shared" si="17"/>
        <v>80.77000000000001</v>
      </c>
      <c r="J306" t="s">
        <v>21</v>
      </c>
      <c r="K306" t="s">
        <v>22</v>
      </c>
      <c r="L306" s="7">
        <f t="shared" si="18"/>
        <v>42589.208333333328</v>
      </c>
      <c r="M306">
        <v>1470546000</v>
      </c>
      <c r="N306" s="7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287</v>
      </c>
      <c r="G307" t="s">
        <v>20</v>
      </c>
      <c r="H307">
        <v>85</v>
      </c>
      <c r="I307">
        <f t="shared" si="17"/>
        <v>94.29</v>
      </c>
      <c r="J307" t="s">
        <v>21</v>
      </c>
      <c r="K307" t="s">
        <v>22</v>
      </c>
      <c r="L307" s="7">
        <f t="shared" si="18"/>
        <v>42448.208333333328</v>
      </c>
      <c r="M307">
        <v>1458363600</v>
      </c>
      <c r="N307" s="7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 s="7">
        <f t="shared" si="18"/>
        <v>42930.208333333328</v>
      </c>
      <c r="M308">
        <v>1500008400</v>
      </c>
      <c r="N308" s="7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 s="7">
        <f t="shared" si="18"/>
        <v>41066.208333333336</v>
      </c>
      <c r="M309">
        <v>1338958800</v>
      </c>
      <c r="N309" s="7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75</v>
      </c>
      <c r="G310" t="s">
        <v>14</v>
      </c>
      <c r="H310">
        <v>803</v>
      </c>
      <c r="I310">
        <f t="shared" si="17"/>
        <v>109.05000000000001</v>
      </c>
      <c r="J310" t="s">
        <v>21</v>
      </c>
      <c r="K310" t="s">
        <v>22</v>
      </c>
      <c r="L310" s="7">
        <f t="shared" si="18"/>
        <v>40651.208333333336</v>
      </c>
      <c r="M310">
        <v>1303102800</v>
      </c>
      <c r="N310" s="7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76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 s="7">
        <f t="shared" si="18"/>
        <v>40807.208333333336</v>
      </c>
      <c r="M311">
        <v>1316581200</v>
      </c>
      <c r="N311" s="7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21</v>
      </c>
      <c r="G312" t="s">
        <v>14</v>
      </c>
      <c r="H312">
        <v>16</v>
      </c>
      <c r="I312">
        <f t="shared" si="17"/>
        <v>99.13000000000001</v>
      </c>
      <c r="J312" t="s">
        <v>21</v>
      </c>
      <c r="K312" t="s">
        <v>22</v>
      </c>
      <c r="L312" s="7">
        <f t="shared" si="18"/>
        <v>40277.208333333336</v>
      </c>
      <c r="M312">
        <v>1270789200</v>
      </c>
      <c r="N312" s="7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204</v>
      </c>
      <c r="G313" t="s">
        <v>20</v>
      </c>
      <c r="H313">
        <v>121</v>
      </c>
      <c r="I313">
        <f t="shared" si="17"/>
        <v>105.89</v>
      </c>
      <c r="J313" t="s">
        <v>21</v>
      </c>
      <c r="K313" t="s">
        <v>22</v>
      </c>
      <c r="L313" s="7">
        <f t="shared" si="18"/>
        <v>40590.25</v>
      </c>
      <c r="M313">
        <v>1297836000</v>
      </c>
      <c r="N313" s="7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311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 s="7">
        <f t="shared" si="18"/>
        <v>41572.208333333336</v>
      </c>
      <c r="M314">
        <v>1382677200</v>
      </c>
      <c r="N314" s="7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396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 s="7">
        <f t="shared" si="18"/>
        <v>40966.25</v>
      </c>
      <c r="M315">
        <v>1330322400</v>
      </c>
      <c r="N315" s="7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31.03</v>
      </c>
      <c r="J316" t="s">
        <v>21</v>
      </c>
      <c r="K316" t="s">
        <v>22</v>
      </c>
      <c r="L316" s="7">
        <f t="shared" si="18"/>
        <v>43536.208333333328</v>
      </c>
      <c r="M316">
        <v>1552366800</v>
      </c>
      <c r="N316" s="7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103.88000000000001</v>
      </c>
      <c r="J317" t="s">
        <v>21</v>
      </c>
      <c r="K317" t="s">
        <v>22</v>
      </c>
      <c r="L317" s="7">
        <f t="shared" si="18"/>
        <v>41783.208333333336</v>
      </c>
      <c r="M317">
        <v>1400907600</v>
      </c>
      <c r="N317" s="7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59.269999999999996</v>
      </c>
      <c r="J318" t="s">
        <v>107</v>
      </c>
      <c r="K318" t="s">
        <v>108</v>
      </c>
      <c r="L318" s="7">
        <f t="shared" si="18"/>
        <v>43788.25</v>
      </c>
      <c r="M318">
        <v>1574143200</v>
      </c>
      <c r="N318" s="7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20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 s="7">
        <f t="shared" si="18"/>
        <v>42869.208333333328</v>
      </c>
      <c r="M319">
        <v>1494738000</v>
      </c>
      <c r="N319" s="7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 s="7">
        <f t="shared" si="18"/>
        <v>41684.25</v>
      </c>
      <c r="M320">
        <v>1392357600</v>
      </c>
      <c r="N320" s="7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 s="7">
        <f t="shared" si="18"/>
        <v>40402.208333333336</v>
      </c>
      <c r="M321">
        <v>1281589200</v>
      </c>
      <c r="N321" s="7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 s="7">
        <f t="shared" si="18"/>
        <v>40673.208333333336</v>
      </c>
      <c r="M322">
        <v>1305003600</v>
      </c>
      <c r="N322" s="7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ROUNDUP(((E323/D323)*100),0)</f>
        <v>95</v>
      </c>
      <c r="G323" t="s">
        <v>14</v>
      </c>
      <c r="H323">
        <v>2468</v>
      </c>
      <c r="I323">
        <f t="shared" ref="I323:I386" si="21">ROUNDUP((E323/H323),2)</f>
        <v>65.010000000000005</v>
      </c>
      <c r="J323" t="s">
        <v>21</v>
      </c>
      <c r="K323" t="s">
        <v>22</v>
      </c>
      <c r="L323" s="7">
        <f t="shared" ref="L323:L386" si="22">(((M323/60)/60)/24)+DATE(1970,1,1)</f>
        <v>40634.208333333336</v>
      </c>
      <c r="M323">
        <v>1301634000</v>
      </c>
      <c r="N323" s="7">
        <f t="shared" si="19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 s="7">
        <f t="shared" si="22"/>
        <v>40507.25</v>
      </c>
      <c r="M324">
        <v>1290664800</v>
      </c>
      <c r="N324" s="7">
        <f t="shared" ref="N324:N387" si="23">(((O324/60)/60)/24)+DATE(1970,1,1)</f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25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 s="7">
        <f t="shared" si="22"/>
        <v>41725.208333333336</v>
      </c>
      <c r="M325">
        <v>1395896400</v>
      </c>
      <c r="N325" s="7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165</v>
      </c>
      <c r="G326" t="s">
        <v>20</v>
      </c>
      <c r="H326">
        <v>307</v>
      </c>
      <c r="I326">
        <f t="shared" si="21"/>
        <v>37.949999999999996</v>
      </c>
      <c r="J326" t="s">
        <v>21</v>
      </c>
      <c r="K326" t="s">
        <v>22</v>
      </c>
      <c r="L326" s="7">
        <f t="shared" si="22"/>
        <v>42176.208333333328</v>
      </c>
      <c r="M326">
        <v>1434862800</v>
      </c>
      <c r="N326" s="7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80.790000000000006</v>
      </c>
      <c r="J327" t="s">
        <v>21</v>
      </c>
      <c r="K327" t="s">
        <v>22</v>
      </c>
      <c r="L327" s="7">
        <f t="shared" si="22"/>
        <v>43267.208333333328</v>
      </c>
      <c r="M327">
        <v>1529125200</v>
      </c>
      <c r="N327" s="7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47</v>
      </c>
      <c r="G328" t="s">
        <v>14</v>
      </c>
      <c r="H328">
        <v>128</v>
      </c>
      <c r="I328">
        <f t="shared" si="21"/>
        <v>25.990000000000002</v>
      </c>
      <c r="J328" t="s">
        <v>21</v>
      </c>
      <c r="K328" t="s">
        <v>22</v>
      </c>
      <c r="L328" s="7">
        <f t="shared" si="22"/>
        <v>42364.25</v>
      </c>
      <c r="M328">
        <v>1451109600</v>
      </c>
      <c r="N328" s="7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30.37</v>
      </c>
      <c r="J329" t="s">
        <v>21</v>
      </c>
      <c r="K329" t="s">
        <v>22</v>
      </c>
      <c r="L329" s="7">
        <f t="shared" si="22"/>
        <v>43705.208333333328</v>
      </c>
      <c r="M329">
        <v>1566968400</v>
      </c>
      <c r="N329" s="7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54.01</v>
      </c>
      <c r="J330" t="s">
        <v>21</v>
      </c>
      <c r="K330" t="s">
        <v>22</v>
      </c>
      <c r="L330" s="7">
        <f t="shared" si="22"/>
        <v>43434.25</v>
      </c>
      <c r="M330">
        <v>1543557600</v>
      </c>
      <c r="N330" s="7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 s="7">
        <f t="shared" si="22"/>
        <v>42716.25</v>
      </c>
      <c r="M331">
        <v>1481522400</v>
      </c>
      <c r="N331" s="7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45.01</v>
      </c>
      <c r="J332" t="s">
        <v>40</v>
      </c>
      <c r="K332" t="s">
        <v>41</v>
      </c>
      <c r="L332" s="7">
        <f t="shared" si="22"/>
        <v>43077.25</v>
      </c>
      <c r="M332">
        <v>1512712800</v>
      </c>
      <c r="N332" s="7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77.070000000000007</v>
      </c>
      <c r="J333" t="s">
        <v>21</v>
      </c>
      <c r="K333" t="s">
        <v>22</v>
      </c>
      <c r="L333" s="7">
        <f t="shared" si="22"/>
        <v>40896.25</v>
      </c>
      <c r="M333">
        <v>1324274400</v>
      </c>
      <c r="N333" s="7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 s="7">
        <f t="shared" si="22"/>
        <v>41361.208333333336</v>
      </c>
      <c r="M334">
        <v>1364446800</v>
      </c>
      <c r="N334" s="7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 s="7">
        <f t="shared" si="22"/>
        <v>43424.25</v>
      </c>
      <c r="M335">
        <v>1542693600</v>
      </c>
      <c r="N335" s="7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 s="7">
        <f t="shared" si="22"/>
        <v>43110.25</v>
      </c>
      <c r="M336">
        <v>1515564000</v>
      </c>
      <c r="N336" s="7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115</v>
      </c>
      <c r="G337" t="s">
        <v>20</v>
      </c>
      <c r="H337">
        <v>2283</v>
      </c>
      <c r="I337">
        <f t="shared" si="21"/>
        <v>87.01</v>
      </c>
      <c r="J337" t="s">
        <v>21</v>
      </c>
      <c r="K337" t="s">
        <v>22</v>
      </c>
      <c r="L337" s="7">
        <f t="shared" si="22"/>
        <v>43784.25</v>
      </c>
      <c r="M337">
        <v>1573797600</v>
      </c>
      <c r="N337" s="7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98</v>
      </c>
      <c r="G338" t="s">
        <v>14</v>
      </c>
      <c r="H338">
        <v>1072</v>
      </c>
      <c r="I338">
        <f t="shared" si="21"/>
        <v>64</v>
      </c>
      <c r="J338" t="s">
        <v>21</v>
      </c>
      <c r="K338" t="s">
        <v>22</v>
      </c>
      <c r="L338" s="7">
        <f t="shared" si="22"/>
        <v>40527.25</v>
      </c>
      <c r="M338">
        <v>1292392800</v>
      </c>
      <c r="N338" s="7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106</v>
      </c>
      <c r="J339" t="s">
        <v>21</v>
      </c>
      <c r="K339" t="s">
        <v>22</v>
      </c>
      <c r="L339" s="7">
        <f t="shared" si="22"/>
        <v>43780.25</v>
      </c>
      <c r="M339">
        <v>1573452000</v>
      </c>
      <c r="N339" s="7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180</v>
      </c>
      <c r="G340" t="s">
        <v>20</v>
      </c>
      <c r="H340">
        <v>1690</v>
      </c>
      <c r="I340">
        <f t="shared" si="21"/>
        <v>73.990000000000009</v>
      </c>
      <c r="J340" t="s">
        <v>21</v>
      </c>
      <c r="K340" t="s">
        <v>22</v>
      </c>
      <c r="L340" s="7">
        <f t="shared" si="22"/>
        <v>40821.208333333336</v>
      </c>
      <c r="M340">
        <v>1317790800</v>
      </c>
      <c r="N340" s="7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84.03</v>
      </c>
      <c r="J341" t="s">
        <v>15</v>
      </c>
      <c r="K341" t="s">
        <v>16</v>
      </c>
      <c r="L341" s="7">
        <f t="shared" si="22"/>
        <v>42949.208333333328</v>
      </c>
      <c r="M341">
        <v>1501650000</v>
      </c>
      <c r="N341" s="7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95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 s="7">
        <f t="shared" si="22"/>
        <v>40889.25</v>
      </c>
      <c r="M342">
        <v>1323669600</v>
      </c>
      <c r="N342" s="7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77</v>
      </c>
      <c r="J343" t="s">
        <v>21</v>
      </c>
      <c r="K343" t="s">
        <v>22</v>
      </c>
      <c r="L343" s="7">
        <f t="shared" si="22"/>
        <v>42244.208333333328</v>
      </c>
      <c r="M343">
        <v>1440738000</v>
      </c>
      <c r="N343" s="7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 s="7">
        <f t="shared" si="22"/>
        <v>41475.208333333336</v>
      </c>
      <c r="M344">
        <v>1374296400</v>
      </c>
      <c r="N344" s="7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33.019999999999996</v>
      </c>
      <c r="J345" t="s">
        <v>21</v>
      </c>
      <c r="K345" t="s">
        <v>22</v>
      </c>
      <c r="L345" s="7">
        <f t="shared" si="22"/>
        <v>41597.25</v>
      </c>
      <c r="M345">
        <v>1384840800</v>
      </c>
      <c r="N345" s="7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99.960000000000008</v>
      </c>
      <c r="J346" t="s">
        <v>21</v>
      </c>
      <c r="K346" t="s">
        <v>22</v>
      </c>
      <c r="L346" s="7">
        <f t="shared" si="22"/>
        <v>43122.25</v>
      </c>
      <c r="M346">
        <v>1516600800</v>
      </c>
      <c r="N346" s="7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 s="7">
        <f t="shared" si="22"/>
        <v>42194.208333333328</v>
      </c>
      <c r="M347">
        <v>1436418000</v>
      </c>
      <c r="N347" s="7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 s="7">
        <f t="shared" si="22"/>
        <v>42971.208333333328</v>
      </c>
      <c r="M348">
        <v>1503550800</v>
      </c>
      <c r="N348" s="7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 s="7">
        <f t="shared" si="22"/>
        <v>42046.25</v>
      </c>
      <c r="M349">
        <v>1423634400</v>
      </c>
      <c r="N349" s="7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 s="7">
        <f t="shared" si="22"/>
        <v>42782.25</v>
      </c>
      <c r="M350">
        <v>1487224800</v>
      </c>
      <c r="N350" s="7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54</v>
      </c>
      <c r="G351" t="s">
        <v>14</v>
      </c>
      <c r="H351">
        <v>923</v>
      </c>
      <c r="I351">
        <f t="shared" si="21"/>
        <v>103.97</v>
      </c>
      <c r="J351" t="s">
        <v>21</v>
      </c>
      <c r="K351" t="s">
        <v>22</v>
      </c>
      <c r="L351" s="7">
        <f t="shared" si="22"/>
        <v>42930.208333333328</v>
      </c>
      <c r="M351">
        <v>1500008400</v>
      </c>
      <c r="N351" s="7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 s="7">
        <f t="shared" si="22"/>
        <v>42144.208333333328</v>
      </c>
      <c r="M352">
        <v>1432098000</v>
      </c>
      <c r="N352" s="7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 s="7">
        <f t="shared" si="22"/>
        <v>42240.208333333328</v>
      </c>
      <c r="M353">
        <v>1440392400</v>
      </c>
      <c r="N353" s="7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29.610000000000003</v>
      </c>
      <c r="J354" t="s">
        <v>15</v>
      </c>
      <c r="K354" t="s">
        <v>16</v>
      </c>
      <c r="L354" s="7">
        <f t="shared" si="22"/>
        <v>42315.25</v>
      </c>
      <c r="M354">
        <v>1446876000</v>
      </c>
      <c r="N354" s="7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81.02000000000001</v>
      </c>
      <c r="J355" t="s">
        <v>21</v>
      </c>
      <c r="K355" t="s">
        <v>22</v>
      </c>
      <c r="L355" s="7">
        <f t="shared" si="22"/>
        <v>43651.208333333328</v>
      </c>
      <c r="M355">
        <v>1562302800</v>
      </c>
      <c r="N355" s="7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 s="7">
        <f t="shared" si="22"/>
        <v>41520.208333333336</v>
      </c>
      <c r="M356">
        <v>1378184400</v>
      </c>
      <c r="N356" s="7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26.060000000000002</v>
      </c>
      <c r="J357" t="s">
        <v>21</v>
      </c>
      <c r="K357" t="s">
        <v>22</v>
      </c>
      <c r="L357" s="7">
        <f t="shared" si="22"/>
        <v>42757.25</v>
      </c>
      <c r="M357">
        <v>1485064800</v>
      </c>
      <c r="N357" s="7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 s="7">
        <f t="shared" si="22"/>
        <v>40922.25</v>
      </c>
      <c r="M358">
        <v>1326520800</v>
      </c>
      <c r="N358" s="7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103.74000000000001</v>
      </c>
      <c r="J359" t="s">
        <v>21</v>
      </c>
      <c r="K359" t="s">
        <v>22</v>
      </c>
      <c r="L359" s="7">
        <f t="shared" si="22"/>
        <v>42250.208333333328</v>
      </c>
      <c r="M359">
        <v>1441256400</v>
      </c>
      <c r="N359" s="7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 s="7">
        <f t="shared" si="22"/>
        <v>43322.208333333328</v>
      </c>
      <c r="M360">
        <v>1533877200</v>
      </c>
      <c r="N360" s="7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63.9</v>
      </c>
      <c r="J361" t="s">
        <v>21</v>
      </c>
      <c r="K361" t="s">
        <v>22</v>
      </c>
      <c r="L361" s="7">
        <f t="shared" si="22"/>
        <v>40782.208333333336</v>
      </c>
      <c r="M361">
        <v>1314421200</v>
      </c>
      <c r="N361" s="7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227</v>
      </c>
      <c r="G362" t="s">
        <v>20</v>
      </c>
      <c r="H362">
        <v>2875</v>
      </c>
      <c r="I362">
        <f t="shared" si="21"/>
        <v>47.01</v>
      </c>
      <c r="J362" t="s">
        <v>40</v>
      </c>
      <c r="K362" t="s">
        <v>41</v>
      </c>
      <c r="L362" s="7">
        <f t="shared" si="22"/>
        <v>40544.25</v>
      </c>
      <c r="M362">
        <v>1293861600</v>
      </c>
      <c r="N362" s="7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 s="7">
        <f t="shared" si="22"/>
        <v>43015.208333333328</v>
      </c>
      <c r="M363">
        <v>1507352400</v>
      </c>
      <c r="N363" s="7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72.02000000000001</v>
      </c>
      <c r="J364" t="s">
        <v>21</v>
      </c>
      <c r="K364" t="s">
        <v>22</v>
      </c>
      <c r="L364" s="7">
        <f t="shared" si="22"/>
        <v>40570.25</v>
      </c>
      <c r="M364">
        <v>1296108000</v>
      </c>
      <c r="N364" s="7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161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 s="7">
        <f t="shared" si="22"/>
        <v>40904.25</v>
      </c>
      <c r="M365">
        <v>1324965600</v>
      </c>
      <c r="N365" s="7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1617</v>
      </c>
      <c r="G366" t="s">
        <v>20</v>
      </c>
      <c r="H366">
        <v>186</v>
      </c>
      <c r="I366">
        <f t="shared" si="21"/>
        <v>78.210000000000008</v>
      </c>
      <c r="J366" t="s">
        <v>21</v>
      </c>
      <c r="K366" t="s">
        <v>22</v>
      </c>
      <c r="L366" s="7">
        <f t="shared" si="22"/>
        <v>43164.25</v>
      </c>
      <c r="M366">
        <v>1520229600</v>
      </c>
      <c r="N366" s="7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734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 s="7">
        <f t="shared" si="22"/>
        <v>42733.25</v>
      </c>
      <c r="M367">
        <v>1482991200</v>
      </c>
      <c r="N367" s="7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593</v>
      </c>
      <c r="G368" t="s">
        <v>20</v>
      </c>
      <c r="H368">
        <v>101</v>
      </c>
      <c r="I368">
        <f t="shared" si="21"/>
        <v>105.53</v>
      </c>
      <c r="J368" t="s">
        <v>21</v>
      </c>
      <c r="K368" t="s">
        <v>22</v>
      </c>
      <c r="L368" s="7">
        <f t="shared" si="22"/>
        <v>40546.25</v>
      </c>
      <c r="M368">
        <v>1294034400</v>
      </c>
      <c r="N368" s="7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24.94</v>
      </c>
      <c r="J369" t="s">
        <v>21</v>
      </c>
      <c r="K369" t="s">
        <v>22</v>
      </c>
      <c r="L369" s="7">
        <f t="shared" si="22"/>
        <v>41930.208333333336</v>
      </c>
      <c r="M369">
        <v>1413608400</v>
      </c>
      <c r="N369" s="7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69.88000000000001</v>
      </c>
      <c r="J370" t="s">
        <v>40</v>
      </c>
      <c r="K370" t="s">
        <v>41</v>
      </c>
      <c r="L370" s="7">
        <f t="shared" si="22"/>
        <v>40464.208333333336</v>
      </c>
      <c r="M370">
        <v>1286946000</v>
      </c>
      <c r="N370" s="7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274</v>
      </c>
      <c r="G371" t="s">
        <v>20</v>
      </c>
      <c r="H371">
        <v>154</v>
      </c>
      <c r="I371">
        <f t="shared" si="21"/>
        <v>95.740000000000009</v>
      </c>
      <c r="J371" t="s">
        <v>21</v>
      </c>
      <c r="K371" t="s">
        <v>22</v>
      </c>
      <c r="L371" s="7">
        <f t="shared" si="22"/>
        <v>41308.25</v>
      </c>
      <c r="M371">
        <v>1359871200</v>
      </c>
      <c r="N371" s="7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160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 s="7">
        <f t="shared" si="22"/>
        <v>43570.208333333328</v>
      </c>
      <c r="M372">
        <v>1555304400</v>
      </c>
      <c r="N372" s="7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59.019999999999996</v>
      </c>
      <c r="J373" t="s">
        <v>21</v>
      </c>
      <c r="K373" t="s">
        <v>22</v>
      </c>
      <c r="L373" s="7">
        <f t="shared" si="22"/>
        <v>42043.25</v>
      </c>
      <c r="M373">
        <v>1423375200</v>
      </c>
      <c r="N373" s="7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 s="7">
        <f t="shared" si="22"/>
        <v>42012.25</v>
      </c>
      <c r="M374">
        <v>1420696800</v>
      </c>
      <c r="N374" s="7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731</v>
      </c>
      <c r="G375" t="s">
        <v>20</v>
      </c>
      <c r="H375">
        <v>2106</v>
      </c>
      <c r="I375">
        <f t="shared" si="21"/>
        <v>78.02000000000001</v>
      </c>
      <c r="J375" t="s">
        <v>21</v>
      </c>
      <c r="K375" t="s">
        <v>22</v>
      </c>
      <c r="L375" s="7">
        <f t="shared" si="22"/>
        <v>42964.208333333328</v>
      </c>
      <c r="M375">
        <v>1502946000</v>
      </c>
      <c r="N375" s="7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14</v>
      </c>
      <c r="G376" t="s">
        <v>14</v>
      </c>
      <c r="H376">
        <v>441</v>
      </c>
      <c r="I376">
        <f t="shared" si="21"/>
        <v>50.059999999999995</v>
      </c>
      <c r="J376" t="s">
        <v>21</v>
      </c>
      <c r="K376" t="s">
        <v>22</v>
      </c>
      <c r="L376" s="7">
        <f t="shared" si="22"/>
        <v>43476.25</v>
      </c>
      <c r="M376">
        <v>1547186400</v>
      </c>
      <c r="N376" s="7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 s="7">
        <f t="shared" si="22"/>
        <v>42293.208333333328</v>
      </c>
      <c r="M377">
        <v>1444971600</v>
      </c>
      <c r="N377" s="7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362</v>
      </c>
      <c r="G378" t="s">
        <v>20</v>
      </c>
      <c r="H378">
        <v>131</v>
      </c>
      <c r="I378">
        <f t="shared" si="21"/>
        <v>93.710000000000008</v>
      </c>
      <c r="J378" t="s">
        <v>21</v>
      </c>
      <c r="K378" t="s">
        <v>22</v>
      </c>
      <c r="L378" s="7">
        <f t="shared" si="22"/>
        <v>41826.208333333336</v>
      </c>
      <c r="M378">
        <v>1404622800</v>
      </c>
      <c r="N378" s="7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11</v>
      </c>
      <c r="G379" t="s">
        <v>14</v>
      </c>
      <c r="H379">
        <v>127</v>
      </c>
      <c r="I379">
        <f t="shared" si="21"/>
        <v>40.15</v>
      </c>
      <c r="J379" t="s">
        <v>21</v>
      </c>
      <c r="K379" t="s">
        <v>22</v>
      </c>
      <c r="L379" s="7">
        <f t="shared" si="22"/>
        <v>43760.208333333328</v>
      </c>
      <c r="M379">
        <v>1571720400</v>
      </c>
      <c r="N379" s="7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70.100000000000009</v>
      </c>
      <c r="J380" t="s">
        <v>21</v>
      </c>
      <c r="K380" t="s">
        <v>22</v>
      </c>
      <c r="L380" s="7">
        <f t="shared" si="22"/>
        <v>43241.208333333328</v>
      </c>
      <c r="M380">
        <v>1526878800</v>
      </c>
      <c r="N380" s="7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41</v>
      </c>
      <c r="G381" t="s">
        <v>14</v>
      </c>
      <c r="H381">
        <v>44</v>
      </c>
      <c r="I381">
        <f t="shared" si="21"/>
        <v>66.190000000000012</v>
      </c>
      <c r="J381" t="s">
        <v>40</v>
      </c>
      <c r="K381" t="s">
        <v>41</v>
      </c>
      <c r="L381" s="7">
        <f t="shared" si="22"/>
        <v>40843.208333333336</v>
      </c>
      <c r="M381">
        <v>1319691600</v>
      </c>
      <c r="N381" s="7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161</v>
      </c>
      <c r="G382" t="s">
        <v>20</v>
      </c>
      <c r="H382">
        <v>84</v>
      </c>
      <c r="I382">
        <f t="shared" si="21"/>
        <v>47.72</v>
      </c>
      <c r="J382" t="s">
        <v>21</v>
      </c>
      <c r="K382" t="s">
        <v>22</v>
      </c>
      <c r="L382" s="7">
        <f t="shared" si="22"/>
        <v>41448.208333333336</v>
      </c>
      <c r="M382">
        <v>1371963600</v>
      </c>
      <c r="N382" s="7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 s="7">
        <f t="shared" si="22"/>
        <v>42163.208333333328</v>
      </c>
      <c r="M383">
        <v>1433739600</v>
      </c>
      <c r="N383" s="7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86.62</v>
      </c>
      <c r="J384" t="s">
        <v>21</v>
      </c>
      <c r="K384" t="s">
        <v>22</v>
      </c>
      <c r="L384" s="7">
        <f t="shared" si="22"/>
        <v>43024.208333333328</v>
      </c>
      <c r="M384">
        <v>1508130000</v>
      </c>
      <c r="N384" s="7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226</v>
      </c>
      <c r="G385" t="s">
        <v>20</v>
      </c>
      <c r="H385">
        <v>189</v>
      </c>
      <c r="I385">
        <f t="shared" si="21"/>
        <v>75.13000000000001</v>
      </c>
      <c r="J385" t="s">
        <v>21</v>
      </c>
      <c r="K385" t="s">
        <v>22</v>
      </c>
      <c r="L385" s="7">
        <f t="shared" si="22"/>
        <v>43509.25</v>
      </c>
      <c r="M385">
        <v>1550037600</v>
      </c>
      <c r="N385" s="7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173</v>
      </c>
      <c r="G386" t="s">
        <v>20</v>
      </c>
      <c r="H386">
        <v>4799</v>
      </c>
      <c r="I386">
        <f t="shared" si="21"/>
        <v>41.01</v>
      </c>
      <c r="J386" t="s">
        <v>21</v>
      </c>
      <c r="K386" t="s">
        <v>22</v>
      </c>
      <c r="L386" s="7">
        <f t="shared" si="22"/>
        <v>42776.25</v>
      </c>
      <c r="M386">
        <v>1486706400</v>
      </c>
      <c r="N386" s="7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ROUNDUP(((E387/D387)*100),0)</f>
        <v>147</v>
      </c>
      <c r="G387" t="s">
        <v>20</v>
      </c>
      <c r="H387">
        <v>1137</v>
      </c>
      <c r="I387">
        <f t="shared" ref="I387:I450" si="25">ROUNDUP((E387/H387),2)</f>
        <v>50.01</v>
      </c>
      <c r="J387" t="s">
        <v>21</v>
      </c>
      <c r="K387" t="s">
        <v>22</v>
      </c>
      <c r="L387" s="7">
        <f t="shared" ref="L387:L450" si="26">(((M387/60)/60)/24)+DATE(1970,1,1)</f>
        <v>43553.208333333328</v>
      </c>
      <c r="M387">
        <v>1553835600</v>
      </c>
      <c r="N387" s="7">
        <f t="shared" si="23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77</v>
      </c>
      <c r="G388" t="s">
        <v>14</v>
      </c>
      <c r="H388">
        <v>1068</v>
      </c>
      <c r="I388">
        <f t="shared" si="25"/>
        <v>96.97</v>
      </c>
      <c r="J388" t="s">
        <v>21</v>
      </c>
      <c r="K388" t="s">
        <v>22</v>
      </c>
      <c r="L388" s="7">
        <f t="shared" si="26"/>
        <v>40355.208333333336</v>
      </c>
      <c r="M388">
        <v>1277528400</v>
      </c>
      <c r="N388" s="7">
        <f t="shared" ref="N388:N451" si="27">(((O388/60)/60)/24)+DATE(1970,1,1)</f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40</v>
      </c>
      <c r="G389" t="s">
        <v>14</v>
      </c>
      <c r="H389">
        <v>424</v>
      </c>
      <c r="I389">
        <f t="shared" si="25"/>
        <v>100.94000000000001</v>
      </c>
      <c r="J389" t="s">
        <v>21</v>
      </c>
      <c r="K389" t="s">
        <v>22</v>
      </c>
      <c r="L389" s="7">
        <f t="shared" si="26"/>
        <v>41072.208333333336</v>
      </c>
      <c r="M389">
        <v>1339477200</v>
      </c>
      <c r="N389" s="7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12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 s="7">
        <f t="shared" si="26"/>
        <v>40912.25</v>
      </c>
      <c r="M390">
        <v>1325656800</v>
      </c>
      <c r="N390" s="7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123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 s="7">
        <f t="shared" si="26"/>
        <v>40479.208333333336</v>
      </c>
      <c r="M391">
        <v>1288242000</v>
      </c>
      <c r="N391" s="7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 s="7">
        <f t="shared" si="26"/>
        <v>41530.208333333336</v>
      </c>
      <c r="M392">
        <v>1379048400</v>
      </c>
      <c r="N392" s="7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8</v>
      </c>
      <c r="G393" t="s">
        <v>14</v>
      </c>
      <c r="H393">
        <v>151</v>
      </c>
      <c r="I393">
        <f t="shared" si="25"/>
        <v>29.1</v>
      </c>
      <c r="J393" t="s">
        <v>21</v>
      </c>
      <c r="K393" t="s">
        <v>22</v>
      </c>
      <c r="L393" s="7">
        <f t="shared" si="26"/>
        <v>41653.25</v>
      </c>
      <c r="M393">
        <v>1389679200</v>
      </c>
      <c r="N393" s="7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 s="7">
        <f t="shared" si="26"/>
        <v>40549.25</v>
      </c>
      <c r="M394">
        <v>1294293600</v>
      </c>
      <c r="N394" s="7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47.01</v>
      </c>
      <c r="J395" t="s">
        <v>15</v>
      </c>
      <c r="K395" t="s">
        <v>16</v>
      </c>
      <c r="L395" s="7">
        <f t="shared" si="26"/>
        <v>42933.208333333328</v>
      </c>
      <c r="M395">
        <v>1500267600</v>
      </c>
      <c r="N395" s="7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470</v>
      </c>
      <c r="G396" t="s">
        <v>20</v>
      </c>
      <c r="H396">
        <v>34</v>
      </c>
      <c r="I396">
        <f t="shared" si="25"/>
        <v>110.45</v>
      </c>
      <c r="J396" t="s">
        <v>21</v>
      </c>
      <c r="K396" t="s">
        <v>22</v>
      </c>
      <c r="L396" s="7">
        <f t="shared" si="26"/>
        <v>41484.208333333336</v>
      </c>
      <c r="M396">
        <v>1375074000</v>
      </c>
      <c r="N396" s="7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131</v>
      </c>
      <c r="G397" t="s">
        <v>20</v>
      </c>
      <c r="H397">
        <v>220</v>
      </c>
      <c r="I397">
        <f t="shared" si="25"/>
        <v>42</v>
      </c>
      <c r="J397" t="s">
        <v>21</v>
      </c>
      <c r="K397" t="s">
        <v>22</v>
      </c>
      <c r="L397" s="7">
        <f t="shared" si="26"/>
        <v>40885.25</v>
      </c>
      <c r="M397">
        <v>1323324000</v>
      </c>
      <c r="N397" s="7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168</v>
      </c>
      <c r="G398" t="s">
        <v>20</v>
      </c>
      <c r="H398">
        <v>1604</v>
      </c>
      <c r="I398">
        <f t="shared" si="25"/>
        <v>48.019999999999996</v>
      </c>
      <c r="J398" t="s">
        <v>26</v>
      </c>
      <c r="K398" t="s">
        <v>27</v>
      </c>
      <c r="L398" s="7">
        <f t="shared" si="26"/>
        <v>43378.208333333328</v>
      </c>
      <c r="M398">
        <v>1538715600</v>
      </c>
      <c r="N398" s="7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31.020000000000003</v>
      </c>
      <c r="J399" t="s">
        <v>21</v>
      </c>
      <c r="K399" t="s">
        <v>22</v>
      </c>
      <c r="L399" s="7">
        <f t="shared" si="26"/>
        <v>41417.208333333336</v>
      </c>
      <c r="M399">
        <v>1369285200</v>
      </c>
      <c r="N399" s="7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99.210000000000008</v>
      </c>
      <c r="J400" t="s">
        <v>107</v>
      </c>
      <c r="K400" t="s">
        <v>108</v>
      </c>
      <c r="L400" s="7">
        <f t="shared" si="26"/>
        <v>43228.208333333328</v>
      </c>
      <c r="M400">
        <v>1525755600</v>
      </c>
      <c r="N400" s="7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66.03</v>
      </c>
      <c r="J401" t="s">
        <v>21</v>
      </c>
      <c r="K401" t="s">
        <v>22</v>
      </c>
      <c r="L401" s="7">
        <f t="shared" si="26"/>
        <v>40576.25</v>
      </c>
      <c r="M401">
        <v>1296626400</v>
      </c>
      <c r="N401" s="7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 s="7">
        <f t="shared" si="26"/>
        <v>41502.208333333336</v>
      </c>
      <c r="M402">
        <v>1376629200</v>
      </c>
      <c r="N402" s="7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1531</v>
      </c>
      <c r="G403" t="s">
        <v>20</v>
      </c>
      <c r="H403">
        <v>299</v>
      </c>
      <c r="I403">
        <f t="shared" si="25"/>
        <v>46.07</v>
      </c>
      <c r="J403" t="s">
        <v>21</v>
      </c>
      <c r="K403" t="s">
        <v>22</v>
      </c>
      <c r="L403" s="7">
        <f t="shared" si="26"/>
        <v>43765.208333333328</v>
      </c>
      <c r="M403">
        <v>1572152400</v>
      </c>
      <c r="N403" s="7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 s="7">
        <f t="shared" si="26"/>
        <v>40914.25</v>
      </c>
      <c r="M404">
        <v>1325829600</v>
      </c>
      <c r="N404" s="7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87</v>
      </c>
      <c r="G405" t="s">
        <v>14</v>
      </c>
      <c r="H405">
        <v>3015</v>
      </c>
      <c r="I405">
        <f t="shared" si="25"/>
        <v>56</v>
      </c>
      <c r="J405" t="s">
        <v>15</v>
      </c>
      <c r="K405" t="s">
        <v>16</v>
      </c>
      <c r="L405" s="7">
        <f t="shared" si="26"/>
        <v>40310.208333333336</v>
      </c>
      <c r="M405">
        <v>1273640400</v>
      </c>
      <c r="N405" s="7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68.990000000000009</v>
      </c>
      <c r="J406" t="s">
        <v>21</v>
      </c>
      <c r="K406" t="s">
        <v>22</v>
      </c>
      <c r="L406" s="7">
        <f t="shared" si="26"/>
        <v>43053.25</v>
      </c>
      <c r="M406">
        <v>1510639200</v>
      </c>
      <c r="N406" s="7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60.989999999999995</v>
      </c>
      <c r="J407" t="s">
        <v>21</v>
      </c>
      <c r="K407" t="s">
        <v>22</v>
      </c>
      <c r="L407" s="7">
        <f t="shared" si="26"/>
        <v>43255.208333333328</v>
      </c>
      <c r="M407">
        <v>1528088400</v>
      </c>
      <c r="N407" s="7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183</v>
      </c>
      <c r="G408" t="s">
        <v>20</v>
      </c>
      <c r="H408">
        <v>645</v>
      </c>
      <c r="I408">
        <f t="shared" si="25"/>
        <v>110.99000000000001</v>
      </c>
      <c r="J408" t="s">
        <v>21</v>
      </c>
      <c r="K408" t="s">
        <v>22</v>
      </c>
      <c r="L408" s="7">
        <f t="shared" si="26"/>
        <v>41304.25</v>
      </c>
      <c r="M408">
        <v>1359525600</v>
      </c>
      <c r="N408" s="7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 s="7">
        <f t="shared" si="26"/>
        <v>43751.208333333328</v>
      </c>
      <c r="M409">
        <v>1570942800</v>
      </c>
      <c r="N409" s="7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 s="7">
        <f t="shared" si="26"/>
        <v>42541.208333333328</v>
      </c>
      <c r="M410">
        <v>1466398800</v>
      </c>
      <c r="N410" s="7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47</v>
      </c>
      <c r="G411" t="s">
        <v>14</v>
      </c>
      <c r="H411">
        <v>714</v>
      </c>
      <c r="I411">
        <f t="shared" si="25"/>
        <v>87.97</v>
      </c>
      <c r="J411" t="s">
        <v>21</v>
      </c>
      <c r="K411" t="s">
        <v>22</v>
      </c>
      <c r="L411" s="7">
        <f t="shared" si="26"/>
        <v>42843.208333333328</v>
      </c>
      <c r="M411">
        <v>1492491600</v>
      </c>
      <c r="N411" s="7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37</v>
      </c>
      <c r="G412" t="s">
        <v>47</v>
      </c>
      <c r="H412">
        <v>1111</v>
      </c>
      <c r="I412">
        <f t="shared" si="25"/>
        <v>49.989999999999995</v>
      </c>
      <c r="J412" t="s">
        <v>21</v>
      </c>
      <c r="K412" t="s">
        <v>22</v>
      </c>
      <c r="L412" s="7">
        <f t="shared" si="26"/>
        <v>42122.208333333328</v>
      </c>
      <c r="M412">
        <v>1430197200</v>
      </c>
      <c r="N412" s="7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99.53</v>
      </c>
      <c r="J413" t="s">
        <v>21</v>
      </c>
      <c r="K413" t="s">
        <v>22</v>
      </c>
      <c r="L413" s="7">
        <f t="shared" si="26"/>
        <v>42884.208333333328</v>
      </c>
      <c r="M413">
        <v>1496034000</v>
      </c>
      <c r="N413" s="7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104.83</v>
      </c>
      <c r="J414" t="s">
        <v>21</v>
      </c>
      <c r="K414" t="s">
        <v>22</v>
      </c>
      <c r="L414" s="7">
        <f t="shared" si="26"/>
        <v>41642.25</v>
      </c>
      <c r="M414">
        <v>1388728800</v>
      </c>
      <c r="N414" s="7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63</v>
      </c>
      <c r="G415" t="s">
        <v>47</v>
      </c>
      <c r="H415">
        <v>1089</v>
      </c>
      <c r="I415">
        <f t="shared" si="25"/>
        <v>108.02000000000001</v>
      </c>
      <c r="J415" t="s">
        <v>21</v>
      </c>
      <c r="K415" t="s">
        <v>22</v>
      </c>
      <c r="L415" s="7">
        <f t="shared" si="26"/>
        <v>43431.25</v>
      </c>
      <c r="M415">
        <v>1543298400</v>
      </c>
      <c r="N415" s="7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 s="7">
        <f t="shared" si="26"/>
        <v>40288.208333333336</v>
      </c>
      <c r="M416">
        <v>1271739600</v>
      </c>
      <c r="N416" s="7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12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 s="7">
        <f t="shared" si="26"/>
        <v>40921.25</v>
      </c>
      <c r="M417">
        <v>1326434400</v>
      </c>
      <c r="N417" s="7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 s="7">
        <f t="shared" si="26"/>
        <v>40560.25</v>
      </c>
      <c r="M418">
        <v>1295244000</v>
      </c>
      <c r="N418" s="7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 s="7">
        <f t="shared" si="26"/>
        <v>43407.208333333328</v>
      </c>
      <c r="M419">
        <v>1541221200</v>
      </c>
      <c r="N419" s="7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58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 s="7">
        <f t="shared" si="26"/>
        <v>41035.208333333336</v>
      </c>
      <c r="M420">
        <v>1336280400</v>
      </c>
      <c r="N420" s="7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124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 s="7">
        <f t="shared" si="26"/>
        <v>40899.25</v>
      </c>
      <c r="M421">
        <v>1324533600</v>
      </c>
      <c r="N421" s="7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129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 s="7">
        <f t="shared" si="26"/>
        <v>42911.208333333328</v>
      </c>
      <c r="M422">
        <v>1498366800</v>
      </c>
      <c r="N422" s="7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50.98</v>
      </c>
      <c r="J423" t="s">
        <v>21</v>
      </c>
      <c r="K423" t="s">
        <v>22</v>
      </c>
      <c r="L423" s="7">
        <f t="shared" si="26"/>
        <v>42915.208333333328</v>
      </c>
      <c r="M423">
        <v>1498712400</v>
      </c>
      <c r="N423" s="7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128</v>
      </c>
      <c r="G424" t="s">
        <v>20</v>
      </c>
      <c r="H424">
        <v>205</v>
      </c>
      <c r="I424">
        <f t="shared" si="25"/>
        <v>54.03</v>
      </c>
      <c r="J424" t="s">
        <v>21</v>
      </c>
      <c r="K424" t="s">
        <v>22</v>
      </c>
      <c r="L424" s="7">
        <f t="shared" si="26"/>
        <v>40285.208333333336</v>
      </c>
      <c r="M424">
        <v>1271480400</v>
      </c>
      <c r="N424" s="7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 s="7">
        <f t="shared" si="26"/>
        <v>40808.208333333336</v>
      </c>
      <c r="M425">
        <v>1316667600</v>
      </c>
      <c r="N425" s="7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41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 s="7">
        <f t="shared" si="26"/>
        <v>43208.208333333328</v>
      </c>
      <c r="M426">
        <v>1524027600</v>
      </c>
      <c r="N426" s="7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84.43</v>
      </c>
      <c r="J427" t="s">
        <v>21</v>
      </c>
      <c r="K427" t="s">
        <v>22</v>
      </c>
      <c r="L427" s="7">
        <f t="shared" si="26"/>
        <v>42213.208333333328</v>
      </c>
      <c r="M427">
        <v>1438059600</v>
      </c>
      <c r="N427" s="7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47.1</v>
      </c>
      <c r="J428" t="s">
        <v>21</v>
      </c>
      <c r="K428" t="s">
        <v>22</v>
      </c>
      <c r="L428" s="7">
        <f t="shared" si="26"/>
        <v>41332.25</v>
      </c>
      <c r="M428">
        <v>1361944800</v>
      </c>
      <c r="N428" s="7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 s="7">
        <f t="shared" si="26"/>
        <v>41895.208333333336</v>
      </c>
      <c r="M429">
        <v>1410584400</v>
      </c>
      <c r="N429" s="7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47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 s="7">
        <f t="shared" si="26"/>
        <v>40585.25</v>
      </c>
      <c r="M430">
        <v>1297404000</v>
      </c>
      <c r="N430" s="7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 s="7">
        <f t="shared" si="26"/>
        <v>41680.25</v>
      </c>
      <c r="M431">
        <v>1392012000</v>
      </c>
      <c r="N431" s="7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65.33</v>
      </c>
      <c r="J432" t="s">
        <v>21</v>
      </c>
      <c r="K432" t="s">
        <v>22</v>
      </c>
      <c r="L432" s="7">
        <f t="shared" si="26"/>
        <v>43737.208333333328</v>
      </c>
      <c r="M432">
        <v>1569733200</v>
      </c>
      <c r="N432" s="7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193</v>
      </c>
      <c r="G433" t="s">
        <v>20</v>
      </c>
      <c r="H433">
        <v>94</v>
      </c>
      <c r="I433">
        <f t="shared" si="25"/>
        <v>104.44000000000001</v>
      </c>
      <c r="J433" t="s">
        <v>21</v>
      </c>
      <c r="K433" t="s">
        <v>22</v>
      </c>
      <c r="L433" s="7">
        <f t="shared" si="26"/>
        <v>43273.208333333328</v>
      </c>
      <c r="M433">
        <v>1529643600</v>
      </c>
      <c r="N433" s="7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69.990000000000009</v>
      </c>
      <c r="J434" t="s">
        <v>21</v>
      </c>
      <c r="K434" t="s">
        <v>22</v>
      </c>
      <c r="L434" s="7">
        <f t="shared" si="26"/>
        <v>41761.208333333336</v>
      </c>
      <c r="M434">
        <v>1399006800</v>
      </c>
      <c r="N434" s="7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55</v>
      </c>
      <c r="G435" t="s">
        <v>14</v>
      </c>
      <c r="H435">
        <v>792</v>
      </c>
      <c r="I435">
        <f t="shared" si="25"/>
        <v>83.03</v>
      </c>
      <c r="J435" t="s">
        <v>21</v>
      </c>
      <c r="K435" t="s">
        <v>22</v>
      </c>
      <c r="L435" s="7">
        <f t="shared" si="26"/>
        <v>41603.25</v>
      </c>
      <c r="M435">
        <v>1385359200</v>
      </c>
      <c r="N435" s="7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 s="7">
        <f t="shared" si="26"/>
        <v>42705.25</v>
      </c>
      <c r="M436">
        <v>1480572000</v>
      </c>
      <c r="N436" s="7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103.99000000000001</v>
      </c>
      <c r="J437" t="s">
        <v>107</v>
      </c>
      <c r="K437" t="s">
        <v>108</v>
      </c>
      <c r="L437" s="7">
        <f t="shared" si="26"/>
        <v>41988.25</v>
      </c>
      <c r="M437">
        <v>1418623200</v>
      </c>
      <c r="N437" s="7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1053</v>
      </c>
      <c r="G438" t="s">
        <v>20</v>
      </c>
      <c r="H438">
        <v>249</v>
      </c>
      <c r="I438">
        <f t="shared" si="25"/>
        <v>54.94</v>
      </c>
      <c r="J438" t="s">
        <v>21</v>
      </c>
      <c r="K438" t="s">
        <v>22</v>
      </c>
      <c r="L438" s="7">
        <f t="shared" si="26"/>
        <v>43575.208333333328</v>
      </c>
      <c r="M438">
        <v>1555736400</v>
      </c>
      <c r="N438" s="7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124</v>
      </c>
      <c r="G439" t="s">
        <v>20</v>
      </c>
      <c r="H439">
        <v>192</v>
      </c>
      <c r="I439">
        <f t="shared" si="25"/>
        <v>51.93</v>
      </c>
      <c r="J439" t="s">
        <v>21</v>
      </c>
      <c r="K439" t="s">
        <v>22</v>
      </c>
      <c r="L439" s="7">
        <f t="shared" si="26"/>
        <v>42260.208333333328</v>
      </c>
      <c r="M439">
        <v>1442120400</v>
      </c>
      <c r="N439" s="7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 s="7">
        <f t="shared" si="26"/>
        <v>41337.25</v>
      </c>
      <c r="M440">
        <v>1362376800</v>
      </c>
      <c r="N440" s="7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356</v>
      </c>
      <c r="G441" t="s">
        <v>20</v>
      </c>
      <c r="H441">
        <v>2293</v>
      </c>
      <c r="I441">
        <f t="shared" si="25"/>
        <v>44.01</v>
      </c>
      <c r="J441" t="s">
        <v>21</v>
      </c>
      <c r="K441" t="s">
        <v>22</v>
      </c>
      <c r="L441" s="7">
        <f t="shared" si="26"/>
        <v>42680.208333333328</v>
      </c>
      <c r="M441">
        <v>1478408400</v>
      </c>
      <c r="N441" s="7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53.01</v>
      </c>
      <c r="J442" t="s">
        <v>21</v>
      </c>
      <c r="K442" t="s">
        <v>22</v>
      </c>
      <c r="L442" s="7">
        <f t="shared" si="26"/>
        <v>42916.208333333328</v>
      </c>
      <c r="M442">
        <v>1498798800</v>
      </c>
      <c r="N442" s="7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 s="7">
        <f t="shared" si="26"/>
        <v>41025.208333333336</v>
      </c>
      <c r="M443">
        <v>1335416400</v>
      </c>
      <c r="N443" s="7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75.050000000000011</v>
      </c>
      <c r="J444" t="s">
        <v>107</v>
      </c>
      <c r="K444" t="s">
        <v>108</v>
      </c>
      <c r="L444" s="7">
        <f t="shared" si="26"/>
        <v>42980.208333333328</v>
      </c>
      <c r="M444">
        <v>1504328400</v>
      </c>
      <c r="N444" s="7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35.919999999999995</v>
      </c>
      <c r="J445" t="s">
        <v>21</v>
      </c>
      <c r="K445" t="s">
        <v>22</v>
      </c>
      <c r="L445" s="7">
        <f t="shared" si="26"/>
        <v>40451.208333333336</v>
      </c>
      <c r="M445">
        <v>1285822800</v>
      </c>
      <c r="N445" s="7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177</v>
      </c>
      <c r="G446" t="s">
        <v>20</v>
      </c>
      <c r="H446">
        <v>296</v>
      </c>
      <c r="I446">
        <f t="shared" si="25"/>
        <v>36.96</v>
      </c>
      <c r="J446" t="s">
        <v>21</v>
      </c>
      <c r="K446" t="s">
        <v>22</v>
      </c>
      <c r="L446" s="7">
        <f t="shared" si="26"/>
        <v>40748.208333333336</v>
      </c>
      <c r="M446">
        <v>1311483600</v>
      </c>
      <c r="N446" s="7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512</v>
      </c>
      <c r="G447" t="s">
        <v>20</v>
      </c>
      <c r="H447">
        <v>170</v>
      </c>
      <c r="I447">
        <f t="shared" si="25"/>
        <v>63.18</v>
      </c>
      <c r="J447" t="s">
        <v>21</v>
      </c>
      <c r="K447" t="s">
        <v>22</v>
      </c>
      <c r="L447" s="7">
        <f t="shared" si="26"/>
        <v>40515.25</v>
      </c>
      <c r="M447">
        <v>1291356000</v>
      </c>
      <c r="N447" s="7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83</v>
      </c>
      <c r="G448" t="s">
        <v>14</v>
      </c>
      <c r="H448">
        <v>186</v>
      </c>
      <c r="I448">
        <f t="shared" si="25"/>
        <v>30</v>
      </c>
      <c r="J448" t="s">
        <v>21</v>
      </c>
      <c r="K448" t="s">
        <v>22</v>
      </c>
      <c r="L448" s="7">
        <f t="shared" si="26"/>
        <v>41261.25</v>
      </c>
      <c r="M448">
        <v>1355810400</v>
      </c>
      <c r="N448" s="7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25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 s="7">
        <f t="shared" si="26"/>
        <v>43088.25</v>
      </c>
      <c r="M449">
        <v>1513663200</v>
      </c>
      <c r="N449" s="7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51</v>
      </c>
      <c r="G450" t="s">
        <v>14</v>
      </c>
      <c r="H450">
        <v>605</v>
      </c>
      <c r="I450">
        <f t="shared" si="25"/>
        <v>75.02000000000001</v>
      </c>
      <c r="J450" t="s">
        <v>21</v>
      </c>
      <c r="K450" t="s">
        <v>22</v>
      </c>
      <c r="L450" s="7">
        <f t="shared" si="26"/>
        <v>41378.208333333336</v>
      </c>
      <c r="M450">
        <v>1365915600</v>
      </c>
      <c r="N450" s="7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ROUNDUP(((E451/D451)*100),0)</f>
        <v>967</v>
      </c>
      <c r="G451" t="s">
        <v>20</v>
      </c>
      <c r="H451">
        <v>86</v>
      </c>
      <c r="I451">
        <f t="shared" ref="I451:I514" si="29">ROUNDUP((E451/H451),2)</f>
        <v>101.2</v>
      </c>
      <c r="J451" t="s">
        <v>36</v>
      </c>
      <c r="K451" t="s">
        <v>37</v>
      </c>
      <c r="L451" s="7">
        <f t="shared" ref="L451:L514" si="30">(((M451/60)/60)/24)+DATE(1970,1,1)</f>
        <v>43530.25</v>
      </c>
      <c r="M451">
        <v>1551852000</v>
      </c>
      <c r="N451" s="7">
        <f t="shared" si="27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 s="7">
        <f t="shared" si="30"/>
        <v>43394.208333333328</v>
      </c>
      <c r="M452">
        <v>1540098000</v>
      </c>
      <c r="N452" s="7">
        <f t="shared" ref="N452:N515" si="31">(((O452/60)/60)/24)+DATE(1970,1,1)</f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29.01</v>
      </c>
      <c r="J453" t="s">
        <v>21</v>
      </c>
      <c r="K453" t="s">
        <v>22</v>
      </c>
      <c r="L453" s="7">
        <f t="shared" si="30"/>
        <v>42935.208333333328</v>
      </c>
      <c r="M453">
        <v>1500440400</v>
      </c>
      <c r="N453" s="7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64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 s="7">
        <f t="shared" si="30"/>
        <v>40365.208333333336</v>
      </c>
      <c r="M454">
        <v>1278392400</v>
      </c>
      <c r="N454" s="7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57</v>
      </c>
      <c r="G455" t="s">
        <v>14</v>
      </c>
      <c r="H455">
        <v>1181</v>
      </c>
      <c r="I455">
        <f t="shared" si="29"/>
        <v>87.01</v>
      </c>
      <c r="J455" t="s">
        <v>21</v>
      </c>
      <c r="K455" t="s">
        <v>22</v>
      </c>
      <c r="L455" s="7">
        <f t="shared" si="30"/>
        <v>42705.25</v>
      </c>
      <c r="M455">
        <v>1480572000</v>
      </c>
      <c r="N455" s="7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45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 s="7">
        <f t="shared" si="30"/>
        <v>41568.208333333336</v>
      </c>
      <c r="M456">
        <v>1382331600</v>
      </c>
      <c r="N456" s="7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119</v>
      </c>
      <c r="G457" t="s">
        <v>20</v>
      </c>
      <c r="H457">
        <v>3727</v>
      </c>
      <c r="I457">
        <f t="shared" si="29"/>
        <v>37.01</v>
      </c>
      <c r="J457" t="s">
        <v>21</v>
      </c>
      <c r="K457" t="s">
        <v>22</v>
      </c>
      <c r="L457" s="7">
        <f t="shared" si="30"/>
        <v>40809.208333333336</v>
      </c>
      <c r="M457">
        <v>1316754000</v>
      </c>
      <c r="N457" s="7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105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 s="7">
        <f t="shared" si="30"/>
        <v>43141.25</v>
      </c>
      <c r="M458">
        <v>1518242400</v>
      </c>
      <c r="N458" s="7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 s="7">
        <f t="shared" si="30"/>
        <v>42657.208333333328</v>
      </c>
      <c r="M459">
        <v>1476421200</v>
      </c>
      <c r="N459" s="7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352</v>
      </c>
      <c r="G460" t="s">
        <v>20</v>
      </c>
      <c r="H460">
        <v>2120</v>
      </c>
      <c r="I460">
        <f t="shared" si="29"/>
        <v>56</v>
      </c>
      <c r="J460" t="s">
        <v>21</v>
      </c>
      <c r="K460" t="s">
        <v>22</v>
      </c>
      <c r="L460" s="7">
        <f t="shared" si="30"/>
        <v>40265.208333333336</v>
      </c>
      <c r="M460">
        <v>1269752400</v>
      </c>
      <c r="N460" s="7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91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 s="7">
        <f t="shared" si="30"/>
        <v>42001.25</v>
      </c>
      <c r="M461">
        <v>1419746400</v>
      </c>
      <c r="N461" s="7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 s="7">
        <f t="shared" si="30"/>
        <v>40399.208333333336</v>
      </c>
      <c r="M462">
        <v>1281330000</v>
      </c>
      <c r="N462" s="7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142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 s="7">
        <f t="shared" si="30"/>
        <v>41757.208333333336</v>
      </c>
      <c r="M463">
        <v>1398661200</v>
      </c>
      <c r="N463" s="7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107.92</v>
      </c>
      <c r="J464" t="s">
        <v>21</v>
      </c>
      <c r="K464" t="s">
        <v>22</v>
      </c>
      <c r="L464" s="7">
        <f t="shared" si="30"/>
        <v>41304.25</v>
      </c>
      <c r="M464">
        <v>1359525600</v>
      </c>
      <c r="N464" s="7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109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 s="7">
        <f t="shared" si="30"/>
        <v>41639.25</v>
      </c>
      <c r="M465">
        <v>1388469600</v>
      </c>
      <c r="N465" s="7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134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 s="7">
        <f t="shared" si="30"/>
        <v>43142.25</v>
      </c>
      <c r="M466">
        <v>1518328800</v>
      </c>
      <c r="N466" s="7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110.37</v>
      </c>
      <c r="J467" t="s">
        <v>21</v>
      </c>
      <c r="K467" t="s">
        <v>22</v>
      </c>
      <c r="L467" s="7">
        <f t="shared" si="30"/>
        <v>43127.25</v>
      </c>
      <c r="M467">
        <v>1517032800</v>
      </c>
      <c r="N467" s="7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 s="7">
        <f t="shared" si="30"/>
        <v>41409.208333333336</v>
      </c>
      <c r="M468">
        <v>1368594000</v>
      </c>
      <c r="N468" s="7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576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 s="7">
        <f t="shared" si="30"/>
        <v>42331.25</v>
      </c>
      <c r="M469">
        <v>1448258400</v>
      </c>
      <c r="N469" s="7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 s="7">
        <f t="shared" si="30"/>
        <v>43569.208333333328</v>
      </c>
      <c r="M470">
        <v>1555218000</v>
      </c>
      <c r="N470" s="7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185</v>
      </c>
      <c r="G471" t="s">
        <v>20</v>
      </c>
      <c r="H471">
        <v>159</v>
      </c>
      <c r="I471">
        <f t="shared" si="29"/>
        <v>64.960000000000008</v>
      </c>
      <c r="J471" t="s">
        <v>21</v>
      </c>
      <c r="K471" t="s">
        <v>22</v>
      </c>
      <c r="L471" s="7">
        <f t="shared" si="30"/>
        <v>42142.208333333328</v>
      </c>
      <c r="M471">
        <v>1431925200</v>
      </c>
      <c r="N471" s="7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 s="7">
        <f t="shared" si="30"/>
        <v>42716.25</v>
      </c>
      <c r="M472">
        <v>1481522400</v>
      </c>
      <c r="N472" s="7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50.98</v>
      </c>
      <c r="J473" t="s">
        <v>40</v>
      </c>
      <c r="K473" t="s">
        <v>41</v>
      </c>
      <c r="L473" s="7">
        <f t="shared" si="30"/>
        <v>41031.208333333336</v>
      </c>
      <c r="M473">
        <v>1335934800</v>
      </c>
      <c r="N473" s="7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40</v>
      </c>
      <c r="G474" t="s">
        <v>14</v>
      </c>
      <c r="H474">
        <v>575</v>
      </c>
      <c r="I474">
        <f t="shared" si="29"/>
        <v>104.95</v>
      </c>
      <c r="J474" t="s">
        <v>21</v>
      </c>
      <c r="K474" t="s">
        <v>22</v>
      </c>
      <c r="L474" s="7">
        <f t="shared" si="30"/>
        <v>43535.208333333328</v>
      </c>
      <c r="M474">
        <v>1552280400</v>
      </c>
      <c r="N474" s="7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179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 s="7">
        <f t="shared" si="30"/>
        <v>43277.208333333328</v>
      </c>
      <c r="M475">
        <v>1529989200</v>
      </c>
      <c r="N475" s="7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366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 s="7">
        <f t="shared" si="30"/>
        <v>41989.25</v>
      </c>
      <c r="M476">
        <v>1418709600</v>
      </c>
      <c r="N476" s="7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39.97</v>
      </c>
      <c r="J477" t="s">
        <v>21</v>
      </c>
      <c r="K477" t="s">
        <v>22</v>
      </c>
      <c r="L477" s="7">
        <f t="shared" si="30"/>
        <v>41450.208333333336</v>
      </c>
      <c r="M477">
        <v>1372136400</v>
      </c>
      <c r="N477" s="7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51.01</v>
      </c>
      <c r="J478" t="s">
        <v>21</v>
      </c>
      <c r="K478" t="s">
        <v>22</v>
      </c>
      <c r="L478" s="7">
        <f t="shared" si="30"/>
        <v>43322.208333333328</v>
      </c>
      <c r="M478">
        <v>1533877200</v>
      </c>
      <c r="N478" s="7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55</v>
      </c>
      <c r="G479" t="s">
        <v>14</v>
      </c>
      <c r="H479">
        <v>113</v>
      </c>
      <c r="I479">
        <f t="shared" si="29"/>
        <v>40.83</v>
      </c>
      <c r="J479" t="s">
        <v>21</v>
      </c>
      <c r="K479" t="s">
        <v>22</v>
      </c>
      <c r="L479" s="7">
        <f t="shared" si="30"/>
        <v>40720.208333333336</v>
      </c>
      <c r="M479">
        <v>1309064400</v>
      </c>
      <c r="N479" s="7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237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 s="7">
        <f t="shared" si="30"/>
        <v>42072.208333333328</v>
      </c>
      <c r="M480">
        <v>1425877200</v>
      </c>
      <c r="N480" s="7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71.160000000000011</v>
      </c>
      <c r="J481" t="s">
        <v>40</v>
      </c>
      <c r="K481" t="s">
        <v>41</v>
      </c>
      <c r="L481" s="7">
        <f t="shared" si="30"/>
        <v>42945.208333333328</v>
      </c>
      <c r="M481">
        <v>1501304400</v>
      </c>
      <c r="N481" s="7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99.5</v>
      </c>
      <c r="J482" t="s">
        <v>21</v>
      </c>
      <c r="K482" t="s">
        <v>22</v>
      </c>
      <c r="L482" s="7">
        <f t="shared" si="30"/>
        <v>40248.25</v>
      </c>
      <c r="M482">
        <v>1268287200</v>
      </c>
      <c r="N482" s="7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82</v>
      </c>
      <c r="G483" t="s">
        <v>14</v>
      </c>
      <c r="H483">
        <v>1538</v>
      </c>
      <c r="I483">
        <f t="shared" si="29"/>
        <v>103.99000000000001</v>
      </c>
      <c r="J483" t="s">
        <v>21</v>
      </c>
      <c r="K483" t="s">
        <v>22</v>
      </c>
      <c r="L483" s="7">
        <f t="shared" si="30"/>
        <v>41913.208333333336</v>
      </c>
      <c r="M483">
        <v>1412139600</v>
      </c>
      <c r="N483" s="7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17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 s="7">
        <f t="shared" si="30"/>
        <v>40963.25</v>
      </c>
      <c r="M484">
        <v>1330063200</v>
      </c>
      <c r="N484" s="7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87.070000000000007</v>
      </c>
      <c r="J485" t="s">
        <v>21</v>
      </c>
      <c r="K485" t="s">
        <v>22</v>
      </c>
      <c r="L485" s="7">
        <f t="shared" si="30"/>
        <v>43811.25</v>
      </c>
      <c r="M485">
        <v>1576130400</v>
      </c>
      <c r="N485" s="7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261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 s="7">
        <f t="shared" si="30"/>
        <v>41855.208333333336</v>
      </c>
      <c r="M486">
        <v>1407128400</v>
      </c>
      <c r="N486" s="7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 s="7">
        <f t="shared" si="30"/>
        <v>43626.208333333328</v>
      </c>
      <c r="M487">
        <v>1560142800</v>
      </c>
      <c r="N487" s="7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 s="7">
        <f t="shared" si="30"/>
        <v>43168.25</v>
      </c>
      <c r="M488">
        <v>1520575200</v>
      </c>
      <c r="N488" s="7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83.990000000000009</v>
      </c>
      <c r="J489" t="s">
        <v>21</v>
      </c>
      <c r="K489" t="s">
        <v>22</v>
      </c>
      <c r="L489" s="7">
        <f t="shared" si="30"/>
        <v>42845.208333333328</v>
      </c>
      <c r="M489">
        <v>1492664400</v>
      </c>
      <c r="N489" s="7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221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 s="7">
        <f t="shared" si="30"/>
        <v>42403.25</v>
      </c>
      <c r="M490">
        <v>1454479200</v>
      </c>
      <c r="N490" s="7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109.88000000000001</v>
      </c>
      <c r="J491" t="s">
        <v>107</v>
      </c>
      <c r="K491" t="s">
        <v>108</v>
      </c>
      <c r="L491" s="7">
        <f t="shared" si="30"/>
        <v>40406.208333333336</v>
      </c>
      <c r="M491">
        <v>1281934800</v>
      </c>
      <c r="N491" s="7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 s="7">
        <f t="shared" si="30"/>
        <v>43786.25</v>
      </c>
      <c r="M492">
        <v>1573970400</v>
      </c>
      <c r="N492" s="7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306</v>
      </c>
      <c r="G493" t="s">
        <v>20</v>
      </c>
      <c r="H493">
        <v>2443</v>
      </c>
      <c r="I493">
        <f t="shared" si="29"/>
        <v>71</v>
      </c>
      <c r="J493" t="s">
        <v>21</v>
      </c>
      <c r="K493" t="s">
        <v>22</v>
      </c>
      <c r="L493" s="7">
        <f t="shared" si="30"/>
        <v>41456.208333333336</v>
      </c>
      <c r="M493">
        <v>1372654800</v>
      </c>
      <c r="N493" s="7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 s="7">
        <f t="shared" si="30"/>
        <v>40336.208333333336</v>
      </c>
      <c r="M494">
        <v>1275886800</v>
      </c>
      <c r="N494" s="7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101.79</v>
      </c>
      <c r="J495" t="s">
        <v>21</v>
      </c>
      <c r="K495" t="s">
        <v>22</v>
      </c>
      <c r="L495" s="7">
        <f t="shared" si="30"/>
        <v>43645.208333333328</v>
      </c>
      <c r="M495">
        <v>1561784400</v>
      </c>
      <c r="N495" s="7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548</v>
      </c>
      <c r="G496" t="s">
        <v>20</v>
      </c>
      <c r="H496">
        <v>268</v>
      </c>
      <c r="I496">
        <f t="shared" si="29"/>
        <v>51.059999999999995</v>
      </c>
      <c r="J496" t="s">
        <v>21</v>
      </c>
      <c r="K496" t="s">
        <v>22</v>
      </c>
      <c r="L496" s="7">
        <f t="shared" si="30"/>
        <v>40990.208333333336</v>
      </c>
      <c r="M496">
        <v>1332392400</v>
      </c>
      <c r="N496" s="7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68.03</v>
      </c>
      <c r="J497" t="s">
        <v>36</v>
      </c>
      <c r="K497" t="s">
        <v>37</v>
      </c>
      <c r="L497" s="7">
        <f t="shared" si="30"/>
        <v>41800.208333333336</v>
      </c>
      <c r="M497">
        <v>1402376400</v>
      </c>
      <c r="N497" s="7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30.880000000000003</v>
      </c>
      <c r="J498" t="s">
        <v>21</v>
      </c>
      <c r="K498" t="s">
        <v>22</v>
      </c>
      <c r="L498" s="7">
        <f t="shared" si="30"/>
        <v>42876.208333333328</v>
      </c>
      <c r="M498">
        <v>1495342800</v>
      </c>
      <c r="N498" s="7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35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 s="7">
        <f t="shared" si="30"/>
        <v>42724.25</v>
      </c>
      <c r="M499">
        <v>1482213600</v>
      </c>
      <c r="N499" s="7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80</v>
      </c>
      <c r="J500" t="s">
        <v>36</v>
      </c>
      <c r="K500" t="s">
        <v>37</v>
      </c>
      <c r="L500" s="7">
        <f t="shared" si="30"/>
        <v>42005.25</v>
      </c>
      <c r="M500">
        <v>1420092000</v>
      </c>
      <c r="N500" s="7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49</v>
      </c>
      <c r="G501" t="s">
        <v>14</v>
      </c>
      <c r="H501">
        <v>2072</v>
      </c>
      <c r="I501">
        <f t="shared" si="29"/>
        <v>38.01</v>
      </c>
      <c r="J501" t="s">
        <v>21</v>
      </c>
      <c r="K501" t="s">
        <v>22</v>
      </c>
      <c r="L501" s="7">
        <f t="shared" si="30"/>
        <v>42444.208333333328</v>
      </c>
      <c r="M501">
        <v>1458018000</v>
      </c>
      <c r="N501" s="7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 s="7">
        <f t="shared" si="30"/>
        <v>41395.208333333336</v>
      </c>
      <c r="M502">
        <v>1367384400</v>
      </c>
      <c r="N502" s="7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71</v>
      </c>
      <c r="G503" t="s">
        <v>14</v>
      </c>
      <c r="H503">
        <v>1796</v>
      </c>
      <c r="I503">
        <f t="shared" si="29"/>
        <v>60</v>
      </c>
      <c r="J503" t="s">
        <v>21</v>
      </c>
      <c r="K503" t="s">
        <v>22</v>
      </c>
      <c r="L503" s="7">
        <f t="shared" si="30"/>
        <v>41345.208333333336</v>
      </c>
      <c r="M503">
        <v>1363064400</v>
      </c>
      <c r="N503" s="7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 s="7">
        <f t="shared" si="30"/>
        <v>41117.208333333336</v>
      </c>
      <c r="M504">
        <v>1343365200</v>
      </c>
      <c r="N504" s="7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181</v>
      </c>
      <c r="G505" t="s">
        <v>20</v>
      </c>
      <c r="H505">
        <v>460</v>
      </c>
      <c r="I505">
        <f t="shared" si="29"/>
        <v>99.97</v>
      </c>
      <c r="J505" t="s">
        <v>21</v>
      </c>
      <c r="K505" t="s">
        <v>22</v>
      </c>
      <c r="L505" s="7">
        <f t="shared" si="30"/>
        <v>42186.208333333328</v>
      </c>
      <c r="M505">
        <v>1435726800</v>
      </c>
      <c r="N505" s="7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93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 s="7">
        <f t="shared" si="30"/>
        <v>42142.208333333328</v>
      </c>
      <c r="M506">
        <v>1431925200</v>
      </c>
      <c r="N506" s="7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36.019999999999996</v>
      </c>
      <c r="J507" t="s">
        <v>21</v>
      </c>
      <c r="K507" t="s">
        <v>22</v>
      </c>
      <c r="L507" s="7">
        <f t="shared" si="30"/>
        <v>41341.25</v>
      </c>
      <c r="M507">
        <v>1362722400</v>
      </c>
      <c r="N507" s="7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928</v>
      </c>
      <c r="G508" t="s">
        <v>20</v>
      </c>
      <c r="H508">
        <v>2528</v>
      </c>
      <c r="I508">
        <f t="shared" si="29"/>
        <v>66.02000000000001</v>
      </c>
      <c r="J508" t="s">
        <v>21</v>
      </c>
      <c r="K508" t="s">
        <v>22</v>
      </c>
      <c r="L508" s="7">
        <f t="shared" si="30"/>
        <v>43062.25</v>
      </c>
      <c r="M508">
        <v>1511416800</v>
      </c>
      <c r="N508" s="7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44.059999999999995</v>
      </c>
      <c r="J509" t="s">
        <v>21</v>
      </c>
      <c r="K509" t="s">
        <v>22</v>
      </c>
      <c r="L509" s="7">
        <f t="shared" si="30"/>
        <v>41373.208333333336</v>
      </c>
      <c r="M509">
        <v>1365483600</v>
      </c>
      <c r="N509" s="7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113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 s="7">
        <f t="shared" si="30"/>
        <v>43310.208333333328</v>
      </c>
      <c r="M510">
        <v>1532840400</v>
      </c>
      <c r="N510" s="7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 s="7">
        <f t="shared" si="30"/>
        <v>41034.208333333336</v>
      </c>
      <c r="M511">
        <v>1336194000</v>
      </c>
      <c r="N511" s="7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120</v>
      </c>
      <c r="G512" t="s">
        <v>20</v>
      </c>
      <c r="H512">
        <v>131</v>
      </c>
      <c r="I512">
        <f t="shared" si="29"/>
        <v>70.910000000000011</v>
      </c>
      <c r="J512" t="s">
        <v>26</v>
      </c>
      <c r="K512" t="s">
        <v>27</v>
      </c>
      <c r="L512" s="7">
        <f t="shared" si="30"/>
        <v>43251.208333333328</v>
      </c>
      <c r="M512">
        <v>1527742800</v>
      </c>
      <c r="N512" s="7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25</v>
      </c>
      <c r="G513" t="s">
        <v>14</v>
      </c>
      <c r="H513">
        <v>362</v>
      </c>
      <c r="I513">
        <f t="shared" si="29"/>
        <v>98.070000000000007</v>
      </c>
      <c r="J513" t="s">
        <v>21</v>
      </c>
      <c r="K513" t="s">
        <v>22</v>
      </c>
      <c r="L513" s="7">
        <f t="shared" si="30"/>
        <v>43671.208333333328</v>
      </c>
      <c r="M513">
        <v>1564030800</v>
      </c>
      <c r="N513" s="7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140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 s="7">
        <f t="shared" si="30"/>
        <v>41825.208333333336</v>
      </c>
      <c r="M514">
        <v>1404536400</v>
      </c>
      <c r="N514" s="7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ROUNDUP(((E515/D515)*100),0)</f>
        <v>40</v>
      </c>
      <c r="G515" t="s">
        <v>74</v>
      </c>
      <c r="H515">
        <v>35</v>
      </c>
      <c r="I515">
        <f t="shared" ref="I515:I578" si="33">ROUNDUP((E515/H515),2)</f>
        <v>93.15</v>
      </c>
      <c r="J515" t="s">
        <v>21</v>
      </c>
      <c r="K515" t="s">
        <v>22</v>
      </c>
      <c r="L515" s="7">
        <f t="shared" ref="L515:L578" si="34">(((M515/60)/60)/24)+DATE(1970,1,1)</f>
        <v>40430.208333333336</v>
      </c>
      <c r="M515">
        <v>1284008400</v>
      </c>
      <c r="N515" s="7">
        <f t="shared" si="31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23</v>
      </c>
      <c r="G516" t="s">
        <v>74</v>
      </c>
      <c r="H516">
        <v>528</v>
      </c>
      <c r="I516">
        <f t="shared" si="33"/>
        <v>58.949999999999996</v>
      </c>
      <c r="J516" t="s">
        <v>98</v>
      </c>
      <c r="K516" t="s">
        <v>99</v>
      </c>
      <c r="L516" s="7">
        <f t="shared" si="34"/>
        <v>41614.25</v>
      </c>
      <c r="M516">
        <v>1386309600</v>
      </c>
      <c r="N516" s="7">
        <f t="shared" ref="N516:N579" si="35">(((O516/60)/60)/24)+DATE(1970,1,1)</f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 s="7">
        <f t="shared" si="34"/>
        <v>40900.25</v>
      </c>
      <c r="M517">
        <v>1324620000</v>
      </c>
      <c r="N517" s="7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63.04</v>
      </c>
      <c r="J518" t="s">
        <v>21</v>
      </c>
      <c r="K518" t="s">
        <v>22</v>
      </c>
      <c r="L518" s="7">
        <f t="shared" si="34"/>
        <v>40396.208333333336</v>
      </c>
      <c r="M518">
        <v>1281070800</v>
      </c>
      <c r="N518" s="7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 s="7">
        <f t="shared" si="34"/>
        <v>42860.208333333328</v>
      </c>
      <c r="M519">
        <v>1493960400</v>
      </c>
      <c r="N519" s="7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8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 s="7">
        <f t="shared" si="34"/>
        <v>43154.25</v>
      </c>
      <c r="M520">
        <v>1519365600</v>
      </c>
      <c r="N520" s="7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 s="7">
        <f t="shared" si="34"/>
        <v>42012.25</v>
      </c>
      <c r="M521">
        <v>1420696800</v>
      </c>
      <c r="N521" s="7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106.44000000000001</v>
      </c>
      <c r="J522" t="s">
        <v>21</v>
      </c>
      <c r="K522" t="s">
        <v>22</v>
      </c>
      <c r="L522" s="7">
        <f t="shared" si="34"/>
        <v>43574.208333333328</v>
      </c>
      <c r="M522">
        <v>1555650000</v>
      </c>
      <c r="N522" s="7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 s="7">
        <f t="shared" si="34"/>
        <v>42605.208333333328</v>
      </c>
      <c r="M523">
        <v>1471928400</v>
      </c>
      <c r="N523" s="7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33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 s="7">
        <f t="shared" si="34"/>
        <v>41093.208333333336</v>
      </c>
      <c r="M524">
        <v>1341291600</v>
      </c>
      <c r="N524" s="7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701</v>
      </c>
      <c r="G525" t="s">
        <v>20</v>
      </c>
      <c r="H525">
        <v>89</v>
      </c>
      <c r="I525">
        <f t="shared" si="33"/>
        <v>70.83</v>
      </c>
      <c r="J525" t="s">
        <v>21</v>
      </c>
      <c r="K525" t="s">
        <v>22</v>
      </c>
      <c r="L525" s="7">
        <f t="shared" si="34"/>
        <v>40241.25</v>
      </c>
      <c r="M525">
        <v>1267682400</v>
      </c>
      <c r="N525" s="7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 s="7">
        <f t="shared" si="34"/>
        <v>40294.208333333336</v>
      </c>
      <c r="M526">
        <v>1272258000</v>
      </c>
      <c r="N526" s="7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85</v>
      </c>
      <c r="G527" t="s">
        <v>14</v>
      </c>
      <c r="H527">
        <v>63</v>
      </c>
      <c r="I527">
        <f t="shared" si="33"/>
        <v>28.07</v>
      </c>
      <c r="J527" t="s">
        <v>21</v>
      </c>
      <c r="K527" t="s">
        <v>22</v>
      </c>
      <c r="L527" s="7">
        <f t="shared" si="34"/>
        <v>40505.25</v>
      </c>
      <c r="M527">
        <v>1290492000</v>
      </c>
      <c r="N527" s="7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88.06</v>
      </c>
      <c r="J528" t="s">
        <v>21</v>
      </c>
      <c r="K528" t="s">
        <v>22</v>
      </c>
      <c r="L528" s="7">
        <f t="shared" si="34"/>
        <v>42364.25</v>
      </c>
      <c r="M528">
        <v>1451109600</v>
      </c>
      <c r="N528" s="7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 s="7">
        <f t="shared" si="34"/>
        <v>42405.25</v>
      </c>
      <c r="M529">
        <v>1454652000</v>
      </c>
      <c r="N529" s="7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81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 s="7">
        <f t="shared" si="34"/>
        <v>41601.25</v>
      </c>
      <c r="M530">
        <v>1385186400</v>
      </c>
      <c r="N530" s="7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12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 s="7">
        <f t="shared" si="34"/>
        <v>41769.208333333336</v>
      </c>
      <c r="M531">
        <v>1399698000</v>
      </c>
      <c r="N531" s="7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 s="7">
        <f t="shared" si="34"/>
        <v>40421.208333333336</v>
      </c>
      <c r="M532">
        <v>1283230800</v>
      </c>
      <c r="N532" s="7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49</v>
      </c>
      <c r="J533" t="s">
        <v>98</v>
      </c>
      <c r="K533" t="s">
        <v>99</v>
      </c>
      <c r="L533" s="7">
        <f t="shared" si="34"/>
        <v>41589.25</v>
      </c>
      <c r="M533">
        <v>1384149600</v>
      </c>
      <c r="N533" s="7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 s="7">
        <f t="shared" si="34"/>
        <v>43125.25</v>
      </c>
      <c r="M534">
        <v>1516860000</v>
      </c>
      <c r="N534" s="7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160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 s="7">
        <f t="shared" si="34"/>
        <v>41479.208333333336</v>
      </c>
      <c r="M535">
        <v>1374642000</v>
      </c>
      <c r="N535" s="7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16</v>
      </c>
      <c r="G536" t="s">
        <v>14</v>
      </c>
      <c r="H536">
        <v>243</v>
      </c>
      <c r="I536">
        <f t="shared" si="33"/>
        <v>55.089999999999996</v>
      </c>
      <c r="J536" t="s">
        <v>21</v>
      </c>
      <c r="K536" t="s">
        <v>22</v>
      </c>
      <c r="L536" s="7">
        <f t="shared" si="34"/>
        <v>43329.208333333328</v>
      </c>
      <c r="M536">
        <v>1534482000</v>
      </c>
      <c r="N536" s="7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483</v>
      </c>
      <c r="G537" t="s">
        <v>20</v>
      </c>
      <c r="H537">
        <v>202</v>
      </c>
      <c r="I537">
        <f t="shared" si="33"/>
        <v>62.05</v>
      </c>
      <c r="J537" t="s">
        <v>107</v>
      </c>
      <c r="K537" t="s">
        <v>108</v>
      </c>
      <c r="L537" s="7">
        <f t="shared" si="34"/>
        <v>43259.208333333328</v>
      </c>
      <c r="M537">
        <v>1528434000</v>
      </c>
      <c r="N537" s="7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 s="7">
        <f t="shared" si="34"/>
        <v>40414.208333333336</v>
      </c>
      <c r="M538">
        <v>1282626000</v>
      </c>
      <c r="N538" s="7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118</v>
      </c>
      <c r="G539" t="s">
        <v>20</v>
      </c>
      <c r="H539">
        <v>1052</v>
      </c>
      <c r="I539">
        <f t="shared" si="33"/>
        <v>94.050000000000011</v>
      </c>
      <c r="J539" t="s">
        <v>36</v>
      </c>
      <c r="K539" t="s">
        <v>37</v>
      </c>
      <c r="L539" s="7">
        <f t="shared" si="34"/>
        <v>43342.208333333328</v>
      </c>
      <c r="M539">
        <v>1535605200</v>
      </c>
      <c r="N539" s="7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 s="7">
        <f t="shared" si="34"/>
        <v>41539.208333333336</v>
      </c>
      <c r="M540">
        <v>1379826000</v>
      </c>
      <c r="N540" s="7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 s="7">
        <f t="shared" si="34"/>
        <v>43647.208333333328</v>
      </c>
      <c r="M541">
        <v>1561957200</v>
      </c>
      <c r="N541" s="7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57.08</v>
      </c>
      <c r="J542" t="s">
        <v>21</v>
      </c>
      <c r="K542" t="s">
        <v>22</v>
      </c>
      <c r="L542" s="7">
        <f t="shared" si="34"/>
        <v>43225.208333333328</v>
      </c>
      <c r="M542">
        <v>1525496400</v>
      </c>
      <c r="N542" s="7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25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 s="7">
        <f t="shared" si="34"/>
        <v>42165.208333333328</v>
      </c>
      <c r="M543">
        <v>1433912400</v>
      </c>
      <c r="N543" s="7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 s="7">
        <f t="shared" si="34"/>
        <v>42391.25</v>
      </c>
      <c r="M544">
        <v>1453442400</v>
      </c>
      <c r="N544" s="7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17</v>
      </c>
      <c r="G545" t="s">
        <v>14</v>
      </c>
      <c r="H545">
        <v>180</v>
      </c>
      <c r="I545">
        <f t="shared" si="33"/>
        <v>77.03</v>
      </c>
      <c r="J545" t="s">
        <v>21</v>
      </c>
      <c r="K545" t="s">
        <v>22</v>
      </c>
      <c r="L545" s="7">
        <f t="shared" si="34"/>
        <v>41528.208333333336</v>
      </c>
      <c r="M545">
        <v>1378875600</v>
      </c>
      <c r="N545" s="7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 s="7">
        <f t="shared" si="34"/>
        <v>42377.25</v>
      </c>
      <c r="M546">
        <v>1452232800</v>
      </c>
      <c r="N546" s="7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 s="7">
        <f t="shared" si="34"/>
        <v>43824.25</v>
      </c>
      <c r="M547">
        <v>1577253600</v>
      </c>
      <c r="N547" s="7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78.070000000000007</v>
      </c>
      <c r="J548" t="s">
        <v>21</v>
      </c>
      <c r="K548" t="s">
        <v>22</v>
      </c>
      <c r="L548" s="7">
        <f t="shared" si="34"/>
        <v>43360.208333333328</v>
      </c>
      <c r="M548">
        <v>1537160400</v>
      </c>
      <c r="N548" s="7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 s="7">
        <f t="shared" si="34"/>
        <v>42029.25</v>
      </c>
      <c r="M549">
        <v>1422165600</v>
      </c>
      <c r="N549" s="7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60</v>
      </c>
      <c r="J550" t="s">
        <v>21</v>
      </c>
      <c r="K550" t="s">
        <v>22</v>
      </c>
      <c r="L550" s="7">
        <f t="shared" si="34"/>
        <v>42461.208333333328</v>
      </c>
      <c r="M550">
        <v>1459486800</v>
      </c>
      <c r="N550" s="7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285</v>
      </c>
      <c r="G551" t="s">
        <v>20</v>
      </c>
      <c r="H551">
        <v>762</v>
      </c>
      <c r="I551">
        <f t="shared" si="33"/>
        <v>110.04</v>
      </c>
      <c r="J551" t="s">
        <v>21</v>
      </c>
      <c r="K551" t="s">
        <v>22</v>
      </c>
      <c r="L551" s="7">
        <f t="shared" si="34"/>
        <v>41422.208333333336</v>
      </c>
      <c r="M551">
        <v>1369717200</v>
      </c>
      <c r="N551" s="7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 s="7">
        <f t="shared" si="34"/>
        <v>40968.25</v>
      </c>
      <c r="M552">
        <v>1330495200</v>
      </c>
      <c r="N552" s="7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 s="7">
        <f t="shared" si="34"/>
        <v>41993.25</v>
      </c>
      <c r="M553">
        <v>1419055200</v>
      </c>
      <c r="N553" s="7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 s="7">
        <f t="shared" si="34"/>
        <v>42700.25</v>
      </c>
      <c r="M554">
        <v>1480140000</v>
      </c>
      <c r="N554" s="7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 s="7">
        <f t="shared" si="34"/>
        <v>40545.25</v>
      </c>
      <c r="M555">
        <v>1293948000</v>
      </c>
      <c r="N555" s="7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 s="7">
        <f t="shared" si="34"/>
        <v>42723.25</v>
      </c>
      <c r="M556">
        <v>1482127200</v>
      </c>
      <c r="N556" s="7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104.37</v>
      </c>
      <c r="J557" t="s">
        <v>36</v>
      </c>
      <c r="K557" t="s">
        <v>37</v>
      </c>
      <c r="L557" s="7">
        <f t="shared" si="34"/>
        <v>41731.208333333336</v>
      </c>
      <c r="M557">
        <v>1396414800</v>
      </c>
      <c r="N557" s="7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102.19000000000001</v>
      </c>
      <c r="J558" t="s">
        <v>21</v>
      </c>
      <c r="K558" t="s">
        <v>22</v>
      </c>
      <c r="L558" s="7">
        <f t="shared" si="34"/>
        <v>40792.208333333336</v>
      </c>
      <c r="M558">
        <v>1315285200</v>
      </c>
      <c r="N558" s="7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200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 s="7">
        <f t="shared" si="34"/>
        <v>42279.208333333328</v>
      </c>
      <c r="M559">
        <v>1443762000</v>
      </c>
      <c r="N559" s="7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138</v>
      </c>
      <c r="G560" t="s">
        <v>20</v>
      </c>
      <c r="H560">
        <v>126</v>
      </c>
      <c r="I560">
        <f t="shared" si="33"/>
        <v>63.23</v>
      </c>
      <c r="J560" t="s">
        <v>21</v>
      </c>
      <c r="K560" t="s">
        <v>22</v>
      </c>
      <c r="L560" s="7">
        <f t="shared" si="34"/>
        <v>42424.25</v>
      </c>
      <c r="M560">
        <v>1456293600</v>
      </c>
      <c r="N560" s="7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104.04</v>
      </c>
      <c r="J561" t="s">
        <v>21</v>
      </c>
      <c r="K561" t="s">
        <v>22</v>
      </c>
      <c r="L561" s="7">
        <f t="shared" si="34"/>
        <v>42584.208333333328</v>
      </c>
      <c r="M561">
        <v>1470114000</v>
      </c>
      <c r="N561" s="7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795</v>
      </c>
      <c r="G562" t="s">
        <v>20</v>
      </c>
      <c r="H562">
        <v>3177</v>
      </c>
      <c r="I562">
        <f t="shared" si="33"/>
        <v>50</v>
      </c>
      <c r="J562" t="s">
        <v>21</v>
      </c>
      <c r="K562" t="s">
        <v>22</v>
      </c>
      <c r="L562" s="7">
        <f t="shared" si="34"/>
        <v>40865.25</v>
      </c>
      <c r="M562">
        <v>1321596000</v>
      </c>
      <c r="N562" s="7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56.019999999999996</v>
      </c>
      <c r="J563" t="s">
        <v>98</v>
      </c>
      <c r="K563" t="s">
        <v>99</v>
      </c>
      <c r="L563" s="7">
        <f t="shared" si="34"/>
        <v>40833.208333333336</v>
      </c>
      <c r="M563">
        <v>1318827600</v>
      </c>
      <c r="N563" s="7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48.809999999999995</v>
      </c>
      <c r="J564" t="s">
        <v>98</v>
      </c>
      <c r="K564" t="s">
        <v>99</v>
      </c>
      <c r="L564" s="7">
        <f t="shared" si="34"/>
        <v>43536.208333333328</v>
      </c>
      <c r="M564">
        <v>1552366800</v>
      </c>
      <c r="N564" s="7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139</v>
      </c>
      <c r="G565" t="s">
        <v>20</v>
      </c>
      <c r="H565">
        <v>85</v>
      </c>
      <c r="I565">
        <f t="shared" si="33"/>
        <v>60.089999999999996</v>
      </c>
      <c r="J565" t="s">
        <v>26</v>
      </c>
      <c r="K565" t="s">
        <v>27</v>
      </c>
      <c r="L565" s="7">
        <f t="shared" si="34"/>
        <v>43417.25</v>
      </c>
      <c r="M565">
        <v>1542088800</v>
      </c>
      <c r="N565" s="7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79</v>
      </c>
      <c r="J566" t="s">
        <v>21</v>
      </c>
      <c r="K566" t="s">
        <v>22</v>
      </c>
      <c r="L566" s="7">
        <f t="shared" si="34"/>
        <v>42078.208333333328</v>
      </c>
      <c r="M566">
        <v>1426395600</v>
      </c>
      <c r="N566" s="7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54</v>
      </c>
      <c r="J567" t="s">
        <v>21</v>
      </c>
      <c r="K567" t="s">
        <v>22</v>
      </c>
      <c r="L567" s="7">
        <f t="shared" si="34"/>
        <v>40862.25</v>
      </c>
      <c r="M567">
        <v>1321336800</v>
      </c>
      <c r="N567" s="7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45</v>
      </c>
      <c r="G568" t="s">
        <v>14</v>
      </c>
      <c r="H568">
        <v>37</v>
      </c>
      <c r="I568">
        <f t="shared" si="33"/>
        <v>111.46000000000001</v>
      </c>
      <c r="J568" t="s">
        <v>21</v>
      </c>
      <c r="K568" t="s">
        <v>22</v>
      </c>
      <c r="L568" s="7">
        <f t="shared" si="34"/>
        <v>42424.25</v>
      </c>
      <c r="M568">
        <v>1456293600</v>
      </c>
      <c r="N568" s="7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60.93</v>
      </c>
      <c r="J569" t="s">
        <v>21</v>
      </c>
      <c r="K569" t="s">
        <v>22</v>
      </c>
      <c r="L569" s="7">
        <f t="shared" si="34"/>
        <v>41830.208333333336</v>
      </c>
      <c r="M569">
        <v>1404968400</v>
      </c>
      <c r="N569" s="7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187</v>
      </c>
      <c r="G570" t="s">
        <v>20</v>
      </c>
      <c r="H570">
        <v>5180</v>
      </c>
      <c r="I570">
        <f t="shared" si="33"/>
        <v>26.01</v>
      </c>
      <c r="J570" t="s">
        <v>21</v>
      </c>
      <c r="K570" t="s">
        <v>22</v>
      </c>
      <c r="L570" s="7">
        <f t="shared" si="34"/>
        <v>40374.208333333336</v>
      </c>
      <c r="M570">
        <v>1279170000</v>
      </c>
      <c r="N570" s="7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238</v>
      </c>
      <c r="G571" t="s">
        <v>20</v>
      </c>
      <c r="H571">
        <v>589</v>
      </c>
      <c r="I571">
        <f t="shared" si="33"/>
        <v>81</v>
      </c>
      <c r="J571" t="s">
        <v>107</v>
      </c>
      <c r="K571" t="s">
        <v>108</v>
      </c>
      <c r="L571" s="7">
        <f t="shared" si="34"/>
        <v>40554.25</v>
      </c>
      <c r="M571">
        <v>1294725600</v>
      </c>
      <c r="N571" s="7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 s="7">
        <f t="shared" si="34"/>
        <v>41993.25</v>
      </c>
      <c r="M572">
        <v>1419055200</v>
      </c>
      <c r="N572" s="7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95</v>
      </c>
      <c r="G573" t="s">
        <v>14</v>
      </c>
      <c r="H573">
        <v>35</v>
      </c>
      <c r="I573">
        <f t="shared" si="33"/>
        <v>94.15</v>
      </c>
      <c r="J573" t="s">
        <v>107</v>
      </c>
      <c r="K573" t="s">
        <v>108</v>
      </c>
      <c r="L573" s="7">
        <f t="shared" si="34"/>
        <v>42174.208333333328</v>
      </c>
      <c r="M573">
        <v>1434690000</v>
      </c>
      <c r="N573" s="7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55</v>
      </c>
      <c r="G574" t="s">
        <v>74</v>
      </c>
      <c r="H574">
        <v>94</v>
      </c>
      <c r="I574">
        <f t="shared" si="33"/>
        <v>52.089999999999996</v>
      </c>
      <c r="J574" t="s">
        <v>21</v>
      </c>
      <c r="K574" t="s">
        <v>22</v>
      </c>
      <c r="L574" s="7">
        <f t="shared" si="34"/>
        <v>42275.208333333328</v>
      </c>
      <c r="M574">
        <v>1443416400</v>
      </c>
      <c r="N574" s="7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24.990000000000002</v>
      </c>
      <c r="J575" t="s">
        <v>21</v>
      </c>
      <c r="K575" t="s">
        <v>22</v>
      </c>
      <c r="L575" s="7">
        <f t="shared" si="34"/>
        <v>41761.208333333336</v>
      </c>
      <c r="M575">
        <v>1399006800</v>
      </c>
      <c r="N575" s="7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370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 s="7">
        <f t="shared" si="34"/>
        <v>43806.25</v>
      </c>
      <c r="M576">
        <v>1575698400</v>
      </c>
      <c r="N576" s="7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93.95</v>
      </c>
      <c r="J577" t="s">
        <v>21</v>
      </c>
      <c r="K577" t="s">
        <v>22</v>
      </c>
      <c r="L577" s="7">
        <f t="shared" si="34"/>
        <v>41779.208333333336</v>
      </c>
      <c r="M577">
        <v>1400562000</v>
      </c>
      <c r="N577" s="7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98.410000000000011</v>
      </c>
      <c r="J578" t="s">
        <v>21</v>
      </c>
      <c r="K578" t="s">
        <v>22</v>
      </c>
      <c r="L578" s="7">
        <f t="shared" si="34"/>
        <v>43040.208333333328</v>
      </c>
      <c r="M578">
        <v>1509512400</v>
      </c>
      <c r="N578" s="7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ROUNDUP(((E579/D579)*100),0)</f>
        <v>19</v>
      </c>
      <c r="G579" t="s">
        <v>74</v>
      </c>
      <c r="H579">
        <v>37</v>
      </c>
      <c r="I579">
        <f t="shared" ref="I579:I642" si="37">ROUNDUP((E579/H579),2)</f>
        <v>41.79</v>
      </c>
      <c r="J579" t="s">
        <v>21</v>
      </c>
      <c r="K579" t="s">
        <v>22</v>
      </c>
      <c r="L579" s="7">
        <f t="shared" ref="L579:L642" si="38">(((M579/60)/60)/24)+DATE(1970,1,1)</f>
        <v>40613.25</v>
      </c>
      <c r="M579">
        <v>1299823200</v>
      </c>
      <c r="N579" s="7">
        <f t="shared" si="35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66</v>
      </c>
      <c r="J580" t="s">
        <v>21</v>
      </c>
      <c r="K580" t="s">
        <v>22</v>
      </c>
      <c r="L580" s="7">
        <f t="shared" si="38"/>
        <v>40878.25</v>
      </c>
      <c r="M580">
        <v>1322719200</v>
      </c>
      <c r="N580" s="7">
        <f t="shared" ref="N580:N643" si="39">(((O580/60)/60)/24)+DATE(1970,1,1)</f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102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 s="7">
        <f t="shared" si="38"/>
        <v>40762.208333333336</v>
      </c>
      <c r="M581">
        <v>1312693200</v>
      </c>
      <c r="N581" s="7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48.01</v>
      </c>
      <c r="J582" t="s">
        <v>21</v>
      </c>
      <c r="K582" t="s">
        <v>22</v>
      </c>
      <c r="L582" s="7">
        <f t="shared" si="38"/>
        <v>41696.25</v>
      </c>
      <c r="M582">
        <v>1393394400</v>
      </c>
      <c r="N582" s="7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65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 s="7">
        <f t="shared" si="38"/>
        <v>40662.208333333336</v>
      </c>
      <c r="M583">
        <v>1304053200</v>
      </c>
      <c r="N583" s="7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53</v>
      </c>
      <c r="G584" t="s">
        <v>14</v>
      </c>
      <c r="H584">
        <v>42</v>
      </c>
      <c r="I584">
        <f t="shared" si="37"/>
        <v>107.89</v>
      </c>
      <c r="J584" t="s">
        <v>21</v>
      </c>
      <c r="K584" t="s">
        <v>22</v>
      </c>
      <c r="L584" s="7">
        <f t="shared" si="38"/>
        <v>42165.208333333328</v>
      </c>
      <c r="M584">
        <v>1433912400</v>
      </c>
      <c r="N584" s="7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323</v>
      </c>
      <c r="G585" t="s">
        <v>20</v>
      </c>
      <c r="H585">
        <v>909</v>
      </c>
      <c r="I585">
        <f t="shared" si="37"/>
        <v>67.040000000000006</v>
      </c>
      <c r="J585" t="s">
        <v>21</v>
      </c>
      <c r="K585" t="s">
        <v>22</v>
      </c>
      <c r="L585" s="7">
        <f t="shared" si="38"/>
        <v>40959.25</v>
      </c>
      <c r="M585">
        <v>1329717600</v>
      </c>
      <c r="N585" s="7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64.02000000000001</v>
      </c>
      <c r="J586" t="s">
        <v>21</v>
      </c>
      <c r="K586" t="s">
        <v>22</v>
      </c>
      <c r="L586" s="7">
        <f t="shared" si="38"/>
        <v>41024.208333333336</v>
      </c>
      <c r="M586">
        <v>1335330000</v>
      </c>
      <c r="N586" s="7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96.070000000000007</v>
      </c>
      <c r="J587" t="s">
        <v>21</v>
      </c>
      <c r="K587" t="s">
        <v>22</v>
      </c>
      <c r="L587" s="7">
        <f t="shared" si="38"/>
        <v>40255.208333333336</v>
      </c>
      <c r="M587">
        <v>1268888400</v>
      </c>
      <c r="N587" s="7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51.19</v>
      </c>
      <c r="J588" t="s">
        <v>21</v>
      </c>
      <c r="K588" t="s">
        <v>22</v>
      </c>
      <c r="L588" s="7">
        <f t="shared" si="38"/>
        <v>40499.25</v>
      </c>
      <c r="M588">
        <v>1289973600</v>
      </c>
      <c r="N588" s="7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43.93</v>
      </c>
      <c r="J589" t="s">
        <v>15</v>
      </c>
      <c r="K589" t="s">
        <v>16</v>
      </c>
      <c r="L589" s="7">
        <f t="shared" si="38"/>
        <v>43484.25</v>
      </c>
      <c r="M589">
        <v>1547877600</v>
      </c>
      <c r="N589" s="7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80</v>
      </c>
      <c r="G590" t="s">
        <v>14</v>
      </c>
      <c r="H590">
        <v>1368</v>
      </c>
      <c r="I590">
        <f t="shared" si="37"/>
        <v>91.03</v>
      </c>
      <c r="J590" t="s">
        <v>40</v>
      </c>
      <c r="K590" t="s">
        <v>41</v>
      </c>
      <c r="L590" s="7">
        <f t="shared" si="38"/>
        <v>40262.208333333336</v>
      </c>
      <c r="M590">
        <v>1269493200</v>
      </c>
      <c r="N590" s="7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50.129999999999995</v>
      </c>
      <c r="J591" t="s">
        <v>21</v>
      </c>
      <c r="K591" t="s">
        <v>22</v>
      </c>
      <c r="L591" s="7">
        <f t="shared" si="38"/>
        <v>42190.208333333328</v>
      </c>
      <c r="M591">
        <v>1436072400</v>
      </c>
      <c r="N591" s="7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83</v>
      </c>
      <c r="G592" t="s">
        <v>14</v>
      </c>
      <c r="H592">
        <v>86</v>
      </c>
      <c r="I592">
        <f t="shared" si="37"/>
        <v>67.73</v>
      </c>
      <c r="J592" t="s">
        <v>26</v>
      </c>
      <c r="K592" t="s">
        <v>27</v>
      </c>
      <c r="L592" s="7">
        <f t="shared" si="38"/>
        <v>41994.25</v>
      </c>
      <c r="M592">
        <v>1419141600</v>
      </c>
      <c r="N592" s="7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 s="7">
        <f t="shared" si="38"/>
        <v>40373.208333333336</v>
      </c>
      <c r="M593">
        <v>1279083600</v>
      </c>
      <c r="N593" s="7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80.02000000000001</v>
      </c>
      <c r="J594" t="s">
        <v>21</v>
      </c>
      <c r="K594" t="s">
        <v>22</v>
      </c>
      <c r="L594" s="7">
        <f t="shared" si="38"/>
        <v>41789.208333333336</v>
      </c>
      <c r="M594">
        <v>1401426000</v>
      </c>
      <c r="N594" s="7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47.01</v>
      </c>
      <c r="J595" t="s">
        <v>21</v>
      </c>
      <c r="K595" t="s">
        <v>22</v>
      </c>
      <c r="L595" s="7">
        <f t="shared" si="38"/>
        <v>41724.208333333336</v>
      </c>
      <c r="M595">
        <v>1395810000</v>
      </c>
      <c r="N595" s="7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8</v>
      </c>
      <c r="G596" t="s">
        <v>14</v>
      </c>
      <c r="H596">
        <v>157</v>
      </c>
      <c r="I596">
        <f t="shared" si="37"/>
        <v>71.13000000000001</v>
      </c>
      <c r="J596" t="s">
        <v>21</v>
      </c>
      <c r="K596" t="s">
        <v>22</v>
      </c>
      <c r="L596" s="7">
        <f t="shared" si="38"/>
        <v>42548.208333333328</v>
      </c>
      <c r="M596">
        <v>1467003600</v>
      </c>
      <c r="N596" s="7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90</v>
      </c>
      <c r="J597" t="s">
        <v>21</v>
      </c>
      <c r="K597" t="s">
        <v>22</v>
      </c>
      <c r="L597" s="7">
        <f t="shared" si="38"/>
        <v>40253.208333333336</v>
      </c>
      <c r="M597">
        <v>1268715600</v>
      </c>
      <c r="N597" s="7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43.04</v>
      </c>
      <c r="J598" t="s">
        <v>21</v>
      </c>
      <c r="K598" t="s">
        <v>22</v>
      </c>
      <c r="L598" s="7">
        <f t="shared" si="38"/>
        <v>42434.25</v>
      </c>
      <c r="M598">
        <v>1457157600</v>
      </c>
      <c r="N598" s="7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 s="7">
        <f t="shared" si="38"/>
        <v>43786.25</v>
      </c>
      <c r="M599">
        <v>1573970400</v>
      </c>
      <c r="N599" s="7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163</v>
      </c>
      <c r="G600" t="s">
        <v>20</v>
      </c>
      <c r="H600">
        <v>2409</v>
      </c>
      <c r="I600">
        <f t="shared" si="37"/>
        <v>73.010000000000005</v>
      </c>
      <c r="J600" t="s">
        <v>107</v>
      </c>
      <c r="K600" t="s">
        <v>108</v>
      </c>
      <c r="L600" s="7">
        <f t="shared" si="38"/>
        <v>40344.208333333336</v>
      </c>
      <c r="M600">
        <v>1276578000</v>
      </c>
      <c r="N600" s="7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62.35</v>
      </c>
      <c r="J601" t="s">
        <v>36</v>
      </c>
      <c r="K601" t="s">
        <v>37</v>
      </c>
      <c r="L601" s="7">
        <f t="shared" si="38"/>
        <v>42047.25</v>
      </c>
      <c r="M601">
        <v>1423720800</v>
      </c>
      <c r="N601" s="7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 s="7">
        <f t="shared" si="38"/>
        <v>41485.208333333336</v>
      </c>
      <c r="M602">
        <v>1375160400</v>
      </c>
      <c r="N602" s="7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67.11</v>
      </c>
      <c r="J603" t="s">
        <v>21</v>
      </c>
      <c r="K603" t="s">
        <v>22</v>
      </c>
      <c r="L603" s="7">
        <f t="shared" si="38"/>
        <v>41789.208333333336</v>
      </c>
      <c r="M603">
        <v>1401426000</v>
      </c>
      <c r="N603" s="7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129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 s="7">
        <f t="shared" si="38"/>
        <v>42160.208333333328</v>
      </c>
      <c r="M604">
        <v>1433480400</v>
      </c>
      <c r="N604" s="7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 s="7">
        <f t="shared" si="38"/>
        <v>43573.208333333328</v>
      </c>
      <c r="M605">
        <v>1555563600</v>
      </c>
      <c r="N605" s="7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 s="7">
        <f t="shared" si="38"/>
        <v>40565.25</v>
      </c>
      <c r="M606">
        <v>1295676000</v>
      </c>
      <c r="N606" s="7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188</v>
      </c>
      <c r="G607" t="s">
        <v>20</v>
      </c>
      <c r="H607">
        <v>107</v>
      </c>
      <c r="I607">
        <f t="shared" si="37"/>
        <v>57.739999999999995</v>
      </c>
      <c r="J607" t="s">
        <v>21</v>
      </c>
      <c r="K607" t="s">
        <v>22</v>
      </c>
      <c r="L607" s="7">
        <f t="shared" si="38"/>
        <v>42280.208333333328</v>
      </c>
      <c r="M607">
        <v>1443848400</v>
      </c>
      <c r="N607" s="7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189</v>
      </c>
      <c r="G608" t="s">
        <v>20</v>
      </c>
      <c r="H608">
        <v>160</v>
      </c>
      <c r="I608">
        <f t="shared" si="37"/>
        <v>40.04</v>
      </c>
      <c r="J608" t="s">
        <v>40</v>
      </c>
      <c r="K608" t="s">
        <v>41</v>
      </c>
      <c r="L608" s="7">
        <f t="shared" si="38"/>
        <v>42436.25</v>
      </c>
      <c r="M608">
        <v>1457330400</v>
      </c>
      <c r="N608" s="7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132</v>
      </c>
      <c r="G609" t="s">
        <v>20</v>
      </c>
      <c r="H609">
        <v>2230</v>
      </c>
      <c r="I609">
        <f t="shared" si="37"/>
        <v>81.02000000000001</v>
      </c>
      <c r="J609" t="s">
        <v>21</v>
      </c>
      <c r="K609" t="s">
        <v>22</v>
      </c>
      <c r="L609" s="7">
        <f t="shared" si="38"/>
        <v>41721.208333333336</v>
      </c>
      <c r="M609">
        <v>1395550800</v>
      </c>
      <c r="N609" s="7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 s="7">
        <f t="shared" si="38"/>
        <v>43530.25</v>
      </c>
      <c r="M610">
        <v>1551852000</v>
      </c>
      <c r="N610" s="7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121</v>
      </c>
      <c r="G611" t="s">
        <v>20</v>
      </c>
      <c r="H611">
        <v>117</v>
      </c>
      <c r="I611">
        <f t="shared" si="37"/>
        <v>102.93</v>
      </c>
      <c r="J611" t="s">
        <v>21</v>
      </c>
      <c r="K611" t="s">
        <v>22</v>
      </c>
      <c r="L611" s="7">
        <f t="shared" si="38"/>
        <v>43481.25</v>
      </c>
      <c r="M611">
        <v>1547618400</v>
      </c>
      <c r="N611" s="7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420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 s="7">
        <f t="shared" si="38"/>
        <v>41259.25</v>
      </c>
      <c r="M612">
        <v>1355637600</v>
      </c>
      <c r="N612" s="7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75.740000000000009</v>
      </c>
      <c r="J613" t="s">
        <v>21</v>
      </c>
      <c r="K613" t="s">
        <v>22</v>
      </c>
      <c r="L613" s="7">
        <f t="shared" si="38"/>
        <v>41480.208333333336</v>
      </c>
      <c r="M613">
        <v>1374728400</v>
      </c>
      <c r="N613" s="7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140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 s="7">
        <f t="shared" si="38"/>
        <v>40474.208333333336</v>
      </c>
      <c r="M614">
        <v>1287810000</v>
      </c>
      <c r="N614" s="7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 s="7">
        <f t="shared" si="38"/>
        <v>42973.208333333328</v>
      </c>
      <c r="M615">
        <v>1503723600</v>
      </c>
      <c r="N615" s="7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156</v>
      </c>
      <c r="G616" t="s">
        <v>20</v>
      </c>
      <c r="H616">
        <v>723</v>
      </c>
      <c r="I616">
        <f t="shared" si="37"/>
        <v>57</v>
      </c>
      <c r="J616" t="s">
        <v>21</v>
      </c>
      <c r="K616" t="s">
        <v>22</v>
      </c>
      <c r="L616" s="7">
        <f t="shared" si="38"/>
        <v>42746.25</v>
      </c>
      <c r="M616">
        <v>1484114400</v>
      </c>
      <c r="N616" s="7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171</v>
      </c>
      <c r="G617" t="s">
        <v>20</v>
      </c>
      <c r="H617">
        <v>170</v>
      </c>
      <c r="I617">
        <f t="shared" si="37"/>
        <v>85.23</v>
      </c>
      <c r="J617" t="s">
        <v>107</v>
      </c>
      <c r="K617" t="s">
        <v>108</v>
      </c>
      <c r="L617" s="7">
        <f t="shared" si="38"/>
        <v>42489.208333333328</v>
      </c>
      <c r="M617">
        <v>1461906000</v>
      </c>
      <c r="N617" s="7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50.97</v>
      </c>
      <c r="J618" t="s">
        <v>40</v>
      </c>
      <c r="K618" t="s">
        <v>41</v>
      </c>
      <c r="L618" s="7">
        <f t="shared" si="38"/>
        <v>41537.208333333336</v>
      </c>
      <c r="M618">
        <v>1379653200</v>
      </c>
      <c r="N618" s="7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63.57</v>
      </c>
      <c r="J619" t="s">
        <v>21</v>
      </c>
      <c r="K619" t="s">
        <v>22</v>
      </c>
      <c r="L619" s="7">
        <f t="shared" si="38"/>
        <v>41794.208333333336</v>
      </c>
      <c r="M619">
        <v>1401858000</v>
      </c>
      <c r="N619" s="7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 s="7">
        <f t="shared" si="38"/>
        <v>41396.208333333336</v>
      </c>
      <c r="M620">
        <v>1367470800</v>
      </c>
      <c r="N620" s="7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29</v>
      </c>
      <c r="G621" t="s">
        <v>14</v>
      </c>
      <c r="H621">
        <v>648</v>
      </c>
      <c r="I621">
        <f t="shared" si="37"/>
        <v>86.050000000000011</v>
      </c>
      <c r="J621" t="s">
        <v>21</v>
      </c>
      <c r="K621" t="s">
        <v>22</v>
      </c>
      <c r="L621" s="7">
        <f t="shared" si="38"/>
        <v>40669.208333333336</v>
      </c>
      <c r="M621">
        <v>1304658000</v>
      </c>
      <c r="N621" s="7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269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 s="7">
        <f t="shared" si="38"/>
        <v>42559.208333333328</v>
      </c>
      <c r="M622">
        <v>1467954000</v>
      </c>
      <c r="N622" s="7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 s="7">
        <f t="shared" si="38"/>
        <v>42626.208333333328</v>
      </c>
      <c r="M623">
        <v>1473742800</v>
      </c>
      <c r="N623" s="7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4</v>
      </c>
      <c r="G624" t="s">
        <v>14</v>
      </c>
      <c r="H624">
        <v>64</v>
      </c>
      <c r="I624">
        <f t="shared" si="37"/>
        <v>92.440000000000012</v>
      </c>
      <c r="J624" t="s">
        <v>21</v>
      </c>
      <c r="K624" t="s">
        <v>22</v>
      </c>
      <c r="L624" s="7">
        <f t="shared" si="38"/>
        <v>43205.208333333328</v>
      </c>
      <c r="M624">
        <v>1523768400</v>
      </c>
      <c r="N624" s="7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 s="7">
        <f t="shared" si="38"/>
        <v>42201.208333333328</v>
      </c>
      <c r="M625">
        <v>1437022800</v>
      </c>
      <c r="N625" s="7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280</v>
      </c>
      <c r="G626" t="s">
        <v>20</v>
      </c>
      <c r="H626">
        <v>432</v>
      </c>
      <c r="I626">
        <f t="shared" si="37"/>
        <v>32.989999999999995</v>
      </c>
      <c r="J626" t="s">
        <v>21</v>
      </c>
      <c r="K626" t="s">
        <v>22</v>
      </c>
      <c r="L626" s="7">
        <f t="shared" si="38"/>
        <v>42029.25</v>
      </c>
      <c r="M626">
        <v>1422165600</v>
      </c>
      <c r="N626" s="7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78</v>
      </c>
      <c r="G627" t="s">
        <v>14</v>
      </c>
      <c r="H627">
        <v>62</v>
      </c>
      <c r="I627">
        <f t="shared" si="37"/>
        <v>93.600000000000009</v>
      </c>
      <c r="J627" t="s">
        <v>21</v>
      </c>
      <c r="K627" t="s">
        <v>22</v>
      </c>
      <c r="L627" s="7">
        <f t="shared" si="38"/>
        <v>43857.25</v>
      </c>
      <c r="M627">
        <v>1580104800</v>
      </c>
      <c r="N627" s="7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207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 s="7">
        <f t="shared" si="38"/>
        <v>40449.208333333336</v>
      </c>
      <c r="M628">
        <v>1285650000</v>
      </c>
      <c r="N628" s="7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695</v>
      </c>
      <c r="G629" t="s">
        <v>20</v>
      </c>
      <c r="H629">
        <v>154</v>
      </c>
      <c r="I629">
        <f t="shared" si="37"/>
        <v>72.13000000000001</v>
      </c>
      <c r="J629" t="s">
        <v>40</v>
      </c>
      <c r="K629" t="s">
        <v>41</v>
      </c>
      <c r="L629" s="7">
        <f t="shared" si="38"/>
        <v>40345.208333333336</v>
      </c>
      <c r="M629">
        <v>1276664400</v>
      </c>
      <c r="N629" s="7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30.05</v>
      </c>
      <c r="J630" t="s">
        <v>21</v>
      </c>
      <c r="K630" t="s">
        <v>22</v>
      </c>
      <c r="L630" s="7">
        <f t="shared" si="38"/>
        <v>40455.208333333336</v>
      </c>
      <c r="M630">
        <v>1286168400</v>
      </c>
      <c r="N630" s="7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 s="7">
        <f t="shared" si="38"/>
        <v>42557.208333333328</v>
      </c>
      <c r="M631">
        <v>1467781200</v>
      </c>
      <c r="N631" s="7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68.660000000000011</v>
      </c>
      <c r="J632" t="s">
        <v>21</v>
      </c>
      <c r="K632" t="s">
        <v>22</v>
      </c>
      <c r="L632" s="7">
        <f t="shared" si="38"/>
        <v>43586.208333333328</v>
      </c>
      <c r="M632">
        <v>1556686800</v>
      </c>
      <c r="N632" s="7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311</v>
      </c>
      <c r="G633" t="s">
        <v>20</v>
      </c>
      <c r="H633">
        <v>3063</v>
      </c>
      <c r="I633">
        <f t="shared" si="37"/>
        <v>60</v>
      </c>
      <c r="J633" t="s">
        <v>21</v>
      </c>
      <c r="K633" t="s">
        <v>22</v>
      </c>
      <c r="L633" s="7">
        <f t="shared" si="38"/>
        <v>43550.208333333328</v>
      </c>
      <c r="M633">
        <v>1553576400</v>
      </c>
      <c r="N633" s="7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111.16000000000001</v>
      </c>
      <c r="J634" t="s">
        <v>21</v>
      </c>
      <c r="K634" t="s">
        <v>22</v>
      </c>
      <c r="L634" s="7">
        <f t="shared" si="38"/>
        <v>41945.208333333336</v>
      </c>
      <c r="M634">
        <v>1414904400</v>
      </c>
      <c r="N634" s="7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84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 s="7">
        <f t="shared" si="38"/>
        <v>42315.25</v>
      </c>
      <c r="M635">
        <v>1446876000</v>
      </c>
      <c r="N635" s="7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55.989999999999995</v>
      </c>
      <c r="J636" t="s">
        <v>21</v>
      </c>
      <c r="K636" t="s">
        <v>22</v>
      </c>
      <c r="L636" s="7">
        <f t="shared" si="38"/>
        <v>42819.208333333328</v>
      </c>
      <c r="M636">
        <v>1490418000</v>
      </c>
      <c r="N636" s="7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115</v>
      </c>
      <c r="G637" t="s">
        <v>20</v>
      </c>
      <c r="H637">
        <v>2266</v>
      </c>
      <c r="I637">
        <f t="shared" si="37"/>
        <v>69.990000000000009</v>
      </c>
      <c r="J637" t="s">
        <v>21</v>
      </c>
      <c r="K637" t="s">
        <v>22</v>
      </c>
      <c r="L637" s="7">
        <f t="shared" si="38"/>
        <v>41314.25</v>
      </c>
      <c r="M637">
        <v>1360389600</v>
      </c>
      <c r="N637" s="7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 s="7">
        <f t="shared" si="38"/>
        <v>40926.25</v>
      </c>
      <c r="M638">
        <v>1326866400</v>
      </c>
      <c r="N638" s="7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80</v>
      </c>
      <c r="G639" t="s">
        <v>14</v>
      </c>
      <c r="H639">
        <v>65</v>
      </c>
      <c r="I639">
        <f t="shared" si="37"/>
        <v>103.85000000000001</v>
      </c>
      <c r="J639" t="s">
        <v>21</v>
      </c>
      <c r="K639" t="s">
        <v>22</v>
      </c>
      <c r="L639" s="7">
        <f t="shared" si="38"/>
        <v>42688.25</v>
      </c>
      <c r="M639">
        <v>1479103200</v>
      </c>
      <c r="N639" s="7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12</v>
      </c>
      <c r="G640" t="s">
        <v>14</v>
      </c>
      <c r="H640">
        <v>94</v>
      </c>
      <c r="I640">
        <f t="shared" si="37"/>
        <v>99.13000000000001</v>
      </c>
      <c r="J640" t="s">
        <v>21</v>
      </c>
      <c r="K640" t="s">
        <v>22</v>
      </c>
      <c r="L640" s="7">
        <f t="shared" si="38"/>
        <v>40386.208333333336</v>
      </c>
      <c r="M640">
        <v>1280206800</v>
      </c>
      <c r="N640" s="7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57</v>
      </c>
      <c r="G641" t="s">
        <v>47</v>
      </c>
      <c r="H641">
        <v>45</v>
      </c>
      <c r="I641">
        <f t="shared" si="37"/>
        <v>107.38000000000001</v>
      </c>
      <c r="J641" t="s">
        <v>21</v>
      </c>
      <c r="K641" t="s">
        <v>22</v>
      </c>
      <c r="L641" s="7">
        <f t="shared" si="38"/>
        <v>43309.208333333328</v>
      </c>
      <c r="M641">
        <v>1532754000</v>
      </c>
      <c r="N641" s="7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76.930000000000007</v>
      </c>
      <c r="J642" t="s">
        <v>21</v>
      </c>
      <c r="K642" t="s">
        <v>22</v>
      </c>
      <c r="L642" s="7">
        <f t="shared" si="38"/>
        <v>42387.25</v>
      </c>
      <c r="M642">
        <v>1453096800</v>
      </c>
      <c r="N642" s="7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ROUNDUP(((E643/D643)*100),0)</f>
        <v>120</v>
      </c>
      <c r="G643" t="s">
        <v>20</v>
      </c>
      <c r="H643">
        <v>194</v>
      </c>
      <c r="I643">
        <f t="shared" ref="I643:I706" si="41">ROUNDUP((E643/H643),2)</f>
        <v>58.129999999999995</v>
      </c>
      <c r="J643" t="s">
        <v>98</v>
      </c>
      <c r="K643" t="s">
        <v>99</v>
      </c>
      <c r="L643" s="7">
        <f t="shared" ref="L643:L706" si="42">(((M643/60)/60)/24)+DATE(1970,1,1)</f>
        <v>42786.25</v>
      </c>
      <c r="M643">
        <v>1487570400</v>
      </c>
      <c r="N643" s="7">
        <f t="shared" si="39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146</v>
      </c>
      <c r="G644" t="s">
        <v>20</v>
      </c>
      <c r="H644">
        <v>129</v>
      </c>
      <c r="I644">
        <f t="shared" si="41"/>
        <v>103.74000000000001</v>
      </c>
      <c r="J644" t="s">
        <v>15</v>
      </c>
      <c r="K644" t="s">
        <v>16</v>
      </c>
      <c r="L644" s="7">
        <f t="shared" si="42"/>
        <v>43451.25</v>
      </c>
      <c r="M644">
        <v>1545026400</v>
      </c>
      <c r="N644" s="7">
        <f t="shared" ref="N644:N707" si="43">(((O644/60)/60)/24)+DATE(1970,1,1)</f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222</v>
      </c>
      <c r="G645" t="s">
        <v>20</v>
      </c>
      <c r="H645">
        <v>375</v>
      </c>
      <c r="I645">
        <f t="shared" si="41"/>
        <v>87.97</v>
      </c>
      <c r="J645" t="s">
        <v>21</v>
      </c>
      <c r="K645" t="s">
        <v>22</v>
      </c>
      <c r="L645" s="7">
        <f t="shared" si="42"/>
        <v>42795.25</v>
      </c>
      <c r="M645">
        <v>1488348000</v>
      </c>
      <c r="N645" s="7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49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 s="7">
        <f t="shared" si="42"/>
        <v>43452.25</v>
      </c>
      <c r="M646">
        <v>1545112800</v>
      </c>
      <c r="N646" s="7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 s="7">
        <f t="shared" si="42"/>
        <v>43369.208333333328</v>
      </c>
      <c r="M647">
        <v>1537938000</v>
      </c>
      <c r="N647" s="7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 s="7">
        <f t="shared" si="42"/>
        <v>41346.208333333336</v>
      </c>
      <c r="M648">
        <v>1363150800</v>
      </c>
      <c r="N648" s="7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42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 s="7">
        <f t="shared" si="42"/>
        <v>43199.208333333328</v>
      </c>
      <c r="M649">
        <v>1523250000</v>
      </c>
      <c r="N649" s="7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64</v>
      </c>
      <c r="G650" t="s">
        <v>74</v>
      </c>
      <c r="H650">
        <v>723</v>
      </c>
      <c r="I650">
        <f t="shared" si="41"/>
        <v>86</v>
      </c>
      <c r="J650" t="s">
        <v>21</v>
      </c>
      <c r="K650" t="s">
        <v>22</v>
      </c>
      <c r="L650" s="7">
        <f t="shared" si="42"/>
        <v>42922.208333333328</v>
      </c>
      <c r="M650">
        <v>1499317200</v>
      </c>
      <c r="N650" s="7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49</v>
      </c>
      <c r="G651" t="s">
        <v>14</v>
      </c>
      <c r="H651">
        <v>602</v>
      </c>
      <c r="I651">
        <f t="shared" si="41"/>
        <v>98.02000000000001</v>
      </c>
      <c r="J651" t="s">
        <v>98</v>
      </c>
      <c r="K651" t="s">
        <v>99</v>
      </c>
      <c r="L651" s="7">
        <f t="shared" si="42"/>
        <v>40471.208333333336</v>
      </c>
      <c r="M651">
        <v>1287550800</v>
      </c>
      <c r="N651" s="7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 s="7">
        <f t="shared" si="42"/>
        <v>41828.208333333336</v>
      </c>
      <c r="M652">
        <v>1404795600</v>
      </c>
      <c r="N652" s="7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89</v>
      </c>
      <c r="G653" t="s">
        <v>14</v>
      </c>
      <c r="H653">
        <v>3868</v>
      </c>
      <c r="I653">
        <f t="shared" si="41"/>
        <v>45</v>
      </c>
      <c r="J653" t="s">
        <v>107</v>
      </c>
      <c r="K653" t="s">
        <v>108</v>
      </c>
      <c r="L653" s="7">
        <f t="shared" si="42"/>
        <v>41692.25</v>
      </c>
      <c r="M653">
        <v>1393048800</v>
      </c>
      <c r="N653" s="7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31.020000000000003</v>
      </c>
      <c r="J654" t="s">
        <v>21</v>
      </c>
      <c r="K654" t="s">
        <v>22</v>
      </c>
      <c r="L654" s="7">
        <f t="shared" si="42"/>
        <v>42587.208333333328</v>
      </c>
      <c r="M654">
        <v>1470373200</v>
      </c>
      <c r="N654" s="7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59.98</v>
      </c>
      <c r="J655" t="s">
        <v>21</v>
      </c>
      <c r="K655" t="s">
        <v>22</v>
      </c>
      <c r="L655" s="7">
        <f t="shared" si="42"/>
        <v>42468.208333333328</v>
      </c>
      <c r="M655">
        <v>1460091600</v>
      </c>
      <c r="N655" s="7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509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 s="7">
        <f t="shared" si="42"/>
        <v>42240.208333333328</v>
      </c>
      <c r="M656">
        <v>1440392400</v>
      </c>
      <c r="N656" s="7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192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 s="7">
        <f t="shared" si="42"/>
        <v>42796.25</v>
      </c>
      <c r="M657">
        <v>1488434400</v>
      </c>
      <c r="N657" s="7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43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 s="7">
        <f t="shared" si="42"/>
        <v>43097.25</v>
      </c>
      <c r="M658">
        <v>1514440800</v>
      </c>
      <c r="N658" s="7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9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 s="7">
        <f t="shared" si="42"/>
        <v>43096.25</v>
      </c>
      <c r="M659">
        <v>1514354400</v>
      </c>
      <c r="N659" s="7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61</v>
      </c>
      <c r="G660" t="s">
        <v>74</v>
      </c>
      <c r="H660">
        <v>390</v>
      </c>
      <c r="I660">
        <f t="shared" si="41"/>
        <v>81.02000000000001</v>
      </c>
      <c r="J660" t="s">
        <v>21</v>
      </c>
      <c r="K660" t="s">
        <v>22</v>
      </c>
      <c r="L660" s="7">
        <f t="shared" si="42"/>
        <v>42246.208333333328</v>
      </c>
      <c r="M660">
        <v>1440910800</v>
      </c>
      <c r="N660" s="7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48</v>
      </c>
      <c r="G661" t="s">
        <v>14</v>
      </c>
      <c r="H661">
        <v>750</v>
      </c>
      <c r="I661">
        <f t="shared" si="41"/>
        <v>76.02000000000001</v>
      </c>
      <c r="J661" t="s">
        <v>40</v>
      </c>
      <c r="K661" t="s">
        <v>41</v>
      </c>
      <c r="L661" s="7">
        <f t="shared" si="42"/>
        <v>40570.25</v>
      </c>
      <c r="M661">
        <v>1296108000</v>
      </c>
      <c r="N661" s="7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96.600000000000009</v>
      </c>
      <c r="J662" t="s">
        <v>21</v>
      </c>
      <c r="K662" t="s">
        <v>22</v>
      </c>
      <c r="L662" s="7">
        <f t="shared" si="42"/>
        <v>42237.208333333328</v>
      </c>
      <c r="M662">
        <v>1440133200</v>
      </c>
      <c r="N662" s="7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55</v>
      </c>
      <c r="G663" t="s">
        <v>14</v>
      </c>
      <c r="H663">
        <v>752</v>
      </c>
      <c r="I663">
        <f t="shared" si="41"/>
        <v>76.960000000000008</v>
      </c>
      <c r="J663" t="s">
        <v>36</v>
      </c>
      <c r="K663" t="s">
        <v>37</v>
      </c>
      <c r="L663" s="7">
        <f t="shared" si="42"/>
        <v>40996.208333333336</v>
      </c>
      <c r="M663">
        <v>1332910800</v>
      </c>
      <c r="N663" s="7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67.990000000000009</v>
      </c>
      <c r="J664" t="s">
        <v>21</v>
      </c>
      <c r="K664" t="s">
        <v>22</v>
      </c>
      <c r="L664" s="7">
        <f t="shared" si="42"/>
        <v>43443.25</v>
      </c>
      <c r="M664">
        <v>1544335200</v>
      </c>
      <c r="N664" s="7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78</v>
      </c>
      <c r="G665" t="s">
        <v>14</v>
      </c>
      <c r="H665">
        <v>87</v>
      </c>
      <c r="I665">
        <f t="shared" si="41"/>
        <v>88.79</v>
      </c>
      <c r="J665" t="s">
        <v>21</v>
      </c>
      <c r="K665" t="s">
        <v>22</v>
      </c>
      <c r="L665" s="7">
        <f t="shared" si="42"/>
        <v>40458.208333333336</v>
      </c>
      <c r="M665">
        <v>1286427600</v>
      </c>
      <c r="N665" s="7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34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 s="7">
        <f t="shared" si="42"/>
        <v>40959.25</v>
      </c>
      <c r="M666">
        <v>1329717600</v>
      </c>
      <c r="N666" s="7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44.93</v>
      </c>
      <c r="J667" t="s">
        <v>21</v>
      </c>
      <c r="K667" t="s">
        <v>22</v>
      </c>
      <c r="L667" s="7">
        <f t="shared" si="42"/>
        <v>40733.208333333336</v>
      </c>
      <c r="M667">
        <v>1310187600</v>
      </c>
      <c r="N667" s="7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65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 s="7">
        <f t="shared" si="42"/>
        <v>41516.208333333336</v>
      </c>
      <c r="M668">
        <v>1377838800</v>
      </c>
      <c r="N668" s="7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177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 s="7">
        <f t="shared" si="42"/>
        <v>41892.208333333336</v>
      </c>
      <c r="M669">
        <v>1410325200</v>
      </c>
      <c r="N669" s="7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21</v>
      </c>
      <c r="G670" t="s">
        <v>14</v>
      </c>
      <c r="H670">
        <v>76</v>
      </c>
      <c r="I670">
        <f t="shared" si="41"/>
        <v>73.600000000000009</v>
      </c>
      <c r="J670" t="s">
        <v>21</v>
      </c>
      <c r="K670" t="s">
        <v>22</v>
      </c>
      <c r="L670" s="7">
        <f t="shared" si="42"/>
        <v>41122.208333333336</v>
      </c>
      <c r="M670">
        <v>1343797200</v>
      </c>
      <c r="N670" s="7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107.98</v>
      </c>
      <c r="J671" t="s">
        <v>107</v>
      </c>
      <c r="K671" t="s">
        <v>108</v>
      </c>
      <c r="L671" s="7">
        <f t="shared" si="42"/>
        <v>42912.208333333328</v>
      </c>
      <c r="M671">
        <v>1498453200</v>
      </c>
      <c r="N671" s="7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68.990000000000009</v>
      </c>
      <c r="J672" t="s">
        <v>21</v>
      </c>
      <c r="K672" t="s">
        <v>22</v>
      </c>
      <c r="L672" s="7">
        <f t="shared" si="42"/>
        <v>42425.25</v>
      </c>
      <c r="M672">
        <v>1456380000</v>
      </c>
      <c r="N672" s="7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123</v>
      </c>
      <c r="G673" t="s">
        <v>20</v>
      </c>
      <c r="H673">
        <v>1073</v>
      </c>
      <c r="I673">
        <f t="shared" si="41"/>
        <v>111.03</v>
      </c>
      <c r="J673" t="s">
        <v>21</v>
      </c>
      <c r="K673" t="s">
        <v>22</v>
      </c>
      <c r="L673" s="7">
        <f t="shared" si="42"/>
        <v>40390.208333333336</v>
      </c>
      <c r="M673">
        <v>1280552400</v>
      </c>
      <c r="N673" s="7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 s="7">
        <f t="shared" si="42"/>
        <v>43180.208333333328</v>
      </c>
      <c r="M674">
        <v>1521608400</v>
      </c>
      <c r="N674" s="7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 s="7">
        <f t="shared" si="42"/>
        <v>42475.208333333328</v>
      </c>
      <c r="M675">
        <v>1460696400</v>
      </c>
      <c r="N675" s="7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47.01</v>
      </c>
      <c r="J676" t="s">
        <v>21</v>
      </c>
      <c r="K676" t="s">
        <v>22</v>
      </c>
      <c r="L676" s="7">
        <f t="shared" si="42"/>
        <v>40774.208333333336</v>
      </c>
      <c r="M676">
        <v>1313730000</v>
      </c>
      <c r="N676" s="7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 s="7">
        <f t="shared" si="42"/>
        <v>43719.208333333328</v>
      </c>
      <c r="M677">
        <v>1568178000</v>
      </c>
      <c r="N677" s="7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 s="7">
        <f t="shared" si="42"/>
        <v>41178.208333333336</v>
      </c>
      <c r="M678">
        <v>1348635600</v>
      </c>
      <c r="N678" s="7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 s="7">
        <f t="shared" si="42"/>
        <v>42561.208333333328</v>
      </c>
      <c r="M679">
        <v>1468126800</v>
      </c>
      <c r="N679" s="7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83.160000000000011</v>
      </c>
      <c r="J680" t="s">
        <v>21</v>
      </c>
      <c r="K680" t="s">
        <v>22</v>
      </c>
      <c r="L680" s="7">
        <f t="shared" si="42"/>
        <v>43484.25</v>
      </c>
      <c r="M680">
        <v>1547877600</v>
      </c>
      <c r="N680" s="7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 s="7">
        <f t="shared" si="42"/>
        <v>43756.208333333328</v>
      </c>
      <c r="M681">
        <v>1571374800</v>
      </c>
      <c r="N681" s="7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98</v>
      </c>
      <c r="G682" t="s">
        <v>14</v>
      </c>
      <c r="H682">
        <v>2955</v>
      </c>
      <c r="I682">
        <f t="shared" si="41"/>
        <v>48</v>
      </c>
      <c r="J682" t="s">
        <v>21</v>
      </c>
      <c r="K682" t="s">
        <v>22</v>
      </c>
      <c r="L682" s="7">
        <f t="shared" si="42"/>
        <v>43813.25</v>
      </c>
      <c r="M682">
        <v>1576303200</v>
      </c>
      <c r="N682" s="7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87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 s="7">
        <f t="shared" si="42"/>
        <v>40898.25</v>
      </c>
      <c r="M683">
        <v>1324447200</v>
      </c>
      <c r="N683" s="7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151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 s="7">
        <f t="shared" si="42"/>
        <v>41619.25</v>
      </c>
      <c r="M684">
        <v>1386741600</v>
      </c>
      <c r="N684" s="7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359</v>
      </c>
      <c r="G685" t="s">
        <v>20</v>
      </c>
      <c r="H685">
        <v>147</v>
      </c>
      <c r="I685">
        <f t="shared" si="41"/>
        <v>56.089999999999996</v>
      </c>
      <c r="J685" t="s">
        <v>21</v>
      </c>
      <c r="K685" t="s">
        <v>22</v>
      </c>
      <c r="L685" s="7">
        <f t="shared" si="42"/>
        <v>43359.208333333328</v>
      </c>
      <c r="M685">
        <v>1537074000</v>
      </c>
      <c r="N685" s="7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69.100000000000009</v>
      </c>
      <c r="J686" t="s">
        <v>15</v>
      </c>
      <c r="K686" t="s">
        <v>16</v>
      </c>
      <c r="L686" s="7">
        <f t="shared" si="42"/>
        <v>40358.208333333336</v>
      </c>
      <c r="M686">
        <v>1277787600</v>
      </c>
      <c r="N686" s="7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102.06</v>
      </c>
      <c r="J687" t="s">
        <v>15</v>
      </c>
      <c r="K687" t="s">
        <v>16</v>
      </c>
      <c r="L687" s="7">
        <f t="shared" si="42"/>
        <v>42239.208333333328</v>
      </c>
      <c r="M687">
        <v>1440306000</v>
      </c>
      <c r="N687" s="7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107.33</v>
      </c>
      <c r="J688" t="s">
        <v>21</v>
      </c>
      <c r="K688" t="s">
        <v>22</v>
      </c>
      <c r="L688" s="7">
        <f t="shared" si="42"/>
        <v>43186.208333333328</v>
      </c>
      <c r="M688">
        <v>1522126800</v>
      </c>
      <c r="N688" s="7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51.98</v>
      </c>
      <c r="J689" t="s">
        <v>21</v>
      </c>
      <c r="K689" t="s">
        <v>22</v>
      </c>
      <c r="L689" s="7">
        <f t="shared" si="42"/>
        <v>42806.25</v>
      </c>
      <c r="M689">
        <v>1489298400</v>
      </c>
      <c r="N689" s="7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430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 s="7">
        <f t="shared" si="42"/>
        <v>43475.25</v>
      </c>
      <c r="M690">
        <v>1547100000</v>
      </c>
      <c r="N690" s="7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106.5</v>
      </c>
      <c r="J691" t="s">
        <v>21</v>
      </c>
      <c r="K691" t="s">
        <v>22</v>
      </c>
      <c r="L691" s="7">
        <f t="shared" si="42"/>
        <v>41576.208333333336</v>
      </c>
      <c r="M691">
        <v>1383022800</v>
      </c>
      <c r="N691" s="7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 s="7">
        <f t="shared" si="42"/>
        <v>40874.25</v>
      </c>
      <c r="M692">
        <v>1322373600</v>
      </c>
      <c r="N692" s="7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143</v>
      </c>
      <c r="G693" t="s">
        <v>20</v>
      </c>
      <c r="H693">
        <v>237</v>
      </c>
      <c r="I693">
        <f t="shared" si="41"/>
        <v>30.040000000000003</v>
      </c>
      <c r="J693" t="s">
        <v>21</v>
      </c>
      <c r="K693" t="s">
        <v>22</v>
      </c>
      <c r="L693" s="7">
        <f t="shared" si="42"/>
        <v>41185.208333333336</v>
      </c>
      <c r="M693">
        <v>1349240400</v>
      </c>
      <c r="N693" s="7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70.63000000000001</v>
      </c>
      <c r="J694" t="s">
        <v>40</v>
      </c>
      <c r="K694" t="s">
        <v>41</v>
      </c>
      <c r="L694" s="7">
        <f t="shared" si="42"/>
        <v>43655.208333333328</v>
      </c>
      <c r="M694">
        <v>1562648400</v>
      </c>
      <c r="N694" s="7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66.02000000000001</v>
      </c>
      <c r="J695" t="s">
        <v>21</v>
      </c>
      <c r="K695" t="s">
        <v>22</v>
      </c>
      <c r="L695" s="7">
        <f t="shared" si="42"/>
        <v>43025.208333333328</v>
      </c>
      <c r="M695">
        <v>1508216400</v>
      </c>
      <c r="N695" s="7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85</v>
      </c>
      <c r="G696" t="s">
        <v>14</v>
      </c>
      <c r="H696">
        <v>79</v>
      </c>
      <c r="I696">
        <f t="shared" si="41"/>
        <v>96.92</v>
      </c>
      <c r="J696" t="s">
        <v>21</v>
      </c>
      <c r="K696" t="s">
        <v>22</v>
      </c>
      <c r="L696" s="7">
        <f t="shared" si="42"/>
        <v>43066.25</v>
      </c>
      <c r="M696">
        <v>1511762400</v>
      </c>
      <c r="N696" s="7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 s="7">
        <f t="shared" si="42"/>
        <v>42322.25</v>
      </c>
      <c r="M697">
        <v>1447480800</v>
      </c>
      <c r="N697" s="7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60</v>
      </c>
      <c r="G698" t="s">
        <v>14</v>
      </c>
      <c r="H698">
        <v>889</v>
      </c>
      <c r="I698">
        <f t="shared" si="41"/>
        <v>108.99000000000001</v>
      </c>
      <c r="J698" t="s">
        <v>21</v>
      </c>
      <c r="K698" t="s">
        <v>22</v>
      </c>
      <c r="L698" s="7">
        <f t="shared" si="42"/>
        <v>42114.208333333328</v>
      </c>
      <c r="M698">
        <v>1429506000</v>
      </c>
      <c r="N698" s="7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 s="7">
        <f t="shared" si="42"/>
        <v>43190.208333333328</v>
      </c>
      <c r="M699">
        <v>1522472400</v>
      </c>
      <c r="N699" s="7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65.010000000000005</v>
      </c>
      <c r="J700" t="s">
        <v>15</v>
      </c>
      <c r="K700" t="s">
        <v>16</v>
      </c>
      <c r="L700" s="7">
        <f t="shared" si="42"/>
        <v>40871.25</v>
      </c>
      <c r="M700">
        <v>1322114400</v>
      </c>
      <c r="N700" s="7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85</v>
      </c>
      <c r="G701" t="s">
        <v>14</v>
      </c>
      <c r="H701">
        <v>56</v>
      </c>
      <c r="I701">
        <f t="shared" si="41"/>
        <v>111.52000000000001</v>
      </c>
      <c r="J701" t="s">
        <v>21</v>
      </c>
      <c r="K701" t="s">
        <v>22</v>
      </c>
      <c r="L701" s="7">
        <f t="shared" si="42"/>
        <v>43641.208333333328</v>
      </c>
      <c r="M701">
        <v>1561438800</v>
      </c>
      <c r="N701" s="7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 s="7">
        <f t="shared" si="42"/>
        <v>40203.25</v>
      </c>
      <c r="M702">
        <v>1264399200</v>
      </c>
      <c r="N702" s="7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176</v>
      </c>
      <c r="G703" t="s">
        <v>20</v>
      </c>
      <c r="H703">
        <v>820</v>
      </c>
      <c r="I703">
        <f t="shared" si="41"/>
        <v>111</v>
      </c>
      <c r="J703" t="s">
        <v>21</v>
      </c>
      <c r="K703" t="s">
        <v>22</v>
      </c>
      <c r="L703" s="7">
        <f t="shared" si="42"/>
        <v>40629.208333333336</v>
      </c>
      <c r="M703">
        <v>1301202000</v>
      </c>
      <c r="N703" s="7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55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 s="7">
        <f t="shared" si="42"/>
        <v>41477.208333333336</v>
      </c>
      <c r="M704">
        <v>1374469200</v>
      </c>
      <c r="N704" s="7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97.03</v>
      </c>
      <c r="J705" t="s">
        <v>21</v>
      </c>
      <c r="K705" t="s">
        <v>22</v>
      </c>
      <c r="L705" s="7">
        <f t="shared" si="42"/>
        <v>41020.208333333336</v>
      </c>
      <c r="M705">
        <v>1334984400</v>
      </c>
      <c r="N705" s="7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 s="7">
        <f t="shared" si="42"/>
        <v>42555.208333333328</v>
      </c>
      <c r="M706">
        <v>1467608400</v>
      </c>
      <c r="N706" s="7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ROUNDUP(((E707/D707)*100),0)</f>
        <v>100</v>
      </c>
      <c r="G707" t="s">
        <v>14</v>
      </c>
      <c r="H707">
        <v>2025</v>
      </c>
      <c r="I707">
        <f t="shared" ref="I707:I770" si="45">ROUNDUP((E707/H707),2)</f>
        <v>82.990000000000009</v>
      </c>
      <c r="J707" t="s">
        <v>40</v>
      </c>
      <c r="K707" t="s">
        <v>41</v>
      </c>
      <c r="L707" s="7">
        <f t="shared" ref="L707:L770" si="46">(((M707/60)/60)/24)+DATE(1970,1,1)</f>
        <v>41619.25</v>
      </c>
      <c r="M707">
        <v>1386741600</v>
      </c>
      <c r="N707" s="7">
        <f t="shared" si="43"/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 s="7">
        <f t="shared" si="46"/>
        <v>43471.25</v>
      </c>
      <c r="M708">
        <v>1546754400</v>
      </c>
      <c r="N708" s="7">
        <f t="shared" ref="N708:N771" si="47">(((O708/60)/60)/24)+DATE(1970,1,1)</f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68.930000000000007</v>
      </c>
      <c r="J709" t="s">
        <v>21</v>
      </c>
      <c r="K709" t="s">
        <v>22</v>
      </c>
      <c r="L709" s="7">
        <f t="shared" si="46"/>
        <v>43442.25</v>
      </c>
      <c r="M709">
        <v>1544248800</v>
      </c>
      <c r="N709" s="7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708</v>
      </c>
      <c r="G710" t="s">
        <v>20</v>
      </c>
      <c r="H710">
        <v>137</v>
      </c>
      <c r="I710">
        <f t="shared" si="45"/>
        <v>87.740000000000009</v>
      </c>
      <c r="J710" t="s">
        <v>98</v>
      </c>
      <c r="K710" t="s">
        <v>99</v>
      </c>
      <c r="L710" s="7">
        <f t="shared" si="46"/>
        <v>42877.208333333328</v>
      </c>
      <c r="M710">
        <v>1495429200</v>
      </c>
      <c r="N710" s="7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143</v>
      </c>
      <c r="G711" t="s">
        <v>20</v>
      </c>
      <c r="H711">
        <v>186</v>
      </c>
      <c r="I711">
        <f t="shared" si="45"/>
        <v>75.03</v>
      </c>
      <c r="J711" t="s">
        <v>107</v>
      </c>
      <c r="K711" t="s">
        <v>108</v>
      </c>
      <c r="L711" s="7">
        <f t="shared" si="46"/>
        <v>41018.208333333336</v>
      </c>
      <c r="M711">
        <v>1334811600</v>
      </c>
      <c r="N711" s="7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50.87</v>
      </c>
      <c r="J712" t="s">
        <v>21</v>
      </c>
      <c r="K712" t="s">
        <v>22</v>
      </c>
      <c r="L712" s="7">
        <f t="shared" si="46"/>
        <v>43295.208333333328</v>
      </c>
      <c r="M712">
        <v>1531544400</v>
      </c>
      <c r="N712" s="7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21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 s="7">
        <f t="shared" si="46"/>
        <v>42393.25</v>
      </c>
      <c r="M713">
        <v>1453615200</v>
      </c>
      <c r="N713" s="7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 s="7">
        <f t="shared" si="46"/>
        <v>42559.208333333328</v>
      </c>
      <c r="M714">
        <v>1467954000</v>
      </c>
      <c r="N714" s="7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108.49000000000001</v>
      </c>
      <c r="J715" t="s">
        <v>21</v>
      </c>
      <c r="K715" t="s">
        <v>22</v>
      </c>
      <c r="L715" s="7">
        <f t="shared" si="46"/>
        <v>42604.208333333328</v>
      </c>
      <c r="M715">
        <v>1471842000</v>
      </c>
      <c r="N715" s="7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101.99000000000001</v>
      </c>
      <c r="J716" t="s">
        <v>21</v>
      </c>
      <c r="K716" t="s">
        <v>22</v>
      </c>
      <c r="L716" s="7">
        <f t="shared" si="46"/>
        <v>41870.208333333336</v>
      </c>
      <c r="M716">
        <v>1408424400</v>
      </c>
      <c r="N716" s="7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25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 s="7">
        <f t="shared" si="46"/>
        <v>40397.208333333336</v>
      </c>
      <c r="M717">
        <v>1281157200</v>
      </c>
      <c r="N717" s="7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65.95</v>
      </c>
      <c r="J718" t="s">
        <v>21</v>
      </c>
      <c r="K718" t="s">
        <v>22</v>
      </c>
      <c r="L718" s="7">
        <f t="shared" si="46"/>
        <v>41465.208333333336</v>
      </c>
      <c r="M718">
        <v>1373432400</v>
      </c>
      <c r="N718" s="7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24.990000000000002</v>
      </c>
      <c r="J719" t="s">
        <v>21</v>
      </c>
      <c r="K719" t="s">
        <v>22</v>
      </c>
      <c r="L719" s="7">
        <f t="shared" si="46"/>
        <v>40777.208333333336</v>
      </c>
      <c r="M719">
        <v>1313989200</v>
      </c>
      <c r="N719" s="7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101</v>
      </c>
      <c r="G720" t="s">
        <v>20</v>
      </c>
      <c r="H720">
        <v>297</v>
      </c>
      <c r="I720">
        <f t="shared" si="45"/>
        <v>28.01</v>
      </c>
      <c r="J720" t="s">
        <v>21</v>
      </c>
      <c r="K720" t="s">
        <v>22</v>
      </c>
      <c r="L720" s="7">
        <f t="shared" si="46"/>
        <v>41442.208333333336</v>
      </c>
      <c r="M720">
        <v>1371445200</v>
      </c>
      <c r="N720" s="7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 s="7">
        <f t="shared" si="46"/>
        <v>41058.208333333336</v>
      </c>
      <c r="M721">
        <v>1338267600</v>
      </c>
      <c r="N721" s="7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38</v>
      </c>
      <c r="G722" t="s">
        <v>74</v>
      </c>
      <c r="H722">
        <v>38</v>
      </c>
      <c r="I722">
        <f t="shared" si="45"/>
        <v>84.93</v>
      </c>
      <c r="J722" t="s">
        <v>36</v>
      </c>
      <c r="K722" t="s">
        <v>37</v>
      </c>
      <c r="L722" s="7">
        <f t="shared" si="46"/>
        <v>43152.25</v>
      </c>
      <c r="M722">
        <v>1519192800</v>
      </c>
      <c r="N722" s="7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5</v>
      </c>
      <c r="G723" t="s">
        <v>74</v>
      </c>
      <c r="H723">
        <v>60</v>
      </c>
      <c r="I723">
        <f t="shared" si="45"/>
        <v>90.490000000000009</v>
      </c>
      <c r="J723" t="s">
        <v>21</v>
      </c>
      <c r="K723" t="s">
        <v>22</v>
      </c>
      <c r="L723" s="7">
        <f t="shared" si="46"/>
        <v>43194.208333333328</v>
      </c>
      <c r="M723">
        <v>1522818000</v>
      </c>
      <c r="N723" s="7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25.01</v>
      </c>
      <c r="J724" t="s">
        <v>21</v>
      </c>
      <c r="K724" t="s">
        <v>22</v>
      </c>
      <c r="L724" s="7">
        <f t="shared" si="46"/>
        <v>43045.25</v>
      </c>
      <c r="M724">
        <v>1509948000</v>
      </c>
      <c r="N724" s="7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271</v>
      </c>
      <c r="G725" t="s">
        <v>20</v>
      </c>
      <c r="H725">
        <v>144</v>
      </c>
      <c r="I725">
        <f t="shared" si="45"/>
        <v>92.02000000000001</v>
      </c>
      <c r="J725" t="s">
        <v>26</v>
      </c>
      <c r="K725" t="s">
        <v>27</v>
      </c>
      <c r="L725" s="7">
        <f t="shared" si="46"/>
        <v>42431.25</v>
      </c>
      <c r="M725">
        <v>1456898400</v>
      </c>
      <c r="N725" s="7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135</v>
      </c>
      <c r="G726" t="s">
        <v>20</v>
      </c>
      <c r="H726">
        <v>121</v>
      </c>
      <c r="I726">
        <f t="shared" si="45"/>
        <v>93.070000000000007</v>
      </c>
      <c r="J726" t="s">
        <v>40</v>
      </c>
      <c r="K726" t="s">
        <v>41</v>
      </c>
      <c r="L726" s="7">
        <f t="shared" si="46"/>
        <v>41934.208333333336</v>
      </c>
      <c r="M726">
        <v>1413954000</v>
      </c>
      <c r="N726" s="7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51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 s="7">
        <f t="shared" si="46"/>
        <v>41958.25</v>
      </c>
      <c r="M727">
        <v>1416031200</v>
      </c>
      <c r="N727" s="7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 s="7">
        <f t="shared" si="46"/>
        <v>40476.208333333336</v>
      </c>
      <c r="M728">
        <v>1287982800</v>
      </c>
      <c r="N728" s="7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81.14</v>
      </c>
      <c r="J729" t="s">
        <v>21</v>
      </c>
      <c r="K729" t="s">
        <v>22</v>
      </c>
      <c r="L729" s="7">
        <f t="shared" si="46"/>
        <v>43485.25</v>
      </c>
      <c r="M729">
        <v>1547964000</v>
      </c>
      <c r="N729" s="7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 s="7">
        <f t="shared" si="46"/>
        <v>42515.208333333328</v>
      </c>
      <c r="M730">
        <v>1464152400</v>
      </c>
      <c r="N730" s="7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85.23</v>
      </c>
      <c r="J731" t="s">
        <v>21</v>
      </c>
      <c r="K731" t="s">
        <v>22</v>
      </c>
      <c r="L731" s="7">
        <f t="shared" si="46"/>
        <v>41309.25</v>
      </c>
      <c r="M731">
        <v>1359957600</v>
      </c>
      <c r="N731" s="7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 s="7">
        <f t="shared" si="46"/>
        <v>42147.208333333328</v>
      </c>
      <c r="M732">
        <v>1432357200</v>
      </c>
      <c r="N732" s="7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91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 s="7">
        <f t="shared" si="46"/>
        <v>42939.208333333328</v>
      </c>
      <c r="M733">
        <v>1500786000</v>
      </c>
      <c r="N733" s="7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 s="7">
        <f t="shared" si="46"/>
        <v>42816.208333333328</v>
      </c>
      <c r="M734">
        <v>1490158800</v>
      </c>
      <c r="N734" s="7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528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 s="7">
        <f t="shared" si="46"/>
        <v>41844.208333333336</v>
      </c>
      <c r="M735">
        <v>1406178000</v>
      </c>
      <c r="N735" s="7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320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 s="7">
        <f t="shared" si="46"/>
        <v>42763.25</v>
      </c>
      <c r="M736">
        <v>1485583200</v>
      </c>
      <c r="N736" s="7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355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 s="7">
        <f t="shared" si="46"/>
        <v>42459.208333333328</v>
      </c>
      <c r="M737">
        <v>1459314000</v>
      </c>
      <c r="N737" s="7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87.350000000000009</v>
      </c>
      <c r="J738" t="s">
        <v>21</v>
      </c>
      <c r="K738" t="s">
        <v>22</v>
      </c>
      <c r="L738" s="7">
        <f t="shared" si="46"/>
        <v>42055.25</v>
      </c>
      <c r="M738">
        <v>1424412000</v>
      </c>
      <c r="N738" s="7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27.94</v>
      </c>
      <c r="J739" t="s">
        <v>21</v>
      </c>
      <c r="K739" t="s">
        <v>22</v>
      </c>
      <c r="L739" s="7">
        <f t="shared" si="46"/>
        <v>42685.25</v>
      </c>
      <c r="M739">
        <v>1478844000</v>
      </c>
      <c r="N739" s="7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3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 s="7">
        <f t="shared" si="46"/>
        <v>41959.25</v>
      </c>
      <c r="M740">
        <v>1416117600</v>
      </c>
      <c r="N740" s="7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 s="7">
        <f t="shared" si="46"/>
        <v>41089.208333333336</v>
      </c>
      <c r="M741">
        <v>1340946000</v>
      </c>
      <c r="N741" s="7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31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 s="7">
        <f t="shared" si="46"/>
        <v>42769.25</v>
      </c>
      <c r="M742">
        <v>1486101600</v>
      </c>
      <c r="N742" s="7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1180</v>
      </c>
      <c r="G743" t="s">
        <v>20</v>
      </c>
      <c r="H743">
        <v>130</v>
      </c>
      <c r="I743">
        <f t="shared" si="45"/>
        <v>108.85000000000001</v>
      </c>
      <c r="J743" t="s">
        <v>21</v>
      </c>
      <c r="K743" t="s">
        <v>22</v>
      </c>
      <c r="L743" s="7">
        <f t="shared" si="46"/>
        <v>40321.208333333336</v>
      </c>
      <c r="M743">
        <v>1274590800</v>
      </c>
      <c r="N743" s="7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1127</v>
      </c>
      <c r="G744" t="s">
        <v>20</v>
      </c>
      <c r="H744">
        <v>122</v>
      </c>
      <c r="I744">
        <f t="shared" si="45"/>
        <v>110.77000000000001</v>
      </c>
      <c r="J744" t="s">
        <v>21</v>
      </c>
      <c r="K744" t="s">
        <v>22</v>
      </c>
      <c r="L744" s="7">
        <f t="shared" si="46"/>
        <v>40197.25</v>
      </c>
      <c r="M744">
        <v>1263880800</v>
      </c>
      <c r="N744" s="7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29.650000000000002</v>
      </c>
      <c r="J745" t="s">
        <v>21</v>
      </c>
      <c r="K745" t="s">
        <v>22</v>
      </c>
      <c r="L745" s="7">
        <f t="shared" si="46"/>
        <v>42298.208333333328</v>
      </c>
      <c r="M745">
        <v>1445403600</v>
      </c>
      <c r="N745" s="7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101.72</v>
      </c>
      <c r="J746" t="s">
        <v>21</v>
      </c>
      <c r="K746" t="s">
        <v>22</v>
      </c>
      <c r="L746" s="7">
        <f t="shared" si="46"/>
        <v>43322.208333333328</v>
      </c>
      <c r="M746">
        <v>1533877200</v>
      </c>
      <c r="N746" s="7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31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 s="7">
        <f t="shared" si="46"/>
        <v>40328.208333333336</v>
      </c>
      <c r="M747">
        <v>1275195600</v>
      </c>
      <c r="N747" s="7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 s="7">
        <f t="shared" si="46"/>
        <v>40825.208333333336</v>
      </c>
      <c r="M748">
        <v>1318136400</v>
      </c>
      <c r="N748" s="7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 s="7">
        <f t="shared" si="46"/>
        <v>40423.208333333336</v>
      </c>
      <c r="M749">
        <v>1283403600</v>
      </c>
      <c r="N749" s="7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110.98</v>
      </c>
      <c r="J750" t="s">
        <v>21</v>
      </c>
      <c r="K750" t="s">
        <v>22</v>
      </c>
      <c r="L750" s="7">
        <f t="shared" si="46"/>
        <v>40238.25</v>
      </c>
      <c r="M750">
        <v>1267423200</v>
      </c>
      <c r="N750" s="7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158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 s="7">
        <f t="shared" si="46"/>
        <v>41920.208333333336</v>
      </c>
      <c r="M751">
        <v>1412744400</v>
      </c>
      <c r="N751" s="7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 s="7">
        <f t="shared" si="46"/>
        <v>40360.208333333336</v>
      </c>
      <c r="M752">
        <v>1277960400</v>
      </c>
      <c r="N752" s="7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233</v>
      </c>
      <c r="G753" t="s">
        <v>20</v>
      </c>
      <c r="H753">
        <v>270</v>
      </c>
      <c r="I753">
        <f t="shared" si="45"/>
        <v>30.98</v>
      </c>
      <c r="J753" t="s">
        <v>21</v>
      </c>
      <c r="K753" t="s">
        <v>22</v>
      </c>
      <c r="L753" s="7">
        <f t="shared" si="46"/>
        <v>42446.208333333328</v>
      </c>
      <c r="M753">
        <v>1458190800</v>
      </c>
      <c r="N753" s="7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93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 s="7">
        <f t="shared" si="46"/>
        <v>40395.208333333336</v>
      </c>
      <c r="M754">
        <v>1280984400</v>
      </c>
      <c r="N754" s="7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88.070000000000007</v>
      </c>
      <c r="J755" t="s">
        <v>21</v>
      </c>
      <c r="K755" t="s">
        <v>22</v>
      </c>
      <c r="L755" s="7">
        <f t="shared" si="46"/>
        <v>40321.208333333336</v>
      </c>
      <c r="M755">
        <v>1274590800</v>
      </c>
      <c r="N755" s="7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169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 s="7">
        <f t="shared" si="46"/>
        <v>41210.208333333336</v>
      </c>
      <c r="M756">
        <v>1351400400</v>
      </c>
      <c r="N756" s="7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 s="7">
        <f t="shared" si="46"/>
        <v>43096.25</v>
      </c>
      <c r="M757">
        <v>1514354400</v>
      </c>
      <c r="N757" s="7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773</v>
      </c>
      <c r="G758" t="s">
        <v>20</v>
      </c>
      <c r="H758">
        <v>148</v>
      </c>
      <c r="I758">
        <f t="shared" si="45"/>
        <v>67.820000000000007</v>
      </c>
      <c r="J758" t="s">
        <v>21</v>
      </c>
      <c r="K758" t="s">
        <v>22</v>
      </c>
      <c r="L758" s="7">
        <f t="shared" si="46"/>
        <v>42024.25</v>
      </c>
      <c r="M758">
        <v>1421733600</v>
      </c>
      <c r="N758" s="7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49.97</v>
      </c>
      <c r="J759" t="s">
        <v>21</v>
      </c>
      <c r="K759" t="s">
        <v>22</v>
      </c>
      <c r="L759" s="7">
        <f t="shared" si="46"/>
        <v>40675.208333333336</v>
      </c>
      <c r="M759">
        <v>1305176400</v>
      </c>
      <c r="N759" s="7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565</v>
      </c>
      <c r="G760" t="s">
        <v>20</v>
      </c>
      <c r="H760">
        <v>1518</v>
      </c>
      <c r="I760">
        <f t="shared" si="45"/>
        <v>110.02000000000001</v>
      </c>
      <c r="J760" t="s">
        <v>15</v>
      </c>
      <c r="K760" t="s">
        <v>16</v>
      </c>
      <c r="L760" s="7">
        <f t="shared" si="46"/>
        <v>41936.208333333336</v>
      </c>
      <c r="M760">
        <v>1414126800</v>
      </c>
      <c r="N760" s="7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69</v>
      </c>
      <c r="G761" t="s">
        <v>14</v>
      </c>
      <c r="H761">
        <v>1274</v>
      </c>
      <c r="I761">
        <f t="shared" si="45"/>
        <v>89.97</v>
      </c>
      <c r="J761" t="s">
        <v>21</v>
      </c>
      <c r="K761" t="s">
        <v>22</v>
      </c>
      <c r="L761" s="7">
        <f t="shared" si="46"/>
        <v>43136.25</v>
      </c>
      <c r="M761">
        <v>1517810400</v>
      </c>
      <c r="N761" s="7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35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 s="7">
        <f t="shared" si="46"/>
        <v>43678.208333333328</v>
      </c>
      <c r="M762">
        <v>1564635600</v>
      </c>
      <c r="N762" s="7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656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 s="7">
        <f t="shared" si="46"/>
        <v>42938.208333333328</v>
      </c>
      <c r="M763">
        <v>1500699600</v>
      </c>
      <c r="N763" s="7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178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 s="7">
        <f t="shared" si="46"/>
        <v>41241.25</v>
      </c>
      <c r="M764">
        <v>1354082400</v>
      </c>
      <c r="N764" s="7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114</v>
      </c>
      <c r="G765" t="s">
        <v>20</v>
      </c>
      <c r="H765">
        <v>235</v>
      </c>
      <c r="I765">
        <f t="shared" si="45"/>
        <v>26.98</v>
      </c>
      <c r="J765" t="s">
        <v>21</v>
      </c>
      <c r="K765" t="s">
        <v>22</v>
      </c>
      <c r="L765" s="7">
        <f t="shared" si="46"/>
        <v>41037.208333333336</v>
      </c>
      <c r="M765">
        <v>1336453200</v>
      </c>
      <c r="N765" s="7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729</v>
      </c>
      <c r="G766" t="s">
        <v>20</v>
      </c>
      <c r="H766">
        <v>148</v>
      </c>
      <c r="I766">
        <f t="shared" si="45"/>
        <v>54.129999999999995</v>
      </c>
      <c r="J766" t="s">
        <v>21</v>
      </c>
      <c r="K766" t="s">
        <v>22</v>
      </c>
      <c r="L766" s="7">
        <f t="shared" si="46"/>
        <v>40676.208333333336</v>
      </c>
      <c r="M766">
        <v>1305262800</v>
      </c>
      <c r="N766" s="7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209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 s="7">
        <f t="shared" si="46"/>
        <v>42840.208333333328</v>
      </c>
      <c r="M767">
        <v>1492232400</v>
      </c>
      <c r="N767" s="7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32</v>
      </c>
      <c r="G768" t="s">
        <v>14</v>
      </c>
      <c r="H768">
        <v>248</v>
      </c>
      <c r="I768">
        <f t="shared" si="45"/>
        <v>55.059999999999995</v>
      </c>
      <c r="J768" t="s">
        <v>26</v>
      </c>
      <c r="K768" t="s">
        <v>27</v>
      </c>
      <c r="L768" s="7">
        <f t="shared" si="46"/>
        <v>43362.208333333328</v>
      </c>
      <c r="M768">
        <v>1537333200</v>
      </c>
      <c r="N768" s="7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107.94000000000001</v>
      </c>
      <c r="J769" t="s">
        <v>21</v>
      </c>
      <c r="K769" t="s">
        <v>22</v>
      </c>
      <c r="L769" s="7">
        <f t="shared" si="46"/>
        <v>42283.208333333328</v>
      </c>
      <c r="M769">
        <v>1444107600</v>
      </c>
      <c r="N769" s="7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 s="7">
        <f t="shared" si="46"/>
        <v>41619.25</v>
      </c>
      <c r="M770">
        <v>1386741600</v>
      </c>
      <c r="N770" s="7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ROUNDUP(((E771/D771)*100),0)</f>
        <v>87</v>
      </c>
      <c r="G771" t="s">
        <v>14</v>
      </c>
      <c r="H771">
        <v>3410</v>
      </c>
      <c r="I771">
        <f t="shared" ref="I771:I834" si="49">ROUNDUP((E771/H771),2)</f>
        <v>32</v>
      </c>
      <c r="J771" t="s">
        <v>21</v>
      </c>
      <c r="K771" t="s">
        <v>22</v>
      </c>
      <c r="L771" s="7">
        <f t="shared" ref="L771:L834" si="50">(((M771/60)/60)/24)+DATE(1970,1,1)</f>
        <v>41501.208333333336</v>
      </c>
      <c r="M771">
        <v>1376542800</v>
      </c>
      <c r="N771" s="7">
        <f t="shared" si="47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 s="7">
        <f t="shared" si="50"/>
        <v>41743.208333333336</v>
      </c>
      <c r="M772">
        <v>1397451600</v>
      </c>
      <c r="N772" s="7">
        <f t="shared" ref="N772:N835" si="51">(((O772/60)/60)/24)+DATE(1970,1,1)</f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50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 s="7">
        <f t="shared" si="50"/>
        <v>43491.25</v>
      </c>
      <c r="M773">
        <v>1548482400</v>
      </c>
      <c r="N773" s="7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114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 s="7">
        <f t="shared" si="50"/>
        <v>43505.25</v>
      </c>
      <c r="M774">
        <v>1549692000</v>
      </c>
      <c r="N774" s="7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43.01</v>
      </c>
      <c r="J775" t="s">
        <v>21</v>
      </c>
      <c r="K775" t="s">
        <v>22</v>
      </c>
      <c r="L775" s="7">
        <f t="shared" si="50"/>
        <v>42838.208333333328</v>
      </c>
      <c r="M775">
        <v>1492059600</v>
      </c>
      <c r="N775" s="7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 s="7">
        <f t="shared" si="50"/>
        <v>42513.208333333328</v>
      </c>
      <c r="M776">
        <v>1463979600</v>
      </c>
      <c r="N776" s="7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 s="7">
        <f t="shared" si="50"/>
        <v>41949.25</v>
      </c>
      <c r="M777">
        <v>1415253600</v>
      </c>
      <c r="N777" s="7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 s="7">
        <f t="shared" si="50"/>
        <v>43650.208333333328</v>
      </c>
      <c r="M778">
        <v>1562216400</v>
      </c>
      <c r="N778" s="7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50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 s="7">
        <f t="shared" si="50"/>
        <v>40809.208333333336</v>
      </c>
      <c r="M779">
        <v>1316754000</v>
      </c>
      <c r="N779" s="7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 s="7">
        <f t="shared" si="50"/>
        <v>40768.208333333336</v>
      </c>
      <c r="M780">
        <v>1313211600</v>
      </c>
      <c r="N780" s="7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81</v>
      </c>
      <c r="G781" t="s">
        <v>14</v>
      </c>
      <c r="H781">
        <v>831</v>
      </c>
      <c r="I781">
        <f t="shared" si="49"/>
        <v>105.05000000000001</v>
      </c>
      <c r="J781" t="s">
        <v>21</v>
      </c>
      <c r="K781" t="s">
        <v>22</v>
      </c>
      <c r="L781" s="7">
        <f t="shared" si="50"/>
        <v>42230.208333333328</v>
      </c>
      <c r="M781">
        <v>1439528400</v>
      </c>
      <c r="N781" s="7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107</v>
      </c>
      <c r="G782" t="s">
        <v>20</v>
      </c>
      <c r="H782">
        <v>164</v>
      </c>
      <c r="I782">
        <f t="shared" si="49"/>
        <v>33.059999999999995</v>
      </c>
      <c r="J782" t="s">
        <v>21</v>
      </c>
      <c r="K782" t="s">
        <v>22</v>
      </c>
      <c r="L782" s="7">
        <f t="shared" si="50"/>
        <v>42573.208333333328</v>
      </c>
      <c r="M782">
        <v>1469163600</v>
      </c>
      <c r="N782" s="7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78.83</v>
      </c>
      <c r="J783" t="s">
        <v>98</v>
      </c>
      <c r="K783" t="s">
        <v>99</v>
      </c>
      <c r="L783" s="7">
        <f t="shared" si="50"/>
        <v>40482.208333333336</v>
      </c>
      <c r="M783">
        <v>1288501200</v>
      </c>
      <c r="N783" s="7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216</v>
      </c>
      <c r="G784" t="s">
        <v>20</v>
      </c>
      <c r="H784">
        <v>161</v>
      </c>
      <c r="I784">
        <f t="shared" si="49"/>
        <v>68.210000000000008</v>
      </c>
      <c r="J784" t="s">
        <v>21</v>
      </c>
      <c r="K784" t="s">
        <v>22</v>
      </c>
      <c r="L784" s="7">
        <f t="shared" si="50"/>
        <v>40603.25</v>
      </c>
      <c r="M784">
        <v>1298959200</v>
      </c>
      <c r="N784" s="7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142</v>
      </c>
      <c r="G785" t="s">
        <v>20</v>
      </c>
      <c r="H785">
        <v>138</v>
      </c>
      <c r="I785">
        <f t="shared" si="49"/>
        <v>75.740000000000009</v>
      </c>
      <c r="J785" t="s">
        <v>21</v>
      </c>
      <c r="K785" t="s">
        <v>22</v>
      </c>
      <c r="L785" s="7">
        <f t="shared" si="50"/>
        <v>41625.25</v>
      </c>
      <c r="M785">
        <v>1387260000</v>
      </c>
      <c r="N785" s="7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116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 s="7">
        <f t="shared" si="50"/>
        <v>42435.25</v>
      </c>
      <c r="M786">
        <v>1457244000</v>
      </c>
      <c r="N786" s="7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194</v>
      </c>
      <c r="G787" t="s">
        <v>20</v>
      </c>
      <c r="H787">
        <v>127</v>
      </c>
      <c r="I787">
        <f t="shared" si="49"/>
        <v>101.89</v>
      </c>
      <c r="J787" t="s">
        <v>26</v>
      </c>
      <c r="K787" t="s">
        <v>27</v>
      </c>
      <c r="L787" s="7">
        <f t="shared" si="50"/>
        <v>43582.208333333328</v>
      </c>
      <c r="M787">
        <v>1556341200</v>
      </c>
      <c r="N787" s="7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52.879999999999995</v>
      </c>
      <c r="J788" t="s">
        <v>107</v>
      </c>
      <c r="K788" t="s">
        <v>108</v>
      </c>
      <c r="L788" s="7">
        <f t="shared" si="50"/>
        <v>43186.208333333328</v>
      </c>
      <c r="M788">
        <v>1522126800</v>
      </c>
      <c r="N788" s="7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 s="7">
        <f t="shared" si="50"/>
        <v>40684.208333333336</v>
      </c>
      <c r="M789">
        <v>1305954000</v>
      </c>
      <c r="N789" s="7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89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 s="7">
        <f t="shared" si="50"/>
        <v>41202.208333333336</v>
      </c>
      <c r="M790">
        <v>1350709200</v>
      </c>
      <c r="N790" s="7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38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 s="7">
        <f t="shared" si="50"/>
        <v>41786.208333333336</v>
      </c>
      <c r="M791">
        <v>1401166800</v>
      </c>
      <c r="N791" s="7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 s="7">
        <f t="shared" si="50"/>
        <v>40223.25</v>
      </c>
      <c r="M792">
        <v>1266127200</v>
      </c>
      <c r="N792" s="7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 s="7">
        <f t="shared" si="50"/>
        <v>42715.25</v>
      </c>
      <c r="M793">
        <v>1481436000</v>
      </c>
      <c r="N793" s="7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97.15</v>
      </c>
      <c r="J794" t="s">
        <v>21</v>
      </c>
      <c r="K794" t="s">
        <v>22</v>
      </c>
      <c r="L794" s="7">
        <f t="shared" si="50"/>
        <v>41451.208333333336</v>
      </c>
      <c r="M794">
        <v>1372222800</v>
      </c>
      <c r="N794" s="7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72.08</v>
      </c>
      <c r="J795" t="s">
        <v>98</v>
      </c>
      <c r="K795" t="s">
        <v>99</v>
      </c>
      <c r="L795" s="7">
        <f t="shared" si="50"/>
        <v>41450.208333333336</v>
      </c>
      <c r="M795">
        <v>1372136400</v>
      </c>
      <c r="N795" s="7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126</v>
      </c>
      <c r="G796" t="s">
        <v>20</v>
      </c>
      <c r="H796">
        <v>110</v>
      </c>
      <c r="I796">
        <f t="shared" si="49"/>
        <v>75.240000000000009</v>
      </c>
      <c r="J796" t="s">
        <v>21</v>
      </c>
      <c r="K796" t="s">
        <v>22</v>
      </c>
      <c r="L796" s="7">
        <f t="shared" si="50"/>
        <v>43091.25</v>
      </c>
      <c r="M796">
        <v>1513922400</v>
      </c>
      <c r="N796" s="7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15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 s="7">
        <f t="shared" si="50"/>
        <v>42675.208333333328</v>
      </c>
      <c r="M797">
        <v>1477976400</v>
      </c>
      <c r="N797" s="7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54.809999999999995</v>
      </c>
      <c r="J798" t="s">
        <v>21</v>
      </c>
      <c r="K798" t="s">
        <v>22</v>
      </c>
      <c r="L798" s="7">
        <f t="shared" si="50"/>
        <v>41859.208333333336</v>
      </c>
      <c r="M798">
        <v>1407474000</v>
      </c>
      <c r="N798" s="7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 s="7">
        <f t="shared" si="50"/>
        <v>43464.25</v>
      </c>
      <c r="M799">
        <v>1546149600</v>
      </c>
      <c r="N799" s="7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189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 s="7">
        <f t="shared" si="50"/>
        <v>41060.208333333336</v>
      </c>
      <c r="M800">
        <v>1338440400</v>
      </c>
      <c r="N800" s="7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88</v>
      </c>
      <c r="G801" t="s">
        <v>14</v>
      </c>
      <c r="H801">
        <v>1225</v>
      </c>
      <c r="I801">
        <f t="shared" si="49"/>
        <v>60.019999999999996</v>
      </c>
      <c r="J801" t="s">
        <v>40</v>
      </c>
      <c r="K801" t="s">
        <v>41</v>
      </c>
      <c r="L801" s="7">
        <f t="shared" si="50"/>
        <v>42399.25</v>
      </c>
      <c r="M801">
        <v>1454133600</v>
      </c>
      <c r="N801" s="7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 s="7">
        <f t="shared" si="50"/>
        <v>42167.208333333328</v>
      </c>
      <c r="M802">
        <v>1434085200</v>
      </c>
      <c r="N802" s="7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 s="7">
        <f t="shared" si="50"/>
        <v>43830.25</v>
      </c>
      <c r="M803">
        <v>1577772000</v>
      </c>
      <c r="N803" s="7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198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 s="7">
        <f t="shared" si="50"/>
        <v>43650.208333333328</v>
      </c>
      <c r="M804">
        <v>1562216400</v>
      </c>
      <c r="N804" s="7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28.020000000000003</v>
      </c>
      <c r="J805" t="s">
        <v>21</v>
      </c>
      <c r="K805" t="s">
        <v>22</v>
      </c>
      <c r="L805" s="7">
        <f t="shared" si="50"/>
        <v>43492.25</v>
      </c>
      <c r="M805">
        <v>1548568800</v>
      </c>
      <c r="N805" s="7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32.059999999999995</v>
      </c>
      <c r="J806" t="s">
        <v>21</v>
      </c>
      <c r="K806" t="s">
        <v>22</v>
      </c>
      <c r="L806" s="7">
        <f t="shared" si="50"/>
        <v>43102.25</v>
      </c>
      <c r="M806">
        <v>1514872800</v>
      </c>
      <c r="N806" s="7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73.62</v>
      </c>
      <c r="J807" t="s">
        <v>26</v>
      </c>
      <c r="K807" t="s">
        <v>27</v>
      </c>
      <c r="L807" s="7">
        <f t="shared" si="50"/>
        <v>41958.25</v>
      </c>
      <c r="M807">
        <v>1416031200</v>
      </c>
      <c r="N807" s="7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1181</v>
      </c>
      <c r="G808" t="s">
        <v>20</v>
      </c>
      <c r="H808">
        <v>76</v>
      </c>
      <c r="I808">
        <f t="shared" si="49"/>
        <v>108.72</v>
      </c>
      <c r="J808" t="s">
        <v>21</v>
      </c>
      <c r="K808" t="s">
        <v>22</v>
      </c>
      <c r="L808" s="7">
        <f t="shared" si="50"/>
        <v>40973.25</v>
      </c>
      <c r="M808">
        <v>1330927200</v>
      </c>
      <c r="N808" s="7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 s="7">
        <f t="shared" si="50"/>
        <v>43753.208333333328</v>
      </c>
      <c r="M809">
        <v>1571115600</v>
      </c>
      <c r="N809" s="7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31</v>
      </c>
      <c r="G810" t="s">
        <v>14</v>
      </c>
      <c r="H810">
        <v>19</v>
      </c>
      <c r="I810">
        <f t="shared" si="49"/>
        <v>83.320000000000007</v>
      </c>
      <c r="J810" t="s">
        <v>21</v>
      </c>
      <c r="K810" t="s">
        <v>22</v>
      </c>
      <c r="L810" s="7">
        <f t="shared" si="50"/>
        <v>42507.208333333328</v>
      </c>
      <c r="M810">
        <v>1463461200</v>
      </c>
      <c r="N810" s="7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 s="7">
        <f t="shared" si="50"/>
        <v>41135.208333333336</v>
      </c>
      <c r="M811">
        <v>1344920400</v>
      </c>
      <c r="N811" s="7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194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 s="7">
        <f t="shared" si="50"/>
        <v>43067.25</v>
      </c>
      <c r="M812">
        <v>1511848800</v>
      </c>
      <c r="N812" s="7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78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 s="7">
        <f t="shared" si="50"/>
        <v>42378.25</v>
      </c>
      <c r="M813">
        <v>1452319200</v>
      </c>
      <c r="N813" s="7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 s="7">
        <f t="shared" si="50"/>
        <v>43206.208333333328</v>
      </c>
      <c r="M814">
        <v>1523854800</v>
      </c>
      <c r="N814" s="7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240</v>
      </c>
      <c r="G815" t="s">
        <v>20</v>
      </c>
      <c r="H815">
        <v>68</v>
      </c>
      <c r="I815">
        <f t="shared" si="49"/>
        <v>112.67</v>
      </c>
      <c r="J815" t="s">
        <v>21</v>
      </c>
      <c r="K815" t="s">
        <v>22</v>
      </c>
      <c r="L815" s="7">
        <f t="shared" si="50"/>
        <v>41148.208333333336</v>
      </c>
      <c r="M815">
        <v>1346043600</v>
      </c>
      <c r="N815" s="7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93</v>
      </c>
      <c r="G816" t="s">
        <v>14</v>
      </c>
      <c r="H816">
        <v>36</v>
      </c>
      <c r="I816">
        <f t="shared" si="49"/>
        <v>81.95</v>
      </c>
      <c r="J816" t="s">
        <v>36</v>
      </c>
      <c r="K816" t="s">
        <v>37</v>
      </c>
      <c r="L816" s="7">
        <f t="shared" si="50"/>
        <v>42517.208333333328</v>
      </c>
      <c r="M816">
        <v>1464325200</v>
      </c>
      <c r="N816" s="7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131</v>
      </c>
      <c r="G817" t="s">
        <v>20</v>
      </c>
      <c r="H817">
        <v>183</v>
      </c>
      <c r="I817">
        <f t="shared" si="49"/>
        <v>64.050000000000011</v>
      </c>
      <c r="J817" t="s">
        <v>15</v>
      </c>
      <c r="K817" t="s">
        <v>16</v>
      </c>
      <c r="L817" s="7">
        <f t="shared" si="50"/>
        <v>43068.25</v>
      </c>
      <c r="M817">
        <v>1511935200</v>
      </c>
      <c r="N817" s="7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616</v>
      </c>
      <c r="G818" t="s">
        <v>20</v>
      </c>
      <c r="H818">
        <v>133</v>
      </c>
      <c r="I818">
        <f t="shared" si="49"/>
        <v>106.4</v>
      </c>
      <c r="J818" t="s">
        <v>21</v>
      </c>
      <c r="K818" t="s">
        <v>22</v>
      </c>
      <c r="L818" s="7">
        <f t="shared" si="50"/>
        <v>41680.25</v>
      </c>
      <c r="M818">
        <v>1392012000</v>
      </c>
      <c r="N818" s="7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76.02000000000001</v>
      </c>
      <c r="J819" t="s">
        <v>107</v>
      </c>
      <c r="K819" t="s">
        <v>108</v>
      </c>
      <c r="L819" s="7">
        <f t="shared" si="50"/>
        <v>43589.208333333328</v>
      </c>
      <c r="M819">
        <v>1556946000</v>
      </c>
      <c r="N819" s="7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111.08</v>
      </c>
      <c r="J820" t="s">
        <v>21</v>
      </c>
      <c r="K820" t="s">
        <v>22</v>
      </c>
      <c r="L820" s="7">
        <f t="shared" si="50"/>
        <v>43486.25</v>
      </c>
      <c r="M820">
        <v>1548050400</v>
      </c>
      <c r="N820" s="7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95.940000000000012</v>
      </c>
      <c r="J821" t="s">
        <v>21</v>
      </c>
      <c r="K821" t="s">
        <v>22</v>
      </c>
      <c r="L821" s="7">
        <f t="shared" si="50"/>
        <v>41237.25</v>
      </c>
      <c r="M821">
        <v>1353736800</v>
      </c>
      <c r="N821" s="7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43.05</v>
      </c>
      <c r="J822" t="s">
        <v>40</v>
      </c>
      <c r="K822" t="s">
        <v>41</v>
      </c>
      <c r="L822" s="7">
        <f t="shared" si="50"/>
        <v>43310.208333333328</v>
      </c>
      <c r="M822">
        <v>1532840400</v>
      </c>
      <c r="N822" s="7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292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 s="7">
        <f t="shared" si="50"/>
        <v>42794.25</v>
      </c>
      <c r="M823">
        <v>1488261600</v>
      </c>
      <c r="N823" s="7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90</v>
      </c>
      <c r="J824" t="s">
        <v>21</v>
      </c>
      <c r="K824" t="s">
        <v>22</v>
      </c>
      <c r="L824" s="7">
        <f t="shared" si="50"/>
        <v>41698.25</v>
      </c>
      <c r="M824">
        <v>1393567200</v>
      </c>
      <c r="N824" s="7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358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 s="7">
        <f t="shared" si="50"/>
        <v>41892.208333333336</v>
      </c>
      <c r="M825">
        <v>1410325200</v>
      </c>
      <c r="N825" s="7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127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 s="7">
        <f t="shared" si="50"/>
        <v>40348.208333333336</v>
      </c>
      <c r="M826">
        <v>1276923600</v>
      </c>
      <c r="N826" s="7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88.86</v>
      </c>
      <c r="J827" t="s">
        <v>40</v>
      </c>
      <c r="K827" t="s">
        <v>41</v>
      </c>
      <c r="L827" s="7">
        <f t="shared" si="50"/>
        <v>42941.208333333328</v>
      </c>
      <c r="M827">
        <v>1500958800</v>
      </c>
      <c r="N827" s="7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458</v>
      </c>
      <c r="G828" t="s">
        <v>20</v>
      </c>
      <c r="H828">
        <v>194</v>
      </c>
      <c r="I828">
        <f t="shared" si="49"/>
        <v>65.97</v>
      </c>
      <c r="J828" t="s">
        <v>21</v>
      </c>
      <c r="K828" t="s">
        <v>22</v>
      </c>
      <c r="L828" s="7">
        <f t="shared" si="50"/>
        <v>40525.25</v>
      </c>
      <c r="M828">
        <v>1292220000</v>
      </c>
      <c r="N828" s="7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74.81</v>
      </c>
      <c r="J829" t="s">
        <v>26</v>
      </c>
      <c r="K829" t="s">
        <v>27</v>
      </c>
      <c r="L829" s="7">
        <f t="shared" si="50"/>
        <v>40666.208333333336</v>
      </c>
      <c r="M829">
        <v>1304398800</v>
      </c>
      <c r="N829" s="7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69.990000000000009</v>
      </c>
      <c r="J830" t="s">
        <v>21</v>
      </c>
      <c r="K830" t="s">
        <v>22</v>
      </c>
      <c r="L830" s="7">
        <f t="shared" si="50"/>
        <v>43340.208333333328</v>
      </c>
      <c r="M830">
        <v>1535432400</v>
      </c>
      <c r="N830" s="7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52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 s="7">
        <f t="shared" si="50"/>
        <v>42164.208333333328</v>
      </c>
      <c r="M831">
        <v>1433826000</v>
      </c>
      <c r="N831" s="7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2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 s="7">
        <f t="shared" si="50"/>
        <v>43103.25</v>
      </c>
      <c r="M832">
        <v>1514959200</v>
      </c>
      <c r="N832" s="7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 s="7">
        <f t="shared" si="50"/>
        <v>40994.208333333336</v>
      </c>
      <c r="M833">
        <v>1332738000</v>
      </c>
      <c r="N833" s="7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316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 s="7">
        <f t="shared" si="50"/>
        <v>42299.208333333328</v>
      </c>
      <c r="M834">
        <v>1445490000</v>
      </c>
      <c r="N834" s="7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ROUNDUP(((E835/D835)*100),0)</f>
        <v>158</v>
      </c>
      <c r="G835" t="s">
        <v>20</v>
      </c>
      <c r="H835">
        <v>165</v>
      </c>
      <c r="I835">
        <f t="shared" ref="I835:I898" si="53">ROUNDUP((E835/H835),2)</f>
        <v>64.990000000000009</v>
      </c>
      <c r="J835" t="s">
        <v>36</v>
      </c>
      <c r="K835" t="s">
        <v>37</v>
      </c>
      <c r="L835" s="7">
        <f t="shared" ref="L835:L898" si="54">(((M835/60)/60)/24)+DATE(1970,1,1)</f>
        <v>40588.25</v>
      </c>
      <c r="M835">
        <v>1297663200</v>
      </c>
      <c r="N835" s="7">
        <f t="shared" si="51"/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94.36</v>
      </c>
      <c r="J836" t="s">
        <v>21</v>
      </c>
      <c r="K836" t="s">
        <v>22</v>
      </c>
      <c r="L836" s="7">
        <f t="shared" si="54"/>
        <v>41448.208333333336</v>
      </c>
      <c r="M836">
        <v>1371963600</v>
      </c>
      <c r="N836" s="7">
        <f t="shared" ref="N836:N899" si="55">(((O836/60)/60)/24)+DATE(1970,1,1)</f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44.01</v>
      </c>
      <c r="J837" t="s">
        <v>21</v>
      </c>
      <c r="K837" t="s">
        <v>22</v>
      </c>
      <c r="L837" s="7">
        <f t="shared" si="54"/>
        <v>42063.25</v>
      </c>
      <c r="M837">
        <v>1425103200</v>
      </c>
      <c r="N837" s="7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76</v>
      </c>
      <c r="G838" t="s">
        <v>14</v>
      </c>
      <c r="H838">
        <v>94</v>
      </c>
      <c r="I838">
        <f t="shared" si="53"/>
        <v>64.75</v>
      </c>
      <c r="J838" t="s">
        <v>21</v>
      </c>
      <c r="K838" t="s">
        <v>22</v>
      </c>
      <c r="L838" s="7">
        <f t="shared" si="54"/>
        <v>40214.25</v>
      </c>
      <c r="M838">
        <v>1265349600</v>
      </c>
      <c r="N838" s="7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 s="7">
        <f t="shared" si="54"/>
        <v>40629.208333333336</v>
      </c>
      <c r="M839">
        <v>1301202000</v>
      </c>
      <c r="N839" s="7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34.07</v>
      </c>
      <c r="J840" t="s">
        <v>21</v>
      </c>
      <c r="K840" t="s">
        <v>22</v>
      </c>
      <c r="L840" s="7">
        <f t="shared" si="54"/>
        <v>43370.208333333328</v>
      </c>
      <c r="M840">
        <v>1538024400</v>
      </c>
      <c r="N840" s="7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191</v>
      </c>
      <c r="G841" t="s">
        <v>20</v>
      </c>
      <c r="H841">
        <v>157</v>
      </c>
      <c r="I841">
        <f t="shared" si="53"/>
        <v>93.28</v>
      </c>
      <c r="J841" t="s">
        <v>21</v>
      </c>
      <c r="K841" t="s">
        <v>22</v>
      </c>
      <c r="L841" s="7">
        <f t="shared" si="54"/>
        <v>41715.208333333336</v>
      </c>
      <c r="M841">
        <v>1395032400</v>
      </c>
      <c r="N841" s="7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101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 s="7">
        <f t="shared" si="54"/>
        <v>41836.208333333336</v>
      </c>
      <c r="M842">
        <v>1405486800</v>
      </c>
      <c r="N842" s="7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83.820000000000007</v>
      </c>
      <c r="J843" t="s">
        <v>21</v>
      </c>
      <c r="K843" t="s">
        <v>22</v>
      </c>
      <c r="L843" s="7">
        <f t="shared" si="54"/>
        <v>42419.25</v>
      </c>
      <c r="M843">
        <v>1455861600</v>
      </c>
      <c r="N843" s="7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564</v>
      </c>
      <c r="G844" t="s">
        <v>20</v>
      </c>
      <c r="H844">
        <v>132</v>
      </c>
      <c r="I844">
        <f t="shared" si="53"/>
        <v>64</v>
      </c>
      <c r="J844" t="s">
        <v>107</v>
      </c>
      <c r="K844" t="s">
        <v>108</v>
      </c>
      <c r="L844" s="7">
        <f t="shared" si="54"/>
        <v>43266.208333333328</v>
      </c>
      <c r="M844">
        <v>1529038800</v>
      </c>
      <c r="N844" s="7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81.910000000000011</v>
      </c>
      <c r="J845" t="s">
        <v>21</v>
      </c>
      <c r="K845" t="s">
        <v>22</v>
      </c>
      <c r="L845" s="7">
        <f t="shared" si="54"/>
        <v>43338.208333333328</v>
      </c>
      <c r="M845">
        <v>1535259600</v>
      </c>
      <c r="N845" s="7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100</v>
      </c>
      <c r="G846" t="s">
        <v>74</v>
      </c>
      <c r="H846">
        <v>94</v>
      </c>
      <c r="I846">
        <f t="shared" si="53"/>
        <v>93.06</v>
      </c>
      <c r="J846" t="s">
        <v>21</v>
      </c>
      <c r="K846" t="s">
        <v>22</v>
      </c>
      <c r="L846" s="7">
        <f t="shared" si="54"/>
        <v>40930.25</v>
      </c>
      <c r="M846">
        <v>1327212000</v>
      </c>
      <c r="N846" s="7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101.99000000000001</v>
      </c>
      <c r="J847" t="s">
        <v>40</v>
      </c>
      <c r="K847" t="s">
        <v>41</v>
      </c>
      <c r="L847" s="7">
        <f t="shared" si="54"/>
        <v>43235.208333333328</v>
      </c>
      <c r="M847">
        <v>1526360400</v>
      </c>
      <c r="N847" s="7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105.94000000000001</v>
      </c>
      <c r="J848" t="s">
        <v>21</v>
      </c>
      <c r="K848" t="s">
        <v>22</v>
      </c>
      <c r="L848" s="7">
        <f t="shared" si="54"/>
        <v>43302.208333333328</v>
      </c>
      <c r="M848">
        <v>1532149200</v>
      </c>
      <c r="N848" s="7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101.59</v>
      </c>
      <c r="J849" t="s">
        <v>21</v>
      </c>
      <c r="K849" t="s">
        <v>22</v>
      </c>
      <c r="L849" s="7">
        <f t="shared" si="54"/>
        <v>43107.25</v>
      </c>
      <c r="M849">
        <v>1515304800</v>
      </c>
      <c r="N849" s="7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339</v>
      </c>
      <c r="G850" t="s">
        <v>20</v>
      </c>
      <c r="H850">
        <v>172</v>
      </c>
      <c r="I850">
        <f t="shared" si="53"/>
        <v>62.98</v>
      </c>
      <c r="J850" t="s">
        <v>21</v>
      </c>
      <c r="K850" t="s">
        <v>22</v>
      </c>
      <c r="L850" s="7">
        <f t="shared" si="54"/>
        <v>40341.208333333336</v>
      </c>
      <c r="M850">
        <v>1276318800</v>
      </c>
      <c r="N850" s="7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134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 s="7">
        <f t="shared" si="54"/>
        <v>40948.25</v>
      </c>
      <c r="M851">
        <v>1328767200</v>
      </c>
      <c r="N851" s="7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 s="7">
        <f t="shared" si="54"/>
        <v>40866.25</v>
      </c>
      <c r="M852">
        <v>1321682400</v>
      </c>
      <c r="N852" s="7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 s="7">
        <f t="shared" si="54"/>
        <v>41031.208333333336</v>
      </c>
      <c r="M853">
        <v>1335934800</v>
      </c>
      <c r="N853" s="7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52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 s="7">
        <f t="shared" si="54"/>
        <v>40740.208333333336</v>
      </c>
      <c r="M854">
        <v>1310792400</v>
      </c>
      <c r="N854" s="7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653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 s="7">
        <f t="shared" si="54"/>
        <v>40714.208333333336</v>
      </c>
      <c r="M855">
        <v>1308546000</v>
      </c>
      <c r="N855" s="7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73</v>
      </c>
      <c r="J856" t="s">
        <v>15</v>
      </c>
      <c r="K856" t="s">
        <v>16</v>
      </c>
      <c r="L856" s="7">
        <f t="shared" si="54"/>
        <v>43787.25</v>
      </c>
      <c r="M856">
        <v>1574056800</v>
      </c>
      <c r="N856" s="7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103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 s="7">
        <f t="shared" si="54"/>
        <v>40712.208333333336</v>
      </c>
      <c r="M857">
        <v>1308373200</v>
      </c>
      <c r="N857" s="7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54.169999999999995</v>
      </c>
      <c r="J858" t="s">
        <v>21</v>
      </c>
      <c r="K858" t="s">
        <v>22</v>
      </c>
      <c r="L858" s="7">
        <f t="shared" si="54"/>
        <v>41023.208333333336</v>
      </c>
      <c r="M858">
        <v>1335243600</v>
      </c>
      <c r="N858" s="7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32.949999999999996</v>
      </c>
      <c r="J859" t="s">
        <v>98</v>
      </c>
      <c r="K859" t="s">
        <v>99</v>
      </c>
      <c r="L859" s="7">
        <f t="shared" si="54"/>
        <v>40944.25</v>
      </c>
      <c r="M859">
        <v>1328421600</v>
      </c>
      <c r="N859" s="7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70</v>
      </c>
      <c r="G860" t="s">
        <v>14</v>
      </c>
      <c r="H860">
        <v>35</v>
      </c>
      <c r="I860">
        <f t="shared" si="53"/>
        <v>79.38000000000001</v>
      </c>
      <c r="J860" t="s">
        <v>21</v>
      </c>
      <c r="K860" t="s">
        <v>22</v>
      </c>
      <c r="L860" s="7">
        <f t="shared" si="54"/>
        <v>43211.208333333328</v>
      </c>
      <c r="M860">
        <v>1524286800</v>
      </c>
      <c r="N860" s="7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41.18</v>
      </c>
      <c r="J861" t="s">
        <v>21</v>
      </c>
      <c r="K861" t="s">
        <v>22</v>
      </c>
      <c r="L861" s="7">
        <f t="shared" si="54"/>
        <v>41334.25</v>
      </c>
      <c r="M861">
        <v>1362117600</v>
      </c>
      <c r="N861" s="7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77.440000000000012</v>
      </c>
      <c r="J862" t="s">
        <v>21</v>
      </c>
      <c r="K862" t="s">
        <v>22</v>
      </c>
      <c r="L862" s="7">
        <f t="shared" si="54"/>
        <v>43515.25</v>
      </c>
      <c r="M862">
        <v>1550556000</v>
      </c>
      <c r="N862" s="7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 s="7">
        <f t="shared" si="54"/>
        <v>40258.208333333336</v>
      </c>
      <c r="M863">
        <v>1269147600</v>
      </c>
      <c r="N863" s="7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188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 s="7">
        <f t="shared" si="54"/>
        <v>40756.208333333336</v>
      </c>
      <c r="M864">
        <v>1312174800</v>
      </c>
      <c r="N864" s="7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24.96</v>
      </c>
      <c r="J865" t="s">
        <v>21</v>
      </c>
      <c r="K865" t="s">
        <v>22</v>
      </c>
      <c r="L865" s="7">
        <f t="shared" si="54"/>
        <v>42172.208333333328</v>
      </c>
      <c r="M865">
        <v>1434517200</v>
      </c>
      <c r="N865" s="7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348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 s="7">
        <f t="shared" si="54"/>
        <v>42601.208333333328</v>
      </c>
      <c r="M866">
        <v>1471582800</v>
      </c>
      <c r="N866" s="7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46.01</v>
      </c>
      <c r="J867" t="s">
        <v>21</v>
      </c>
      <c r="K867" t="s">
        <v>22</v>
      </c>
      <c r="L867" s="7">
        <f t="shared" si="54"/>
        <v>41897.208333333336</v>
      </c>
      <c r="M867">
        <v>1410757200</v>
      </c>
      <c r="N867" s="7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44</v>
      </c>
      <c r="G868" t="s">
        <v>74</v>
      </c>
      <c r="H868">
        <v>898</v>
      </c>
      <c r="I868">
        <f t="shared" si="53"/>
        <v>88.03</v>
      </c>
      <c r="J868" t="s">
        <v>21</v>
      </c>
      <c r="K868" t="s">
        <v>22</v>
      </c>
      <c r="L868" s="7">
        <f t="shared" si="54"/>
        <v>40671.208333333336</v>
      </c>
      <c r="M868">
        <v>1304830800</v>
      </c>
      <c r="N868" s="7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163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 s="7">
        <f t="shared" si="54"/>
        <v>43382.208333333328</v>
      </c>
      <c r="M869">
        <v>1539061200</v>
      </c>
      <c r="N869" s="7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102.7</v>
      </c>
      <c r="J870" t="s">
        <v>21</v>
      </c>
      <c r="K870" t="s">
        <v>22</v>
      </c>
      <c r="L870" s="7">
        <f t="shared" si="54"/>
        <v>41559.208333333336</v>
      </c>
      <c r="M870">
        <v>1381554000</v>
      </c>
      <c r="N870" s="7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72.960000000000008</v>
      </c>
      <c r="J871" t="s">
        <v>21</v>
      </c>
      <c r="K871" t="s">
        <v>22</v>
      </c>
      <c r="L871" s="7">
        <f t="shared" si="54"/>
        <v>40350.208333333336</v>
      </c>
      <c r="M871">
        <v>1277096400</v>
      </c>
      <c r="N871" s="7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57.199999999999996</v>
      </c>
      <c r="J872" t="s">
        <v>21</v>
      </c>
      <c r="K872" t="s">
        <v>22</v>
      </c>
      <c r="L872" s="7">
        <f t="shared" si="54"/>
        <v>42240.208333333328</v>
      </c>
      <c r="M872">
        <v>1440392400</v>
      </c>
      <c r="N872" s="7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84.02000000000001</v>
      </c>
      <c r="J873" t="s">
        <v>21</v>
      </c>
      <c r="K873" t="s">
        <v>22</v>
      </c>
      <c r="L873" s="7">
        <f t="shared" si="54"/>
        <v>43040.208333333328</v>
      </c>
      <c r="M873">
        <v>1509512400</v>
      </c>
      <c r="N873" s="7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171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 s="7">
        <f t="shared" si="54"/>
        <v>43346.208333333328</v>
      </c>
      <c r="M874">
        <v>1535950800</v>
      </c>
      <c r="N874" s="7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189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 s="7">
        <f t="shared" si="54"/>
        <v>41647.25</v>
      </c>
      <c r="M875">
        <v>1389160800</v>
      </c>
      <c r="N875" s="7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32.01</v>
      </c>
      <c r="J876" t="s">
        <v>21</v>
      </c>
      <c r="K876" t="s">
        <v>22</v>
      </c>
      <c r="L876" s="7">
        <f t="shared" si="54"/>
        <v>40291.208333333336</v>
      </c>
      <c r="M876">
        <v>1271998800</v>
      </c>
      <c r="N876" s="7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70</v>
      </c>
      <c r="G877" t="s">
        <v>14</v>
      </c>
      <c r="H877">
        <v>67</v>
      </c>
      <c r="I877">
        <f t="shared" si="53"/>
        <v>81.570000000000007</v>
      </c>
      <c r="J877" t="s">
        <v>21</v>
      </c>
      <c r="K877" t="s">
        <v>22</v>
      </c>
      <c r="L877" s="7">
        <f t="shared" si="54"/>
        <v>40556.25</v>
      </c>
      <c r="M877">
        <v>1294898400</v>
      </c>
      <c r="N877" s="7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26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 s="7">
        <f t="shared" si="54"/>
        <v>43624.208333333328</v>
      </c>
      <c r="M878">
        <v>1559970000</v>
      </c>
      <c r="N878" s="7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78</v>
      </c>
      <c r="G879" t="s">
        <v>14</v>
      </c>
      <c r="H879">
        <v>1229</v>
      </c>
      <c r="I879">
        <f t="shared" si="53"/>
        <v>103.04</v>
      </c>
      <c r="J879" t="s">
        <v>21</v>
      </c>
      <c r="K879" t="s">
        <v>22</v>
      </c>
      <c r="L879" s="7">
        <f t="shared" si="54"/>
        <v>42577.208333333328</v>
      </c>
      <c r="M879">
        <v>1469509200</v>
      </c>
      <c r="N879" s="7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38</v>
      </c>
      <c r="G880" t="s">
        <v>14</v>
      </c>
      <c r="H880">
        <v>12</v>
      </c>
      <c r="I880">
        <f t="shared" si="53"/>
        <v>84.34</v>
      </c>
      <c r="J880" t="s">
        <v>107</v>
      </c>
      <c r="K880" t="s">
        <v>108</v>
      </c>
      <c r="L880" s="7">
        <f t="shared" si="54"/>
        <v>43845.25</v>
      </c>
      <c r="M880">
        <v>1579068000</v>
      </c>
      <c r="N880" s="7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102.61</v>
      </c>
      <c r="J881" t="s">
        <v>21</v>
      </c>
      <c r="K881" t="s">
        <v>22</v>
      </c>
      <c r="L881" s="7">
        <f t="shared" si="54"/>
        <v>42788.25</v>
      </c>
      <c r="M881">
        <v>1487743200</v>
      </c>
      <c r="N881" s="7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80</v>
      </c>
      <c r="J882" t="s">
        <v>21</v>
      </c>
      <c r="K882" t="s">
        <v>22</v>
      </c>
      <c r="L882" s="7">
        <f t="shared" si="54"/>
        <v>43667.208333333328</v>
      </c>
      <c r="M882">
        <v>1563685200</v>
      </c>
      <c r="N882" s="7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 s="7">
        <f t="shared" si="54"/>
        <v>42194.208333333328</v>
      </c>
      <c r="M883">
        <v>1436418000</v>
      </c>
      <c r="N883" s="7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 s="7">
        <f t="shared" si="54"/>
        <v>42025.25</v>
      </c>
      <c r="M884">
        <v>1421820000</v>
      </c>
      <c r="N884" s="7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41.919999999999995</v>
      </c>
      <c r="J885" t="s">
        <v>21</v>
      </c>
      <c r="K885" t="s">
        <v>22</v>
      </c>
      <c r="L885" s="7">
        <f t="shared" si="54"/>
        <v>40323.208333333336</v>
      </c>
      <c r="M885">
        <v>1274763600</v>
      </c>
      <c r="N885" s="7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65</v>
      </c>
      <c r="G886" t="s">
        <v>14</v>
      </c>
      <c r="H886">
        <v>1886</v>
      </c>
      <c r="I886">
        <f t="shared" si="53"/>
        <v>58</v>
      </c>
      <c r="J886" t="s">
        <v>21</v>
      </c>
      <c r="K886" t="s">
        <v>22</v>
      </c>
      <c r="L886" s="7">
        <f t="shared" si="54"/>
        <v>41763.208333333336</v>
      </c>
      <c r="M886">
        <v>1399179600</v>
      </c>
      <c r="N886" s="7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119</v>
      </c>
      <c r="G887" t="s">
        <v>20</v>
      </c>
      <c r="H887">
        <v>52</v>
      </c>
      <c r="I887">
        <f t="shared" si="53"/>
        <v>40.949999999999996</v>
      </c>
      <c r="J887" t="s">
        <v>21</v>
      </c>
      <c r="K887" t="s">
        <v>22</v>
      </c>
      <c r="L887" s="7">
        <f t="shared" si="54"/>
        <v>40335.208333333336</v>
      </c>
      <c r="M887">
        <v>1275800400</v>
      </c>
      <c r="N887" s="7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 s="7">
        <f t="shared" si="54"/>
        <v>40416.208333333336</v>
      </c>
      <c r="M888">
        <v>1282798800</v>
      </c>
      <c r="N888" s="7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30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 s="7">
        <f t="shared" si="54"/>
        <v>42202.208333333328</v>
      </c>
      <c r="M889">
        <v>1437109200</v>
      </c>
      <c r="N889" s="7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 s="7">
        <f t="shared" si="54"/>
        <v>42836.208333333328</v>
      </c>
      <c r="M890">
        <v>1491886800</v>
      </c>
      <c r="N890" s="7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77.940000000000012</v>
      </c>
      <c r="J891" t="s">
        <v>21</v>
      </c>
      <c r="K891" t="s">
        <v>22</v>
      </c>
      <c r="L891" s="7">
        <f t="shared" si="54"/>
        <v>41710.208333333336</v>
      </c>
      <c r="M891">
        <v>1394600400</v>
      </c>
      <c r="N891" s="7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106.02000000000001</v>
      </c>
      <c r="J892" t="s">
        <v>21</v>
      </c>
      <c r="K892" t="s">
        <v>22</v>
      </c>
      <c r="L892" s="7">
        <f t="shared" si="54"/>
        <v>43640.208333333328</v>
      </c>
      <c r="M892">
        <v>1561352400</v>
      </c>
      <c r="N892" s="7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47.019999999999996</v>
      </c>
      <c r="J893" t="s">
        <v>15</v>
      </c>
      <c r="K893" t="s">
        <v>16</v>
      </c>
      <c r="L893" s="7">
        <f t="shared" si="54"/>
        <v>40880.25</v>
      </c>
      <c r="M893">
        <v>1322892000</v>
      </c>
      <c r="N893" s="7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76.02000000000001</v>
      </c>
      <c r="J894" t="s">
        <v>21</v>
      </c>
      <c r="K894" t="s">
        <v>22</v>
      </c>
      <c r="L894" s="7">
        <f t="shared" si="54"/>
        <v>40319.208333333336</v>
      </c>
      <c r="M894">
        <v>1274418000</v>
      </c>
      <c r="N894" s="7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129</v>
      </c>
      <c r="G895" t="s">
        <v>20</v>
      </c>
      <c r="H895">
        <v>199</v>
      </c>
      <c r="I895">
        <f t="shared" si="53"/>
        <v>54.129999999999995</v>
      </c>
      <c r="J895" t="s">
        <v>107</v>
      </c>
      <c r="K895" t="s">
        <v>108</v>
      </c>
      <c r="L895" s="7">
        <f t="shared" si="54"/>
        <v>42170.208333333328</v>
      </c>
      <c r="M895">
        <v>1434344400</v>
      </c>
      <c r="N895" s="7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 s="7">
        <f t="shared" si="54"/>
        <v>41466.208333333336</v>
      </c>
      <c r="M896">
        <v>1373518800</v>
      </c>
      <c r="N896" s="7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103.82000000000001</v>
      </c>
      <c r="J897" t="s">
        <v>21</v>
      </c>
      <c r="K897" t="s">
        <v>22</v>
      </c>
      <c r="L897" s="7">
        <f t="shared" si="54"/>
        <v>43134.25</v>
      </c>
      <c r="M897">
        <v>1517637600</v>
      </c>
      <c r="N897" s="7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775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 s="7">
        <f t="shared" si="54"/>
        <v>40738.208333333336</v>
      </c>
      <c r="M898">
        <v>1310619600</v>
      </c>
      <c r="N898" s="7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ROUNDUP(((E899/D899)*100),0)</f>
        <v>28</v>
      </c>
      <c r="G899" t="s">
        <v>14</v>
      </c>
      <c r="H899">
        <v>27</v>
      </c>
      <c r="I899">
        <f t="shared" ref="I899:I962" si="57">ROUNDUP((E899/H899),2)</f>
        <v>90.26</v>
      </c>
      <c r="J899" t="s">
        <v>21</v>
      </c>
      <c r="K899" t="s">
        <v>22</v>
      </c>
      <c r="L899" s="7">
        <f t="shared" ref="L899:L962" si="58">(((M899/60)/60)/24)+DATE(1970,1,1)</f>
        <v>43583.208333333328</v>
      </c>
      <c r="M899">
        <v>1556427600</v>
      </c>
      <c r="N899" s="7">
        <f t="shared" si="55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53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 s="7">
        <f t="shared" si="58"/>
        <v>43815.25</v>
      </c>
      <c r="M900">
        <v>1576476000</v>
      </c>
      <c r="N900" s="7">
        <f t="shared" ref="N900:N963" si="59">(((O900/60)/60)/24)+DATE(1970,1,1)</f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408</v>
      </c>
      <c r="G901" t="s">
        <v>20</v>
      </c>
      <c r="H901">
        <v>123</v>
      </c>
      <c r="I901">
        <f t="shared" si="57"/>
        <v>102.61</v>
      </c>
      <c r="J901" t="s">
        <v>98</v>
      </c>
      <c r="K901" t="s">
        <v>99</v>
      </c>
      <c r="L901" s="7">
        <f t="shared" si="58"/>
        <v>41554.208333333336</v>
      </c>
      <c r="M901">
        <v>1381122000</v>
      </c>
      <c r="N901" s="7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 s="7">
        <f t="shared" si="58"/>
        <v>41901.208333333336</v>
      </c>
      <c r="M902">
        <v>1411102800</v>
      </c>
      <c r="N902" s="7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157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 s="7">
        <f t="shared" si="58"/>
        <v>43298.208333333328</v>
      </c>
      <c r="M903">
        <v>1531803600</v>
      </c>
      <c r="N903" s="7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253</v>
      </c>
      <c r="G904" t="s">
        <v>20</v>
      </c>
      <c r="H904">
        <v>110</v>
      </c>
      <c r="I904">
        <f t="shared" si="57"/>
        <v>32.129999999999995</v>
      </c>
      <c r="J904" t="s">
        <v>21</v>
      </c>
      <c r="K904" t="s">
        <v>22</v>
      </c>
      <c r="L904" s="7">
        <f t="shared" si="58"/>
        <v>42399.25</v>
      </c>
      <c r="M904">
        <v>1454133600</v>
      </c>
      <c r="N904" s="7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50.65</v>
      </c>
      <c r="J905" t="s">
        <v>21</v>
      </c>
      <c r="K905" t="s">
        <v>22</v>
      </c>
      <c r="L905" s="7">
        <f t="shared" si="58"/>
        <v>41034.208333333336</v>
      </c>
      <c r="M905">
        <v>1336194000</v>
      </c>
      <c r="N905" s="7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13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 s="7">
        <f t="shared" si="58"/>
        <v>41186.208333333336</v>
      </c>
      <c r="M906">
        <v>1349326800</v>
      </c>
      <c r="N906" s="7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54.9</v>
      </c>
      <c r="J907" t="s">
        <v>21</v>
      </c>
      <c r="K907" t="s">
        <v>22</v>
      </c>
      <c r="L907" s="7">
        <f t="shared" si="58"/>
        <v>41536.208333333336</v>
      </c>
      <c r="M907">
        <v>1379566800</v>
      </c>
      <c r="N907" s="7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46.94</v>
      </c>
      <c r="J908" t="s">
        <v>21</v>
      </c>
      <c r="K908" t="s">
        <v>22</v>
      </c>
      <c r="L908" s="7">
        <f t="shared" si="58"/>
        <v>42868.208333333328</v>
      </c>
      <c r="M908">
        <v>1494651600</v>
      </c>
      <c r="N908" s="7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21</v>
      </c>
      <c r="G909" t="s">
        <v>14</v>
      </c>
      <c r="H909">
        <v>41</v>
      </c>
      <c r="I909">
        <f t="shared" si="57"/>
        <v>44.96</v>
      </c>
      <c r="J909" t="s">
        <v>21</v>
      </c>
      <c r="K909" t="s">
        <v>22</v>
      </c>
      <c r="L909" s="7">
        <f t="shared" si="58"/>
        <v>40660.208333333336</v>
      </c>
      <c r="M909">
        <v>1303880400</v>
      </c>
      <c r="N909" s="7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320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 s="7">
        <f t="shared" si="58"/>
        <v>41031.208333333336</v>
      </c>
      <c r="M910">
        <v>1335934800</v>
      </c>
      <c r="N910" s="7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107.77000000000001</v>
      </c>
      <c r="J911" t="s">
        <v>15</v>
      </c>
      <c r="K911" t="s">
        <v>16</v>
      </c>
      <c r="L911" s="7">
        <f t="shared" si="58"/>
        <v>43255.208333333328</v>
      </c>
      <c r="M911">
        <v>1528088400</v>
      </c>
      <c r="N911" s="7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 s="7">
        <f t="shared" si="58"/>
        <v>42026.25</v>
      </c>
      <c r="M912">
        <v>1421906400</v>
      </c>
      <c r="N912" s="7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 s="7">
        <f t="shared" si="58"/>
        <v>43717.208333333328</v>
      </c>
      <c r="M913">
        <v>1568005200</v>
      </c>
      <c r="N913" s="7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79.95</v>
      </c>
      <c r="J914" t="s">
        <v>21</v>
      </c>
      <c r="K914" t="s">
        <v>22</v>
      </c>
      <c r="L914" s="7">
        <f t="shared" si="58"/>
        <v>41157.208333333336</v>
      </c>
      <c r="M914">
        <v>1346821200</v>
      </c>
      <c r="N914" s="7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 s="7">
        <f t="shared" si="58"/>
        <v>43597.208333333328</v>
      </c>
      <c r="M915">
        <v>1557637200</v>
      </c>
      <c r="N915" s="7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58</v>
      </c>
      <c r="G916" t="s">
        <v>14</v>
      </c>
      <c r="H916">
        <v>141</v>
      </c>
      <c r="I916">
        <f t="shared" si="57"/>
        <v>26.080000000000002</v>
      </c>
      <c r="J916" t="s">
        <v>40</v>
      </c>
      <c r="K916" t="s">
        <v>41</v>
      </c>
      <c r="L916" s="7">
        <f t="shared" si="58"/>
        <v>41490.208333333336</v>
      </c>
      <c r="M916">
        <v>1375592400</v>
      </c>
      <c r="N916" s="7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105.01</v>
      </c>
      <c r="J917" t="s">
        <v>40</v>
      </c>
      <c r="K917" t="s">
        <v>41</v>
      </c>
      <c r="L917" s="7">
        <f t="shared" si="58"/>
        <v>42976.208333333328</v>
      </c>
      <c r="M917">
        <v>1503982800</v>
      </c>
      <c r="N917" s="7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37</v>
      </c>
      <c r="G918" t="s">
        <v>14</v>
      </c>
      <c r="H918">
        <v>52</v>
      </c>
      <c r="I918">
        <f t="shared" si="57"/>
        <v>25.830000000000002</v>
      </c>
      <c r="J918" t="s">
        <v>21</v>
      </c>
      <c r="K918" t="s">
        <v>22</v>
      </c>
      <c r="L918" s="7">
        <f t="shared" si="58"/>
        <v>41991.25</v>
      </c>
      <c r="M918">
        <v>1418882400</v>
      </c>
      <c r="N918" s="7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59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 s="7">
        <f t="shared" si="58"/>
        <v>40722.208333333336</v>
      </c>
      <c r="M919">
        <v>1309237200</v>
      </c>
      <c r="N919" s="7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238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 s="7">
        <f t="shared" si="58"/>
        <v>41117.208333333336</v>
      </c>
      <c r="M920">
        <v>1343365200</v>
      </c>
      <c r="N920" s="7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92.960000000000008</v>
      </c>
      <c r="J921" t="s">
        <v>26</v>
      </c>
      <c r="K921" t="s">
        <v>27</v>
      </c>
      <c r="L921" s="7">
        <f t="shared" si="58"/>
        <v>43022.208333333328</v>
      </c>
      <c r="M921">
        <v>1507957200</v>
      </c>
      <c r="N921" s="7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37.949999999999996</v>
      </c>
      <c r="J922" t="s">
        <v>21</v>
      </c>
      <c r="K922" t="s">
        <v>22</v>
      </c>
      <c r="L922" s="7">
        <f t="shared" si="58"/>
        <v>43503.25</v>
      </c>
      <c r="M922">
        <v>1549519200</v>
      </c>
      <c r="N922" s="7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31.85</v>
      </c>
      <c r="J923" t="s">
        <v>21</v>
      </c>
      <c r="K923" t="s">
        <v>22</v>
      </c>
      <c r="L923" s="7">
        <f t="shared" si="58"/>
        <v>40951.25</v>
      </c>
      <c r="M923">
        <v>1329026400</v>
      </c>
      <c r="N923" s="7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 s="7">
        <f t="shared" si="58"/>
        <v>43443.25</v>
      </c>
      <c r="M924">
        <v>1544335200</v>
      </c>
      <c r="N924" s="7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 s="7">
        <f t="shared" si="58"/>
        <v>40373.208333333336</v>
      </c>
      <c r="M925">
        <v>1279083600</v>
      </c>
      <c r="N925" s="7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489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 s="7">
        <f t="shared" si="58"/>
        <v>43769.208333333328</v>
      </c>
      <c r="M926">
        <v>1572498000</v>
      </c>
      <c r="N926" s="7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225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 s="7">
        <f t="shared" si="58"/>
        <v>43000.208333333328</v>
      </c>
      <c r="M927">
        <v>1506056400</v>
      </c>
      <c r="N927" s="7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19</v>
      </c>
      <c r="G928" t="s">
        <v>14</v>
      </c>
      <c r="H928">
        <v>15</v>
      </c>
      <c r="I928">
        <f t="shared" si="57"/>
        <v>105.14</v>
      </c>
      <c r="J928" t="s">
        <v>21</v>
      </c>
      <c r="K928" t="s">
        <v>22</v>
      </c>
      <c r="L928" s="7">
        <f t="shared" si="58"/>
        <v>42502.208333333328</v>
      </c>
      <c r="M928">
        <v>1463029200</v>
      </c>
      <c r="N928" s="7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 s="7">
        <f t="shared" si="58"/>
        <v>41102.208333333336</v>
      </c>
      <c r="M929">
        <v>1342069200</v>
      </c>
      <c r="N929" s="7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118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 s="7">
        <f t="shared" si="58"/>
        <v>41637.25</v>
      </c>
      <c r="M930">
        <v>1388296800</v>
      </c>
      <c r="N930" s="7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218</v>
      </c>
      <c r="G931" t="s">
        <v>20</v>
      </c>
      <c r="H931">
        <v>184</v>
      </c>
      <c r="I931">
        <f t="shared" si="57"/>
        <v>64.960000000000008</v>
      </c>
      <c r="J931" t="s">
        <v>40</v>
      </c>
      <c r="K931" t="s">
        <v>41</v>
      </c>
      <c r="L931" s="7">
        <f t="shared" si="58"/>
        <v>42858.208333333328</v>
      </c>
      <c r="M931">
        <v>1493787600</v>
      </c>
      <c r="N931" s="7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113</v>
      </c>
      <c r="G932" t="s">
        <v>20</v>
      </c>
      <c r="H932">
        <v>85</v>
      </c>
      <c r="I932">
        <f t="shared" si="57"/>
        <v>46.239999999999995</v>
      </c>
      <c r="J932" t="s">
        <v>21</v>
      </c>
      <c r="K932" t="s">
        <v>22</v>
      </c>
      <c r="L932" s="7">
        <f t="shared" si="58"/>
        <v>42060.25</v>
      </c>
      <c r="M932">
        <v>1424844000</v>
      </c>
      <c r="N932" s="7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51.16</v>
      </c>
      <c r="J933" t="s">
        <v>21</v>
      </c>
      <c r="K933" t="s">
        <v>22</v>
      </c>
      <c r="L933" s="7">
        <f t="shared" si="58"/>
        <v>41818.208333333336</v>
      </c>
      <c r="M933">
        <v>1403931600</v>
      </c>
      <c r="N933" s="7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213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 s="7">
        <f t="shared" si="58"/>
        <v>41709.208333333336</v>
      </c>
      <c r="M934">
        <v>1394514000</v>
      </c>
      <c r="N934" s="7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92.02000000000001</v>
      </c>
      <c r="J935" t="s">
        <v>21</v>
      </c>
      <c r="K935" t="s">
        <v>22</v>
      </c>
      <c r="L935" s="7">
        <f t="shared" si="58"/>
        <v>41372.208333333336</v>
      </c>
      <c r="M935">
        <v>1365397200</v>
      </c>
      <c r="N935" s="7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 s="7">
        <f t="shared" si="58"/>
        <v>42422.25</v>
      </c>
      <c r="M936">
        <v>1456120800</v>
      </c>
      <c r="N936" s="7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165</v>
      </c>
      <c r="G937" t="s">
        <v>20</v>
      </c>
      <c r="H937">
        <v>132</v>
      </c>
      <c r="I937">
        <f t="shared" si="57"/>
        <v>75.850000000000009</v>
      </c>
      <c r="J937" t="s">
        <v>21</v>
      </c>
      <c r="K937" t="s">
        <v>22</v>
      </c>
      <c r="L937" s="7">
        <f t="shared" si="58"/>
        <v>42209.208333333328</v>
      </c>
      <c r="M937">
        <v>1437714000</v>
      </c>
      <c r="N937" s="7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 s="7">
        <f t="shared" si="58"/>
        <v>43668.208333333328</v>
      </c>
      <c r="M938">
        <v>1563771600</v>
      </c>
      <c r="N938" s="7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 s="7">
        <f t="shared" si="58"/>
        <v>42334.25</v>
      </c>
      <c r="M939">
        <v>1448517600</v>
      </c>
      <c r="N939" s="7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 s="7">
        <f t="shared" si="58"/>
        <v>43263.208333333328</v>
      </c>
      <c r="M940">
        <v>1528779600</v>
      </c>
      <c r="N940" s="7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50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 s="7">
        <f t="shared" si="58"/>
        <v>40670.208333333336</v>
      </c>
      <c r="M941">
        <v>1304744400</v>
      </c>
      <c r="N941" s="7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63</v>
      </c>
      <c r="G942" t="s">
        <v>47</v>
      </c>
      <c r="H942">
        <v>66</v>
      </c>
      <c r="I942">
        <f t="shared" si="57"/>
        <v>93.350000000000009</v>
      </c>
      <c r="J942" t="s">
        <v>15</v>
      </c>
      <c r="K942" t="s">
        <v>16</v>
      </c>
      <c r="L942" s="7">
        <f t="shared" si="58"/>
        <v>41244.25</v>
      </c>
      <c r="M942">
        <v>1354341600</v>
      </c>
      <c r="N942" s="7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14</v>
      </c>
      <c r="G943" t="s">
        <v>14</v>
      </c>
      <c r="H943">
        <v>78</v>
      </c>
      <c r="I943">
        <f t="shared" si="57"/>
        <v>71.990000000000009</v>
      </c>
      <c r="J943" t="s">
        <v>21</v>
      </c>
      <c r="K943" t="s">
        <v>22</v>
      </c>
      <c r="L943" s="7">
        <f t="shared" si="58"/>
        <v>40552.25</v>
      </c>
      <c r="M943">
        <v>1294552800</v>
      </c>
      <c r="N943" s="7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92.62</v>
      </c>
      <c r="J944" t="s">
        <v>26</v>
      </c>
      <c r="K944" t="s">
        <v>27</v>
      </c>
      <c r="L944" s="7">
        <f t="shared" si="58"/>
        <v>40568.25</v>
      </c>
      <c r="M944">
        <v>1295935200</v>
      </c>
      <c r="N944" s="7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105</v>
      </c>
      <c r="J945" t="s">
        <v>21</v>
      </c>
      <c r="K945" t="s">
        <v>22</v>
      </c>
      <c r="L945" s="7">
        <f t="shared" si="58"/>
        <v>41906.208333333336</v>
      </c>
      <c r="M945">
        <v>1411534800</v>
      </c>
      <c r="N945" s="7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82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 s="7">
        <f t="shared" si="58"/>
        <v>42776.25</v>
      </c>
      <c r="M946">
        <v>1486706400</v>
      </c>
      <c r="N946" s="7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33</v>
      </c>
      <c r="G947" t="s">
        <v>14</v>
      </c>
      <c r="H947">
        <v>1691</v>
      </c>
      <c r="I947">
        <f t="shared" si="57"/>
        <v>33.01</v>
      </c>
      <c r="J947" t="s">
        <v>21</v>
      </c>
      <c r="K947" t="s">
        <v>22</v>
      </c>
      <c r="L947" s="7">
        <f t="shared" si="58"/>
        <v>41004.208333333336</v>
      </c>
      <c r="M947">
        <v>1333602000</v>
      </c>
      <c r="N947" s="7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84.190000000000012</v>
      </c>
      <c r="J948" t="s">
        <v>21</v>
      </c>
      <c r="K948" t="s">
        <v>22</v>
      </c>
      <c r="L948" s="7">
        <f t="shared" si="58"/>
        <v>40710.208333333336</v>
      </c>
      <c r="M948">
        <v>1308200400</v>
      </c>
      <c r="N948" s="7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73.930000000000007</v>
      </c>
      <c r="J949" t="s">
        <v>21</v>
      </c>
      <c r="K949" t="s">
        <v>22</v>
      </c>
      <c r="L949" s="7">
        <f t="shared" si="58"/>
        <v>41908.208333333336</v>
      </c>
      <c r="M949">
        <v>1411707600</v>
      </c>
      <c r="N949" s="7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36.989999999999995</v>
      </c>
      <c r="J950" t="s">
        <v>21</v>
      </c>
      <c r="K950" t="s">
        <v>22</v>
      </c>
      <c r="L950" s="7">
        <f t="shared" si="58"/>
        <v>41985.25</v>
      </c>
      <c r="M950">
        <v>1418364000</v>
      </c>
      <c r="N950" s="7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162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 s="7">
        <f t="shared" si="58"/>
        <v>42112.208333333328</v>
      </c>
      <c r="M951">
        <v>1429333200</v>
      </c>
      <c r="N951" s="7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 s="7">
        <f t="shared" si="58"/>
        <v>43571.208333333328</v>
      </c>
      <c r="M952">
        <v>1555390800</v>
      </c>
      <c r="N952" s="7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102.03</v>
      </c>
      <c r="J953" t="s">
        <v>21</v>
      </c>
      <c r="K953" t="s">
        <v>22</v>
      </c>
      <c r="L953" s="7">
        <f t="shared" si="58"/>
        <v>42730.25</v>
      </c>
      <c r="M953">
        <v>1482732000</v>
      </c>
      <c r="N953" s="7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71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 s="7">
        <f t="shared" si="58"/>
        <v>42591.208333333328</v>
      </c>
      <c r="M954">
        <v>1470718800</v>
      </c>
      <c r="N954" s="7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 s="7">
        <f t="shared" si="58"/>
        <v>42358.25</v>
      </c>
      <c r="M955">
        <v>1450591200</v>
      </c>
      <c r="N955" s="7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368</v>
      </c>
      <c r="G956" t="s">
        <v>20</v>
      </c>
      <c r="H956">
        <v>1548</v>
      </c>
      <c r="I956">
        <f t="shared" si="57"/>
        <v>101.03</v>
      </c>
      <c r="J956" t="s">
        <v>26</v>
      </c>
      <c r="K956" t="s">
        <v>27</v>
      </c>
      <c r="L956" s="7">
        <f t="shared" si="58"/>
        <v>41174.208333333336</v>
      </c>
      <c r="M956">
        <v>1348290000</v>
      </c>
      <c r="N956" s="7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 s="7">
        <f t="shared" si="58"/>
        <v>41238.25</v>
      </c>
      <c r="M957">
        <v>1353823200</v>
      </c>
      <c r="N957" s="7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20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 s="7">
        <f t="shared" si="58"/>
        <v>42360.25</v>
      </c>
      <c r="M958">
        <v>1450764000</v>
      </c>
      <c r="N958" s="7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 s="7">
        <f t="shared" si="58"/>
        <v>40955.25</v>
      </c>
      <c r="M959">
        <v>1329372000</v>
      </c>
      <c r="N959" s="7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72.160000000000011</v>
      </c>
      <c r="J960" t="s">
        <v>21</v>
      </c>
      <c r="K960" t="s">
        <v>22</v>
      </c>
      <c r="L960" s="7">
        <f t="shared" si="58"/>
        <v>40350.208333333336</v>
      </c>
      <c r="M960">
        <v>1277096400</v>
      </c>
      <c r="N960" s="7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 s="7">
        <f t="shared" si="58"/>
        <v>40357.208333333336</v>
      </c>
      <c r="M961">
        <v>1277701200</v>
      </c>
      <c r="N961" s="7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86</v>
      </c>
      <c r="G962" t="s">
        <v>14</v>
      </c>
      <c r="H962">
        <v>55</v>
      </c>
      <c r="I962">
        <f t="shared" si="57"/>
        <v>85.06</v>
      </c>
      <c r="J962" t="s">
        <v>21</v>
      </c>
      <c r="K962" t="s">
        <v>22</v>
      </c>
      <c r="L962" s="7">
        <f t="shared" si="58"/>
        <v>42408.25</v>
      </c>
      <c r="M962">
        <v>1454911200</v>
      </c>
      <c r="N962" s="7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ROUNDUP(((E963/D963)*100),0)</f>
        <v>120</v>
      </c>
      <c r="G963" t="s">
        <v>20</v>
      </c>
      <c r="H963">
        <v>155</v>
      </c>
      <c r="I963">
        <f t="shared" ref="I963:I1001" si="61">ROUNDUP((E963/H963),2)</f>
        <v>43.879999999999995</v>
      </c>
      <c r="J963" t="s">
        <v>21</v>
      </c>
      <c r="K963" t="s">
        <v>22</v>
      </c>
      <c r="L963" s="7">
        <f t="shared" ref="L963:L1001" si="62">(((M963/60)/60)/24)+DATE(1970,1,1)</f>
        <v>40591.25</v>
      </c>
      <c r="M963">
        <v>1297922400</v>
      </c>
      <c r="N963" s="7">
        <f t="shared" si="59"/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297</v>
      </c>
      <c r="G964" t="s">
        <v>20</v>
      </c>
      <c r="H964">
        <v>266</v>
      </c>
      <c r="I964">
        <f t="shared" si="61"/>
        <v>40.07</v>
      </c>
      <c r="J964" t="s">
        <v>21</v>
      </c>
      <c r="K964" t="s">
        <v>22</v>
      </c>
      <c r="L964" s="7">
        <f t="shared" si="62"/>
        <v>41592.25</v>
      </c>
      <c r="M964">
        <v>1384408800</v>
      </c>
      <c r="N964" s="7">
        <f t="shared" ref="N964:N1001" si="63">(((O964/60)/60)/24)+DATE(1970,1,1)</f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43.839999999999996</v>
      </c>
      <c r="J965" t="s">
        <v>107</v>
      </c>
      <c r="K965" t="s">
        <v>108</v>
      </c>
      <c r="L965" s="7">
        <f t="shared" si="62"/>
        <v>40607.25</v>
      </c>
      <c r="M965">
        <v>1299304800</v>
      </c>
      <c r="N965" s="7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 s="7">
        <f t="shared" si="62"/>
        <v>42135.208333333328</v>
      </c>
      <c r="M966">
        <v>1431320400</v>
      </c>
      <c r="N966" s="7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387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 s="7">
        <f t="shared" si="62"/>
        <v>40203.25</v>
      </c>
      <c r="M967">
        <v>1264399200</v>
      </c>
      <c r="N967" s="7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793</v>
      </c>
      <c r="G968" t="s">
        <v>20</v>
      </c>
      <c r="H968">
        <v>245</v>
      </c>
      <c r="I968">
        <f t="shared" si="61"/>
        <v>54.98</v>
      </c>
      <c r="J968" t="s">
        <v>21</v>
      </c>
      <c r="K968" t="s">
        <v>22</v>
      </c>
      <c r="L968" s="7">
        <f t="shared" si="62"/>
        <v>42901.208333333328</v>
      </c>
      <c r="M968">
        <v>1497502800</v>
      </c>
      <c r="N968" s="7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138</v>
      </c>
      <c r="G969" t="s">
        <v>20</v>
      </c>
      <c r="H969">
        <v>1573</v>
      </c>
      <c r="I969">
        <f t="shared" si="61"/>
        <v>77.02000000000001</v>
      </c>
      <c r="J969" t="s">
        <v>21</v>
      </c>
      <c r="K969" t="s">
        <v>22</v>
      </c>
      <c r="L969" s="7">
        <f t="shared" si="62"/>
        <v>41005.208333333336</v>
      </c>
      <c r="M969">
        <v>1333688400</v>
      </c>
      <c r="N969" s="7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339</v>
      </c>
      <c r="G970" t="s">
        <v>20</v>
      </c>
      <c r="H970">
        <v>114</v>
      </c>
      <c r="I970">
        <f t="shared" si="61"/>
        <v>71.210000000000008</v>
      </c>
      <c r="J970" t="s">
        <v>21</v>
      </c>
      <c r="K970" t="s">
        <v>22</v>
      </c>
      <c r="L970" s="7">
        <f t="shared" si="62"/>
        <v>40544.25</v>
      </c>
      <c r="M970">
        <v>1293861600</v>
      </c>
      <c r="N970" s="7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109</v>
      </c>
      <c r="G971" t="s">
        <v>20</v>
      </c>
      <c r="H971">
        <v>93</v>
      </c>
      <c r="I971">
        <f t="shared" si="61"/>
        <v>91.940000000000012</v>
      </c>
      <c r="J971" t="s">
        <v>21</v>
      </c>
      <c r="K971" t="s">
        <v>22</v>
      </c>
      <c r="L971" s="7">
        <f t="shared" si="62"/>
        <v>43821.25</v>
      </c>
      <c r="M971">
        <v>1576994400</v>
      </c>
      <c r="N971" s="7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97.070000000000007</v>
      </c>
      <c r="J972" t="s">
        <v>21</v>
      </c>
      <c r="K972" t="s">
        <v>22</v>
      </c>
      <c r="L972" s="7">
        <f t="shared" si="62"/>
        <v>40672.208333333336</v>
      </c>
      <c r="M972">
        <v>1304917200</v>
      </c>
      <c r="N972" s="7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58.919999999999995</v>
      </c>
      <c r="J973" t="s">
        <v>21</v>
      </c>
      <c r="K973" t="s">
        <v>22</v>
      </c>
      <c r="L973" s="7">
        <f t="shared" si="62"/>
        <v>41555.208333333336</v>
      </c>
      <c r="M973">
        <v>1381208400</v>
      </c>
      <c r="N973" s="7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229</v>
      </c>
      <c r="G974" t="s">
        <v>20</v>
      </c>
      <c r="H974">
        <v>1681</v>
      </c>
      <c r="I974">
        <f t="shared" si="61"/>
        <v>58.019999999999996</v>
      </c>
      <c r="J974" t="s">
        <v>21</v>
      </c>
      <c r="K974" t="s">
        <v>22</v>
      </c>
      <c r="L974" s="7">
        <f t="shared" si="62"/>
        <v>41792.208333333336</v>
      </c>
      <c r="M974">
        <v>1401685200</v>
      </c>
      <c r="N974" s="7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103.88000000000001</v>
      </c>
      <c r="J975" t="s">
        <v>21</v>
      </c>
      <c r="K975" t="s">
        <v>22</v>
      </c>
      <c r="L975" s="7">
        <f t="shared" si="62"/>
        <v>40522.25</v>
      </c>
      <c r="M975">
        <v>1291960800</v>
      </c>
      <c r="N975" s="7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 s="7">
        <f t="shared" si="62"/>
        <v>41412.208333333336</v>
      </c>
      <c r="M976">
        <v>1368853200</v>
      </c>
      <c r="N976" s="7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61.98</v>
      </c>
      <c r="J977" t="s">
        <v>21</v>
      </c>
      <c r="K977" t="s">
        <v>22</v>
      </c>
      <c r="L977" s="7">
        <f t="shared" si="62"/>
        <v>42337.25</v>
      </c>
      <c r="M977">
        <v>1448776800</v>
      </c>
      <c r="N977" s="7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323</v>
      </c>
      <c r="G978" t="s">
        <v>20</v>
      </c>
      <c r="H978">
        <v>140</v>
      </c>
      <c r="I978">
        <f t="shared" si="61"/>
        <v>92.050000000000011</v>
      </c>
      <c r="J978" t="s">
        <v>21</v>
      </c>
      <c r="K978" t="s">
        <v>22</v>
      </c>
      <c r="L978" s="7">
        <f t="shared" si="62"/>
        <v>40571.25</v>
      </c>
      <c r="M978">
        <v>1296194400</v>
      </c>
      <c r="N978" s="7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77.27000000000001</v>
      </c>
      <c r="J979" t="s">
        <v>21</v>
      </c>
      <c r="K979" t="s">
        <v>22</v>
      </c>
      <c r="L979" s="7">
        <f t="shared" si="62"/>
        <v>43138.25</v>
      </c>
      <c r="M979">
        <v>1517983200</v>
      </c>
      <c r="N979" s="7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865</v>
      </c>
      <c r="G980" t="s">
        <v>20</v>
      </c>
      <c r="H980">
        <v>92</v>
      </c>
      <c r="I980">
        <f t="shared" si="61"/>
        <v>93.93</v>
      </c>
      <c r="J980" t="s">
        <v>21</v>
      </c>
      <c r="K980" t="s">
        <v>22</v>
      </c>
      <c r="L980" s="7">
        <f t="shared" si="62"/>
        <v>42686.25</v>
      </c>
      <c r="M980">
        <v>1478930400</v>
      </c>
      <c r="N980" s="7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144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 s="7">
        <f t="shared" si="62"/>
        <v>42078.208333333328</v>
      </c>
      <c r="M981">
        <v>1426395600</v>
      </c>
      <c r="N981" s="7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41</v>
      </c>
      <c r="G982" t="s">
        <v>14</v>
      </c>
      <c r="H982">
        <v>742</v>
      </c>
      <c r="I982">
        <f t="shared" si="61"/>
        <v>105.98</v>
      </c>
      <c r="J982" t="s">
        <v>21</v>
      </c>
      <c r="K982" t="s">
        <v>22</v>
      </c>
      <c r="L982" s="7">
        <f t="shared" si="62"/>
        <v>42307.208333333328</v>
      </c>
      <c r="M982">
        <v>1446181200</v>
      </c>
      <c r="N982" s="7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179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 s="7">
        <f t="shared" si="62"/>
        <v>43094.25</v>
      </c>
      <c r="M983">
        <v>1514181600</v>
      </c>
      <c r="N983" s="7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81.540000000000006</v>
      </c>
      <c r="J984" t="s">
        <v>21</v>
      </c>
      <c r="K984" t="s">
        <v>22</v>
      </c>
      <c r="L984" s="7">
        <f t="shared" si="62"/>
        <v>40743.208333333336</v>
      </c>
      <c r="M984">
        <v>1311051600</v>
      </c>
      <c r="N984" s="7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 s="7">
        <f t="shared" si="62"/>
        <v>43681.208333333328</v>
      </c>
      <c r="M985">
        <v>1564894800</v>
      </c>
      <c r="N985" s="7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153</v>
      </c>
      <c r="G986" t="s">
        <v>20</v>
      </c>
      <c r="H986">
        <v>381</v>
      </c>
      <c r="I986">
        <f t="shared" si="61"/>
        <v>26.020000000000003</v>
      </c>
      <c r="J986" t="s">
        <v>21</v>
      </c>
      <c r="K986" t="s">
        <v>22</v>
      </c>
      <c r="L986" s="7">
        <f t="shared" si="62"/>
        <v>43716.208333333328</v>
      </c>
      <c r="M986">
        <v>1567918800</v>
      </c>
      <c r="N986" s="7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68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 s="7">
        <f t="shared" si="62"/>
        <v>41614.25</v>
      </c>
      <c r="M987">
        <v>1386309600</v>
      </c>
      <c r="N987" s="7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41</v>
      </c>
      <c r="G988" t="s">
        <v>14</v>
      </c>
      <c r="H988">
        <v>92</v>
      </c>
      <c r="I988">
        <f t="shared" si="61"/>
        <v>34.18</v>
      </c>
      <c r="J988" t="s">
        <v>21</v>
      </c>
      <c r="K988" t="s">
        <v>22</v>
      </c>
      <c r="L988" s="7">
        <f t="shared" si="62"/>
        <v>40638.208333333336</v>
      </c>
      <c r="M988">
        <v>1301979600</v>
      </c>
      <c r="N988" s="7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28.01</v>
      </c>
      <c r="J989" t="s">
        <v>21</v>
      </c>
      <c r="K989" t="s">
        <v>22</v>
      </c>
      <c r="L989" s="7">
        <f t="shared" si="62"/>
        <v>42852.208333333328</v>
      </c>
      <c r="M989">
        <v>1493269200</v>
      </c>
      <c r="N989" s="7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53</v>
      </c>
      <c r="G990" t="s">
        <v>14</v>
      </c>
      <c r="H990">
        <v>64</v>
      </c>
      <c r="I990">
        <f t="shared" si="61"/>
        <v>76.550000000000011</v>
      </c>
      <c r="J990" t="s">
        <v>21</v>
      </c>
      <c r="K990" t="s">
        <v>22</v>
      </c>
      <c r="L990" s="7">
        <f t="shared" si="62"/>
        <v>42686.25</v>
      </c>
      <c r="M990">
        <v>1478930400</v>
      </c>
      <c r="N990" s="7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53.059999999999995</v>
      </c>
      <c r="J991" t="s">
        <v>21</v>
      </c>
      <c r="K991" t="s">
        <v>22</v>
      </c>
      <c r="L991" s="7">
        <f t="shared" si="62"/>
        <v>43571.208333333328</v>
      </c>
      <c r="M991">
        <v>1555390800</v>
      </c>
      <c r="N991" s="7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 s="7">
        <f t="shared" si="62"/>
        <v>42432.25</v>
      </c>
      <c r="M992">
        <v>1456984800</v>
      </c>
      <c r="N992" s="7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114</v>
      </c>
      <c r="G993" t="s">
        <v>20</v>
      </c>
      <c r="H993">
        <v>241</v>
      </c>
      <c r="I993">
        <f t="shared" si="61"/>
        <v>46.03</v>
      </c>
      <c r="J993" t="s">
        <v>21</v>
      </c>
      <c r="K993" t="s">
        <v>22</v>
      </c>
      <c r="L993" s="7">
        <f t="shared" si="62"/>
        <v>41907.208333333336</v>
      </c>
      <c r="M993">
        <v>1411621200</v>
      </c>
      <c r="N993" s="7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100.18</v>
      </c>
      <c r="J994" t="s">
        <v>21</v>
      </c>
      <c r="K994" t="s">
        <v>22</v>
      </c>
      <c r="L994" s="7">
        <f t="shared" si="62"/>
        <v>43227.208333333328</v>
      </c>
      <c r="M994">
        <v>1525669200</v>
      </c>
      <c r="N994" s="7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 s="7">
        <f t="shared" si="62"/>
        <v>42362.25</v>
      </c>
      <c r="M995">
        <v>1450936800</v>
      </c>
      <c r="N995" s="7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53</v>
      </c>
      <c r="G996" t="s">
        <v>14</v>
      </c>
      <c r="H996">
        <v>842</v>
      </c>
      <c r="I996">
        <f t="shared" si="61"/>
        <v>87.98</v>
      </c>
      <c r="J996" t="s">
        <v>21</v>
      </c>
      <c r="K996" t="s">
        <v>22</v>
      </c>
      <c r="L996" s="7">
        <f t="shared" si="62"/>
        <v>41929.208333333336</v>
      </c>
      <c r="M996">
        <v>1413522000</v>
      </c>
      <c r="N996" s="7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158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 s="7">
        <f t="shared" si="62"/>
        <v>43408.208333333328</v>
      </c>
      <c r="M997">
        <v>1541307600</v>
      </c>
      <c r="N997" s="7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42.989999999999995</v>
      </c>
      <c r="J998" t="s">
        <v>21</v>
      </c>
      <c r="K998" t="s">
        <v>22</v>
      </c>
      <c r="L998" s="7">
        <f t="shared" si="62"/>
        <v>41276.25</v>
      </c>
      <c r="M998">
        <v>1357106400</v>
      </c>
      <c r="N998" s="7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 s="7">
        <f t="shared" si="62"/>
        <v>41659.25</v>
      </c>
      <c r="M999">
        <v>1390197600</v>
      </c>
      <c r="N999" s="7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101.14</v>
      </c>
      <c r="J1000" t="s">
        <v>21</v>
      </c>
      <c r="K1000" t="s">
        <v>22</v>
      </c>
      <c r="L1000" s="7">
        <f t="shared" si="62"/>
        <v>40220.25</v>
      </c>
      <c r="M1000">
        <v>1265868000</v>
      </c>
      <c r="N1000" s="7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55.989999999999995</v>
      </c>
      <c r="J1001" t="s">
        <v>21</v>
      </c>
      <c r="K1001" t="s">
        <v>22</v>
      </c>
      <c r="L1001" s="7">
        <f t="shared" si="62"/>
        <v>42550.208333333328</v>
      </c>
      <c r="M1001">
        <v>1467176400</v>
      </c>
      <c r="N1001" s="7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7C9294FC-5537-4E5A-A037-7F052FE80E3A}"/>
  <conditionalFormatting sqref="F1:F1048576">
    <cfRule type="colorScale" priority="1">
      <colorScale>
        <cfvo type="min"/>
        <cfvo type="num" val="100"/>
        <cfvo type="num" val="200"/>
        <color rgb="FFFF0000"/>
        <color rgb="FF92D050"/>
        <color rgb="FF0070C0"/>
      </colorScale>
    </cfRule>
  </conditionalFormatting>
  <conditionalFormatting sqref="G1:G1048576">
    <cfRule type="containsText" dxfId="11" priority="7" operator="containsText" text="live">
      <formula>NOT(ISERROR(SEARCH("live",G1)))</formula>
    </cfRule>
    <cfRule type="containsText" dxfId="10" priority="8" operator="containsText" text="canceled">
      <formula>NOT(ISERROR(SEARCH("canceled",G1)))</formula>
    </cfRule>
    <cfRule type="containsText" dxfId="9" priority="9" operator="containsText" text="successful">
      <formula>NOT(ISERROR(SEARCH("successful",G1)))</formula>
    </cfRule>
    <cfRule type="containsText" dxfId="8" priority="10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45FF-A771-4D18-B863-CD79FB544FBF}">
  <dimension ref="A1:H13"/>
  <sheetViews>
    <sheetView workbookViewId="0">
      <selection activeCell="W22" sqref="W22"/>
    </sheetView>
  </sheetViews>
  <sheetFormatPr defaultColWidth="8.875" defaultRowHeight="15.75" x14ac:dyDescent="0.25"/>
  <cols>
    <col min="1" max="1" width="15.375" customWidth="1"/>
    <col min="2" max="2" width="17.875" customWidth="1"/>
    <col min="3" max="3" width="15.5" customWidth="1"/>
    <col min="4" max="4" width="17.125" customWidth="1"/>
    <col min="5" max="5" width="13.625" customWidth="1"/>
    <col min="6" max="6" width="19.625" customWidth="1"/>
    <col min="7" max="8" width="18.125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COUNTIFS('Copy of Crowdfunding'!D:D,"&lt;1000", 'Copy of Crowdfunding'!G:G, "successful")</f>
        <v>30</v>
      </c>
      <c r="C2">
        <f>COUNTIFS('Copy of Crowdfunding'!D:D,"&lt;1000", 'Copy of Crowdfunding'!G:G, "failed")</f>
        <v>20</v>
      </c>
      <c r="D2">
        <f>COUNTIFS('Copy of Crowdfunding'!D:D,"&lt;1000", 'Copy of Crowdfunding'!G:G, "canceled")</f>
        <v>1</v>
      </c>
      <c r="E2">
        <f>SUM(B2:D2)</f>
        <v>51</v>
      </c>
      <c r="F2">
        <f>ROUNDUP(((B2/E2)*100),2)</f>
        <v>58.83</v>
      </c>
      <c r="G2">
        <f>ROUNDUP(((C2/E2)*100),2)</f>
        <v>39.22</v>
      </c>
      <c r="H2">
        <f>ROUNDUP(((D2/E2)*100),2)</f>
        <v>1.97</v>
      </c>
    </row>
    <row r="3" spans="1:8" x14ac:dyDescent="0.25">
      <c r="A3" t="s">
        <v>2095</v>
      </c>
      <c r="B3">
        <f>COUNTIFS('Copy of Crowdfunding'!D:D,"&gt;=1000", 'Copy of Crowdfunding'!D:D, "&lt;=4999", 'Copy of Crowdfunding'!G:G, "successful" )</f>
        <v>191</v>
      </c>
      <c r="C3">
        <f>COUNTIFS('Copy of Crowdfunding'!D:D,"&gt;=1000", 'Copy of Crowdfunding'!D:D, "&lt;=4999", 'Copy of Crowdfunding'!G:G, "failed" )</f>
        <v>38</v>
      </c>
      <c r="D3">
        <f>COUNTIFS('Copy of Crowdfunding'!D:D,"&gt;=1000", 'Copy of Crowdfunding'!D:D, "&lt;=4999", 'Copy of Crowdfunding'!G:G, "canceled" )</f>
        <v>2</v>
      </c>
      <c r="E3">
        <f t="shared" ref="E3:E13" si="0">SUM(B3:D3)</f>
        <v>231</v>
      </c>
      <c r="F3">
        <f t="shared" ref="F3:F13" si="1">ROUNDUP(((B3/E3)*100),2)</f>
        <v>82.690000000000012</v>
      </c>
      <c r="G3">
        <f t="shared" ref="G3:G13" si="2">ROUNDUP(((C3/E3)*100),2)</f>
        <v>16.46</v>
      </c>
      <c r="H3">
        <f t="shared" ref="H3:H13" si="3">ROUNDUP(((D3/E3)*100),2)</f>
        <v>0.87</v>
      </c>
    </row>
    <row r="4" spans="1:8" x14ac:dyDescent="0.25">
      <c r="A4" t="s">
        <v>2096</v>
      </c>
      <c r="B4">
        <f>COUNTIFS('Copy of Crowdfunding'!D:D,"&gt;=5000", 'Copy of Crowdfunding'!D:D, "&lt;=9999", 'Copy of Crowdfunding'!G:G, "successful" )</f>
        <v>164</v>
      </c>
      <c r="C4">
        <f>COUNTIFS('Copy of Crowdfunding'!D:D,"&gt;=5000", 'Copy of Crowdfunding'!D:D, "&lt;=9999", 'Copy of Crowdfunding'!G:G, "failed" )</f>
        <v>126</v>
      </c>
      <c r="D4">
        <f>COUNTIFS('Copy of Crowdfunding'!D:D,"&gt;=5000", 'Copy of Crowdfunding'!D:D, "&lt;=9999", 'Copy of Crowdfunding'!G:G, "canceled" )</f>
        <v>25</v>
      </c>
      <c r="E4">
        <f t="shared" si="0"/>
        <v>315</v>
      </c>
      <c r="F4">
        <f t="shared" si="1"/>
        <v>52.07</v>
      </c>
      <c r="G4">
        <f t="shared" si="2"/>
        <v>40</v>
      </c>
      <c r="H4">
        <f t="shared" si="3"/>
        <v>7.9399999999999995</v>
      </c>
    </row>
    <row r="5" spans="1:8" x14ac:dyDescent="0.25">
      <c r="A5" t="s">
        <v>2097</v>
      </c>
      <c r="B5">
        <f>COUNTIFS('Copy of Crowdfunding'!D:D,"&gt;=10000", 'Copy of Crowdfunding'!D:D, "&lt;=14999", 'Copy of Crowdfunding'!G:G, "successful" )</f>
        <v>4</v>
      </c>
      <c r="C5">
        <f>COUNTIFS('Copy of Crowdfunding'!D:D,"&gt;=10000", 'Copy of Crowdfunding'!D:D, "&lt;=14999", 'Copy of Crowdfunding'!G:G, "failed" )</f>
        <v>5</v>
      </c>
      <c r="D5">
        <f>COUNTIFS('Copy of Crowdfunding'!D:D,"&gt;=10000", 'Copy of Crowdfunding'!D:D, "&lt;=14999", 'Copy of Crowdfunding'!G:G, "canceled" )</f>
        <v>0</v>
      </c>
      <c r="E5">
        <f t="shared" si="0"/>
        <v>9</v>
      </c>
      <c r="F5">
        <f t="shared" si="1"/>
        <v>44.449999999999996</v>
      </c>
      <c r="G5">
        <f t="shared" si="2"/>
        <v>55.559999999999995</v>
      </c>
      <c r="H5">
        <f t="shared" si="3"/>
        <v>0</v>
      </c>
    </row>
    <row r="6" spans="1:8" x14ac:dyDescent="0.25">
      <c r="A6" t="s">
        <v>2098</v>
      </c>
      <c r="B6">
        <f>COUNTIFS('Copy of Crowdfunding'!D:D,"&gt;=15000", 'Copy of Crowdfunding'!D:D, "&lt;=19999", 'Copy of Crowdfunding'!G:G, "successful" )</f>
        <v>10</v>
      </c>
      <c r="C6">
        <f>COUNTIFS('Copy of Crowdfunding'!D:D,"&gt;=15000", 'Copy of Crowdfunding'!D:D, "&lt;=19999", 'Copy of Crowdfunding'!G:G, "failed" )</f>
        <v>0</v>
      </c>
      <c r="D6">
        <f>COUNTIFS('Copy of Crowdfunding'!D:D,"&gt;=15000", 'Copy of Crowdfunding'!D:D, "&lt;=19999", 'Copy of Crowdfunding'!G:G, "canceled" 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5">
      <c r="A7" t="s">
        <v>2099</v>
      </c>
      <c r="B7">
        <f>COUNTIFS('Copy of Crowdfunding'!D:D,"&gt;=20000", 'Copy of Crowdfunding'!D:D, "&lt;=24999", 'Copy of Crowdfunding'!G:G, "successful" )</f>
        <v>7</v>
      </c>
      <c r="C7">
        <f>COUNTIFS('Copy of Crowdfunding'!D:D,"&gt;=20000", 'Copy of Crowdfunding'!D:D, "&lt;=24999", 'Copy of Crowdfunding'!G:G, "failed" )</f>
        <v>0</v>
      </c>
      <c r="D7">
        <f>COUNTIFS('Copy of Crowdfunding'!D:D,"&gt;=20000", 'Copy of Crowdfunding'!D:D, "&lt;=24999", 'Copy of Crowdfunding'!G:G, "canceled" 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5">
      <c r="A8" t="s">
        <v>2100</v>
      </c>
      <c r="B8">
        <f>COUNTIFS('Copy of Crowdfunding'!D:D,"&gt;=25000", 'Copy of Crowdfunding'!D:D, "&lt;=29999", 'Copy of Crowdfunding'!G:G, "successful" )</f>
        <v>11</v>
      </c>
      <c r="C8">
        <f>COUNTIFS('Copy of Crowdfunding'!D:D,"&gt;=25000", 'Copy of Crowdfunding'!D:D, "&lt;=29999", 'Copy of Crowdfunding'!G:G, "failed" )</f>
        <v>3</v>
      </c>
      <c r="D8">
        <f>COUNTIFS('Copy of Crowdfunding'!D:D,"&gt;=25000", 'Copy of Crowdfunding'!D:D, "&lt;=29999", 'Copy of Crowdfunding'!G:G, "canceled" )</f>
        <v>0</v>
      </c>
      <c r="E8">
        <f t="shared" si="0"/>
        <v>14</v>
      </c>
      <c r="F8">
        <f t="shared" si="1"/>
        <v>78.58</v>
      </c>
      <c r="G8">
        <f t="shared" si="2"/>
        <v>21.430000000000003</v>
      </c>
      <c r="H8">
        <f t="shared" si="3"/>
        <v>0</v>
      </c>
    </row>
    <row r="9" spans="1:8" x14ac:dyDescent="0.25">
      <c r="A9" t="s">
        <v>2101</v>
      </c>
      <c r="B9">
        <f>COUNTIFS('Copy of Crowdfunding'!D:D,"&gt;=30000", 'Copy of Crowdfunding'!D:D, "&lt;=34999", 'Copy of Crowdfunding'!G:G, "successful" )</f>
        <v>7</v>
      </c>
      <c r="C9">
        <f>COUNTIFS('Copy of Crowdfunding'!D:D,"&gt;=30000", 'Copy of Crowdfunding'!D:D, "&lt;=34999", 'Copy of Crowdfunding'!G:G, "failed" )</f>
        <v>0</v>
      </c>
      <c r="D9">
        <f>COUNTIFS('Copy of Crowdfunding'!D:D,"&gt;=30000", 'Copy of Crowdfunding'!D:D, "&lt;=34999", 'Copy of Crowdfunding'!G:G, "canceled" 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5">
      <c r="A10" t="s">
        <v>2102</v>
      </c>
      <c r="B10">
        <f>COUNTIFS('Copy of Crowdfunding'!D:D,"&gt;=35000", 'Copy of Crowdfunding'!D:D, "&lt;=39999", 'Copy of Crowdfunding'!G:G, "successful" )</f>
        <v>8</v>
      </c>
      <c r="C10">
        <f>COUNTIFS('Copy of Crowdfunding'!D:D,"&gt;=35000", 'Copy of Crowdfunding'!D:D, "&lt;=39999", 'Copy of Crowdfunding'!G:G, "failed" )</f>
        <v>3</v>
      </c>
      <c r="D10">
        <f>COUNTIFS('Copy of Crowdfunding'!D:D,"&gt;=35000", 'Copy of Crowdfunding'!D:D, "&lt;=39999", 'Copy of Crowdfunding'!G:G, "canceled" )</f>
        <v>1</v>
      </c>
      <c r="E10">
        <f t="shared" si="0"/>
        <v>12</v>
      </c>
      <c r="F10">
        <f t="shared" si="1"/>
        <v>66.67</v>
      </c>
      <c r="G10">
        <f t="shared" si="2"/>
        <v>25</v>
      </c>
      <c r="H10">
        <f t="shared" si="3"/>
        <v>8.34</v>
      </c>
    </row>
    <row r="11" spans="1:8" x14ac:dyDescent="0.25">
      <c r="A11" t="s">
        <v>2103</v>
      </c>
      <c r="B11">
        <f>COUNTIFS('Copy of Crowdfunding'!D:D,"&gt;=40000", 'Copy of Crowdfunding'!D:D, "&lt;=44999", 'Copy of Crowdfunding'!G:G, "successful" )</f>
        <v>11</v>
      </c>
      <c r="C11">
        <f>COUNTIFS('Copy of Crowdfunding'!D:D,"&gt;=40000", 'Copy of Crowdfunding'!D:D, "&lt;=44999", 'Copy of Crowdfunding'!G:G, "failed" )</f>
        <v>3</v>
      </c>
      <c r="D11">
        <f>COUNTIFS('Copy of Crowdfunding'!D:D,"&gt;=40000", 'Copy of Crowdfunding'!D:D, "&lt;=44999", 'Copy of Crowdfunding'!G:G, "canceled" )</f>
        <v>0</v>
      </c>
      <c r="E11">
        <f t="shared" si="0"/>
        <v>14</v>
      </c>
      <c r="F11">
        <f t="shared" si="1"/>
        <v>78.58</v>
      </c>
      <c r="G11">
        <f t="shared" si="2"/>
        <v>21.430000000000003</v>
      </c>
      <c r="H11">
        <f t="shared" si="3"/>
        <v>0</v>
      </c>
    </row>
    <row r="12" spans="1:8" x14ac:dyDescent="0.25">
      <c r="A12" t="s">
        <v>2104</v>
      </c>
      <c r="B12">
        <f>COUNTIFS('Copy of Crowdfunding'!D:D,"&gt;=45000", 'Copy of Crowdfunding'!D:D, "&lt;=49999", 'Copy of Crowdfunding'!G:G, "successful")</f>
        <v>8</v>
      </c>
      <c r="C12">
        <f>COUNTIFS('Copy of Crowdfunding'!D:D,"&gt;=45000", 'Copy of Crowdfunding'!D:D, "&lt;=49999", 'Copy of Crowdfunding'!G:G, "failed")</f>
        <v>3</v>
      </c>
      <c r="D12">
        <f>COUNTIFS('Copy of Crowdfunding'!D:D,"&gt;=45000", 'Copy of Crowdfunding'!D:D, "&lt;=49999", 'Copy of Crowdfunding'!G:G, "canceled")</f>
        <v>0</v>
      </c>
      <c r="E12">
        <f t="shared" si="0"/>
        <v>11</v>
      </c>
      <c r="F12">
        <f t="shared" si="1"/>
        <v>72.73</v>
      </c>
      <c r="G12">
        <f t="shared" si="2"/>
        <v>27.28</v>
      </c>
      <c r="H12">
        <f t="shared" si="3"/>
        <v>0</v>
      </c>
    </row>
    <row r="13" spans="1:8" ht="31.5" x14ac:dyDescent="0.25">
      <c r="A13" s="8" t="s">
        <v>2105</v>
      </c>
      <c r="B13">
        <f>COUNTIFS('Copy of Crowdfunding'!D:D,"&gt;=50000", 'Copy of Crowdfunding'!G:G, "successful" )</f>
        <v>114</v>
      </c>
      <c r="C13">
        <f>COUNTIFS('Copy of Crowdfunding'!D:D,"&gt;=50000", 'Copy of Crowdfunding'!G:G, "failed" )</f>
        <v>163</v>
      </c>
      <c r="D13">
        <f>COUNTIFS('Copy of Crowdfunding'!D:D,"&gt;=50000", 'Copy of Crowdfunding'!G:G, "canceled" )</f>
        <v>28</v>
      </c>
      <c r="E13">
        <f t="shared" si="0"/>
        <v>305</v>
      </c>
      <c r="F13">
        <f t="shared" si="1"/>
        <v>37.379999999999995</v>
      </c>
      <c r="G13">
        <f t="shared" si="2"/>
        <v>53.449999999999996</v>
      </c>
      <c r="H13">
        <f t="shared" si="3"/>
        <v>9.19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3337-FB23-4D73-A160-CDA98BAA422C}">
  <dimension ref="A1:G566"/>
  <sheetViews>
    <sheetView tabSelected="1" workbookViewId="0">
      <selection activeCell="J14" sqref="J14"/>
    </sheetView>
  </sheetViews>
  <sheetFormatPr defaultColWidth="8.875" defaultRowHeight="15.75" x14ac:dyDescent="0.25"/>
  <cols>
    <col min="2" max="2" width="42.625" customWidth="1"/>
    <col min="3" max="3" width="37" customWidth="1"/>
    <col min="5" max="5" width="14" customWidth="1"/>
    <col min="7" max="7" width="13.625" customWidth="1"/>
  </cols>
  <sheetData>
    <row r="1" spans="1:7" x14ac:dyDescent="0.25">
      <c r="A1" s="1" t="s">
        <v>2112</v>
      </c>
      <c r="B1" s="1" t="s">
        <v>2114</v>
      </c>
      <c r="C1" s="1" t="s">
        <v>2115</v>
      </c>
      <c r="D1" s="1" t="s">
        <v>4</v>
      </c>
      <c r="E1" s="1" t="s">
        <v>5</v>
      </c>
      <c r="F1" s="1" t="s">
        <v>4</v>
      </c>
      <c r="G1" s="1" t="s">
        <v>5</v>
      </c>
    </row>
    <row r="2" spans="1:7" ht="47.25" x14ac:dyDescent="0.25">
      <c r="A2" s="10" t="s">
        <v>2113</v>
      </c>
      <c r="B2">
        <f>SUM(E:E)</f>
        <v>480898</v>
      </c>
      <c r="C2">
        <f>SUM(G:G)</f>
        <v>213164</v>
      </c>
      <c r="D2" t="s">
        <v>20</v>
      </c>
      <c r="E2">
        <v>158</v>
      </c>
      <c r="F2" t="s">
        <v>14</v>
      </c>
      <c r="G2">
        <v>0</v>
      </c>
    </row>
    <row r="3" spans="1:7" x14ac:dyDescent="0.25">
      <c r="A3" s="9" t="s">
        <v>2106</v>
      </c>
      <c r="B3">
        <f>ROUNDUP(AVERAGE(E:E),1)</f>
        <v>851.2</v>
      </c>
      <c r="C3">
        <f>ROUNDUP(AVERAGE(G:G),1)</f>
        <v>585.70000000000005</v>
      </c>
      <c r="D3" t="s">
        <v>20</v>
      </c>
      <c r="E3">
        <v>1425</v>
      </c>
      <c r="F3" t="s">
        <v>14</v>
      </c>
      <c r="G3">
        <v>24</v>
      </c>
    </row>
    <row r="4" spans="1:7" x14ac:dyDescent="0.25">
      <c r="A4" s="9" t="s">
        <v>2107</v>
      </c>
      <c r="B4">
        <f>MEDIAN(E:E)</f>
        <v>201</v>
      </c>
      <c r="C4">
        <f>MEDIAN(G:G)</f>
        <v>114.5</v>
      </c>
      <c r="D4" t="s">
        <v>20</v>
      </c>
      <c r="E4">
        <v>174</v>
      </c>
      <c r="F4" t="s">
        <v>14</v>
      </c>
      <c r="G4">
        <v>53</v>
      </c>
    </row>
    <row r="5" spans="1:7" x14ac:dyDescent="0.25">
      <c r="A5" s="9" t="s">
        <v>2108</v>
      </c>
      <c r="B5">
        <f>MIN(E:E)</f>
        <v>16</v>
      </c>
      <c r="C5">
        <f>MIN(G:G)</f>
        <v>0</v>
      </c>
      <c r="D5" t="s">
        <v>20</v>
      </c>
      <c r="E5">
        <v>227</v>
      </c>
      <c r="F5" t="s">
        <v>14</v>
      </c>
      <c r="G5">
        <v>18</v>
      </c>
    </row>
    <row r="6" spans="1:7" x14ac:dyDescent="0.25">
      <c r="A6" s="9" t="s">
        <v>2109</v>
      </c>
      <c r="B6">
        <f>MAX(E:E)</f>
        <v>7295</v>
      </c>
      <c r="C6">
        <f>MAX(G:G)</f>
        <v>6080</v>
      </c>
      <c r="D6" t="s">
        <v>20</v>
      </c>
      <c r="E6">
        <v>220</v>
      </c>
      <c r="F6" t="s">
        <v>14</v>
      </c>
      <c r="G6">
        <v>44</v>
      </c>
    </row>
    <row r="7" spans="1:7" x14ac:dyDescent="0.25">
      <c r="A7" s="9" t="s">
        <v>2110</v>
      </c>
      <c r="B7">
        <f>ROUNDUP(_xlfn.VAR.P(E:E),1)</f>
        <v>1603373.8</v>
      </c>
      <c r="C7">
        <f>ROUNDUP(_xlfn.VAR.P(G:G),1)</f>
        <v>921574.7</v>
      </c>
      <c r="D7" t="s">
        <v>20</v>
      </c>
      <c r="E7">
        <v>98</v>
      </c>
      <c r="F7" t="s">
        <v>14</v>
      </c>
      <c r="G7">
        <v>27</v>
      </c>
    </row>
    <row r="8" spans="1:7" ht="31.5" x14ac:dyDescent="0.25">
      <c r="A8" s="10" t="s">
        <v>2111</v>
      </c>
      <c r="B8">
        <f>ROUNDUP(_xlfn.STDEV.P(E:E),1)</f>
        <v>1266.3</v>
      </c>
      <c r="C8">
        <f>ROUNDUP(_xlfn.STDEV.P(G:G),1)</f>
        <v>960</v>
      </c>
      <c r="D8" t="s">
        <v>20</v>
      </c>
      <c r="E8">
        <v>100</v>
      </c>
      <c r="F8" t="s">
        <v>14</v>
      </c>
      <c r="G8">
        <v>55</v>
      </c>
    </row>
    <row r="9" spans="1:7" x14ac:dyDescent="0.25">
      <c r="D9" t="s">
        <v>20</v>
      </c>
      <c r="E9">
        <v>1249</v>
      </c>
      <c r="F9" t="s">
        <v>14</v>
      </c>
      <c r="G9">
        <v>200</v>
      </c>
    </row>
    <row r="10" spans="1:7" x14ac:dyDescent="0.25">
      <c r="D10" t="s">
        <v>20</v>
      </c>
      <c r="E10">
        <v>1396</v>
      </c>
      <c r="F10" t="s">
        <v>14</v>
      </c>
      <c r="G10">
        <v>452</v>
      </c>
    </row>
    <row r="11" spans="1:7" x14ac:dyDescent="0.25">
      <c r="D11" t="s">
        <v>20</v>
      </c>
      <c r="E11">
        <v>890</v>
      </c>
      <c r="F11" t="s">
        <v>14</v>
      </c>
      <c r="G11">
        <v>674</v>
      </c>
    </row>
    <row r="12" spans="1:7" x14ac:dyDescent="0.25">
      <c r="D12" t="s">
        <v>20</v>
      </c>
      <c r="E12">
        <v>142</v>
      </c>
      <c r="F12" t="s">
        <v>14</v>
      </c>
      <c r="G12">
        <v>558</v>
      </c>
    </row>
    <row r="13" spans="1:7" x14ac:dyDescent="0.25">
      <c r="D13" t="s">
        <v>20</v>
      </c>
      <c r="E13">
        <v>2673</v>
      </c>
      <c r="F13" t="s">
        <v>14</v>
      </c>
      <c r="G13">
        <v>15</v>
      </c>
    </row>
    <row r="14" spans="1:7" x14ac:dyDescent="0.25">
      <c r="D14" t="s">
        <v>20</v>
      </c>
      <c r="E14">
        <v>163</v>
      </c>
      <c r="F14" t="s">
        <v>14</v>
      </c>
      <c r="G14">
        <v>2307</v>
      </c>
    </row>
    <row r="15" spans="1:7" x14ac:dyDescent="0.25">
      <c r="D15" t="s">
        <v>20</v>
      </c>
      <c r="E15">
        <v>2220</v>
      </c>
      <c r="F15" t="s">
        <v>14</v>
      </c>
      <c r="G15">
        <v>88</v>
      </c>
    </row>
    <row r="16" spans="1:7" x14ac:dyDescent="0.25">
      <c r="D16" t="s">
        <v>20</v>
      </c>
      <c r="E16">
        <v>1606</v>
      </c>
      <c r="F16" t="s">
        <v>14</v>
      </c>
      <c r="G16">
        <v>48</v>
      </c>
    </row>
    <row r="17" spans="4:7" x14ac:dyDescent="0.25">
      <c r="D17" t="s">
        <v>20</v>
      </c>
      <c r="E17">
        <v>129</v>
      </c>
      <c r="F17" t="s">
        <v>14</v>
      </c>
      <c r="G17">
        <v>1</v>
      </c>
    </row>
    <row r="18" spans="4:7" x14ac:dyDescent="0.25">
      <c r="D18" t="s">
        <v>20</v>
      </c>
      <c r="E18">
        <v>226</v>
      </c>
      <c r="F18" t="s">
        <v>14</v>
      </c>
      <c r="G18">
        <v>1467</v>
      </c>
    </row>
    <row r="19" spans="4:7" x14ac:dyDescent="0.25">
      <c r="D19" t="s">
        <v>20</v>
      </c>
      <c r="E19">
        <v>5419</v>
      </c>
      <c r="F19" t="s">
        <v>14</v>
      </c>
      <c r="G19">
        <v>75</v>
      </c>
    </row>
    <row r="20" spans="4:7" x14ac:dyDescent="0.25">
      <c r="D20" t="s">
        <v>20</v>
      </c>
      <c r="E20">
        <v>165</v>
      </c>
      <c r="F20" t="s">
        <v>14</v>
      </c>
      <c r="G20">
        <v>120</v>
      </c>
    </row>
    <row r="21" spans="4:7" x14ac:dyDescent="0.25">
      <c r="D21" t="s">
        <v>20</v>
      </c>
      <c r="E21">
        <v>1965</v>
      </c>
      <c r="F21" t="s">
        <v>14</v>
      </c>
      <c r="G21">
        <v>2253</v>
      </c>
    </row>
    <row r="22" spans="4:7" x14ac:dyDescent="0.25">
      <c r="D22" t="s">
        <v>20</v>
      </c>
      <c r="E22">
        <v>16</v>
      </c>
      <c r="F22" t="s">
        <v>14</v>
      </c>
      <c r="G22">
        <v>5</v>
      </c>
    </row>
    <row r="23" spans="4:7" x14ac:dyDescent="0.25">
      <c r="D23" t="s">
        <v>20</v>
      </c>
      <c r="E23">
        <v>107</v>
      </c>
      <c r="F23" t="s">
        <v>14</v>
      </c>
      <c r="G23">
        <v>38</v>
      </c>
    </row>
    <row r="24" spans="4:7" x14ac:dyDescent="0.25">
      <c r="D24" t="s">
        <v>20</v>
      </c>
      <c r="E24">
        <v>134</v>
      </c>
      <c r="F24" t="s">
        <v>14</v>
      </c>
      <c r="G24">
        <v>12</v>
      </c>
    </row>
    <row r="25" spans="4:7" x14ac:dyDescent="0.25">
      <c r="D25" t="s">
        <v>20</v>
      </c>
      <c r="E25">
        <v>198</v>
      </c>
      <c r="F25" t="s">
        <v>14</v>
      </c>
      <c r="G25">
        <v>1684</v>
      </c>
    </row>
    <row r="26" spans="4:7" x14ac:dyDescent="0.25">
      <c r="D26" t="s">
        <v>20</v>
      </c>
      <c r="E26">
        <v>111</v>
      </c>
      <c r="F26" t="s">
        <v>14</v>
      </c>
      <c r="G26">
        <v>56</v>
      </c>
    </row>
    <row r="27" spans="4:7" x14ac:dyDescent="0.25">
      <c r="D27" t="s">
        <v>20</v>
      </c>
      <c r="E27">
        <v>222</v>
      </c>
      <c r="F27" t="s">
        <v>14</v>
      </c>
      <c r="G27">
        <v>838</v>
      </c>
    </row>
    <row r="28" spans="4:7" x14ac:dyDescent="0.25">
      <c r="D28" t="s">
        <v>20</v>
      </c>
      <c r="E28">
        <v>6212</v>
      </c>
      <c r="F28" t="s">
        <v>14</v>
      </c>
      <c r="G28">
        <v>1000</v>
      </c>
    </row>
    <row r="29" spans="4:7" x14ac:dyDescent="0.25">
      <c r="D29" t="s">
        <v>20</v>
      </c>
      <c r="E29">
        <v>98</v>
      </c>
      <c r="F29" t="s">
        <v>14</v>
      </c>
      <c r="G29">
        <v>1482</v>
      </c>
    </row>
    <row r="30" spans="4:7" x14ac:dyDescent="0.25">
      <c r="D30" t="s">
        <v>20</v>
      </c>
      <c r="E30">
        <v>92</v>
      </c>
      <c r="F30" t="s">
        <v>14</v>
      </c>
      <c r="G30">
        <v>106</v>
      </c>
    </row>
    <row r="31" spans="4:7" x14ac:dyDescent="0.25">
      <c r="D31" t="s">
        <v>20</v>
      </c>
      <c r="E31">
        <v>149</v>
      </c>
      <c r="F31" t="s">
        <v>14</v>
      </c>
      <c r="G31">
        <v>679</v>
      </c>
    </row>
    <row r="32" spans="4:7" x14ac:dyDescent="0.25">
      <c r="D32" t="s">
        <v>20</v>
      </c>
      <c r="E32">
        <v>2431</v>
      </c>
      <c r="F32" t="s">
        <v>14</v>
      </c>
      <c r="G32">
        <v>1220</v>
      </c>
    </row>
    <row r="33" spans="4:7" x14ac:dyDescent="0.25">
      <c r="D33" t="s">
        <v>20</v>
      </c>
      <c r="E33">
        <v>303</v>
      </c>
      <c r="F33" t="s">
        <v>14</v>
      </c>
      <c r="G33">
        <v>1</v>
      </c>
    </row>
    <row r="34" spans="4:7" x14ac:dyDescent="0.25">
      <c r="D34" t="s">
        <v>20</v>
      </c>
      <c r="E34">
        <v>209</v>
      </c>
      <c r="F34" t="s">
        <v>14</v>
      </c>
      <c r="G34">
        <v>37</v>
      </c>
    </row>
    <row r="35" spans="4:7" x14ac:dyDescent="0.25">
      <c r="D35" t="s">
        <v>20</v>
      </c>
      <c r="E35">
        <v>131</v>
      </c>
      <c r="F35" t="s">
        <v>14</v>
      </c>
      <c r="G35">
        <v>60</v>
      </c>
    </row>
    <row r="36" spans="4:7" x14ac:dyDescent="0.25">
      <c r="D36" t="s">
        <v>20</v>
      </c>
      <c r="E36">
        <v>164</v>
      </c>
      <c r="F36" t="s">
        <v>14</v>
      </c>
      <c r="G36">
        <v>296</v>
      </c>
    </row>
    <row r="37" spans="4:7" x14ac:dyDescent="0.25">
      <c r="D37" t="s">
        <v>20</v>
      </c>
      <c r="E37">
        <v>201</v>
      </c>
      <c r="F37" t="s">
        <v>14</v>
      </c>
      <c r="G37">
        <v>3304</v>
      </c>
    </row>
    <row r="38" spans="4:7" x14ac:dyDescent="0.25">
      <c r="D38" t="s">
        <v>20</v>
      </c>
      <c r="E38">
        <v>211</v>
      </c>
      <c r="F38" t="s">
        <v>14</v>
      </c>
      <c r="G38">
        <v>73</v>
      </c>
    </row>
    <row r="39" spans="4:7" x14ac:dyDescent="0.25">
      <c r="D39" t="s">
        <v>20</v>
      </c>
      <c r="E39">
        <v>128</v>
      </c>
      <c r="F39" t="s">
        <v>14</v>
      </c>
      <c r="G39">
        <v>3387</v>
      </c>
    </row>
    <row r="40" spans="4:7" x14ac:dyDescent="0.25">
      <c r="D40" t="s">
        <v>20</v>
      </c>
      <c r="E40">
        <v>1600</v>
      </c>
      <c r="F40" t="s">
        <v>14</v>
      </c>
      <c r="G40">
        <v>662</v>
      </c>
    </row>
    <row r="41" spans="4:7" x14ac:dyDescent="0.25">
      <c r="D41" t="s">
        <v>20</v>
      </c>
      <c r="E41">
        <v>249</v>
      </c>
      <c r="F41" t="s">
        <v>14</v>
      </c>
      <c r="G41">
        <v>774</v>
      </c>
    </row>
    <row r="42" spans="4:7" x14ac:dyDescent="0.25">
      <c r="D42" t="s">
        <v>20</v>
      </c>
      <c r="E42">
        <v>236</v>
      </c>
      <c r="F42" t="s">
        <v>14</v>
      </c>
      <c r="G42">
        <v>672</v>
      </c>
    </row>
    <row r="43" spans="4:7" x14ac:dyDescent="0.25">
      <c r="D43" t="s">
        <v>20</v>
      </c>
      <c r="E43">
        <v>4065</v>
      </c>
      <c r="F43" t="s">
        <v>14</v>
      </c>
      <c r="G43">
        <v>940</v>
      </c>
    </row>
    <row r="44" spans="4:7" x14ac:dyDescent="0.25">
      <c r="D44" t="s">
        <v>20</v>
      </c>
      <c r="E44">
        <v>246</v>
      </c>
      <c r="F44" t="s">
        <v>14</v>
      </c>
      <c r="G44">
        <v>117</v>
      </c>
    </row>
    <row r="45" spans="4:7" x14ac:dyDescent="0.25">
      <c r="D45" t="s">
        <v>20</v>
      </c>
      <c r="E45">
        <v>2475</v>
      </c>
      <c r="F45" t="s">
        <v>14</v>
      </c>
      <c r="G45">
        <v>115</v>
      </c>
    </row>
    <row r="46" spans="4:7" x14ac:dyDescent="0.25">
      <c r="D46" t="s">
        <v>20</v>
      </c>
      <c r="E46">
        <v>76</v>
      </c>
      <c r="F46" t="s">
        <v>14</v>
      </c>
      <c r="G46">
        <v>326</v>
      </c>
    </row>
    <row r="47" spans="4:7" x14ac:dyDescent="0.25">
      <c r="D47" t="s">
        <v>20</v>
      </c>
      <c r="E47">
        <v>54</v>
      </c>
      <c r="F47" t="s">
        <v>14</v>
      </c>
      <c r="G47">
        <v>1</v>
      </c>
    </row>
    <row r="48" spans="4:7" x14ac:dyDescent="0.25">
      <c r="D48" t="s">
        <v>20</v>
      </c>
      <c r="E48">
        <v>88</v>
      </c>
      <c r="F48" t="s">
        <v>14</v>
      </c>
      <c r="G48">
        <v>1467</v>
      </c>
    </row>
    <row r="49" spans="4:7" x14ac:dyDescent="0.25">
      <c r="D49" t="s">
        <v>20</v>
      </c>
      <c r="E49">
        <v>85</v>
      </c>
      <c r="F49" t="s">
        <v>14</v>
      </c>
      <c r="G49">
        <v>5681</v>
      </c>
    </row>
    <row r="50" spans="4:7" x14ac:dyDescent="0.25">
      <c r="D50" t="s">
        <v>20</v>
      </c>
      <c r="E50">
        <v>170</v>
      </c>
      <c r="F50" t="s">
        <v>14</v>
      </c>
      <c r="G50">
        <v>1059</v>
      </c>
    </row>
    <row r="51" spans="4:7" x14ac:dyDescent="0.25">
      <c r="D51" t="s">
        <v>20</v>
      </c>
      <c r="E51">
        <v>330</v>
      </c>
      <c r="F51" t="s">
        <v>14</v>
      </c>
      <c r="G51">
        <v>1194</v>
      </c>
    </row>
    <row r="52" spans="4:7" x14ac:dyDescent="0.25">
      <c r="D52" t="s">
        <v>20</v>
      </c>
      <c r="E52">
        <v>127</v>
      </c>
      <c r="F52" t="s">
        <v>14</v>
      </c>
      <c r="G52">
        <v>30</v>
      </c>
    </row>
    <row r="53" spans="4:7" x14ac:dyDescent="0.25">
      <c r="D53" t="s">
        <v>20</v>
      </c>
      <c r="E53">
        <v>411</v>
      </c>
      <c r="F53" t="s">
        <v>14</v>
      </c>
      <c r="G53">
        <v>75</v>
      </c>
    </row>
    <row r="54" spans="4:7" x14ac:dyDescent="0.25">
      <c r="D54" t="s">
        <v>20</v>
      </c>
      <c r="E54">
        <v>180</v>
      </c>
      <c r="F54" t="s">
        <v>14</v>
      </c>
      <c r="G54">
        <v>955</v>
      </c>
    </row>
    <row r="55" spans="4:7" x14ac:dyDescent="0.25">
      <c r="D55" t="s">
        <v>20</v>
      </c>
      <c r="E55">
        <v>374</v>
      </c>
      <c r="F55" t="s">
        <v>14</v>
      </c>
      <c r="G55">
        <v>67</v>
      </c>
    </row>
    <row r="56" spans="4:7" x14ac:dyDescent="0.25">
      <c r="D56" t="s">
        <v>20</v>
      </c>
      <c r="E56">
        <v>71</v>
      </c>
      <c r="F56" t="s">
        <v>14</v>
      </c>
      <c r="G56">
        <v>5</v>
      </c>
    </row>
    <row r="57" spans="4:7" x14ac:dyDescent="0.25">
      <c r="D57" t="s">
        <v>20</v>
      </c>
      <c r="E57">
        <v>203</v>
      </c>
      <c r="F57" t="s">
        <v>14</v>
      </c>
      <c r="G57">
        <v>26</v>
      </c>
    </row>
    <row r="58" spans="4:7" x14ac:dyDescent="0.25">
      <c r="D58" t="s">
        <v>20</v>
      </c>
      <c r="E58">
        <v>113</v>
      </c>
      <c r="F58" t="s">
        <v>14</v>
      </c>
      <c r="G58">
        <v>1130</v>
      </c>
    </row>
    <row r="59" spans="4:7" x14ac:dyDescent="0.25">
      <c r="D59" t="s">
        <v>20</v>
      </c>
      <c r="E59">
        <v>96</v>
      </c>
      <c r="F59" t="s">
        <v>14</v>
      </c>
      <c r="G59">
        <v>782</v>
      </c>
    </row>
    <row r="60" spans="4:7" x14ac:dyDescent="0.25">
      <c r="D60" t="s">
        <v>20</v>
      </c>
      <c r="E60">
        <v>498</v>
      </c>
      <c r="F60" t="s">
        <v>14</v>
      </c>
      <c r="G60">
        <v>210</v>
      </c>
    </row>
    <row r="61" spans="4:7" x14ac:dyDescent="0.25">
      <c r="D61" t="s">
        <v>20</v>
      </c>
      <c r="E61">
        <v>180</v>
      </c>
      <c r="F61" t="s">
        <v>14</v>
      </c>
      <c r="G61">
        <v>136</v>
      </c>
    </row>
    <row r="62" spans="4:7" x14ac:dyDescent="0.25">
      <c r="D62" t="s">
        <v>20</v>
      </c>
      <c r="E62">
        <v>27</v>
      </c>
      <c r="F62" t="s">
        <v>14</v>
      </c>
      <c r="G62">
        <v>86</v>
      </c>
    </row>
    <row r="63" spans="4:7" x14ac:dyDescent="0.25">
      <c r="D63" t="s">
        <v>20</v>
      </c>
      <c r="E63">
        <v>2331</v>
      </c>
      <c r="F63" t="s">
        <v>14</v>
      </c>
      <c r="G63">
        <v>19</v>
      </c>
    </row>
    <row r="64" spans="4:7" x14ac:dyDescent="0.25">
      <c r="D64" t="s">
        <v>20</v>
      </c>
      <c r="E64">
        <v>113</v>
      </c>
      <c r="F64" t="s">
        <v>14</v>
      </c>
      <c r="G64">
        <v>886</v>
      </c>
    </row>
    <row r="65" spans="4:7" x14ac:dyDescent="0.25">
      <c r="D65" t="s">
        <v>20</v>
      </c>
      <c r="E65">
        <v>164</v>
      </c>
      <c r="F65" t="s">
        <v>14</v>
      </c>
      <c r="G65">
        <v>35</v>
      </c>
    </row>
    <row r="66" spans="4:7" x14ac:dyDescent="0.25">
      <c r="D66" t="s">
        <v>20</v>
      </c>
      <c r="E66">
        <v>164</v>
      </c>
      <c r="F66" t="s">
        <v>14</v>
      </c>
      <c r="G66">
        <v>24</v>
      </c>
    </row>
    <row r="67" spans="4:7" x14ac:dyDescent="0.25">
      <c r="D67" t="s">
        <v>20</v>
      </c>
      <c r="E67">
        <v>336</v>
      </c>
      <c r="F67" t="s">
        <v>14</v>
      </c>
      <c r="G67">
        <v>86</v>
      </c>
    </row>
    <row r="68" spans="4:7" x14ac:dyDescent="0.25">
      <c r="D68" t="s">
        <v>20</v>
      </c>
      <c r="E68">
        <v>1917</v>
      </c>
      <c r="F68" t="s">
        <v>14</v>
      </c>
      <c r="G68">
        <v>243</v>
      </c>
    </row>
    <row r="69" spans="4:7" x14ac:dyDescent="0.25">
      <c r="D69" t="s">
        <v>20</v>
      </c>
      <c r="E69">
        <v>95</v>
      </c>
      <c r="F69" t="s">
        <v>14</v>
      </c>
      <c r="G69">
        <v>65</v>
      </c>
    </row>
    <row r="70" spans="4:7" x14ac:dyDescent="0.25">
      <c r="D70" t="s">
        <v>20</v>
      </c>
      <c r="E70">
        <v>147</v>
      </c>
      <c r="F70" t="s">
        <v>14</v>
      </c>
      <c r="G70">
        <v>100</v>
      </c>
    </row>
    <row r="71" spans="4:7" x14ac:dyDescent="0.25">
      <c r="D71" t="s">
        <v>20</v>
      </c>
      <c r="E71">
        <v>86</v>
      </c>
      <c r="F71" t="s">
        <v>14</v>
      </c>
      <c r="G71">
        <v>168</v>
      </c>
    </row>
    <row r="72" spans="4:7" x14ac:dyDescent="0.25">
      <c r="D72" t="s">
        <v>20</v>
      </c>
      <c r="E72">
        <v>83</v>
      </c>
      <c r="F72" t="s">
        <v>14</v>
      </c>
      <c r="G72">
        <v>13</v>
      </c>
    </row>
    <row r="73" spans="4:7" x14ac:dyDescent="0.25">
      <c r="D73" t="s">
        <v>20</v>
      </c>
      <c r="E73">
        <v>676</v>
      </c>
      <c r="F73" t="s">
        <v>14</v>
      </c>
      <c r="G73">
        <v>1</v>
      </c>
    </row>
    <row r="74" spans="4:7" x14ac:dyDescent="0.25">
      <c r="D74" t="s">
        <v>20</v>
      </c>
      <c r="E74">
        <v>361</v>
      </c>
      <c r="F74" t="s">
        <v>14</v>
      </c>
      <c r="G74">
        <v>40</v>
      </c>
    </row>
    <row r="75" spans="4:7" x14ac:dyDescent="0.25">
      <c r="D75" t="s">
        <v>20</v>
      </c>
      <c r="E75">
        <v>131</v>
      </c>
      <c r="F75" t="s">
        <v>14</v>
      </c>
      <c r="G75">
        <v>226</v>
      </c>
    </row>
    <row r="76" spans="4:7" x14ac:dyDescent="0.25">
      <c r="D76" t="s">
        <v>20</v>
      </c>
      <c r="E76">
        <v>126</v>
      </c>
      <c r="F76" t="s">
        <v>14</v>
      </c>
      <c r="G76">
        <v>1625</v>
      </c>
    </row>
    <row r="77" spans="4:7" x14ac:dyDescent="0.25">
      <c r="D77" t="s">
        <v>20</v>
      </c>
      <c r="E77">
        <v>275</v>
      </c>
      <c r="F77" t="s">
        <v>14</v>
      </c>
      <c r="G77">
        <v>143</v>
      </c>
    </row>
    <row r="78" spans="4:7" x14ac:dyDescent="0.25">
      <c r="D78" t="s">
        <v>20</v>
      </c>
      <c r="E78">
        <v>67</v>
      </c>
      <c r="F78" t="s">
        <v>14</v>
      </c>
      <c r="G78">
        <v>934</v>
      </c>
    </row>
    <row r="79" spans="4:7" x14ac:dyDescent="0.25">
      <c r="D79" t="s">
        <v>20</v>
      </c>
      <c r="E79">
        <v>154</v>
      </c>
      <c r="F79" t="s">
        <v>14</v>
      </c>
      <c r="G79">
        <v>17</v>
      </c>
    </row>
    <row r="80" spans="4:7" x14ac:dyDescent="0.25">
      <c r="D80" t="s">
        <v>20</v>
      </c>
      <c r="E80">
        <v>1782</v>
      </c>
      <c r="F80" t="s">
        <v>14</v>
      </c>
      <c r="G80">
        <v>2179</v>
      </c>
    </row>
    <row r="81" spans="4:7" x14ac:dyDescent="0.25">
      <c r="D81" t="s">
        <v>20</v>
      </c>
      <c r="E81">
        <v>903</v>
      </c>
      <c r="F81" t="s">
        <v>14</v>
      </c>
      <c r="G81">
        <v>931</v>
      </c>
    </row>
    <row r="82" spans="4:7" x14ac:dyDescent="0.25">
      <c r="D82" t="s">
        <v>20</v>
      </c>
      <c r="E82">
        <v>94</v>
      </c>
      <c r="F82" t="s">
        <v>14</v>
      </c>
      <c r="G82">
        <v>92</v>
      </c>
    </row>
    <row r="83" spans="4:7" x14ac:dyDescent="0.25">
      <c r="D83" t="s">
        <v>20</v>
      </c>
      <c r="E83">
        <v>180</v>
      </c>
      <c r="F83" t="s">
        <v>14</v>
      </c>
      <c r="G83">
        <v>57</v>
      </c>
    </row>
    <row r="84" spans="4:7" x14ac:dyDescent="0.25">
      <c r="D84" t="s">
        <v>20</v>
      </c>
      <c r="E84">
        <v>533</v>
      </c>
      <c r="F84" t="s">
        <v>14</v>
      </c>
      <c r="G84">
        <v>41</v>
      </c>
    </row>
    <row r="85" spans="4:7" x14ac:dyDescent="0.25">
      <c r="D85" t="s">
        <v>20</v>
      </c>
      <c r="E85">
        <v>2443</v>
      </c>
      <c r="F85" t="s">
        <v>14</v>
      </c>
      <c r="G85">
        <v>1</v>
      </c>
    </row>
    <row r="86" spans="4:7" x14ac:dyDescent="0.25">
      <c r="D86" t="s">
        <v>20</v>
      </c>
      <c r="E86">
        <v>89</v>
      </c>
      <c r="F86" t="s">
        <v>14</v>
      </c>
      <c r="G86">
        <v>101</v>
      </c>
    </row>
    <row r="87" spans="4:7" x14ac:dyDescent="0.25">
      <c r="D87" t="s">
        <v>20</v>
      </c>
      <c r="E87">
        <v>159</v>
      </c>
      <c r="F87" t="s">
        <v>14</v>
      </c>
      <c r="G87">
        <v>1335</v>
      </c>
    </row>
    <row r="88" spans="4:7" x14ac:dyDescent="0.25">
      <c r="D88" t="s">
        <v>20</v>
      </c>
      <c r="E88">
        <v>50</v>
      </c>
      <c r="F88" t="s">
        <v>14</v>
      </c>
      <c r="G88">
        <v>15</v>
      </c>
    </row>
    <row r="89" spans="4:7" x14ac:dyDescent="0.25">
      <c r="D89" t="s">
        <v>20</v>
      </c>
      <c r="E89">
        <v>186</v>
      </c>
      <c r="F89" t="s">
        <v>14</v>
      </c>
      <c r="G89">
        <v>454</v>
      </c>
    </row>
    <row r="90" spans="4:7" x14ac:dyDescent="0.25">
      <c r="D90" t="s">
        <v>20</v>
      </c>
      <c r="E90">
        <v>1071</v>
      </c>
      <c r="F90" t="s">
        <v>14</v>
      </c>
      <c r="G90">
        <v>3182</v>
      </c>
    </row>
    <row r="91" spans="4:7" x14ac:dyDescent="0.25">
      <c r="D91" t="s">
        <v>20</v>
      </c>
      <c r="E91">
        <v>117</v>
      </c>
      <c r="F91" t="s">
        <v>14</v>
      </c>
      <c r="G91">
        <v>15</v>
      </c>
    </row>
    <row r="92" spans="4:7" x14ac:dyDescent="0.25">
      <c r="D92" t="s">
        <v>20</v>
      </c>
      <c r="E92">
        <v>70</v>
      </c>
      <c r="F92" t="s">
        <v>14</v>
      </c>
      <c r="G92">
        <v>133</v>
      </c>
    </row>
    <row r="93" spans="4:7" x14ac:dyDescent="0.25">
      <c r="D93" t="s">
        <v>20</v>
      </c>
      <c r="E93">
        <v>135</v>
      </c>
      <c r="F93" t="s">
        <v>14</v>
      </c>
      <c r="G93">
        <v>2062</v>
      </c>
    </row>
    <row r="94" spans="4:7" x14ac:dyDescent="0.25">
      <c r="D94" t="s">
        <v>20</v>
      </c>
      <c r="E94">
        <v>768</v>
      </c>
      <c r="F94" t="s">
        <v>14</v>
      </c>
      <c r="G94">
        <v>29</v>
      </c>
    </row>
    <row r="95" spans="4:7" x14ac:dyDescent="0.25">
      <c r="D95" t="s">
        <v>20</v>
      </c>
      <c r="E95">
        <v>199</v>
      </c>
      <c r="F95" t="s">
        <v>14</v>
      </c>
      <c r="G95">
        <v>132</v>
      </c>
    </row>
    <row r="96" spans="4:7" x14ac:dyDescent="0.25">
      <c r="D96" t="s">
        <v>20</v>
      </c>
      <c r="E96">
        <v>107</v>
      </c>
      <c r="F96" t="s">
        <v>14</v>
      </c>
      <c r="G96">
        <v>137</v>
      </c>
    </row>
    <row r="97" spans="4:7" x14ac:dyDescent="0.25">
      <c r="D97" t="s">
        <v>20</v>
      </c>
      <c r="E97">
        <v>195</v>
      </c>
      <c r="F97" t="s">
        <v>14</v>
      </c>
      <c r="G97">
        <v>908</v>
      </c>
    </row>
    <row r="98" spans="4:7" x14ac:dyDescent="0.25">
      <c r="D98" t="s">
        <v>20</v>
      </c>
      <c r="E98">
        <v>3376</v>
      </c>
      <c r="F98" t="s">
        <v>14</v>
      </c>
      <c r="G98">
        <v>10</v>
      </c>
    </row>
    <row r="99" spans="4:7" x14ac:dyDescent="0.25">
      <c r="D99" t="s">
        <v>20</v>
      </c>
      <c r="E99">
        <v>41</v>
      </c>
      <c r="F99" t="s">
        <v>14</v>
      </c>
      <c r="G99">
        <v>1910</v>
      </c>
    </row>
    <row r="100" spans="4:7" x14ac:dyDescent="0.25">
      <c r="D100" t="s">
        <v>20</v>
      </c>
      <c r="E100">
        <v>1821</v>
      </c>
      <c r="F100" t="s">
        <v>14</v>
      </c>
      <c r="G100">
        <v>38</v>
      </c>
    </row>
    <row r="101" spans="4:7" x14ac:dyDescent="0.25">
      <c r="D101" t="s">
        <v>20</v>
      </c>
      <c r="E101">
        <v>164</v>
      </c>
      <c r="F101" t="s">
        <v>14</v>
      </c>
      <c r="G101">
        <v>104</v>
      </c>
    </row>
    <row r="102" spans="4:7" x14ac:dyDescent="0.25">
      <c r="D102" t="s">
        <v>20</v>
      </c>
      <c r="E102">
        <v>157</v>
      </c>
      <c r="F102" t="s">
        <v>14</v>
      </c>
      <c r="G102">
        <v>49</v>
      </c>
    </row>
    <row r="103" spans="4:7" x14ac:dyDescent="0.25">
      <c r="D103" t="s">
        <v>20</v>
      </c>
      <c r="E103">
        <v>246</v>
      </c>
      <c r="F103" t="s">
        <v>14</v>
      </c>
      <c r="G103">
        <v>1</v>
      </c>
    </row>
    <row r="104" spans="4:7" x14ac:dyDescent="0.25">
      <c r="D104" t="s">
        <v>20</v>
      </c>
      <c r="E104">
        <v>1396</v>
      </c>
      <c r="F104" t="s">
        <v>14</v>
      </c>
      <c r="G104">
        <v>245</v>
      </c>
    </row>
    <row r="105" spans="4:7" x14ac:dyDescent="0.25">
      <c r="D105" t="s">
        <v>20</v>
      </c>
      <c r="E105">
        <v>2506</v>
      </c>
      <c r="F105" t="s">
        <v>14</v>
      </c>
      <c r="G105">
        <v>32</v>
      </c>
    </row>
    <row r="106" spans="4:7" x14ac:dyDescent="0.25">
      <c r="D106" t="s">
        <v>20</v>
      </c>
      <c r="E106">
        <v>244</v>
      </c>
      <c r="F106" t="s">
        <v>14</v>
      </c>
      <c r="G106">
        <v>7</v>
      </c>
    </row>
    <row r="107" spans="4:7" x14ac:dyDescent="0.25">
      <c r="D107" t="s">
        <v>20</v>
      </c>
      <c r="E107">
        <v>146</v>
      </c>
      <c r="F107" t="s">
        <v>14</v>
      </c>
      <c r="G107">
        <v>803</v>
      </c>
    </row>
    <row r="108" spans="4:7" x14ac:dyDescent="0.25">
      <c r="D108" t="s">
        <v>20</v>
      </c>
      <c r="E108">
        <v>1267</v>
      </c>
      <c r="F108" t="s">
        <v>14</v>
      </c>
      <c r="G108">
        <v>16</v>
      </c>
    </row>
    <row r="109" spans="4:7" x14ac:dyDescent="0.25">
      <c r="D109" t="s">
        <v>20</v>
      </c>
      <c r="E109">
        <v>1561</v>
      </c>
      <c r="F109" t="s">
        <v>14</v>
      </c>
      <c r="G109">
        <v>31</v>
      </c>
    </row>
    <row r="110" spans="4:7" x14ac:dyDescent="0.25">
      <c r="D110" t="s">
        <v>20</v>
      </c>
      <c r="E110">
        <v>48</v>
      </c>
      <c r="F110" t="s">
        <v>14</v>
      </c>
      <c r="G110">
        <v>108</v>
      </c>
    </row>
    <row r="111" spans="4:7" x14ac:dyDescent="0.25">
      <c r="D111" t="s">
        <v>20</v>
      </c>
      <c r="E111">
        <v>2739</v>
      </c>
      <c r="F111" t="s">
        <v>14</v>
      </c>
      <c r="G111">
        <v>30</v>
      </c>
    </row>
    <row r="112" spans="4:7" x14ac:dyDescent="0.25">
      <c r="D112" t="s">
        <v>20</v>
      </c>
      <c r="E112">
        <v>3537</v>
      </c>
      <c r="F112" t="s">
        <v>14</v>
      </c>
      <c r="G112">
        <v>17</v>
      </c>
    </row>
    <row r="113" spans="4:7" x14ac:dyDescent="0.25">
      <c r="D113" t="s">
        <v>20</v>
      </c>
      <c r="E113">
        <v>2107</v>
      </c>
      <c r="F113" t="s">
        <v>14</v>
      </c>
      <c r="G113">
        <v>80</v>
      </c>
    </row>
    <row r="114" spans="4:7" x14ac:dyDescent="0.25">
      <c r="D114" t="s">
        <v>20</v>
      </c>
      <c r="E114">
        <v>3318</v>
      </c>
      <c r="F114" t="s">
        <v>14</v>
      </c>
      <c r="G114">
        <v>2468</v>
      </c>
    </row>
    <row r="115" spans="4:7" x14ac:dyDescent="0.25">
      <c r="D115" t="s">
        <v>20</v>
      </c>
      <c r="E115">
        <v>340</v>
      </c>
      <c r="F115" t="s">
        <v>14</v>
      </c>
      <c r="G115">
        <v>26</v>
      </c>
    </row>
    <row r="116" spans="4:7" x14ac:dyDescent="0.25">
      <c r="D116" t="s">
        <v>20</v>
      </c>
      <c r="E116">
        <v>1442</v>
      </c>
      <c r="F116" t="s">
        <v>14</v>
      </c>
      <c r="G116">
        <v>73</v>
      </c>
    </row>
    <row r="117" spans="4:7" x14ac:dyDescent="0.25">
      <c r="D117" t="s">
        <v>20</v>
      </c>
      <c r="E117">
        <v>126</v>
      </c>
      <c r="F117" t="s">
        <v>14</v>
      </c>
      <c r="G117">
        <v>128</v>
      </c>
    </row>
    <row r="118" spans="4:7" x14ac:dyDescent="0.25">
      <c r="D118" t="s">
        <v>20</v>
      </c>
      <c r="E118">
        <v>524</v>
      </c>
      <c r="F118" t="s">
        <v>14</v>
      </c>
      <c r="G118">
        <v>33</v>
      </c>
    </row>
    <row r="119" spans="4:7" x14ac:dyDescent="0.25">
      <c r="D119" t="s">
        <v>20</v>
      </c>
      <c r="E119">
        <v>1989</v>
      </c>
      <c r="F119" t="s">
        <v>14</v>
      </c>
      <c r="G119">
        <v>1072</v>
      </c>
    </row>
    <row r="120" spans="4:7" x14ac:dyDescent="0.25">
      <c r="D120" t="s">
        <v>20</v>
      </c>
      <c r="E120">
        <v>157</v>
      </c>
      <c r="F120" t="s">
        <v>14</v>
      </c>
      <c r="G120">
        <v>393</v>
      </c>
    </row>
    <row r="121" spans="4:7" x14ac:dyDescent="0.25">
      <c r="D121" t="s">
        <v>20</v>
      </c>
      <c r="E121">
        <v>4498</v>
      </c>
      <c r="F121" t="s">
        <v>14</v>
      </c>
      <c r="G121">
        <v>1257</v>
      </c>
    </row>
    <row r="122" spans="4:7" x14ac:dyDescent="0.25">
      <c r="D122" t="s">
        <v>20</v>
      </c>
      <c r="E122">
        <v>80</v>
      </c>
      <c r="F122" t="s">
        <v>14</v>
      </c>
      <c r="G122">
        <v>328</v>
      </c>
    </row>
    <row r="123" spans="4:7" x14ac:dyDescent="0.25">
      <c r="D123" t="s">
        <v>20</v>
      </c>
      <c r="E123">
        <v>43</v>
      </c>
      <c r="F123" t="s">
        <v>14</v>
      </c>
      <c r="G123">
        <v>147</v>
      </c>
    </row>
    <row r="124" spans="4:7" x14ac:dyDescent="0.25">
      <c r="D124" t="s">
        <v>20</v>
      </c>
      <c r="E124">
        <v>2053</v>
      </c>
      <c r="F124" t="s">
        <v>14</v>
      </c>
      <c r="G124">
        <v>830</v>
      </c>
    </row>
    <row r="125" spans="4:7" x14ac:dyDescent="0.25">
      <c r="D125" t="s">
        <v>20</v>
      </c>
      <c r="E125">
        <v>168</v>
      </c>
      <c r="F125" t="s">
        <v>14</v>
      </c>
      <c r="G125">
        <v>331</v>
      </c>
    </row>
    <row r="126" spans="4:7" x14ac:dyDescent="0.25">
      <c r="D126" t="s">
        <v>20</v>
      </c>
      <c r="E126">
        <v>4289</v>
      </c>
      <c r="F126" t="s">
        <v>14</v>
      </c>
      <c r="G126">
        <v>25</v>
      </c>
    </row>
    <row r="127" spans="4:7" x14ac:dyDescent="0.25">
      <c r="D127" t="s">
        <v>20</v>
      </c>
      <c r="E127">
        <v>165</v>
      </c>
      <c r="F127" t="s">
        <v>14</v>
      </c>
      <c r="G127">
        <v>3483</v>
      </c>
    </row>
    <row r="128" spans="4:7" x14ac:dyDescent="0.25">
      <c r="D128" t="s">
        <v>20</v>
      </c>
      <c r="E128">
        <v>1815</v>
      </c>
      <c r="F128" t="s">
        <v>14</v>
      </c>
      <c r="G128">
        <v>923</v>
      </c>
    </row>
    <row r="129" spans="4:7" x14ac:dyDescent="0.25">
      <c r="D129" t="s">
        <v>20</v>
      </c>
      <c r="E129">
        <v>397</v>
      </c>
      <c r="F129" t="s">
        <v>14</v>
      </c>
      <c r="G129">
        <v>1</v>
      </c>
    </row>
    <row r="130" spans="4:7" x14ac:dyDescent="0.25">
      <c r="D130" t="s">
        <v>20</v>
      </c>
      <c r="E130">
        <v>1539</v>
      </c>
      <c r="F130" t="s">
        <v>14</v>
      </c>
      <c r="G130">
        <v>33</v>
      </c>
    </row>
    <row r="131" spans="4:7" x14ac:dyDescent="0.25">
      <c r="D131" t="s">
        <v>20</v>
      </c>
      <c r="E131">
        <v>138</v>
      </c>
      <c r="F131" t="s">
        <v>14</v>
      </c>
      <c r="G131">
        <v>40</v>
      </c>
    </row>
    <row r="132" spans="4:7" x14ac:dyDescent="0.25">
      <c r="D132" t="s">
        <v>20</v>
      </c>
      <c r="E132">
        <v>3594</v>
      </c>
      <c r="F132" t="s">
        <v>14</v>
      </c>
      <c r="G132">
        <v>23</v>
      </c>
    </row>
    <row r="133" spans="4:7" x14ac:dyDescent="0.25">
      <c r="D133" t="s">
        <v>20</v>
      </c>
      <c r="E133">
        <v>5880</v>
      </c>
      <c r="F133" t="s">
        <v>14</v>
      </c>
      <c r="G133">
        <v>75</v>
      </c>
    </row>
    <row r="134" spans="4:7" x14ac:dyDescent="0.25">
      <c r="D134" t="s">
        <v>20</v>
      </c>
      <c r="E134">
        <v>112</v>
      </c>
      <c r="F134" t="s">
        <v>14</v>
      </c>
      <c r="G134">
        <v>2176</v>
      </c>
    </row>
    <row r="135" spans="4:7" x14ac:dyDescent="0.25">
      <c r="D135" t="s">
        <v>20</v>
      </c>
      <c r="E135">
        <v>943</v>
      </c>
      <c r="F135" t="s">
        <v>14</v>
      </c>
      <c r="G135">
        <v>441</v>
      </c>
    </row>
    <row r="136" spans="4:7" x14ac:dyDescent="0.25">
      <c r="D136" t="s">
        <v>20</v>
      </c>
      <c r="E136">
        <v>2468</v>
      </c>
      <c r="F136" t="s">
        <v>14</v>
      </c>
      <c r="G136">
        <v>25</v>
      </c>
    </row>
    <row r="137" spans="4:7" x14ac:dyDescent="0.25">
      <c r="D137" t="s">
        <v>20</v>
      </c>
      <c r="E137">
        <v>2551</v>
      </c>
      <c r="F137" t="s">
        <v>14</v>
      </c>
      <c r="G137">
        <v>127</v>
      </c>
    </row>
    <row r="138" spans="4:7" x14ac:dyDescent="0.25">
      <c r="D138" t="s">
        <v>20</v>
      </c>
      <c r="E138">
        <v>101</v>
      </c>
      <c r="F138" t="s">
        <v>14</v>
      </c>
      <c r="G138">
        <v>355</v>
      </c>
    </row>
    <row r="139" spans="4:7" x14ac:dyDescent="0.25">
      <c r="D139" t="s">
        <v>20</v>
      </c>
      <c r="E139">
        <v>92</v>
      </c>
      <c r="F139" t="s">
        <v>14</v>
      </c>
      <c r="G139">
        <v>44</v>
      </c>
    </row>
    <row r="140" spans="4:7" x14ac:dyDescent="0.25">
      <c r="D140" t="s">
        <v>20</v>
      </c>
      <c r="E140">
        <v>62</v>
      </c>
      <c r="F140" t="s">
        <v>14</v>
      </c>
      <c r="G140">
        <v>67</v>
      </c>
    </row>
    <row r="141" spans="4:7" x14ac:dyDescent="0.25">
      <c r="D141" t="s">
        <v>20</v>
      </c>
      <c r="E141">
        <v>149</v>
      </c>
      <c r="F141" t="s">
        <v>14</v>
      </c>
      <c r="G141">
        <v>1068</v>
      </c>
    </row>
    <row r="142" spans="4:7" x14ac:dyDescent="0.25">
      <c r="D142" t="s">
        <v>20</v>
      </c>
      <c r="E142">
        <v>329</v>
      </c>
      <c r="F142" t="s">
        <v>14</v>
      </c>
      <c r="G142">
        <v>424</v>
      </c>
    </row>
    <row r="143" spans="4:7" x14ac:dyDescent="0.25">
      <c r="D143" t="s">
        <v>20</v>
      </c>
      <c r="E143">
        <v>97</v>
      </c>
      <c r="F143" t="s">
        <v>14</v>
      </c>
      <c r="G143">
        <v>151</v>
      </c>
    </row>
    <row r="144" spans="4:7" x14ac:dyDescent="0.25">
      <c r="D144" t="s">
        <v>20</v>
      </c>
      <c r="E144">
        <v>1784</v>
      </c>
      <c r="F144" t="s">
        <v>14</v>
      </c>
      <c r="G144">
        <v>1608</v>
      </c>
    </row>
    <row r="145" spans="4:7" x14ac:dyDescent="0.25">
      <c r="D145" t="s">
        <v>20</v>
      </c>
      <c r="E145">
        <v>1684</v>
      </c>
      <c r="F145" t="s">
        <v>14</v>
      </c>
      <c r="G145">
        <v>941</v>
      </c>
    </row>
    <row r="146" spans="4:7" x14ac:dyDescent="0.25">
      <c r="D146" t="s">
        <v>20</v>
      </c>
      <c r="E146">
        <v>250</v>
      </c>
      <c r="F146" t="s">
        <v>14</v>
      </c>
      <c r="G146">
        <v>1</v>
      </c>
    </row>
    <row r="147" spans="4:7" x14ac:dyDescent="0.25">
      <c r="D147" t="s">
        <v>20</v>
      </c>
      <c r="E147">
        <v>238</v>
      </c>
      <c r="F147" t="s">
        <v>14</v>
      </c>
      <c r="G147">
        <v>40</v>
      </c>
    </row>
    <row r="148" spans="4:7" x14ac:dyDescent="0.25">
      <c r="D148" t="s">
        <v>20</v>
      </c>
      <c r="E148">
        <v>53</v>
      </c>
      <c r="F148" t="s">
        <v>14</v>
      </c>
      <c r="G148">
        <v>3015</v>
      </c>
    </row>
    <row r="149" spans="4:7" x14ac:dyDescent="0.25">
      <c r="D149" t="s">
        <v>20</v>
      </c>
      <c r="E149">
        <v>214</v>
      </c>
      <c r="F149" t="s">
        <v>14</v>
      </c>
      <c r="G149">
        <v>435</v>
      </c>
    </row>
    <row r="150" spans="4:7" x14ac:dyDescent="0.25">
      <c r="D150" t="s">
        <v>20</v>
      </c>
      <c r="E150">
        <v>222</v>
      </c>
      <c r="F150" t="s">
        <v>14</v>
      </c>
      <c r="G150">
        <v>714</v>
      </c>
    </row>
    <row r="151" spans="4:7" x14ac:dyDescent="0.25">
      <c r="D151" t="s">
        <v>20</v>
      </c>
      <c r="E151">
        <v>1884</v>
      </c>
      <c r="F151" t="s">
        <v>14</v>
      </c>
      <c r="G151">
        <v>5497</v>
      </c>
    </row>
    <row r="152" spans="4:7" x14ac:dyDescent="0.25">
      <c r="D152" t="s">
        <v>20</v>
      </c>
      <c r="E152">
        <v>218</v>
      </c>
      <c r="F152" t="s">
        <v>14</v>
      </c>
      <c r="G152">
        <v>418</v>
      </c>
    </row>
    <row r="153" spans="4:7" x14ac:dyDescent="0.25">
      <c r="D153" t="s">
        <v>20</v>
      </c>
      <c r="E153">
        <v>6465</v>
      </c>
      <c r="F153" t="s">
        <v>14</v>
      </c>
      <c r="G153">
        <v>1439</v>
      </c>
    </row>
    <row r="154" spans="4:7" x14ac:dyDescent="0.25">
      <c r="D154" t="s">
        <v>20</v>
      </c>
      <c r="E154">
        <v>59</v>
      </c>
      <c r="F154" t="s">
        <v>14</v>
      </c>
      <c r="G154">
        <v>15</v>
      </c>
    </row>
    <row r="155" spans="4:7" x14ac:dyDescent="0.25">
      <c r="D155" t="s">
        <v>20</v>
      </c>
      <c r="E155">
        <v>88</v>
      </c>
      <c r="F155" t="s">
        <v>14</v>
      </c>
      <c r="G155">
        <v>1999</v>
      </c>
    </row>
    <row r="156" spans="4:7" x14ac:dyDescent="0.25">
      <c r="D156" t="s">
        <v>20</v>
      </c>
      <c r="E156">
        <v>1697</v>
      </c>
      <c r="F156" t="s">
        <v>14</v>
      </c>
      <c r="G156">
        <v>118</v>
      </c>
    </row>
    <row r="157" spans="4:7" x14ac:dyDescent="0.25">
      <c r="D157" t="s">
        <v>20</v>
      </c>
      <c r="E157">
        <v>92</v>
      </c>
      <c r="F157" t="s">
        <v>14</v>
      </c>
      <c r="G157">
        <v>162</v>
      </c>
    </row>
    <row r="158" spans="4:7" x14ac:dyDescent="0.25">
      <c r="D158" t="s">
        <v>20</v>
      </c>
      <c r="E158">
        <v>186</v>
      </c>
      <c r="F158" t="s">
        <v>14</v>
      </c>
      <c r="G158">
        <v>83</v>
      </c>
    </row>
    <row r="159" spans="4:7" x14ac:dyDescent="0.25">
      <c r="D159" t="s">
        <v>20</v>
      </c>
      <c r="E159">
        <v>138</v>
      </c>
      <c r="F159" t="s">
        <v>14</v>
      </c>
      <c r="G159">
        <v>747</v>
      </c>
    </row>
    <row r="160" spans="4:7" x14ac:dyDescent="0.25">
      <c r="D160" t="s">
        <v>20</v>
      </c>
      <c r="E160">
        <v>261</v>
      </c>
      <c r="F160" t="s">
        <v>14</v>
      </c>
      <c r="G160">
        <v>84</v>
      </c>
    </row>
    <row r="161" spans="4:7" x14ac:dyDescent="0.25">
      <c r="D161" t="s">
        <v>20</v>
      </c>
      <c r="E161">
        <v>107</v>
      </c>
      <c r="F161" t="s">
        <v>14</v>
      </c>
      <c r="G161">
        <v>91</v>
      </c>
    </row>
    <row r="162" spans="4:7" x14ac:dyDescent="0.25">
      <c r="D162" t="s">
        <v>20</v>
      </c>
      <c r="E162">
        <v>199</v>
      </c>
      <c r="F162" t="s">
        <v>14</v>
      </c>
      <c r="G162">
        <v>792</v>
      </c>
    </row>
    <row r="163" spans="4:7" x14ac:dyDescent="0.25">
      <c r="D163" t="s">
        <v>20</v>
      </c>
      <c r="E163">
        <v>5512</v>
      </c>
      <c r="F163" t="s">
        <v>14</v>
      </c>
      <c r="G163">
        <v>32</v>
      </c>
    </row>
    <row r="164" spans="4:7" x14ac:dyDescent="0.25">
      <c r="D164" t="s">
        <v>20</v>
      </c>
      <c r="E164">
        <v>86</v>
      </c>
      <c r="F164" t="s">
        <v>14</v>
      </c>
      <c r="G164">
        <v>186</v>
      </c>
    </row>
    <row r="165" spans="4:7" x14ac:dyDescent="0.25">
      <c r="D165" t="s">
        <v>20</v>
      </c>
      <c r="E165">
        <v>2768</v>
      </c>
      <c r="F165" t="s">
        <v>14</v>
      </c>
      <c r="G165">
        <v>605</v>
      </c>
    </row>
    <row r="166" spans="4:7" x14ac:dyDescent="0.25">
      <c r="D166" t="s">
        <v>20</v>
      </c>
      <c r="E166">
        <v>48</v>
      </c>
      <c r="F166" t="s">
        <v>14</v>
      </c>
      <c r="G166">
        <v>1</v>
      </c>
    </row>
    <row r="167" spans="4:7" x14ac:dyDescent="0.25">
      <c r="D167" t="s">
        <v>20</v>
      </c>
      <c r="E167">
        <v>87</v>
      </c>
      <c r="F167" t="s">
        <v>14</v>
      </c>
      <c r="G167">
        <v>31</v>
      </c>
    </row>
    <row r="168" spans="4:7" x14ac:dyDescent="0.25">
      <c r="D168" t="s">
        <v>20</v>
      </c>
      <c r="E168">
        <v>1894</v>
      </c>
      <c r="F168" t="s">
        <v>14</v>
      </c>
      <c r="G168">
        <v>1181</v>
      </c>
    </row>
    <row r="169" spans="4:7" x14ac:dyDescent="0.25">
      <c r="D169" t="s">
        <v>20</v>
      </c>
      <c r="E169">
        <v>282</v>
      </c>
      <c r="F169" t="s">
        <v>14</v>
      </c>
      <c r="G169">
        <v>39</v>
      </c>
    </row>
    <row r="170" spans="4:7" x14ac:dyDescent="0.25">
      <c r="D170" t="s">
        <v>20</v>
      </c>
      <c r="E170">
        <v>116</v>
      </c>
      <c r="F170" t="s">
        <v>14</v>
      </c>
      <c r="G170">
        <v>46</v>
      </c>
    </row>
    <row r="171" spans="4:7" x14ac:dyDescent="0.25">
      <c r="D171" t="s">
        <v>20</v>
      </c>
      <c r="E171">
        <v>83</v>
      </c>
      <c r="F171" t="s">
        <v>14</v>
      </c>
      <c r="G171">
        <v>105</v>
      </c>
    </row>
    <row r="172" spans="4:7" x14ac:dyDescent="0.25">
      <c r="D172" t="s">
        <v>20</v>
      </c>
      <c r="E172">
        <v>91</v>
      </c>
      <c r="F172" t="s">
        <v>14</v>
      </c>
      <c r="G172">
        <v>535</v>
      </c>
    </row>
    <row r="173" spans="4:7" x14ac:dyDescent="0.25">
      <c r="D173" t="s">
        <v>20</v>
      </c>
      <c r="E173">
        <v>546</v>
      </c>
      <c r="F173" t="s">
        <v>14</v>
      </c>
      <c r="G173">
        <v>16</v>
      </c>
    </row>
    <row r="174" spans="4:7" x14ac:dyDescent="0.25">
      <c r="D174" t="s">
        <v>20</v>
      </c>
      <c r="E174">
        <v>393</v>
      </c>
      <c r="F174" t="s">
        <v>14</v>
      </c>
      <c r="G174">
        <v>575</v>
      </c>
    </row>
    <row r="175" spans="4:7" x14ac:dyDescent="0.25">
      <c r="D175" t="s">
        <v>20</v>
      </c>
      <c r="E175">
        <v>133</v>
      </c>
      <c r="F175" t="s">
        <v>14</v>
      </c>
      <c r="G175">
        <v>1120</v>
      </c>
    </row>
    <row r="176" spans="4:7" x14ac:dyDescent="0.25">
      <c r="D176" t="s">
        <v>20</v>
      </c>
      <c r="E176">
        <v>254</v>
      </c>
      <c r="F176" t="s">
        <v>14</v>
      </c>
      <c r="G176">
        <v>113</v>
      </c>
    </row>
    <row r="177" spans="4:7" x14ac:dyDescent="0.25">
      <c r="D177" t="s">
        <v>20</v>
      </c>
      <c r="E177">
        <v>176</v>
      </c>
      <c r="F177" t="s">
        <v>14</v>
      </c>
      <c r="G177">
        <v>1538</v>
      </c>
    </row>
    <row r="178" spans="4:7" x14ac:dyDescent="0.25">
      <c r="D178" t="s">
        <v>20</v>
      </c>
      <c r="E178">
        <v>337</v>
      </c>
      <c r="F178" t="s">
        <v>14</v>
      </c>
      <c r="G178">
        <v>9</v>
      </c>
    </row>
    <row r="179" spans="4:7" x14ac:dyDescent="0.25">
      <c r="D179" t="s">
        <v>20</v>
      </c>
      <c r="E179">
        <v>107</v>
      </c>
      <c r="F179" t="s">
        <v>14</v>
      </c>
      <c r="G179">
        <v>554</v>
      </c>
    </row>
    <row r="180" spans="4:7" x14ac:dyDescent="0.25">
      <c r="D180" t="s">
        <v>20</v>
      </c>
      <c r="E180">
        <v>183</v>
      </c>
      <c r="F180" t="s">
        <v>14</v>
      </c>
      <c r="G180">
        <v>648</v>
      </c>
    </row>
    <row r="181" spans="4:7" x14ac:dyDescent="0.25">
      <c r="D181" t="s">
        <v>20</v>
      </c>
      <c r="E181">
        <v>72</v>
      </c>
      <c r="F181" t="s">
        <v>14</v>
      </c>
      <c r="G181">
        <v>21</v>
      </c>
    </row>
    <row r="182" spans="4:7" x14ac:dyDescent="0.25">
      <c r="D182" t="s">
        <v>20</v>
      </c>
      <c r="E182">
        <v>295</v>
      </c>
      <c r="F182" t="s">
        <v>14</v>
      </c>
      <c r="G182">
        <v>54</v>
      </c>
    </row>
    <row r="183" spans="4:7" x14ac:dyDescent="0.25">
      <c r="D183" t="s">
        <v>20</v>
      </c>
      <c r="E183">
        <v>142</v>
      </c>
      <c r="F183" t="s">
        <v>14</v>
      </c>
      <c r="G183">
        <v>120</v>
      </c>
    </row>
    <row r="184" spans="4:7" x14ac:dyDescent="0.25">
      <c r="D184" t="s">
        <v>20</v>
      </c>
      <c r="E184">
        <v>85</v>
      </c>
      <c r="F184" t="s">
        <v>14</v>
      </c>
      <c r="G184">
        <v>579</v>
      </c>
    </row>
    <row r="185" spans="4:7" x14ac:dyDescent="0.25">
      <c r="D185" t="s">
        <v>20</v>
      </c>
      <c r="E185">
        <v>659</v>
      </c>
      <c r="F185" t="s">
        <v>14</v>
      </c>
      <c r="G185">
        <v>2072</v>
      </c>
    </row>
    <row r="186" spans="4:7" x14ac:dyDescent="0.25">
      <c r="D186" t="s">
        <v>20</v>
      </c>
      <c r="E186">
        <v>121</v>
      </c>
      <c r="F186" t="s">
        <v>14</v>
      </c>
      <c r="G186">
        <v>0</v>
      </c>
    </row>
    <row r="187" spans="4:7" x14ac:dyDescent="0.25">
      <c r="D187" t="s">
        <v>20</v>
      </c>
      <c r="E187">
        <v>3742</v>
      </c>
      <c r="F187" t="s">
        <v>14</v>
      </c>
      <c r="G187">
        <v>1796</v>
      </c>
    </row>
    <row r="188" spans="4:7" x14ac:dyDescent="0.25">
      <c r="D188" t="s">
        <v>20</v>
      </c>
      <c r="E188">
        <v>223</v>
      </c>
      <c r="F188" t="s">
        <v>14</v>
      </c>
      <c r="G188">
        <v>62</v>
      </c>
    </row>
    <row r="189" spans="4:7" x14ac:dyDescent="0.25">
      <c r="D189" t="s">
        <v>20</v>
      </c>
      <c r="E189">
        <v>133</v>
      </c>
      <c r="F189" t="s">
        <v>14</v>
      </c>
      <c r="G189">
        <v>347</v>
      </c>
    </row>
    <row r="190" spans="4:7" x14ac:dyDescent="0.25">
      <c r="D190" t="s">
        <v>20</v>
      </c>
      <c r="E190">
        <v>5168</v>
      </c>
      <c r="F190" t="s">
        <v>14</v>
      </c>
      <c r="G190">
        <v>19</v>
      </c>
    </row>
    <row r="191" spans="4:7" x14ac:dyDescent="0.25">
      <c r="D191" t="s">
        <v>20</v>
      </c>
      <c r="E191">
        <v>307</v>
      </c>
      <c r="F191" t="s">
        <v>14</v>
      </c>
      <c r="G191">
        <v>1258</v>
      </c>
    </row>
    <row r="192" spans="4:7" x14ac:dyDescent="0.25">
      <c r="D192" t="s">
        <v>20</v>
      </c>
      <c r="E192">
        <v>2441</v>
      </c>
      <c r="F192" t="s">
        <v>14</v>
      </c>
      <c r="G192">
        <v>362</v>
      </c>
    </row>
    <row r="193" spans="4:7" x14ac:dyDescent="0.25">
      <c r="D193" t="s">
        <v>20</v>
      </c>
      <c r="E193">
        <v>1385</v>
      </c>
      <c r="F193" t="s">
        <v>14</v>
      </c>
      <c r="G193">
        <v>133</v>
      </c>
    </row>
    <row r="194" spans="4:7" x14ac:dyDescent="0.25">
      <c r="D194" t="s">
        <v>20</v>
      </c>
      <c r="E194">
        <v>190</v>
      </c>
      <c r="F194" t="s">
        <v>14</v>
      </c>
      <c r="G194">
        <v>846</v>
      </c>
    </row>
    <row r="195" spans="4:7" x14ac:dyDescent="0.25">
      <c r="D195" t="s">
        <v>20</v>
      </c>
      <c r="E195">
        <v>470</v>
      </c>
      <c r="F195" t="s">
        <v>14</v>
      </c>
      <c r="G195">
        <v>10</v>
      </c>
    </row>
    <row r="196" spans="4:7" x14ac:dyDescent="0.25">
      <c r="D196" t="s">
        <v>20</v>
      </c>
      <c r="E196">
        <v>253</v>
      </c>
      <c r="F196" t="s">
        <v>14</v>
      </c>
      <c r="G196">
        <v>191</v>
      </c>
    </row>
    <row r="197" spans="4:7" x14ac:dyDescent="0.25">
      <c r="D197" t="s">
        <v>20</v>
      </c>
      <c r="E197">
        <v>1113</v>
      </c>
      <c r="F197" t="s">
        <v>14</v>
      </c>
      <c r="G197">
        <v>1979</v>
      </c>
    </row>
    <row r="198" spans="4:7" x14ac:dyDescent="0.25">
      <c r="D198" t="s">
        <v>20</v>
      </c>
      <c r="E198">
        <v>2283</v>
      </c>
      <c r="F198" t="s">
        <v>14</v>
      </c>
      <c r="G198">
        <v>63</v>
      </c>
    </row>
    <row r="199" spans="4:7" x14ac:dyDescent="0.25">
      <c r="D199" t="s">
        <v>20</v>
      </c>
      <c r="E199">
        <v>1095</v>
      </c>
      <c r="F199" t="s">
        <v>14</v>
      </c>
      <c r="G199">
        <v>6080</v>
      </c>
    </row>
    <row r="200" spans="4:7" x14ac:dyDescent="0.25">
      <c r="D200" t="s">
        <v>20</v>
      </c>
      <c r="E200">
        <v>1690</v>
      </c>
      <c r="F200" t="s">
        <v>14</v>
      </c>
      <c r="G200">
        <v>80</v>
      </c>
    </row>
    <row r="201" spans="4:7" x14ac:dyDescent="0.25">
      <c r="D201" t="s">
        <v>20</v>
      </c>
      <c r="E201">
        <v>191</v>
      </c>
      <c r="F201" t="s">
        <v>14</v>
      </c>
      <c r="G201">
        <v>9</v>
      </c>
    </row>
    <row r="202" spans="4:7" x14ac:dyDescent="0.25">
      <c r="D202" t="s">
        <v>20</v>
      </c>
      <c r="E202">
        <v>2013</v>
      </c>
      <c r="F202" t="s">
        <v>14</v>
      </c>
      <c r="G202">
        <v>1784</v>
      </c>
    </row>
    <row r="203" spans="4:7" x14ac:dyDescent="0.25">
      <c r="D203" t="s">
        <v>20</v>
      </c>
      <c r="E203">
        <v>1703</v>
      </c>
      <c r="F203" t="s">
        <v>14</v>
      </c>
      <c r="G203">
        <v>243</v>
      </c>
    </row>
    <row r="204" spans="4:7" x14ac:dyDescent="0.25">
      <c r="D204" t="s">
        <v>20</v>
      </c>
      <c r="E204">
        <v>80</v>
      </c>
      <c r="F204" t="s">
        <v>14</v>
      </c>
      <c r="G204">
        <v>1296</v>
      </c>
    </row>
    <row r="205" spans="4:7" x14ac:dyDescent="0.25">
      <c r="D205" t="s">
        <v>20</v>
      </c>
      <c r="E205">
        <v>41</v>
      </c>
      <c r="F205" t="s">
        <v>14</v>
      </c>
      <c r="G205">
        <v>77</v>
      </c>
    </row>
    <row r="206" spans="4:7" x14ac:dyDescent="0.25">
      <c r="D206" t="s">
        <v>20</v>
      </c>
      <c r="E206">
        <v>187</v>
      </c>
      <c r="F206" t="s">
        <v>14</v>
      </c>
      <c r="G206">
        <v>395</v>
      </c>
    </row>
    <row r="207" spans="4:7" x14ac:dyDescent="0.25">
      <c r="D207" t="s">
        <v>20</v>
      </c>
      <c r="E207">
        <v>2875</v>
      </c>
      <c r="F207" t="s">
        <v>14</v>
      </c>
      <c r="G207">
        <v>49</v>
      </c>
    </row>
    <row r="208" spans="4:7" x14ac:dyDescent="0.25">
      <c r="D208" t="s">
        <v>20</v>
      </c>
      <c r="E208">
        <v>88</v>
      </c>
      <c r="F208" t="s">
        <v>14</v>
      </c>
      <c r="G208">
        <v>180</v>
      </c>
    </row>
    <row r="209" spans="4:7" x14ac:dyDescent="0.25">
      <c r="D209" t="s">
        <v>20</v>
      </c>
      <c r="E209">
        <v>191</v>
      </c>
      <c r="F209" t="s">
        <v>14</v>
      </c>
      <c r="G209">
        <v>2690</v>
      </c>
    </row>
    <row r="210" spans="4:7" x14ac:dyDescent="0.25">
      <c r="D210" t="s">
        <v>20</v>
      </c>
      <c r="E210">
        <v>139</v>
      </c>
      <c r="F210" t="s">
        <v>14</v>
      </c>
      <c r="G210">
        <v>2779</v>
      </c>
    </row>
    <row r="211" spans="4:7" x14ac:dyDescent="0.25">
      <c r="D211" t="s">
        <v>20</v>
      </c>
      <c r="E211">
        <v>186</v>
      </c>
      <c r="F211" t="s">
        <v>14</v>
      </c>
      <c r="G211">
        <v>92</v>
      </c>
    </row>
    <row r="212" spans="4:7" x14ac:dyDescent="0.25">
      <c r="D212" t="s">
        <v>20</v>
      </c>
      <c r="E212">
        <v>112</v>
      </c>
      <c r="F212" t="s">
        <v>14</v>
      </c>
      <c r="G212">
        <v>1028</v>
      </c>
    </row>
    <row r="213" spans="4:7" x14ac:dyDescent="0.25">
      <c r="D213" t="s">
        <v>20</v>
      </c>
      <c r="E213">
        <v>101</v>
      </c>
      <c r="F213" t="s">
        <v>14</v>
      </c>
      <c r="G213">
        <v>26</v>
      </c>
    </row>
    <row r="214" spans="4:7" x14ac:dyDescent="0.25">
      <c r="D214" t="s">
        <v>20</v>
      </c>
      <c r="E214">
        <v>206</v>
      </c>
      <c r="F214" t="s">
        <v>14</v>
      </c>
      <c r="G214">
        <v>1790</v>
      </c>
    </row>
    <row r="215" spans="4:7" x14ac:dyDescent="0.25">
      <c r="D215" t="s">
        <v>20</v>
      </c>
      <c r="E215">
        <v>154</v>
      </c>
      <c r="F215" t="s">
        <v>14</v>
      </c>
      <c r="G215">
        <v>37</v>
      </c>
    </row>
    <row r="216" spans="4:7" x14ac:dyDescent="0.25">
      <c r="D216" t="s">
        <v>20</v>
      </c>
      <c r="E216">
        <v>5966</v>
      </c>
      <c r="F216" t="s">
        <v>14</v>
      </c>
      <c r="G216">
        <v>35</v>
      </c>
    </row>
    <row r="217" spans="4:7" x14ac:dyDescent="0.25">
      <c r="D217" t="s">
        <v>20</v>
      </c>
      <c r="E217">
        <v>169</v>
      </c>
      <c r="F217" t="s">
        <v>14</v>
      </c>
      <c r="G217">
        <v>558</v>
      </c>
    </row>
    <row r="218" spans="4:7" x14ac:dyDescent="0.25">
      <c r="D218" t="s">
        <v>20</v>
      </c>
      <c r="E218">
        <v>2106</v>
      </c>
      <c r="F218" t="s">
        <v>14</v>
      </c>
      <c r="G218">
        <v>64</v>
      </c>
    </row>
    <row r="219" spans="4:7" x14ac:dyDescent="0.25">
      <c r="D219" t="s">
        <v>20</v>
      </c>
      <c r="E219">
        <v>131</v>
      </c>
      <c r="F219" t="s">
        <v>14</v>
      </c>
      <c r="G219">
        <v>245</v>
      </c>
    </row>
    <row r="220" spans="4:7" x14ac:dyDescent="0.25">
      <c r="D220" t="s">
        <v>20</v>
      </c>
      <c r="E220">
        <v>84</v>
      </c>
      <c r="F220" t="s">
        <v>14</v>
      </c>
      <c r="G220">
        <v>71</v>
      </c>
    </row>
    <row r="221" spans="4:7" x14ac:dyDescent="0.25">
      <c r="D221" t="s">
        <v>20</v>
      </c>
      <c r="E221">
        <v>155</v>
      </c>
      <c r="F221" t="s">
        <v>14</v>
      </c>
      <c r="G221">
        <v>42</v>
      </c>
    </row>
    <row r="222" spans="4:7" x14ac:dyDescent="0.25">
      <c r="D222" t="s">
        <v>20</v>
      </c>
      <c r="E222">
        <v>189</v>
      </c>
      <c r="F222" t="s">
        <v>14</v>
      </c>
      <c r="G222">
        <v>156</v>
      </c>
    </row>
    <row r="223" spans="4:7" x14ac:dyDescent="0.25">
      <c r="D223" t="s">
        <v>20</v>
      </c>
      <c r="E223">
        <v>4799</v>
      </c>
      <c r="F223" t="s">
        <v>14</v>
      </c>
      <c r="G223">
        <v>1368</v>
      </c>
    </row>
    <row r="224" spans="4:7" x14ac:dyDescent="0.25">
      <c r="D224" t="s">
        <v>20</v>
      </c>
      <c r="E224">
        <v>1137</v>
      </c>
      <c r="F224" t="s">
        <v>14</v>
      </c>
      <c r="G224">
        <v>102</v>
      </c>
    </row>
    <row r="225" spans="4:7" x14ac:dyDescent="0.25">
      <c r="D225" t="s">
        <v>20</v>
      </c>
      <c r="E225">
        <v>1152</v>
      </c>
      <c r="F225" t="s">
        <v>14</v>
      </c>
      <c r="G225">
        <v>86</v>
      </c>
    </row>
    <row r="226" spans="4:7" x14ac:dyDescent="0.25">
      <c r="D226" t="s">
        <v>20</v>
      </c>
      <c r="E226">
        <v>50</v>
      </c>
      <c r="F226" t="s">
        <v>14</v>
      </c>
      <c r="G226">
        <v>253</v>
      </c>
    </row>
    <row r="227" spans="4:7" x14ac:dyDescent="0.25">
      <c r="D227" t="s">
        <v>20</v>
      </c>
      <c r="E227">
        <v>3059</v>
      </c>
      <c r="F227" t="s">
        <v>14</v>
      </c>
      <c r="G227">
        <v>157</v>
      </c>
    </row>
    <row r="228" spans="4:7" x14ac:dyDescent="0.25">
      <c r="D228" t="s">
        <v>20</v>
      </c>
      <c r="E228">
        <v>34</v>
      </c>
      <c r="F228" t="s">
        <v>14</v>
      </c>
      <c r="G228">
        <v>183</v>
      </c>
    </row>
    <row r="229" spans="4:7" x14ac:dyDescent="0.25">
      <c r="D229" t="s">
        <v>20</v>
      </c>
      <c r="E229">
        <v>220</v>
      </c>
      <c r="F229" t="s">
        <v>14</v>
      </c>
      <c r="G229">
        <v>82</v>
      </c>
    </row>
    <row r="230" spans="4:7" x14ac:dyDescent="0.25">
      <c r="D230" t="s">
        <v>20</v>
      </c>
      <c r="E230">
        <v>1604</v>
      </c>
      <c r="F230" t="s">
        <v>14</v>
      </c>
      <c r="G230">
        <v>1</v>
      </c>
    </row>
    <row r="231" spans="4:7" x14ac:dyDescent="0.25">
      <c r="D231" t="s">
        <v>20</v>
      </c>
      <c r="E231">
        <v>454</v>
      </c>
      <c r="F231" t="s">
        <v>14</v>
      </c>
      <c r="G231">
        <v>1198</v>
      </c>
    </row>
    <row r="232" spans="4:7" x14ac:dyDescent="0.25">
      <c r="D232" t="s">
        <v>20</v>
      </c>
      <c r="E232">
        <v>123</v>
      </c>
      <c r="F232" t="s">
        <v>14</v>
      </c>
      <c r="G232">
        <v>648</v>
      </c>
    </row>
    <row r="233" spans="4:7" x14ac:dyDescent="0.25">
      <c r="D233" t="s">
        <v>20</v>
      </c>
      <c r="E233">
        <v>299</v>
      </c>
      <c r="F233" t="s">
        <v>14</v>
      </c>
      <c r="G233">
        <v>64</v>
      </c>
    </row>
    <row r="234" spans="4:7" x14ac:dyDescent="0.25">
      <c r="D234" t="s">
        <v>20</v>
      </c>
      <c r="E234">
        <v>2237</v>
      </c>
      <c r="F234" t="s">
        <v>14</v>
      </c>
      <c r="G234">
        <v>62</v>
      </c>
    </row>
    <row r="235" spans="4:7" x14ac:dyDescent="0.25">
      <c r="D235" t="s">
        <v>20</v>
      </c>
      <c r="E235">
        <v>645</v>
      </c>
      <c r="F235" t="s">
        <v>14</v>
      </c>
      <c r="G235">
        <v>750</v>
      </c>
    </row>
    <row r="236" spans="4:7" x14ac:dyDescent="0.25">
      <c r="D236" t="s">
        <v>20</v>
      </c>
      <c r="E236">
        <v>484</v>
      </c>
      <c r="F236" t="s">
        <v>14</v>
      </c>
      <c r="G236">
        <v>105</v>
      </c>
    </row>
    <row r="237" spans="4:7" x14ac:dyDescent="0.25">
      <c r="D237" t="s">
        <v>20</v>
      </c>
      <c r="E237">
        <v>154</v>
      </c>
      <c r="F237" t="s">
        <v>14</v>
      </c>
      <c r="G237">
        <v>2604</v>
      </c>
    </row>
    <row r="238" spans="4:7" x14ac:dyDescent="0.25">
      <c r="D238" t="s">
        <v>20</v>
      </c>
      <c r="E238">
        <v>82</v>
      </c>
      <c r="F238" t="s">
        <v>14</v>
      </c>
      <c r="G238">
        <v>65</v>
      </c>
    </row>
    <row r="239" spans="4:7" x14ac:dyDescent="0.25">
      <c r="D239" t="s">
        <v>20</v>
      </c>
      <c r="E239">
        <v>134</v>
      </c>
      <c r="F239" t="s">
        <v>14</v>
      </c>
      <c r="G239">
        <v>94</v>
      </c>
    </row>
    <row r="240" spans="4:7" x14ac:dyDescent="0.25">
      <c r="D240" t="s">
        <v>20</v>
      </c>
      <c r="E240">
        <v>5203</v>
      </c>
      <c r="F240" t="s">
        <v>14</v>
      </c>
      <c r="G240">
        <v>257</v>
      </c>
    </row>
    <row r="241" spans="4:7" x14ac:dyDescent="0.25">
      <c r="D241" t="s">
        <v>20</v>
      </c>
      <c r="E241">
        <v>94</v>
      </c>
      <c r="F241" t="s">
        <v>14</v>
      </c>
      <c r="G241">
        <v>2928</v>
      </c>
    </row>
    <row r="242" spans="4:7" x14ac:dyDescent="0.25">
      <c r="D242" t="s">
        <v>20</v>
      </c>
      <c r="E242">
        <v>205</v>
      </c>
      <c r="F242" t="s">
        <v>14</v>
      </c>
      <c r="G242">
        <v>4697</v>
      </c>
    </row>
    <row r="243" spans="4:7" x14ac:dyDescent="0.25">
      <c r="D243" t="s">
        <v>20</v>
      </c>
      <c r="E243">
        <v>92</v>
      </c>
      <c r="F243" t="s">
        <v>14</v>
      </c>
      <c r="G243">
        <v>2915</v>
      </c>
    </row>
    <row r="244" spans="4:7" x14ac:dyDescent="0.25">
      <c r="D244" t="s">
        <v>20</v>
      </c>
      <c r="E244">
        <v>219</v>
      </c>
      <c r="F244" t="s">
        <v>14</v>
      </c>
      <c r="G244">
        <v>18</v>
      </c>
    </row>
    <row r="245" spans="4:7" x14ac:dyDescent="0.25">
      <c r="D245" t="s">
        <v>20</v>
      </c>
      <c r="E245">
        <v>2526</v>
      </c>
      <c r="F245" t="s">
        <v>14</v>
      </c>
      <c r="G245">
        <v>602</v>
      </c>
    </row>
    <row r="246" spans="4:7" x14ac:dyDescent="0.25">
      <c r="D246" t="s">
        <v>20</v>
      </c>
      <c r="E246">
        <v>94</v>
      </c>
      <c r="F246" t="s">
        <v>14</v>
      </c>
      <c r="G246">
        <v>1</v>
      </c>
    </row>
    <row r="247" spans="4:7" x14ac:dyDescent="0.25">
      <c r="D247" t="s">
        <v>20</v>
      </c>
      <c r="E247">
        <v>1713</v>
      </c>
      <c r="F247" t="s">
        <v>14</v>
      </c>
      <c r="G247">
        <v>3868</v>
      </c>
    </row>
    <row r="248" spans="4:7" x14ac:dyDescent="0.25">
      <c r="D248" t="s">
        <v>20</v>
      </c>
      <c r="E248">
        <v>249</v>
      </c>
      <c r="F248" t="s">
        <v>14</v>
      </c>
      <c r="G248">
        <v>504</v>
      </c>
    </row>
    <row r="249" spans="4:7" x14ac:dyDescent="0.25">
      <c r="D249" t="s">
        <v>20</v>
      </c>
      <c r="E249">
        <v>192</v>
      </c>
      <c r="F249" t="s">
        <v>14</v>
      </c>
      <c r="G249">
        <v>14</v>
      </c>
    </row>
    <row r="250" spans="4:7" x14ac:dyDescent="0.25">
      <c r="D250" t="s">
        <v>20</v>
      </c>
      <c r="E250">
        <v>247</v>
      </c>
      <c r="F250" t="s">
        <v>14</v>
      </c>
      <c r="G250">
        <v>750</v>
      </c>
    </row>
    <row r="251" spans="4:7" x14ac:dyDescent="0.25">
      <c r="D251" t="s">
        <v>20</v>
      </c>
      <c r="E251">
        <v>2293</v>
      </c>
      <c r="F251" t="s">
        <v>14</v>
      </c>
      <c r="G251">
        <v>77</v>
      </c>
    </row>
    <row r="252" spans="4:7" x14ac:dyDescent="0.25">
      <c r="D252" t="s">
        <v>20</v>
      </c>
      <c r="E252">
        <v>3131</v>
      </c>
      <c r="F252" t="s">
        <v>14</v>
      </c>
      <c r="G252">
        <v>752</v>
      </c>
    </row>
    <row r="253" spans="4:7" x14ac:dyDescent="0.25">
      <c r="D253" t="s">
        <v>20</v>
      </c>
      <c r="E253">
        <v>143</v>
      </c>
      <c r="F253" t="s">
        <v>14</v>
      </c>
      <c r="G253">
        <v>131</v>
      </c>
    </row>
    <row r="254" spans="4:7" x14ac:dyDescent="0.25">
      <c r="D254" t="s">
        <v>20</v>
      </c>
      <c r="E254">
        <v>296</v>
      </c>
      <c r="F254" t="s">
        <v>14</v>
      </c>
      <c r="G254">
        <v>87</v>
      </c>
    </row>
    <row r="255" spans="4:7" x14ac:dyDescent="0.25">
      <c r="D255" t="s">
        <v>20</v>
      </c>
      <c r="E255">
        <v>170</v>
      </c>
      <c r="F255" t="s">
        <v>14</v>
      </c>
      <c r="G255">
        <v>1063</v>
      </c>
    </row>
    <row r="256" spans="4:7" x14ac:dyDescent="0.25">
      <c r="D256" t="s">
        <v>20</v>
      </c>
      <c r="E256">
        <v>86</v>
      </c>
      <c r="F256" t="s">
        <v>14</v>
      </c>
      <c r="G256">
        <v>76</v>
      </c>
    </row>
    <row r="257" spans="4:7" x14ac:dyDescent="0.25">
      <c r="D257" t="s">
        <v>20</v>
      </c>
      <c r="E257">
        <v>6286</v>
      </c>
      <c r="F257" t="s">
        <v>14</v>
      </c>
      <c r="G257">
        <v>4428</v>
      </c>
    </row>
    <row r="258" spans="4:7" x14ac:dyDescent="0.25">
      <c r="D258" t="s">
        <v>20</v>
      </c>
      <c r="E258">
        <v>3727</v>
      </c>
      <c r="F258" t="s">
        <v>14</v>
      </c>
      <c r="G258">
        <v>58</v>
      </c>
    </row>
    <row r="259" spans="4:7" x14ac:dyDescent="0.25">
      <c r="D259" t="s">
        <v>20</v>
      </c>
      <c r="E259">
        <v>1605</v>
      </c>
      <c r="F259" t="s">
        <v>14</v>
      </c>
      <c r="G259">
        <v>111</v>
      </c>
    </row>
    <row r="260" spans="4:7" x14ac:dyDescent="0.25">
      <c r="D260" t="s">
        <v>20</v>
      </c>
      <c r="E260">
        <v>2120</v>
      </c>
      <c r="F260" t="s">
        <v>14</v>
      </c>
      <c r="G260">
        <v>2955</v>
      </c>
    </row>
    <row r="261" spans="4:7" x14ac:dyDescent="0.25">
      <c r="D261" t="s">
        <v>20</v>
      </c>
      <c r="E261">
        <v>50</v>
      </c>
      <c r="F261" t="s">
        <v>14</v>
      </c>
      <c r="G261">
        <v>1657</v>
      </c>
    </row>
    <row r="262" spans="4:7" x14ac:dyDescent="0.25">
      <c r="D262" t="s">
        <v>20</v>
      </c>
      <c r="E262">
        <v>2080</v>
      </c>
      <c r="F262" t="s">
        <v>14</v>
      </c>
      <c r="G262">
        <v>926</v>
      </c>
    </row>
    <row r="263" spans="4:7" x14ac:dyDescent="0.25">
      <c r="D263" t="s">
        <v>20</v>
      </c>
      <c r="E263">
        <v>2105</v>
      </c>
      <c r="F263" t="s">
        <v>14</v>
      </c>
      <c r="G263">
        <v>77</v>
      </c>
    </row>
    <row r="264" spans="4:7" x14ac:dyDescent="0.25">
      <c r="D264" t="s">
        <v>20</v>
      </c>
      <c r="E264">
        <v>2436</v>
      </c>
      <c r="F264" t="s">
        <v>14</v>
      </c>
      <c r="G264">
        <v>1748</v>
      </c>
    </row>
    <row r="265" spans="4:7" x14ac:dyDescent="0.25">
      <c r="D265" t="s">
        <v>20</v>
      </c>
      <c r="E265">
        <v>80</v>
      </c>
      <c r="F265" t="s">
        <v>14</v>
      </c>
      <c r="G265">
        <v>79</v>
      </c>
    </row>
    <row r="266" spans="4:7" x14ac:dyDescent="0.25">
      <c r="D266" t="s">
        <v>20</v>
      </c>
      <c r="E266">
        <v>42</v>
      </c>
      <c r="F266" t="s">
        <v>14</v>
      </c>
      <c r="G266">
        <v>889</v>
      </c>
    </row>
    <row r="267" spans="4:7" x14ac:dyDescent="0.25">
      <c r="D267" t="s">
        <v>20</v>
      </c>
      <c r="E267">
        <v>139</v>
      </c>
      <c r="F267" t="s">
        <v>14</v>
      </c>
      <c r="G267">
        <v>56</v>
      </c>
    </row>
    <row r="268" spans="4:7" x14ac:dyDescent="0.25">
      <c r="D268" t="s">
        <v>20</v>
      </c>
      <c r="E268">
        <v>159</v>
      </c>
      <c r="F268" t="s">
        <v>14</v>
      </c>
      <c r="G268">
        <v>1</v>
      </c>
    </row>
    <row r="269" spans="4:7" x14ac:dyDescent="0.25">
      <c r="D269" t="s">
        <v>20</v>
      </c>
      <c r="E269">
        <v>381</v>
      </c>
      <c r="F269" t="s">
        <v>14</v>
      </c>
      <c r="G269">
        <v>83</v>
      </c>
    </row>
    <row r="270" spans="4:7" x14ac:dyDescent="0.25">
      <c r="D270" t="s">
        <v>20</v>
      </c>
      <c r="E270">
        <v>194</v>
      </c>
      <c r="F270" t="s">
        <v>14</v>
      </c>
      <c r="G270">
        <v>2025</v>
      </c>
    </row>
    <row r="271" spans="4:7" x14ac:dyDescent="0.25">
      <c r="D271" t="s">
        <v>20</v>
      </c>
      <c r="E271">
        <v>106</v>
      </c>
      <c r="F271" t="s">
        <v>14</v>
      </c>
      <c r="G271">
        <v>14</v>
      </c>
    </row>
    <row r="272" spans="4:7" x14ac:dyDescent="0.25">
      <c r="D272" t="s">
        <v>20</v>
      </c>
      <c r="E272">
        <v>142</v>
      </c>
      <c r="F272" t="s">
        <v>14</v>
      </c>
      <c r="G272">
        <v>656</v>
      </c>
    </row>
    <row r="273" spans="4:7" x14ac:dyDescent="0.25">
      <c r="D273" t="s">
        <v>20</v>
      </c>
      <c r="E273">
        <v>211</v>
      </c>
      <c r="F273" t="s">
        <v>14</v>
      </c>
      <c r="G273">
        <v>1596</v>
      </c>
    </row>
    <row r="274" spans="4:7" x14ac:dyDescent="0.25">
      <c r="D274" t="s">
        <v>20</v>
      </c>
      <c r="E274">
        <v>2756</v>
      </c>
      <c r="F274" t="s">
        <v>14</v>
      </c>
      <c r="G274">
        <v>10</v>
      </c>
    </row>
    <row r="275" spans="4:7" x14ac:dyDescent="0.25">
      <c r="D275" t="s">
        <v>20</v>
      </c>
      <c r="E275">
        <v>173</v>
      </c>
      <c r="F275" t="s">
        <v>14</v>
      </c>
      <c r="G275">
        <v>1121</v>
      </c>
    </row>
    <row r="276" spans="4:7" x14ac:dyDescent="0.25">
      <c r="D276" t="s">
        <v>20</v>
      </c>
      <c r="E276">
        <v>87</v>
      </c>
      <c r="F276" t="s">
        <v>14</v>
      </c>
      <c r="G276">
        <v>15</v>
      </c>
    </row>
    <row r="277" spans="4:7" x14ac:dyDescent="0.25">
      <c r="D277" t="s">
        <v>20</v>
      </c>
      <c r="E277">
        <v>1572</v>
      </c>
      <c r="F277" t="s">
        <v>14</v>
      </c>
      <c r="G277">
        <v>191</v>
      </c>
    </row>
    <row r="278" spans="4:7" x14ac:dyDescent="0.25">
      <c r="D278" t="s">
        <v>20</v>
      </c>
      <c r="E278">
        <v>2346</v>
      </c>
      <c r="F278" t="s">
        <v>14</v>
      </c>
      <c r="G278">
        <v>16</v>
      </c>
    </row>
    <row r="279" spans="4:7" x14ac:dyDescent="0.25">
      <c r="D279" t="s">
        <v>20</v>
      </c>
      <c r="E279">
        <v>115</v>
      </c>
      <c r="F279" t="s">
        <v>14</v>
      </c>
      <c r="G279">
        <v>17</v>
      </c>
    </row>
    <row r="280" spans="4:7" x14ac:dyDescent="0.25">
      <c r="D280" t="s">
        <v>20</v>
      </c>
      <c r="E280">
        <v>85</v>
      </c>
      <c r="F280" t="s">
        <v>14</v>
      </c>
      <c r="G280">
        <v>34</v>
      </c>
    </row>
    <row r="281" spans="4:7" x14ac:dyDescent="0.25">
      <c r="D281" t="s">
        <v>20</v>
      </c>
      <c r="E281">
        <v>144</v>
      </c>
      <c r="F281" t="s">
        <v>14</v>
      </c>
      <c r="G281">
        <v>1</v>
      </c>
    </row>
    <row r="282" spans="4:7" x14ac:dyDescent="0.25">
      <c r="D282" t="s">
        <v>20</v>
      </c>
      <c r="E282">
        <v>2443</v>
      </c>
      <c r="F282" t="s">
        <v>14</v>
      </c>
      <c r="G282">
        <v>1274</v>
      </c>
    </row>
    <row r="283" spans="4:7" x14ac:dyDescent="0.25">
      <c r="D283" t="s">
        <v>20</v>
      </c>
      <c r="E283">
        <v>64</v>
      </c>
      <c r="F283" t="s">
        <v>14</v>
      </c>
      <c r="G283">
        <v>210</v>
      </c>
    </row>
    <row r="284" spans="4:7" x14ac:dyDescent="0.25">
      <c r="D284" t="s">
        <v>20</v>
      </c>
      <c r="E284">
        <v>268</v>
      </c>
      <c r="F284" t="s">
        <v>14</v>
      </c>
      <c r="G284">
        <v>248</v>
      </c>
    </row>
    <row r="285" spans="4:7" x14ac:dyDescent="0.25">
      <c r="D285" t="s">
        <v>20</v>
      </c>
      <c r="E285">
        <v>195</v>
      </c>
      <c r="F285" t="s">
        <v>14</v>
      </c>
      <c r="G285">
        <v>513</v>
      </c>
    </row>
    <row r="286" spans="4:7" x14ac:dyDescent="0.25">
      <c r="D286" t="s">
        <v>20</v>
      </c>
      <c r="E286">
        <v>186</v>
      </c>
      <c r="F286" t="s">
        <v>14</v>
      </c>
      <c r="G286">
        <v>3410</v>
      </c>
    </row>
    <row r="287" spans="4:7" x14ac:dyDescent="0.25">
      <c r="D287" t="s">
        <v>20</v>
      </c>
      <c r="E287">
        <v>460</v>
      </c>
      <c r="F287" t="s">
        <v>14</v>
      </c>
      <c r="G287">
        <v>10</v>
      </c>
    </row>
    <row r="288" spans="4:7" x14ac:dyDescent="0.25">
      <c r="D288" t="s">
        <v>20</v>
      </c>
      <c r="E288">
        <v>2528</v>
      </c>
      <c r="F288" t="s">
        <v>14</v>
      </c>
      <c r="G288">
        <v>2201</v>
      </c>
    </row>
    <row r="289" spans="4:7" x14ac:dyDescent="0.25">
      <c r="D289" t="s">
        <v>20</v>
      </c>
      <c r="E289">
        <v>3657</v>
      </c>
      <c r="F289" t="s">
        <v>14</v>
      </c>
      <c r="G289">
        <v>676</v>
      </c>
    </row>
    <row r="290" spans="4:7" x14ac:dyDescent="0.25">
      <c r="D290" t="s">
        <v>20</v>
      </c>
      <c r="E290">
        <v>131</v>
      </c>
      <c r="F290" t="s">
        <v>14</v>
      </c>
      <c r="G290">
        <v>831</v>
      </c>
    </row>
    <row r="291" spans="4:7" x14ac:dyDescent="0.25">
      <c r="D291" t="s">
        <v>20</v>
      </c>
      <c r="E291">
        <v>239</v>
      </c>
      <c r="F291" t="s">
        <v>14</v>
      </c>
      <c r="G291">
        <v>859</v>
      </c>
    </row>
    <row r="292" spans="4:7" x14ac:dyDescent="0.25">
      <c r="D292" t="s">
        <v>20</v>
      </c>
      <c r="E292">
        <v>78</v>
      </c>
      <c r="F292" t="s">
        <v>14</v>
      </c>
      <c r="G292">
        <v>45</v>
      </c>
    </row>
    <row r="293" spans="4:7" x14ac:dyDescent="0.25">
      <c r="D293" t="s">
        <v>20</v>
      </c>
      <c r="E293">
        <v>1773</v>
      </c>
      <c r="F293" t="s">
        <v>14</v>
      </c>
      <c r="G293">
        <v>6</v>
      </c>
    </row>
    <row r="294" spans="4:7" x14ac:dyDescent="0.25">
      <c r="D294" t="s">
        <v>20</v>
      </c>
      <c r="E294">
        <v>32</v>
      </c>
      <c r="F294" t="s">
        <v>14</v>
      </c>
      <c r="G294">
        <v>7</v>
      </c>
    </row>
    <row r="295" spans="4:7" x14ac:dyDescent="0.25">
      <c r="D295" t="s">
        <v>20</v>
      </c>
      <c r="E295">
        <v>369</v>
      </c>
      <c r="F295" t="s">
        <v>14</v>
      </c>
      <c r="G295">
        <v>31</v>
      </c>
    </row>
    <row r="296" spans="4:7" x14ac:dyDescent="0.25">
      <c r="D296" t="s">
        <v>20</v>
      </c>
      <c r="E296">
        <v>89</v>
      </c>
      <c r="F296" t="s">
        <v>14</v>
      </c>
      <c r="G296">
        <v>78</v>
      </c>
    </row>
    <row r="297" spans="4:7" x14ac:dyDescent="0.25">
      <c r="D297" t="s">
        <v>20</v>
      </c>
      <c r="E297">
        <v>147</v>
      </c>
      <c r="F297" t="s">
        <v>14</v>
      </c>
      <c r="G297">
        <v>1225</v>
      </c>
    </row>
    <row r="298" spans="4:7" x14ac:dyDescent="0.25">
      <c r="D298" t="s">
        <v>20</v>
      </c>
      <c r="E298">
        <v>126</v>
      </c>
      <c r="F298" t="s">
        <v>14</v>
      </c>
      <c r="G298">
        <v>1</v>
      </c>
    </row>
    <row r="299" spans="4:7" x14ac:dyDescent="0.25">
      <c r="D299" t="s">
        <v>20</v>
      </c>
      <c r="E299">
        <v>2218</v>
      </c>
      <c r="F299" t="s">
        <v>14</v>
      </c>
      <c r="G299">
        <v>67</v>
      </c>
    </row>
    <row r="300" spans="4:7" x14ac:dyDescent="0.25">
      <c r="D300" t="s">
        <v>20</v>
      </c>
      <c r="E300">
        <v>202</v>
      </c>
      <c r="F300" t="s">
        <v>14</v>
      </c>
      <c r="G300">
        <v>19</v>
      </c>
    </row>
    <row r="301" spans="4:7" x14ac:dyDescent="0.25">
      <c r="D301" t="s">
        <v>20</v>
      </c>
      <c r="E301">
        <v>140</v>
      </c>
      <c r="F301" t="s">
        <v>14</v>
      </c>
      <c r="G301">
        <v>2108</v>
      </c>
    </row>
    <row r="302" spans="4:7" x14ac:dyDescent="0.25">
      <c r="D302" t="s">
        <v>20</v>
      </c>
      <c r="E302">
        <v>1052</v>
      </c>
      <c r="F302" t="s">
        <v>14</v>
      </c>
      <c r="G302">
        <v>679</v>
      </c>
    </row>
    <row r="303" spans="4:7" x14ac:dyDescent="0.25">
      <c r="D303" t="s">
        <v>20</v>
      </c>
      <c r="E303">
        <v>247</v>
      </c>
      <c r="F303" t="s">
        <v>14</v>
      </c>
      <c r="G303">
        <v>36</v>
      </c>
    </row>
    <row r="304" spans="4:7" x14ac:dyDescent="0.25">
      <c r="D304" t="s">
        <v>20</v>
      </c>
      <c r="E304">
        <v>84</v>
      </c>
      <c r="F304" t="s">
        <v>14</v>
      </c>
      <c r="G304">
        <v>47</v>
      </c>
    </row>
    <row r="305" spans="4:7" x14ac:dyDescent="0.25">
      <c r="D305" t="s">
        <v>20</v>
      </c>
      <c r="E305">
        <v>88</v>
      </c>
      <c r="F305" t="s">
        <v>14</v>
      </c>
      <c r="G305">
        <v>70</v>
      </c>
    </row>
    <row r="306" spans="4:7" x14ac:dyDescent="0.25">
      <c r="D306" t="s">
        <v>20</v>
      </c>
      <c r="E306">
        <v>156</v>
      </c>
      <c r="F306" t="s">
        <v>14</v>
      </c>
      <c r="G306">
        <v>154</v>
      </c>
    </row>
    <row r="307" spans="4:7" x14ac:dyDescent="0.25">
      <c r="D307" t="s">
        <v>20</v>
      </c>
      <c r="E307">
        <v>2985</v>
      </c>
      <c r="F307" t="s">
        <v>14</v>
      </c>
      <c r="G307">
        <v>22</v>
      </c>
    </row>
    <row r="308" spans="4:7" x14ac:dyDescent="0.25">
      <c r="D308" t="s">
        <v>20</v>
      </c>
      <c r="E308">
        <v>762</v>
      </c>
      <c r="F308" t="s">
        <v>14</v>
      </c>
      <c r="G308">
        <v>1758</v>
      </c>
    </row>
    <row r="309" spans="4:7" x14ac:dyDescent="0.25">
      <c r="D309" t="s">
        <v>20</v>
      </c>
      <c r="E309">
        <v>554</v>
      </c>
      <c r="F309" t="s">
        <v>14</v>
      </c>
      <c r="G309">
        <v>94</v>
      </c>
    </row>
    <row r="310" spans="4:7" x14ac:dyDescent="0.25">
      <c r="D310" t="s">
        <v>20</v>
      </c>
      <c r="E310">
        <v>135</v>
      </c>
      <c r="F310" t="s">
        <v>14</v>
      </c>
      <c r="G310">
        <v>33</v>
      </c>
    </row>
    <row r="311" spans="4:7" x14ac:dyDescent="0.25">
      <c r="D311" t="s">
        <v>20</v>
      </c>
      <c r="E311">
        <v>122</v>
      </c>
      <c r="F311" t="s">
        <v>14</v>
      </c>
      <c r="G311">
        <v>1</v>
      </c>
    </row>
    <row r="312" spans="4:7" x14ac:dyDescent="0.25">
      <c r="D312" t="s">
        <v>20</v>
      </c>
      <c r="E312">
        <v>221</v>
      </c>
      <c r="F312" t="s">
        <v>14</v>
      </c>
      <c r="G312">
        <v>31</v>
      </c>
    </row>
    <row r="313" spans="4:7" x14ac:dyDescent="0.25">
      <c r="D313" t="s">
        <v>20</v>
      </c>
      <c r="E313">
        <v>126</v>
      </c>
      <c r="F313" t="s">
        <v>14</v>
      </c>
      <c r="G313">
        <v>35</v>
      </c>
    </row>
    <row r="314" spans="4:7" x14ac:dyDescent="0.25">
      <c r="D314" t="s">
        <v>20</v>
      </c>
      <c r="E314">
        <v>1022</v>
      </c>
      <c r="F314" t="s">
        <v>14</v>
      </c>
      <c r="G314">
        <v>63</v>
      </c>
    </row>
    <row r="315" spans="4:7" x14ac:dyDescent="0.25">
      <c r="D315" t="s">
        <v>20</v>
      </c>
      <c r="E315">
        <v>3177</v>
      </c>
      <c r="F315" t="s">
        <v>14</v>
      </c>
      <c r="G315">
        <v>526</v>
      </c>
    </row>
    <row r="316" spans="4:7" x14ac:dyDescent="0.25">
      <c r="D316" t="s">
        <v>20</v>
      </c>
      <c r="E316">
        <v>198</v>
      </c>
      <c r="F316" t="s">
        <v>14</v>
      </c>
      <c r="G316">
        <v>121</v>
      </c>
    </row>
    <row r="317" spans="4:7" x14ac:dyDescent="0.25">
      <c r="D317" t="s">
        <v>20</v>
      </c>
      <c r="E317">
        <v>85</v>
      </c>
      <c r="F317" t="s">
        <v>14</v>
      </c>
      <c r="G317">
        <v>67</v>
      </c>
    </row>
    <row r="318" spans="4:7" x14ac:dyDescent="0.25">
      <c r="D318" t="s">
        <v>20</v>
      </c>
      <c r="E318">
        <v>3596</v>
      </c>
      <c r="F318" t="s">
        <v>14</v>
      </c>
      <c r="G318">
        <v>57</v>
      </c>
    </row>
    <row r="319" spans="4:7" x14ac:dyDescent="0.25">
      <c r="D319" t="s">
        <v>20</v>
      </c>
      <c r="E319">
        <v>244</v>
      </c>
      <c r="F319" t="s">
        <v>14</v>
      </c>
      <c r="G319">
        <v>1229</v>
      </c>
    </row>
    <row r="320" spans="4:7" x14ac:dyDescent="0.25">
      <c r="D320" t="s">
        <v>20</v>
      </c>
      <c r="E320">
        <v>5180</v>
      </c>
      <c r="F320" t="s">
        <v>14</v>
      </c>
      <c r="G320">
        <v>12</v>
      </c>
    </row>
    <row r="321" spans="4:7" x14ac:dyDescent="0.25">
      <c r="D321" t="s">
        <v>20</v>
      </c>
      <c r="E321">
        <v>589</v>
      </c>
      <c r="F321" t="s">
        <v>14</v>
      </c>
      <c r="G321">
        <v>452</v>
      </c>
    </row>
    <row r="322" spans="4:7" x14ac:dyDescent="0.25">
      <c r="D322" t="s">
        <v>20</v>
      </c>
      <c r="E322">
        <v>2725</v>
      </c>
      <c r="F322" t="s">
        <v>14</v>
      </c>
      <c r="G322">
        <v>1886</v>
      </c>
    </row>
    <row r="323" spans="4:7" x14ac:dyDescent="0.25">
      <c r="D323" t="s">
        <v>20</v>
      </c>
      <c r="E323">
        <v>300</v>
      </c>
      <c r="F323" t="s">
        <v>14</v>
      </c>
      <c r="G323">
        <v>1825</v>
      </c>
    </row>
    <row r="324" spans="4:7" x14ac:dyDescent="0.25">
      <c r="D324" t="s">
        <v>20</v>
      </c>
      <c r="E324">
        <v>144</v>
      </c>
      <c r="F324" t="s">
        <v>14</v>
      </c>
      <c r="G324">
        <v>31</v>
      </c>
    </row>
    <row r="325" spans="4:7" x14ac:dyDescent="0.25">
      <c r="D325" t="s">
        <v>20</v>
      </c>
      <c r="E325">
        <v>87</v>
      </c>
      <c r="F325" t="s">
        <v>14</v>
      </c>
      <c r="G325">
        <v>107</v>
      </c>
    </row>
    <row r="326" spans="4:7" x14ac:dyDescent="0.25">
      <c r="D326" t="s">
        <v>20</v>
      </c>
      <c r="E326">
        <v>3116</v>
      </c>
      <c r="F326" t="s">
        <v>14</v>
      </c>
      <c r="G326">
        <v>27</v>
      </c>
    </row>
    <row r="327" spans="4:7" x14ac:dyDescent="0.25">
      <c r="D327" t="s">
        <v>20</v>
      </c>
      <c r="E327">
        <v>909</v>
      </c>
      <c r="F327" t="s">
        <v>14</v>
      </c>
      <c r="G327">
        <v>1221</v>
      </c>
    </row>
    <row r="328" spans="4:7" x14ac:dyDescent="0.25">
      <c r="D328" t="s">
        <v>20</v>
      </c>
      <c r="E328">
        <v>1613</v>
      </c>
      <c r="F328" t="s">
        <v>14</v>
      </c>
      <c r="G328">
        <v>1</v>
      </c>
    </row>
    <row r="329" spans="4:7" x14ac:dyDescent="0.25">
      <c r="D329" t="s">
        <v>20</v>
      </c>
      <c r="E329">
        <v>136</v>
      </c>
      <c r="F329" t="s">
        <v>14</v>
      </c>
      <c r="G329">
        <v>16</v>
      </c>
    </row>
    <row r="330" spans="4:7" x14ac:dyDescent="0.25">
      <c r="D330" t="s">
        <v>20</v>
      </c>
      <c r="E330">
        <v>130</v>
      </c>
      <c r="F330" t="s">
        <v>14</v>
      </c>
      <c r="G330">
        <v>41</v>
      </c>
    </row>
    <row r="331" spans="4:7" x14ac:dyDescent="0.25">
      <c r="D331" t="s">
        <v>20</v>
      </c>
      <c r="E331">
        <v>102</v>
      </c>
      <c r="F331" t="s">
        <v>14</v>
      </c>
      <c r="G331">
        <v>523</v>
      </c>
    </row>
    <row r="332" spans="4:7" x14ac:dyDescent="0.25">
      <c r="D332" t="s">
        <v>20</v>
      </c>
      <c r="E332">
        <v>4006</v>
      </c>
      <c r="F332" t="s">
        <v>14</v>
      </c>
      <c r="G332">
        <v>141</v>
      </c>
    </row>
    <row r="333" spans="4:7" x14ac:dyDescent="0.25">
      <c r="D333" t="s">
        <v>20</v>
      </c>
      <c r="E333">
        <v>1629</v>
      </c>
      <c r="F333" t="s">
        <v>14</v>
      </c>
      <c r="G333">
        <v>52</v>
      </c>
    </row>
    <row r="334" spans="4:7" x14ac:dyDescent="0.25">
      <c r="D334" t="s">
        <v>20</v>
      </c>
      <c r="E334">
        <v>2188</v>
      </c>
      <c r="F334" t="s">
        <v>14</v>
      </c>
      <c r="G334">
        <v>225</v>
      </c>
    </row>
    <row r="335" spans="4:7" x14ac:dyDescent="0.25">
      <c r="D335" t="s">
        <v>20</v>
      </c>
      <c r="E335">
        <v>2409</v>
      </c>
      <c r="F335" t="s">
        <v>14</v>
      </c>
      <c r="G335">
        <v>38</v>
      </c>
    </row>
    <row r="336" spans="4:7" x14ac:dyDescent="0.25">
      <c r="D336" t="s">
        <v>20</v>
      </c>
      <c r="E336">
        <v>194</v>
      </c>
      <c r="F336" t="s">
        <v>14</v>
      </c>
      <c r="G336">
        <v>15</v>
      </c>
    </row>
    <row r="337" spans="4:7" x14ac:dyDescent="0.25">
      <c r="D337" t="s">
        <v>20</v>
      </c>
      <c r="E337">
        <v>1140</v>
      </c>
      <c r="F337" t="s">
        <v>14</v>
      </c>
      <c r="G337">
        <v>37</v>
      </c>
    </row>
    <row r="338" spans="4:7" x14ac:dyDescent="0.25">
      <c r="D338" t="s">
        <v>20</v>
      </c>
      <c r="E338">
        <v>102</v>
      </c>
      <c r="F338" t="s">
        <v>14</v>
      </c>
      <c r="G338">
        <v>112</v>
      </c>
    </row>
    <row r="339" spans="4:7" x14ac:dyDescent="0.25">
      <c r="D339" t="s">
        <v>20</v>
      </c>
      <c r="E339">
        <v>2857</v>
      </c>
      <c r="F339" t="s">
        <v>14</v>
      </c>
      <c r="G339">
        <v>21</v>
      </c>
    </row>
    <row r="340" spans="4:7" x14ac:dyDescent="0.25">
      <c r="D340" t="s">
        <v>20</v>
      </c>
      <c r="E340">
        <v>107</v>
      </c>
      <c r="F340" t="s">
        <v>14</v>
      </c>
      <c r="G340">
        <v>67</v>
      </c>
    </row>
    <row r="341" spans="4:7" x14ac:dyDescent="0.25">
      <c r="D341" t="s">
        <v>20</v>
      </c>
      <c r="E341">
        <v>160</v>
      </c>
      <c r="F341" t="s">
        <v>14</v>
      </c>
      <c r="G341">
        <v>78</v>
      </c>
    </row>
    <row r="342" spans="4:7" x14ac:dyDescent="0.25">
      <c r="D342" t="s">
        <v>20</v>
      </c>
      <c r="E342">
        <v>2230</v>
      </c>
      <c r="F342" t="s">
        <v>14</v>
      </c>
      <c r="G342">
        <v>67</v>
      </c>
    </row>
    <row r="343" spans="4:7" x14ac:dyDescent="0.25">
      <c r="D343" t="s">
        <v>20</v>
      </c>
      <c r="E343">
        <v>316</v>
      </c>
      <c r="F343" t="s">
        <v>14</v>
      </c>
      <c r="G343">
        <v>263</v>
      </c>
    </row>
    <row r="344" spans="4:7" x14ac:dyDescent="0.25">
      <c r="D344" t="s">
        <v>20</v>
      </c>
      <c r="E344">
        <v>117</v>
      </c>
      <c r="F344" t="s">
        <v>14</v>
      </c>
      <c r="G344">
        <v>1691</v>
      </c>
    </row>
    <row r="345" spans="4:7" x14ac:dyDescent="0.25">
      <c r="D345" t="s">
        <v>20</v>
      </c>
      <c r="E345">
        <v>6406</v>
      </c>
      <c r="F345" t="s">
        <v>14</v>
      </c>
      <c r="G345">
        <v>181</v>
      </c>
    </row>
    <row r="346" spans="4:7" x14ac:dyDescent="0.25">
      <c r="D346" t="s">
        <v>20</v>
      </c>
      <c r="E346">
        <v>192</v>
      </c>
      <c r="F346" t="s">
        <v>14</v>
      </c>
      <c r="G346">
        <v>13</v>
      </c>
    </row>
    <row r="347" spans="4:7" x14ac:dyDescent="0.25">
      <c r="D347" t="s">
        <v>20</v>
      </c>
      <c r="E347">
        <v>26</v>
      </c>
      <c r="F347" t="s">
        <v>14</v>
      </c>
      <c r="G347">
        <v>1</v>
      </c>
    </row>
    <row r="348" spans="4:7" x14ac:dyDescent="0.25">
      <c r="D348" t="s">
        <v>20</v>
      </c>
      <c r="E348">
        <v>723</v>
      </c>
      <c r="F348" t="s">
        <v>14</v>
      </c>
      <c r="G348">
        <v>21</v>
      </c>
    </row>
    <row r="349" spans="4:7" x14ac:dyDescent="0.25">
      <c r="D349" t="s">
        <v>20</v>
      </c>
      <c r="E349">
        <v>170</v>
      </c>
      <c r="F349" t="s">
        <v>14</v>
      </c>
      <c r="G349">
        <v>830</v>
      </c>
    </row>
    <row r="350" spans="4:7" x14ac:dyDescent="0.25">
      <c r="D350" t="s">
        <v>20</v>
      </c>
      <c r="E350">
        <v>238</v>
      </c>
      <c r="F350" t="s">
        <v>14</v>
      </c>
      <c r="G350">
        <v>130</v>
      </c>
    </row>
    <row r="351" spans="4:7" x14ac:dyDescent="0.25">
      <c r="D351" t="s">
        <v>20</v>
      </c>
      <c r="E351">
        <v>55</v>
      </c>
      <c r="F351" t="s">
        <v>14</v>
      </c>
      <c r="G351">
        <v>55</v>
      </c>
    </row>
    <row r="352" spans="4:7" x14ac:dyDescent="0.25">
      <c r="D352" t="s">
        <v>20</v>
      </c>
      <c r="E352">
        <v>128</v>
      </c>
      <c r="F352" t="s">
        <v>14</v>
      </c>
      <c r="G352">
        <v>114</v>
      </c>
    </row>
    <row r="353" spans="4:7" x14ac:dyDescent="0.25">
      <c r="D353" t="s">
        <v>20</v>
      </c>
      <c r="E353">
        <v>2144</v>
      </c>
      <c r="F353" t="s">
        <v>14</v>
      </c>
      <c r="G353">
        <v>594</v>
      </c>
    </row>
    <row r="354" spans="4:7" x14ac:dyDescent="0.25">
      <c r="D354" t="s">
        <v>20</v>
      </c>
      <c r="E354">
        <v>2693</v>
      </c>
      <c r="F354" t="s">
        <v>14</v>
      </c>
      <c r="G354">
        <v>24</v>
      </c>
    </row>
    <row r="355" spans="4:7" x14ac:dyDescent="0.25">
      <c r="D355" t="s">
        <v>20</v>
      </c>
      <c r="E355">
        <v>432</v>
      </c>
      <c r="F355" t="s">
        <v>14</v>
      </c>
      <c r="G355">
        <v>252</v>
      </c>
    </row>
    <row r="356" spans="4:7" x14ac:dyDescent="0.25">
      <c r="D356" t="s">
        <v>20</v>
      </c>
      <c r="E356">
        <v>189</v>
      </c>
      <c r="F356" t="s">
        <v>14</v>
      </c>
      <c r="G356">
        <v>67</v>
      </c>
    </row>
    <row r="357" spans="4:7" x14ac:dyDescent="0.25">
      <c r="D357" t="s">
        <v>20</v>
      </c>
      <c r="E357">
        <v>154</v>
      </c>
      <c r="F357" t="s">
        <v>14</v>
      </c>
      <c r="G357">
        <v>742</v>
      </c>
    </row>
    <row r="358" spans="4:7" x14ac:dyDescent="0.25">
      <c r="D358" t="s">
        <v>20</v>
      </c>
      <c r="E358">
        <v>96</v>
      </c>
      <c r="F358" t="s">
        <v>14</v>
      </c>
      <c r="G358">
        <v>75</v>
      </c>
    </row>
    <row r="359" spans="4:7" x14ac:dyDescent="0.25">
      <c r="D359" t="s">
        <v>20</v>
      </c>
      <c r="E359">
        <v>3063</v>
      </c>
      <c r="F359" t="s">
        <v>14</v>
      </c>
      <c r="G359">
        <v>4405</v>
      </c>
    </row>
    <row r="360" spans="4:7" x14ac:dyDescent="0.25">
      <c r="D360" t="s">
        <v>20</v>
      </c>
      <c r="E360">
        <v>2266</v>
      </c>
      <c r="F360" t="s">
        <v>14</v>
      </c>
      <c r="G360">
        <v>92</v>
      </c>
    </row>
    <row r="361" spans="4:7" x14ac:dyDescent="0.25">
      <c r="D361" t="s">
        <v>20</v>
      </c>
      <c r="E361">
        <v>194</v>
      </c>
      <c r="F361" t="s">
        <v>14</v>
      </c>
      <c r="G361">
        <v>64</v>
      </c>
    </row>
    <row r="362" spans="4:7" x14ac:dyDescent="0.25">
      <c r="D362" t="s">
        <v>20</v>
      </c>
      <c r="E362">
        <v>129</v>
      </c>
      <c r="F362" t="s">
        <v>14</v>
      </c>
      <c r="G362">
        <v>64</v>
      </c>
    </row>
    <row r="363" spans="4:7" x14ac:dyDescent="0.25">
      <c r="D363" t="s">
        <v>20</v>
      </c>
      <c r="E363">
        <v>375</v>
      </c>
      <c r="F363" t="s">
        <v>14</v>
      </c>
      <c r="G363">
        <v>842</v>
      </c>
    </row>
    <row r="364" spans="4:7" x14ac:dyDescent="0.25">
      <c r="D364" t="s">
        <v>20</v>
      </c>
      <c r="E364">
        <v>409</v>
      </c>
      <c r="F364" t="s">
        <v>14</v>
      </c>
      <c r="G364">
        <v>112</v>
      </c>
    </row>
    <row r="365" spans="4:7" x14ac:dyDescent="0.25">
      <c r="D365" t="s">
        <v>20</v>
      </c>
      <c r="E365">
        <v>234</v>
      </c>
      <c r="F365" t="s">
        <v>14</v>
      </c>
      <c r="G365">
        <v>374</v>
      </c>
    </row>
    <row r="366" spans="4:7" x14ac:dyDescent="0.25">
      <c r="D366" t="s">
        <v>20</v>
      </c>
      <c r="E366">
        <v>3016</v>
      </c>
    </row>
    <row r="367" spans="4:7" x14ac:dyDescent="0.25">
      <c r="D367" t="s">
        <v>20</v>
      </c>
      <c r="E367">
        <v>264</v>
      </c>
    </row>
    <row r="368" spans="4:7" x14ac:dyDescent="0.25">
      <c r="D368" t="s">
        <v>20</v>
      </c>
      <c r="E368">
        <v>272</v>
      </c>
    </row>
    <row r="369" spans="4:5" x14ac:dyDescent="0.25">
      <c r="D369" t="s">
        <v>20</v>
      </c>
      <c r="E369">
        <v>419</v>
      </c>
    </row>
    <row r="370" spans="4:5" x14ac:dyDescent="0.25">
      <c r="D370" t="s">
        <v>20</v>
      </c>
      <c r="E370">
        <v>1621</v>
      </c>
    </row>
    <row r="371" spans="4:5" x14ac:dyDescent="0.25">
      <c r="D371" t="s">
        <v>20</v>
      </c>
      <c r="E371">
        <v>1101</v>
      </c>
    </row>
    <row r="372" spans="4:5" x14ac:dyDescent="0.25">
      <c r="D372" t="s">
        <v>20</v>
      </c>
      <c r="E372">
        <v>1073</v>
      </c>
    </row>
    <row r="373" spans="4:5" x14ac:dyDescent="0.25">
      <c r="D373" t="s">
        <v>20</v>
      </c>
      <c r="E373">
        <v>331</v>
      </c>
    </row>
    <row r="374" spans="4:5" x14ac:dyDescent="0.25">
      <c r="D374" t="s">
        <v>20</v>
      </c>
      <c r="E374">
        <v>1170</v>
      </c>
    </row>
    <row r="375" spans="4:5" x14ac:dyDescent="0.25">
      <c r="D375" t="s">
        <v>20</v>
      </c>
      <c r="E375">
        <v>363</v>
      </c>
    </row>
    <row r="376" spans="4:5" x14ac:dyDescent="0.25">
      <c r="D376" t="s">
        <v>20</v>
      </c>
      <c r="E376">
        <v>103</v>
      </c>
    </row>
    <row r="377" spans="4:5" x14ac:dyDescent="0.25">
      <c r="D377" t="s">
        <v>20</v>
      </c>
      <c r="E377">
        <v>147</v>
      </c>
    </row>
    <row r="378" spans="4:5" x14ac:dyDescent="0.25">
      <c r="D378" t="s">
        <v>20</v>
      </c>
      <c r="E378">
        <v>110</v>
      </c>
    </row>
    <row r="379" spans="4:5" x14ac:dyDescent="0.25">
      <c r="D379" t="s">
        <v>20</v>
      </c>
      <c r="E379">
        <v>134</v>
      </c>
    </row>
    <row r="380" spans="4:5" x14ac:dyDescent="0.25">
      <c r="D380" t="s">
        <v>20</v>
      </c>
      <c r="E380">
        <v>269</v>
      </c>
    </row>
    <row r="381" spans="4:5" x14ac:dyDescent="0.25">
      <c r="D381" t="s">
        <v>20</v>
      </c>
      <c r="E381">
        <v>175</v>
      </c>
    </row>
    <row r="382" spans="4:5" x14ac:dyDescent="0.25">
      <c r="D382" t="s">
        <v>20</v>
      </c>
      <c r="E382">
        <v>69</v>
      </c>
    </row>
    <row r="383" spans="4:5" x14ac:dyDescent="0.25">
      <c r="D383" t="s">
        <v>20</v>
      </c>
      <c r="E383">
        <v>190</v>
      </c>
    </row>
    <row r="384" spans="4:5" x14ac:dyDescent="0.25">
      <c r="D384" t="s">
        <v>20</v>
      </c>
      <c r="E384">
        <v>237</v>
      </c>
    </row>
    <row r="385" spans="4:5" x14ac:dyDescent="0.25">
      <c r="D385" t="s">
        <v>20</v>
      </c>
      <c r="E385">
        <v>196</v>
      </c>
    </row>
    <row r="386" spans="4:5" x14ac:dyDescent="0.25">
      <c r="D386" t="s">
        <v>20</v>
      </c>
      <c r="E386">
        <v>7295</v>
      </c>
    </row>
    <row r="387" spans="4:5" x14ac:dyDescent="0.25">
      <c r="D387" t="s">
        <v>20</v>
      </c>
      <c r="E387">
        <v>2893</v>
      </c>
    </row>
    <row r="388" spans="4:5" x14ac:dyDescent="0.25">
      <c r="D388" t="s">
        <v>20</v>
      </c>
      <c r="E388">
        <v>820</v>
      </c>
    </row>
    <row r="389" spans="4:5" x14ac:dyDescent="0.25">
      <c r="D389" t="s">
        <v>20</v>
      </c>
      <c r="E389">
        <v>2038</v>
      </c>
    </row>
    <row r="390" spans="4:5" x14ac:dyDescent="0.25">
      <c r="D390" t="s">
        <v>20</v>
      </c>
      <c r="E390">
        <v>116</v>
      </c>
    </row>
    <row r="391" spans="4:5" x14ac:dyDescent="0.25">
      <c r="D391" t="s">
        <v>20</v>
      </c>
      <c r="E391">
        <v>1345</v>
      </c>
    </row>
    <row r="392" spans="4:5" x14ac:dyDescent="0.25">
      <c r="D392" t="s">
        <v>20</v>
      </c>
      <c r="E392">
        <v>168</v>
      </c>
    </row>
    <row r="393" spans="4:5" x14ac:dyDescent="0.25">
      <c r="D393" t="s">
        <v>20</v>
      </c>
      <c r="E393">
        <v>137</v>
      </c>
    </row>
    <row r="394" spans="4:5" x14ac:dyDescent="0.25">
      <c r="D394" t="s">
        <v>20</v>
      </c>
      <c r="E394">
        <v>186</v>
      </c>
    </row>
    <row r="395" spans="4:5" x14ac:dyDescent="0.25">
      <c r="D395" t="s">
        <v>20</v>
      </c>
      <c r="E395">
        <v>125</v>
      </c>
    </row>
    <row r="396" spans="4:5" x14ac:dyDescent="0.25">
      <c r="D396" t="s">
        <v>20</v>
      </c>
      <c r="E396">
        <v>202</v>
      </c>
    </row>
    <row r="397" spans="4:5" x14ac:dyDescent="0.25">
      <c r="D397" t="s">
        <v>20</v>
      </c>
      <c r="E397">
        <v>103</v>
      </c>
    </row>
    <row r="398" spans="4:5" x14ac:dyDescent="0.25">
      <c r="D398" t="s">
        <v>20</v>
      </c>
      <c r="E398">
        <v>1785</v>
      </c>
    </row>
    <row r="399" spans="4:5" x14ac:dyDescent="0.25">
      <c r="D399" t="s">
        <v>20</v>
      </c>
      <c r="E399">
        <v>157</v>
      </c>
    </row>
    <row r="400" spans="4:5" x14ac:dyDescent="0.25">
      <c r="D400" t="s">
        <v>20</v>
      </c>
      <c r="E400">
        <v>555</v>
      </c>
    </row>
    <row r="401" spans="4:5" x14ac:dyDescent="0.25">
      <c r="D401" t="s">
        <v>20</v>
      </c>
      <c r="E401">
        <v>297</v>
      </c>
    </row>
    <row r="402" spans="4:5" x14ac:dyDescent="0.25">
      <c r="D402" t="s">
        <v>20</v>
      </c>
      <c r="E402">
        <v>123</v>
      </c>
    </row>
    <row r="403" spans="4:5" x14ac:dyDescent="0.25">
      <c r="D403" t="s">
        <v>20</v>
      </c>
      <c r="E403">
        <v>3036</v>
      </c>
    </row>
    <row r="404" spans="4:5" x14ac:dyDescent="0.25">
      <c r="D404" t="s">
        <v>20</v>
      </c>
      <c r="E404">
        <v>144</v>
      </c>
    </row>
    <row r="405" spans="4:5" x14ac:dyDescent="0.25">
      <c r="D405" t="s">
        <v>20</v>
      </c>
      <c r="E405">
        <v>121</v>
      </c>
    </row>
    <row r="406" spans="4:5" x14ac:dyDescent="0.25">
      <c r="D406" t="s">
        <v>20</v>
      </c>
      <c r="E406">
        <v>181</v>
      </c>
    </row>
    <row r="407" spans="4:5" x14ac:dyDescent="0.25">
      <c r="D407" t="s">
        <v>20</v>
      </c>
      <c r="E407">
        <v>122</v>
      </c>
    </row>
    <row r="408" spans="4:5" x14ac:dyDescent="0.25">
      <c r="D408" t="s">
        <v>20</v>
      </c>
      <c r="E408">
        <v>1071</v>
      </c>
    </row>
    <row r="409" spans="4:5" x14ac:dyDescent="0.25">
      <c r="D409" t="s">
        <v>20</v>
      </c>
      <c r="E409">
        <v>980</v>
      </c>
    </row>
    <row r="410" spans="4:5" x14ac:dyDescent="0.25">
      <c r="D410" t="s">
        <v>20</v>
      </c>
      <c r="E410">
        <v>536</v>
      </c>
    </row>
    <row r="411" spans="4:5" x14ac:dyDescent="0.25">
      <c r="D411" t="s">
        <v>20</v>
      </c>
      <c r="E411">
        <v>1991</v>
      </c>
    </row>
    <row r="412" spans="4:5" x14ac:dyDescent="0.25">
      <c r="D412" t="s">
        <v>20</v>
      </c>
      <c r="E412">
        <v>180</v>
      </c>
    </row>
    <row r="413" spans="4:5" x14ac:dyDescent="0.25">
      <c r="D413" t="s">
        <v>20</v>
      </c>
      <c r="E413">
        <v>130</v>
      </c>
    </row>
    <row r="414" spans="4:5" x14ac:dyDescent="0.25">
      <c r="D414" t="s">
        <v>20</v>
      </c>
      <c r="E414">
        <v>122</v>
      </c>
    </row>
    <row r="415" spans="4:5" x14ac:dyDescent="0.25">
      <c r="D415" t="s">
        <v>20</v>
      </c>
      <c r="E415">
        <v>140</v>
      </c>
    </row>
    <row r="416" spans="4:5" x14ac:dyDescent="0.25">
      <c r="D416" t="s">
        <v>20</v>
      </c>
      <c r="E416">
        <v>3388</v>
      </c>
    </row>
    <row r="417" spans="4:5" x14ac:dyDescent="0.25">
      <c r="D417" t="s">
        <v>20</v>
      </c>
      <c r="E417">
        <v>280</v>
      </c>
    </row>
    <row r="418" spans="4:5" x14ac:dyDescent="0.25">
      <c r="D418" t="s">
        <v>20</v>
      </c>
      <c r="E418">
        <v>366</v>
      </c>
    </row>
    <row r="419" spans="4:5" x14ac:dyDescent="0.25">
      <c r="D419" t="s">
        <v>20</v>
      </c>
      <c r="E419">
        <v>270</v>
      </c>
    </row>
    <row r="420" spans="4:5" x14ac:dyDescent="0.25">
      <c r="D420" t="s">
        <v>20</v>
      </c>
      <c r="E420">
        <v>137</v>
      </c>
    </row>
    <row r="421" spans="4:5" x14ac:dyDescent="0.25">
      <c r="D421" t="s">
        <v>20</v>
      </c>
      <c r="E421">
        <v>3205</v>
      </c>
    </row>
    <row r="422" spans="4:5" x14ac:dyDescent="0.25">
      <c r="D422" t="s">
        <v>20</v>
      </c>
      <c r="E422">
        <v>288</v>
      </c>
    </row>
    <row r="423" spans="4:5" x14ac:dyDescent="0.25">
      <c r="D423" t="s">
        <v>20</v>
      </c>
      <c r="E423">
        <v>148</v>
      </c>
    </row>
    <row r="424" spans="4:5" x14ac:dyDescent="0.25">
      <c r="D424" t="s">
        <v>20</v>
      </c>
      <c r="E424">
        <v>114</v>
      </c>
    </row>
    <row r="425" spans="4:5" x14ac:dyDescent="0.25">
      <c r="D425" t="s">
        <v>20</v>
      </c>
      <c r="E425">
        <v>1518</v>
      </c>
    </row>
    <row r="426" spans="4:5" x14ac:dyDescent="0.25">
      <c r="D426" t="s">
        <v>20</v>
      </c>
      <c r="E426">
        <v>166</v>
      </c>
    </row>
    <row r="427" spans="4:5" x14ac:dyDescent="0.25">
      <c r="D427" t="s">
        <v>20</v>
      </c>
      <c r="E427">
        <v>100</v>
      </c>
    </row>
    <row r="428" spans="4:5" x14ac:dyDescent="0.25">
      <c r="D428" t="s">
        <v>20</v>
      </c>
      <c r="E428">
        <v>235</v>
      </c>
    </row>
    <row r="429" spans="4:5" x14ac:dyDescent="0.25">
      <c r="D429" t="s">
        <v>20</v>
      </c>
      <c r="E429">
        <v>148</v>
      </c>
    </row>
    <row r="430" spans="4:5" x14ac:dyDescent="0.25">
      <c r="D430" t="s">
        <v>20</v>
      </c>
      <c r="E430">
        <v>198</v>
      </c>
    </row>
    <row r="431" spans="4:5" x14ac:dyDescent="0.25">
      <c r="D431" t="s">
        <v>20</v>
      </c>
      <c r="E431">
        <v>150</v>
      </c>
    </row>
    <row r="432" spans="4:5" x14ac:dyDescent="0.25">
      <c r="D432" t="s">
        <v>20</v>
      </c>
      <c r="E432">
        <v>216</v>
      </c>
    </row>
    <row r="433" spans="4:5" x14ac:dyDescent="0.25">
      <c r="D433" t="s">
        <v>20</v>
      </c>
      <c r="E433">
        <v>5139</v>
      </c>
    </row>
    <row r="434" spans="4:5" x14ac:dyDescent="0.25">
      <c r="D434" t="s">
        <v>20</v>
      </c>
      <c r="E434">
        <v>2353</v>
      </c>
    </row>
    <row r="435" spans="4:5" x14ac:dyDescent="0.25">
      <c r="D435" t="s">
        <v>20</v>
      </c>
      <c r="E435">
        <v>78</v>
      </c>
    </row>
    <row r="436" spans="4:5" x14ac:dyDescent="0.25">
      <c r="D436" t="s">
        <v>20</v>
      </c>
      <c r="E436">
        <v>174</v>
      </c>
    </row>
    <row r="437" spans="4:5" x14ac:dyDescent="0.25">
      <c r="D437" t="s">
        <v>20</v>
      </c>
      <c r="E437">
        <v>164</v>
      </c>
    </row>
    <row r="438" spans="4:5" x14ac:dyDescent="0.25">
      <c r="D438" t="s">
        <v>20</v>
      </c>
      <c r="E438">
        <v>161</v>
      </c>
    </row>
    <row r="439" spans="4:5" x14ac:dyDescent="0.25">
      <c r="D439" t="s">
        <v>20</v>
      </c>
      <c r="E439">
        <v>138</v>
      </c>
    </row>
    <row r="440" spans="4:5" x14ac:dyDescent="0.25">
      <c r="D440" t="s">
        <v>20</v>
      </c>
      <c r="E440">
        <v>3308</v>
      </c>
    </row>
    <row r="441" spans="4:5" x14ac:dyDescent="0.25">
      <c r="D441" t="s">
        <v>20</v>
      </c>
      <c r="E441">
        <v>127</v>
      </c>
    </row>
    <row r="442" spans="4:5" x14ac:dyDescent="0.25">
      <c r="D442" t="s">
        <v>20</v>
      </c>
      <c r="E442">
        <v>207</v>
      </c>
    </row>
    <row r="443" spans="4:5" x14ac:dyDescent="0.25">
      <c r="D443" t="s">
        <v>20</v>
      </c>
      <c r="E443">
        <v>181</v>
      </c>
    </row>
    <row r="444" spans="4:5" x14ac:dyDescent="0.25">
      <c r="D444" t="s">
        <v>20</v>
      </c>
      <c r="E444">
        <v>110</v>
      </c>
    </row>
    <row r="445" spans="4:5" x14ac:dyDescent="0.25">
      <c r="D445" t="s">
        <v>20</v>
      </c>
      <c r="E445">
        <v>185</v>
      </c>
    </row>
    <row r="446" spans="4:5" x14ac:dyDescent="0.25">
      <c r="D446" t="s">
        <v>20</v>
      </c>
      <c r="E446">
        <v>121</v>
      </c>
    </row>
    <row r="447" spans="4:5" x14ac:dyDescent="0.25">
      <c r="D447" t="s">
        <v>20</v>
      </c>
      <c r="E447">
        <v>106</v>
      </c>
    </row>
    <row r="448" spans="4:5" x14ac:dyDescent="0.25">
      <c r="D448" t="s">
        <v>20</v>
      </c>
      <c r="E448">
        <v>142</v>
      </c>
    </row>
    <row r="449" spans="4:5" x14ac:dyDescent="0.25">
      <c r="D449" t="s">
        <v>20</v>
      </c>
      <c r="E449">
        <v>233</v>
      </c>
    </row>
    <row r="450" spans="4:5" x14ac:dyDescent="0.25">
      <c r="D450" t="s">
        <v>20</v>
      </c>
      <c r="E450">
        <v>218</v>
      </c>
    </row>
    <row r="451" spans="4:5" x14ac:dyDescent="0.25">
      <c r="D451" t="s">
        <v>20</v>
      </c>
      <c r="E451">
        <v>76</v>
      </c>
    </row>
    <row r="452" spans="4:5" x14ac:dyDescent="0.25">
      <c r="D452" t="s">
        <v>20</v>
      </c>
      <c r="E452">
        <v>43</v>
      </c>
    </row>
    <row r="453" spans="4:5" x14ac:dyDescent="0.25">
      <c r="D453" t="s">
        <v>20</v>
      </c>
      <c r="E453">
        <v>221</v>
      </c>
    </row>
    <row r="454" spans="4:5" x14ac:dyDescent="0.25">
      <c r="D454" t="s">
        <v>20</v>
      </c>
      <c r="E454">
        <v>2805</v>
      </c>
    </row>
    <row r="455" spans="4:5" x14ac:dyDescent="0.25">
      <c r="D455" t="s">
        <v>20</v>
      </c>
      <c r="E455">
        <v>68</v>
      </c>
    </row>
    <row r="456" spans="4:5" x14ac:dyDescent="0.25">
      <c r="D456" t="s">
        <v>20</v>
      </c>
      <c r="E456">
        <v>183</v>
      </c>
    </row>
    <row r="457" spans="4:5" x14ac:dyDescent="0.25">
      <c r="D457" t="s">
        <v>20</v>
      </c>
      <c r="E457">
        <v>133</v>
      </c>
    </row>
    <row r="458" spans="4:5" x14ac:dyDescent="0.25">
      <c r="D458" t="s">
        <v>20</v>
      </c>
      <c r="E458">
        <v>2489</v>
      </c>
    </row>
    <row r="459" spans="4:5" x14ac:dyDescent="0.25">
      <c r="D459" t="s">
        <v>20</v>
      </c>
      <c r="E459">
        <v>69</v>
      </c>
    </row>
    <row r="460" spans="4:5" x14ac:dyDescent="0.25">
      <c r="D460" t="s">
        <v>20</v>
      </c>
      <c r="E460">
        <v>279</v>
      </c>
    </row>
    <row r="461" spans="4:5" x14ac:dyDescent="0.25">
      <c r="D461" t="s">
        <v>20</v>
      </c>
      <c r="E461">
        <v>210</v>
      </c>
    </row>
    <row r="462" spans="4:5" x14ac:dyDescent="0.25">
      <c r="D462" t="s">
        <v>20</v>
      </c>
      <c r="E462">
        <v>2100</v>
      </c>
    </row>
    <row r="463" spans="4:5" x14ac:dyDescent="0.25">
      <c r="D463" t="s">
        <v>20</v>
      </c>
      <c r="E463">
        <v>252</v>
      </c>
    </row>
    <row r="464" spans="4:5" x14ac:dyDescent="0.25">
      <c r="D464" t="s">
        <v>20</v>
      </c>
      <c r="E464">
        <v>1280</v>
      </c>
    </row>
    <row r="465" spans="4:5" x14ac:dyDescent="0.25">
      <c r="D465" t="s">
        <v>20</v>
      </c>
      <c r="E465">
        <v>157</v>
      </c>
    </row>
    <row r="466" spans="4:5" x14ac:dyDescent="0.25">
      <c r="D466" t="s">
        <v>20</v>
      </c>
      <c r="E466">
        <v>194</v>
      </c>
    </row>
    <row r="467" spans="4:5" x14ac:dyDescent="0.25">
      <c r="D467" t="s">
        <v>20</v>
      </c>
      <c r="E467">
        <v>82</v>
      </c>
    </row>
    <row r="468" spans="4:5" x14ac:dyDescent="0.25">
      <c r="D468" t="s">
        <v>20</v>
      </c>
      <c r="E468">
        <v>4233</v>
      </c>
    </row>
    <row r="469" spans="4:5" x14ac:dyDescent="0.25">
      <c r="D469" t="s">
        <v>20</v>
      </c>
      <c r="E469">
        <v>1297</v>
      </c>
    </row>
    <row r="470" spans="4:5" x14ac:dyDescent="0.25">
      <c r="D470" t="s">
        <v>20</v>
      </c>
      <c r="E470">
        <v>165</v>
      </c>
    </row>
    <row r="471" spans="4:5" x14ac:dyDescent="0.25">
      <c r="D471" t="s">
        <v>20</v>
      </c>
      <c r="E471">
        <v>119</v>
      </c>
    </row>
    <row r="472" spans="4:5" x14ac:dyDescent="0.25">
      <c r="D472" t="s">
        <v>20</v>
      </c>
      <c r="E472">
        <v>1797</v>
      </c>
    </row>
    <row r="473" spans="4:5" x14ac:dyDescent="0.25">
      <c r="D473" t="s">
        <v>20</v>
      </c>
      <c r="E473">
        <v>261</v>
      </c>
    </row>
    <row r="474" spans="4:5" x14ac:dyDescent="0.25">
      <c r="D474" t="s">
        <v>20</v>
      </c>
      <c r="E474">
        <v>157</v>
      </c>
    </row>
    <row r="475" spans="4:5" x14ac:dyDescent="0.25">
      <c r="D475" t="s">
        <v>20</v>
      </c>
      <c r="E475">
        <v>3533</v>
      </c>
    </row>
    <row r="476" spans="4:5" x14ac:dyDescent="0.25">
      <c r="D476" t="s">
        <v>20</v>
      </c>
      <c r="E476">
        <v>155</v>
      </c>
    </row>
    <row r="477" spans="4:5" x14ac:dyDescent="0.25">
      <c r="D477" t="s">
        <v>20</v>
      </c>
      <c r="E477">
        <v>132</v>
      </c>
    </row>
    <row r="478" spans="4:5" x14ac:dyDescent="0.25">
      <c r="D478" t="s">
        <v>20</v>
      </c>
      <c r="E478">
        <v>1354</v>
      </c>
    </row>
    <row r="479" spans="4:5" x14ac:dyDescent="0.25">
      <c r="D479" t="s">
        <v>20</v>
      </c>
      <c r="E479">
        <v>48</v>
      </c>
    </row>
    <row r="480" spans="4:5" x14ac:dyDescent="0.25">
      <c r="D480" t="s">
        <v>20</v>
      </c>
      <c r="E480">
        <v>110</v>
      </c>
    </row>
    <row r="481" spans="4:5" x14ac:dyDescent="0.25">
      <c r="D481" t="s">
        <v>20</v>
      </c>
      <c r="E481">
        <v>172</v>
      </c>
    </row>
    <row r="482" spans="4:5" x14ac:dyDescent="0.25">
      <c r="D482" t="s">
        <v>20</v>
      </c>
      <c r="E482">
        <v>307</v>
      </c>
    </row>
    <row r="483" spans="4:5" x14ac:dyDescent="0.25">
      <c r="D483" t="s">
        <v>20</v>
      </c>
      <c r="E483">
        <v>160</v>
      </c>
    </row>
    <row r="484" spans="4:5" x14ac:dyDescent="0.25">
      <c r="D484" t="s">
        <v>20</v>
      </c>
      <c r="E484">
        <v>1467</v>
      </c>
    </row>
    <row r="485" spans="4:5" x14ac:dyDescent="0.25">
      <c r="D485" t="s">
        <v>20</v>
      </c>
      <c r="E485">
        <v>2662</v>
      </c>
    </row>
    <row r="486" spans="4:5" x14ac:dyDescent="0.25">
      <c r="D486" t="s">
        <v>20</v>
      </c>
      <c r="E486">
        <v>452</v>
      </c>
    </row>
    <row r="487" spans="4:5" x14ac:dyDescent="0.25">
      <c r="D487" t="s">
        <v>20</v>
      </c>
      <c r="E487">
        <v>158</v>
      </c>
    </row>
    <row r="488" spans="4:5" x14ac:dyDescent="0.25">
      <c r="D488" t="s">
        <v>20</v>
      </c>
      <c r="E488">
        <v>225</v>
      </c>
    </row>
    <row r="489" spans="4:5" x14ac:dyDescent="0.25">
      <c r="D489" t="s">
        <v>20</v>
      </c>
      <c r="E489">
        <v>65</v>
      </c>
    </row>
    <row r="490" spans="4:5" x14ac:dyDescent="0.25">
      <c r="D490" t="s">
        <v>20</v>
      </c>
      <c r="E490">
        <v>163</v>
      </c>
    </row>
    <row r="491" spans="4:5" x14ac:dyDescent="0.25">
      <c r="D491" t="s">
        <v>20</v>
      </c>
      <c r="E491">
        <v>85</v>
      </c>
    </row>
    <row r="492" spans="4:5" x14ac:dyDescent="0.25">
      <c r="D492" t="s">
        <v>20</v>
      </c>
      <c r="E492">
        <v>217</v>
      </c>
    </row>
    <row r="493" spans="4:5" x14ac:dyDescent="0.25">
      <c r="D493" t="s">
        <v>20</v>
      </c>
      <c r="E493">
        <v>150</v>
      </c>
    </row>
    <row r="494" spans="4:5" x14ac:dyDescent="0.25">
      <c r="D494" t="s">
        <v>20</v>
      </c>
      <c r="E494">
        <v>3272</v>
      </c>
    </row>
    <row r="495" spans="4:5" x14ac:dyDescent="0.25">
      <c r="D495" t="s">
        <v>20</v>
      </c>
      <c r="E495">
        <v>300</v>
      </c>
    </row>
    <row r="496" spans="4:5" x14ac:dyDescent="0.25">
      <c r="D496" t="s">
        <v>20</v>
      </c>
      <c r="E496">
        <v>126</v>
      </c>
    </row>
    <row r="497" spans="4:5" x14ac:dyDescent="0.25">
      <c r="D497" t="s">
        <v>20</v>
      </c>
      <c r="E497">
        <v>2320</v>
      </c>
    </row>
    <row r="498" spans="4:5" x14ac:dyDescent="0.25">
      <c r="D498" t="s">
        <v>20</v>
      </c>
      <c r="E498">
        <v>81</v>
      </c>
    </row>
    <row r="499" spans="4:5" x14ac:dyDescent="0.25">
      <c r="D499" t="s">
        <v>20</v>
      </c>
      <c r="E499">
        <v>1887</v>
      </c>
    </row>
    <row r="500" spans="4:5" x14ac:dyDescent="0.25">
      <c r="D500" t="s">
        <v>20</v>
      </c>
      <c r="E500">
        <v>4358</v>
      </c>
    </row>
    <row r="501" spans="4:5" x14ac:dyDescent="0.25">
      <c r="D501" t="s">
        <v>20</v>
      </c>
      <c r="E501">
        <v>53</v>
      </c>
    </row>
    <row r="502" spans="4:5" x14ac:dyDescent="0.25">
      <c r="D502" t="s">
        <v>20</v>
      </c>
      <c r="E502">
        <v>2414</v>
      </c>
    </row>
    <row r="503" spans="4:5" x14ac:dyDescent="0.25">
      <c r="D503" t="s">
        <v>20</v>
      </c>
      <c r="E503">
        <v>80</v>
      </c>
    </row>
    <row r="504" spans="4:5" x14ac:dyDescent="0.25">
      <c r="D504" t="s">
        <v>20</v>
      </c>
      <c r="E504">
        <v>193</v>
      </c>
    </row>
    <row r="505" spans="4:5" x14ac:dyDescent="0.25">
      <c r="D505" t="s">
        <v>20</v>
      </c>
      <c r="E505">
        <v>52</v>
      </c>
    </row>
    <row r="506" spans="4:5" x14ac:dyDescent="0.25">
      <c r="D506" t="s">
        <v>20</v>
      </c>
      <c r="E506">
        <v>290</v>
      </c>
    </row>
    <row r="507" spans="4:5" x14ac:dyDescent="0.25">
      <c r="D507" t="s">
        <v>20</v>
      </c>
      <c r="E507">
        <v>122</v>
      </c>
    </row>
    <row r="508" spans="4:5" x14ac:dyDescent="0.25">
      <c r="D508" t="s">
        <v>20</v>
      </c>
      <c r="E508">
        <v>1470</v>
      </c>
    </row>
    <row r="509" spans="4:5" x14ac:dyDescent="0.25">
      <c r="D509" t="s">
        <v>20</v>
      </c>
      <c r="E509">
        <v>165</v>
      </c>
    </row>
    <row r="510" spans="4:5" x14ac:dyDescent="0.25">
      <c r="D510" t="s">
        <v>20</v>
      </c>
      <c r="E510">
        <v>182</v>
      </c>
    </row>
    <row r="511" spans="4:5" x14ac:dyDescent="0.25">
      <c r="D511" t="s">
        <v>20</v>
      </c>
      <c r="E511">
        <v>199</v>
      </c>
    </row>
    <row r="512" spans="4:5" x14ac:dyDescent="0.25">
      <c r="D512" t="s">
        <v>20</v>
      </c>
      <c r="E512">
        <v>56</v>
      </c>
    </row>
    <row r="513" spans="4:5" x14ac:dyDescent="0.25">
      <c r="D513" t="s">
        <v>20</v>
      </c>
      <c r="E513">
        <v>1460</v>
      </c>
    </row>
    <row r="514" spans="4:5" x14ac:dyDescent="0.25">
      <c r="D514" t="s">
        <v>20</v>
      </c>
      <c r="E514">
        <v>123</v>
      </c>
    </row>
    <row r="515" spans="4:5" x14ac:dyDescent="0.25">
      <c r="D515" t="s">
        <v>20</v>
      </c>
      <c r="E515">
        <v>159</v>
      </c>
    </row>
    <row r="516" spans="4:5" x14ac:dyDescent="0.25">
      <c r="D516" t="s">
        <v>20</v>
      </c>
      <c r="E516">
        <v>110</v>
      </c>
    </row>
    <row r="517" spans="4:5" x14ac:dyDescent="0.25">
      <c r="D517" t="s">
        <v>20</v>
      </c>
      <c r="E517">
        <v>236</v>
      </c>
    </row>
    <row r="518" spans="4:5" x14ac:dyDescent="0.25">
      <c r="D518" t="s">
        <v>20</v>
      </c>
      <c r="E518">
        <v>191</v>
      </c>
    </row>
    <row r="519" spans="4:5" x14ac:dyDescent="0.25">
      <c r="D519" t="s">
        <v>20</v>
      </c>
      <c r="E519">
        <v>3934</v>
      </c>
    </row>
    <row r="520" spans="4:5" x14ac:dyDescent="0.25">
      <c r="D520" t="s">
        <v>20</v>
      </c>
      <c r="E520">
        <v>80</v>
      </c>
    </row>
    <row r="521" spans="4:5" x14ac:dyDescent="0.25">
      <c r="D521" t="s">
        <v>20</v>
      </c>
      <c r="E521">
        <v>462</v>
      </c>
    </row>
    <row r="522" spans="4:5" x14ac:dyDescent="0.25">
      <c r="D522" t="s">
        <v>20</v>
      </c>
      <c r="E522">
        <v>179</v>
      </c>
    </row>
    <row r="523" spans="4:5" x14ac:dyDescent="0.25">
      <c r="D523" t="s">
        <v>20</v>
      </c>
      <c r="E523">
        <v>1866</v>
      </c>
    </row>
    <row r="524" spans="4:5" x14ac:dyDescent="0.25">
      <c r="D524" t="s">
        <v>20</v>
      </c>
      <c r="E524">
        <v>156</v>
      </c>
    </row>
    <row r="525" spans="4:5" x14ac:dyDescent="0.25">
      <c r="D525" t="s">
        <v>20</v>
      </c>
      <c r="E525">
        <v>255</v>
      </c>
    </row>
    <row r="526" spans="4:5" x14ac:dyDescent="0.25">
      <c r="D526" t="s">
        <v>20</v>
      </c>
      <c r="E526">
        <v>2261</v>
      </c>
    </row>
    <row r="527" spans="4:5" x14ac:dyDescent="0.25">
      <c r="D527" t="s">
        <v>20</v>
      </c>
      <c r="E527">
        <v>40</v>
      </c>
    </row>
    <row r="528" spans="4:5" x14ac:dyDescent="0.25">
      <c r="D528" t="s">
        <v>20</v>
      </c>
      <c r="E528">
        <v>2289</v>
      </c>
    </row>
    <row r="529" spans="4:5" x14ac:dyDescent="0.25">
      <c r="D529" t="s">
        <v>20</v>
      </c>
      <c r="E529">
        <v>65</v>
      </c>
    </row>
    <row r="530" spans="4:5" x14ac:dyDescent="0.25">
      <c r="D530" t="s">
        <v>20</v>
      </c>
      <c r="E530">
        <v>3777</v>
      </c>
    </row>
    <row r="531" spans="4:5" x14ac:dyDescent="0.25">
      <c r="D531" t="s">
        <v>20</v>
      </c>
      <c r="E531">
        <v>184</v>
      </c>
    </row>
    <row r="532" spans="4:5" x14ac:dyDescent="0.25">
      <c r="D532" t="s">
        <v>20</v>
      </c>
      <c r="E532">
        <v>85</v>
      </c>
    </row>
    <row r="533" spans="4:5" x14ac:dyDescent="0.25">
      <c r="D533" t="s">
        <v>20</v>
      </c>
      <c r="E533">
        <v>144</v>
      </c>
    </row>
    <row r="534" spans="4:5" x14ac:dyDescent="0.25">
      <c r="D534" t="s">
        <v>20</v>
      </c>
      <c r="E534">
        <v>1902</v>
      </c>
    </row>
    <row r="535" spans="4:5" x14ac:dyDescent="0.25">
      <c r="D535" t="s">
        <v>20</v>
      </c>
      <c r="E535">
        <v>105</v>
      </c>
    </row>
    <row r="536" spans="4:5" x14ac:dyDescent="0.25">
      <c r="D536" t="s">
        <v>20</v>
      </c>
      <c r="E536">
        <v>132</v>
      </c>
    </row>
    <row r="537" spans="4:5" x14ac:dyDescent="0.25">
      <c r="D537" t="s">
        <v>20</v>
      </c>
      <c r="E537">
        <v>96</v>
      </c>
    </row>
    <row r="538" spans="4:5" x14ac:dyDescent="0.25">
      <c r="D538" t="s">
        <v>20</v>
      </c>
      <c r="E538">
        <v>114</v>
      </c>
    </row>
    <row r="539" spans="4:5" x14ac:dyDescent="0.25">
      <c r="D539" t="s">
        <v>20</v>
      </c>
      <c r="E539">
        <v>203</v>
      </c>
    </row>
    <row r="540" spans="4:5" x14ac:dyDescent="0.25">
      <c r="D540" t="s">
        <v>20</v>
      </c>
      <c r="E540">
        <v>1559</v>
      </c>
    </row>
    <row r="541" spans="4:5" x14ac:dyDescent="0.25">
      <c r="D541" t="s">
        <v>20</v>
      </c>
      <c r="E541">
        <v>1548</v>
      </c>
    </row>
    <row r="542" spans="4:5" x14ac:dyDescent="0.25">
      <c r="D542" t="s">
        <v>20</v>
      </c>
      <c r="E542">
        <v>80</v>
      </c>
    </row>
    <row r="543" spans="4:5" x14ac:dyDescent="0.25">
      <c r="D543" t="s">
        <v>20</v>
      </c>
      <c r="E543">
        <v>131</v>
      </c>
    </row>
    <row r="544" spans="4:5" x14ac:dyDescent="0.25">
      <c r="D544" t="s">
        <v>20</v>
      </c>
      <c r="E544">
        <v>112</v>
      </c>
    </row>
    <row r="545" spans="4:5" x14ac:dyDescent="0.25">
      <c r="D545" t="s">
        <v>20</v>
      </c>
      <c r="E545">
        <v>155</v>
      </c>
    </row>
    <row r="546" spans="4:5" x14ac:dyDescent="0.25">
      <c r="D546" t="s">
        <v>20</v>
      </c>
      <c r="E546">
        <v>266</v>
      </c>
    </row>
    <row r="547" spans="4:5" x14ac:dyDescent="0.25">
      <c r="D547" t="s">
        <v>20</v>
      </c>
      <c r="E547">
        <v>155</v>
      </c>
    </row>
    <row r="548" spans="4:5" x14ac:dyDescent="0.25">
      <c r="D548" t="s">
        <v>20</v>
      </c>
      <c r="E548">
        <v>207</v>
      </c>
    </row>
    <row r="549" spans="4:5" x14ac:dyDescent="0.25">
      <c r="D549" t="s">
        <v>20</v>
      </c>
      <c r="E549">
        <v>245</v>
      </c>
    </row>
    <row r="550" spans="4:5" x14ac:dyDescent="0.25">
      <c r="D550" t="s">
        <v>20</v>
      </c>
      <c r="E550">
        <v>1573</v>
      </c>
    </row>
    <row r="551" spans="4:5" x14ac:dyDescent="0.25">
      <c r="D551" t="s">
        <v>20</v>
      </c>
      <c r="E551">
        <v>114</v>
      </c>
    </row>
    <row r="552" spans="4:5" x14ac:dyDescent="0.25">
      <c r="D552" t="s">
        <v>20</v>
      </c>
      <c r="E552">
        <v>93</v>
      </c>
    </row>
    <row r="553" spans="4:5" x14ac:dyDescent="0.25">
      <c r="D553" t="s">
        <v>20</v>
      </c>
      <c r="E553">
        <v>1681</v>
      </c>
    </row>
    <row r="554" spans="4:5" x14ac:dyDescent="0.25">
      <c r="D554" t="s">
        <v>20</v>
      </c>
      <c r="E554">
        <v>32</v>
      </c>
    </row>
    <row r="555" spans="4:5" x14ac:dyDescent="0.25">
      <c r="D555" t="s">
        <v>20</v>
      </c>
      <c r="E555">
        <v>135</v>
      </c>
    </row>
    <row r="556" spans="4:5" x14ac:dyDescent="0.25">
      <c r="D556" t="s">
        <v>20</v>
      </c>
      <c r="E556">
        <v>140</v>
      </c>
    </row>
    <row r="557" spans="4:5" x14ac:dyDescent="0.25">
      <c r="D557" t="s">
        <v>20</v>
      </c>
      <c r="E557">
        <v>92</v>
      </c>
    </row>
    <row r="558" spans="4:5" x14ac:dyDescent="0.25">
      <c r="D558" t="s">
        <v>20</v>
      </c>
      <c r="E558">
        <v>1015</v>
      </c>
    </row>
    <row r="559" spans="4:5" x14ac:dyDescent="0.25">
      <c r="D559" t="s">
        <v>20</v>
      </c>
      <c r="E559">
        <v>323</v>
      </c>
    </row>
    <row r="560" spans="4:5" x14ac:dyDescent="0.25">
      <c r="D560" t="s">
        <v>20</v>
      </c>
      <c r="E560">
        <v>2326</v>
      </c>
    </row>
    <row r="561" spans="4:5" x14ac:dyDescent="0.25">
      <c r="D561" t="s">
        <v>20</v>
      </c>
      <c r="E561">
        <v>381</v>
      </c>
    </row>
    <row r="562" spans="4:5" x14ac:dyDescent="0.25">
      <c r="D562" t="s">
        <v>20</v>
      </c>
      <c r="E562">
        <v>480</v>
      </c>
    </row>
    <row r="563" spans="4:5" x14ac:dyDescent="0.25">
      <c r="D563" t="s">
        <v>20</v>
      </c>
      <c r="E563">
        <v>226</v>
      </c>
    </row>
    <row r="564" spans="4:5" x14ac:dyDescent="0.25">
      <c r="D564" t="s">
        <v>20</v>
      </c>
      <c r="E564">
        <v>241</v>
      </c>
    </row>
    <row r="565" spans="4:5" x14ac:dyDescent="0.25">
      <c r="D565" t="s">
        <v>20</v>
      </c>
      <c r="E565">
        <v>132</v>
      </c>
    </row>
    <row r="566" spans="4:5" x14ac:dyDescent="0.25">
      <c r="D566" t="s">
        <v>20</v>
      </c>
      <c r="E566">
        <v>2043</v>
      </c>
    </row>
  </sheetData>
  <conditionalFormatting sqref="D1:D1048141">
    <cfRule type="containsText" dxfId="7" priority="5" operator="containsText" text="live">
      <formula>NOT(ISERROR(SEARCH("live",D1)))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successful">
      <formula>NOT(ISERROR(SEARCH("successful",D1)))</formula>
    </cfRule>
    <cfRule type="containsText" dxfId="4" priority="8" operator="containsText" text="failed">
      <formula>NOT(ISERROR(SEARCH("failed",D1)))</formula>
    </cfRule>
  </conditionalFormatting>
  <conditionalFormatting sqref="F1:F1047940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successful">
      <formula>NOT(ISERROR(SEARCH("successful",F1)))</formula>
    </cfRule>
    <cfRule type="containsText" dxfId="0" priority="4" operator="containsText" text="failed">
      <formula>NOT(ISERROR(SEARCH("failed",F1)))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Pivot Table 2</vt:lpstr>
      <vt:lpstr>Pivot Table 3</vt:lpstr>
      <vt:lpstr>Copy of Crowdfunding</vt:lpstr>
      <vt:lpstr>Crowdfunding Goal Analysis</vt:lpstr>
      <vt:lpstr>Summary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Annie Nguyen</cp:lastModifiedBy>
  <dcterms:created xsi:type="dcterms:W3CDTF">2021-09-29T18:52:28Z</dcterms:created>
  <dcterms:modified xsi:type="dcterms:W3CDTF">2023-08-08T19:46:55Z</dcterms:modified>
</cp:coreProperties>
</file>