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0660" yWindow="0" windowWidth="14820" windowHeight="14400" activeTab="2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<sst xmlns="http://schemas.openxmlformats.org/spreadsheetml/2006/main" count="443" uniqueCount="181">
  <si>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</si>
  <si>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</si>
  <si>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</si>
  <si>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</si>
  <si>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</si>
  <si>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</si>
  <si>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</si>
  <si>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</si>
  <si>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</si>
  <si>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</si>
  <si>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</si>
  <si>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</si>
  <si>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</si>
  <si>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</si>
  <si>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</si>
  <si>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</si>
  <si>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</si>
  <si>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</si>
  <si>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</si>
  <si>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</si>
  <si>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</si>
  <si>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</si>
  <si>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</si>
  <si>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</si>
  <si>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</si>
  <si>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</si>
  <si>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</si>
  <si>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</si>
  <si>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</si>
  <si>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</si>
  <si>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</si>
  <si>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</si>
  <si>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</si>
  <si>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</si>
  <si>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</si>
  <si>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</si>
  <si>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</si>
  <si>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</si>
  <si>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</si>
  <si>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</si>
  <si>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</si>
  <si>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</si>
  <si>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</si>
  <si>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</si>
  <si>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</si>
  <si>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</si>
  <si>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</si>
  <si>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</si>
  <si>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</si>
  <si>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</si>
  <si>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</si>
  <si>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</si>
  <si>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</si>
  <si>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</si>
  <si>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</si>
  <si>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</si>
  <si>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</si>
  <si>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</si>
  <si>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</si>
  <si>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</si>
  <si>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</si>
  <si>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</si>
  <si>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</si>
  <si>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</si>
  <si>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</si>
  <si>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</si>
  <si>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</si>
  <si>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</si>
  <si>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</si>
  <si>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</si>
  <si>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</si>
  <si>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</si>
  <si>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</si>
  <si>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</si>
  <si>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</si>
  <si>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</si>
  <si>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</si>
  <si>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</si>
  <si>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</si>
  <si>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</si>
  <si>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</si>
  <si>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</si>
  <si>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</si>
  <si>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</si>
  <si>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</si>
  <si>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</si>
  <si>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</si>
  <si>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</si>
  <si>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</si>
  <si>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</si>
  <si>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</si>
  <si>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</si>
  <si>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</si>
  <si>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</si>
  <si>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</si>
  <si>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</si>
  <si>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</si>
  <si>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</si>
  <si>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</si>
  <si>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</si>
  <si>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</si>
  <si>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</si>
  <si>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</si>
  <si>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</si>
  <si>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</si>
  <si>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</si>
  <si>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</si>
  <si>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</si>
  <si>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</si>
  <si>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</si>
  <si>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</si>
  <si>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</si>
  <si>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</si>
  <si>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</si>
  <si>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</si>
  <si>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</si>
  <si>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</si>
  <si>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</si>
  <si>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</si>
  <si>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</si>
  <si>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</si>
  <si>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</si>
  <si>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</si>
  <si>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</si>
  <si>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</si>
  <si>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</si>
  <si>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</si>
  <si>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</si>
  <si>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</si>
  <si>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</si>
  <si>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</si>
  <si>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</si>
  <si>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</si>
  <si>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</si>
  <si>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</si>
  <si>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</si>
  <si>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</si>
  <si>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</si>
  <si>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</si>
  <si>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</si>
  <si>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</si>
  <si>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</si>
  <si>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</si>
  <si>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</si>
  <si>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</si>
  <si>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</si>
  <si>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</si>
  <si>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</si>
  <si>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</si>
  <si>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</si>
  <si>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</si>
  <si>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</si>
  <si>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</si>
  <si>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</si>
  <si>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</si>
  <si>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</si>
  <si>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</si>
  <si>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</si>
  <si>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</si>
  <si>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</si>
  <si>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T (sig)</t>
  </si>
  <si>
    <t>N (n)</t>
  </si>
  <si>
    <t>A (sig)</t>
  </si>
  <si>
    <t>B (sig)</t>
  </si>
  <si>
    <t>Y (sig)</t>
  </si>
  <si>
    <t>F (sig)</t>
  </si>
  <si>
    <t>V (sig)</t>
  </si>
  <si>
    <t>G (sig)</t>
  </si>
  <si>
    <t>N (sg)</t>
  </si>
  <si>
    <t>H (sig)</t>
  </si>
  <si>
    <t>L (sig)</t>
  </si>
  <si>
    <t>S (sig)</t>
  </si>
  <si>
    <t>R (sig)</t>
  </si>
  <si>
    <t>Z (sig)</t>
  </si>
  <si>
    <t>W (sig)</t>
  </si>
  <si>
    <t>median</t>
  </si>
  <si>
    <t>p05</t>
  </si>
  <si>
    <t>p25</t>
  </si>
  <si>
    <t>p50</t>
  </si>
  <si>
    <t>p95</t>
  </si>
  <si>
    <t>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</si>
</sst>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sz val="11"/>
      <color theme="5"/>
      <name val="Calibri"/>
      <scheme val="minor"/>
    </font>
    <font>
      <b/>
      <sz val="11"/>
      <name val="Calibri"/>
      <scheme val="minor"/>
    </font>
    <font>
      <sz val="11"/>
      <color rgb="FFC0504D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0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center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9" t="s">
        <v>99</v>
      </c>
      <c r="B1" s="14" t="s">
        <v>100</v>
      </c>
      <c r="C1" s="19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50" t="s">
        <v>119</v>
      </c>
      <c r="I1" s="51" t="s">
        <v>109</v>
      </c>
      <c r="J1" s="15" t="s">
        <v>83</v>
      </c>
      <c r="K1" s="25" t="s">
        <v>84</v>
      </c>
    </row>
    <row r="2" spans="1:11">
      <c r="A2" s="20" t="s">
        <v>69</v>
      </c>
      <c r="B2" s="16" t="s">
        <v>85</v>
      </c>
      <c r="C2" s="20" t="s">
        <v>1</v>
      </c>
      <c r="D2" s="31">
        <v>2221</v>
      </c>
      <c r="E2" s="31">
        <v>17919</v>
      </c>
      <c r="F2" s="31">
        <v>35</v>
      </c>
      <c r="G2" s="32">
        <f>SUM(D2:F2)</f>
        <v>20175</v>
      </c>
      <c r="H2" s="54">
        <f t="shared" ref="H2:H16" si="0">G2/I2</f>
        <v>5.4993730578422287E-2</v>
      </c>
      <c r="I2" s="52">
        <v>366860</v>
      </c>
      <c r="J2" s="17">
        <v>55.566175687500007</v>
      </c>
      <c r="K2" s="26">
        <v>-4.609001654166665</v>
      </c>
    </row>
    <row r="3" spans="1:11">
      <c r="A3" s="20" t="s">
        <v>70</v>
      </c>
      <c r="B3" s="16" t="s">
        <v>86</v>
      </c>
      <c r="C3" s="20" t="s">
        <v>2</v>
      </c>
      <c r="D3" s="31">
        <v>614</v>
      </c>
      <c r="E3" s="31">
        <v>4846</v>
      </c>
      <c r="F3" s="31">
        <v>33</v>
      </c>
      <c r="G3" s="32">
        <f t="shared" ref="G3:G15" si="1">SUM(D3:F3)</f>
        <v>5493</v>
      </c>
      <c r="H3" s="54">
        <f t="shared" si="0"/>
        <v>4.8666607601665635E-2</v>
      </c>
      <c r="I3" s="52">
        <v>112870</v>
      </c>
      <c r="J3" s="17">
        <v>55.60719344615385</v>
      </c>
      <c r="K3" s="26">
        <v>-2.7004535461538461</v>
      </c>
    </row>
    <row r="4" spans="1:11">
      <c r="A4" s="20" t="s">
        <v>71</v>
      </c>
      <c r="B4" s="16" t="s">
        <v>87</v>
      </c>
      <c r="C4" s="20" t="s">
        <v>12</v>
      </c>
      <c r="D4" s="31">
        <v>893</v>
      </c>
      <c r="E4" s="31">
        <v>7236</v>
      </c>
      <c r="F4" s="31">
        <v>39</v>
      </c>
      <c r="G4" s="32">
        <f t="shared" si="1"/>
        <v>8168</v>
      </c>
      <c r="H4" s="54">
        <f t="shared" si="0"/>
        <v>5.5118429043795131E-2</v>
      </c>
      <c r="I4" s="52">
        <v>148190</v>
      </c>
      <c r="J4" s="17">
        <v>55.027784740932674</v>
      </c>
      <c r="K4" s="26">
        <v>-3.8202527512953344</v>
      </c>
    </row>
    <row r="5" spans="1:11">
      <c r="A5" s="20" t="s">
        <v>72</v>
      </c>
      <c r="B5" s="16" t="s">
        <v>88</v>
      </c>
      <c r="C5" s="20" t="s">
        <v>3</v>
      </c>
      <c r="D5" s="31">
        <v>1969</v>
      </c>
      <c r="E5" s="31">
        <v>16164</v>
      </c>
      <c r="F5" s="31">
        <v>59</v>
      </c>
      <c r="G5" s="32">
        <f t="shared" si="1"/>
        <v>18192</v>
      </c>
      <c r="H5" s="54">
        <f t="shared" si="0"/>
        <v>4.9848607324391343E-2</v>
      </c>
      <c r="I5" s="52">
        <v>364945</v>
      </c>
      <c r="J5" s="17">
        <v>56.163072748344334</v>
      </c>
      <c r="K5" s="26">
        <v>-3.2001611412803546</v>
      </c>
    </row>
    <row r="6" spans="1:11">
      <c r="A6" s="20" t="s">
        <v>73</v>
      </c>
      <c r="B6" s="16" t="s">
        <v>89</v>
      </c>
      <c r="C6" s="20" t="s">
        <v>10</v>
      </c>
      <c r="D6" s="31">
        <v>1606</v>
      </c>
      <c r="E6" s="31">
        <v>12528</v>
      </c>
      <c r="F6" s="31">
        <v>67</v>
      </c>
      <c r="G6" s="32">
        <f t="shared" si="1"/>
        <v>14201</v>
      </c>
      <c r="H6" s="54">
        <f t="shared" si="0"/>
        <v>4.8403809316054619E-2</v>
      </c>
      <c r="I6" s="52">
        <v>293386</v>
      </c>
      <c r="J6" s="17">
        <v>56.064990280323407</v>
      </c>
      <c r="K6" s="26">
        <v>-3.8520161617250697</v>
      </c>
    </row>
    <row r="7" spans="1:11">
      <c r="A7" s="20" t="s">
        <v>74</v>
      </c>
      <c r="B7" s="16" t="s">
        <v>90</v>
      </c>
      <c r="C7" s="20" t="s">
        <v>6</v>
      </c>
      <c r="D7" s="31">
        <v>3053</v>
      </c>
      <c r="E7" s="31">
        <v>20902</v>
      </c>
      <c r="F7" s="31">
        <v>85</v>
      </c>
      <c r="G7" s="32">
        <f t="shared" si="1"/>
        <v>24040</v>
      </c>
      <c r="H7" s="54">
        <f t="shared" si="0"/>
        <v>4.3659874323489882E-2</v>
      </c>
      <c r="I7" s="52">
        <v>550620</v>
      </c>
      <c r="J7" s="17">
        <v>57.306753697368443</v>
      </c>
      <c r="K7" s="26">
        <v>-2.39230568859649</v>
      </c>
    </row>
    <row r="8" spans="1:11">
      <c r="A8" s="20" t="s">
        <v>75</v>
      </c>
      <c r="B8" s="16" t="s">
        <v>91</v>
      </c>
      <c r="C8" s="20" t="s">
        <v>14</v>
      </c>
      <c r="D8" s="31">
        <v>6180</v>
      </c>
      <c r="E8" s="31">
        <v>50005</v>
      </c>
      <c r="F8" s="31">
        <v>527</v>
      </c>
      <c r="G8" s="32">
        <f t="shared" si="1"/>
        <v>56712</v>
      </c>
      <c r="H8" s="54">
        <f t="shared" si="0"/>
        <v>4.7108076453437661E-2</v>
      </c>
      <c r="I8" s="52">
        <v>1203870</v>
      </c>
      <c r="J8" s="17">
        <v>55.868988067209798</v>
      </c>
      <c r="K8" s="26">
        <v>-4.3449574005431044</v>
      </c>
    </row>
    <row r="9" spans="1:11">
      <c r="A9" s="20" t="s">
        <v>76</v>
      </c>
      <c r="B9" s="16" t="s">
        <v>92</v>
      </c>
      <c r="C9" s="20" t="s">
        <v>4</v>
      </c>
      <c r="D9" s="31">
        <v>1758</v>
      </c>
      <c r="E9" s="31">
        <v>12479</v>
      </c>
      <c r="F9" s="31">
        <v>128</v>
      </c>
      <c r="G9" s="32">
        <f t="shared" si="1"/>
        <v>14365</v>
      </c>
      <c r="H9" s="54">
        <f t="shared" si="0"/>
        <v>4.6214972814721873E-2</v>
      </c>
      <c r="I9" s="52">
        <v>310830</v>
      </c>
      <c r="J9" s="17">
        <v>57.144289492753657</v>
      </c>
      <c r="K9" s="26">
        <v>-4.5762839468599044</v>
      </c>
    </row>
    <row r="10" spans="1:11">
      <c r="A10" s="20" t="s">
        <v>77</v>
      </c>
      <c r="B10" s="16" t="s">
        <v>93</v>
      </c>
      <c r="C10" s="20" t="s">
        <v>5</v>
      </c>
      <c r="D10" s="31">
        <v>3513</v>
      </c>
      <c r="E10" s="31">
        <v>24998</v>
      </c>
      <c r="F10" s="31">
        <v>118</v>
      </c>
      <c r="G10" s="32">
        <f t="shared" si="1"/>
        <v>28629</v>
      </c>
      <c r="H10" s="54">
        <f t="shared" si="0"/>
        <v>5.0898081165985452E-2</v>
      </c>
      <c r="I10" s="52">
        <v>562477</v>
      </c>
      <c r="J10" s="17">
        <v>55.802350703856774</v>
      </c>
      <c r="K10" s="26">
        <v>-4.0026567245179079</v>
      </c>
    </row>
    <row r="11" spans="1:11">
      <c r="A11" s="20" t="s">
        <v>78</v>
      </c>
      <c r="B11" s="16" t="s">
        <v>94</v>
      </c>
      <c r="C11" s="20" t="s">
        <v>8</v>
      </c>
      <c r="D11" s="31">
        <v>4175</v>
      </c>
      <c r="E11" s="31">
        <v>29551</v>
      </c>
      <c r="F11" s="31">
        <v>298</v>
      </c>
      <c r="G11" s="32">
        <f t="shared" si="1"/>
        <v>34024</v>
      </c>
      <c r="H11" s="54">
        <f t="shared" si="0"/>
        <v>4.0663980753211086E-2</v>
      </c>
      <c r="I11" s="52">
        <v>836711</v>
      </c>
      <c r="J11" s="17">
        <v>55.926776633064541</v>
      </c>
      <c r="K11" s="26">
        <v>-3.2422757217741895</v>
      </c>
    </row>
    <row r="12" spans="1:11">
      <c r="A12" s="20" t="s">
        <v>79</v>
      </c>
      <c r="B12" s="16" t="s">
        <v>95</v>
      </c>
      <c r="C12" s="20" t="s">
        <v>7</v>
      </c>
      <c r="D12" s="31">
        <v>120</v>
      </c>
      <c r="E12" s="31">
        <v>853</v>
      </c>
      <c r="F12" s="31">
        <v>0</v>
      </c>
      <c r="G12" s="32">
        <f t="shared" si="1"/>
        <v>973</v>
      </c>
      <c r="H12" s="54">
        <f t="shared" si="0"/>
        <v>4.838388861263053E-2</v>
      </c>
      <c r="I12" s="52">
        <v>20110</v>
      </c>
      <c r="J12" s="17">
        <v>59.000222259259267</v>
      </c>
      <c r="K12" s="26">
        <v>-3.0264093703703705</v>
      </c>
    </row>
    <row r="13" spans="1:11">
      <c r="A13" s="20" t="s">
        <v>80</v>
      </c>
      <c r="B13" s="16" t="s">
        <v>96</v>
      </c>
      <c r="C13" s="20" t="s">
        <v>13</v>
      </c>
      <c r="D13" s="31">
        <v>124</v>
      </c>
      <c r="E13" s="31">
        <v>871</v>
      </c>
      <c r="F13" s="31">
        <v>4</v>
      </c>
      <c r="G13" s="32">
        <f t="shared" si="1"/>
        <v>999</v>
      </c>
      <c r="H13" s="54">
        <f t="shared" si="0"/>
        <v>4.4598214285714283E-2</v>
      </c>
      <c r="I13" s="52">
        <v>22400</v>
      </c>
      <c r="J13" s="17">
        <v>60.220431733333349</v>
      </c>
      <c r="K13" s="26">
        <v>-1.2161150666666667</v>
      </c>
    </row>
    <row r="14" spans="1:11">
      <c r="A14" s="20" t="s">
        <v>81</v>
      </c>
      <c r="B14" s="16" t="s">
        <v>97</v>
      </c>
      <c r="C14" s="20" t="s">
        <v>9</v>
      </c>
      <c r="D14" s="31">
        <v>1864</v>
      </c>
      <c r="E14" s="31">
        <v>18104</v>
      </c>
      <c r="F14" s="31">
        <v>98</v>
      </c>
      <c r="G14" s="32">
        <f t="shared" si="1"/>
        <v>20066</v>
      </c>
      <c r="H14" s="54">
        <f t="shared" si="0"/>
        <v>4.983595808673235E-2</v>
      </c>
      <c r="I14" s="52">
        <v>402641</v>
      </c>
      <c r="J14" s="17">
        <v>56.496416473790269</v>
      </c>
      <c r="K14" s="26">
        <v>-3.0871150322580667</v>
      </c>
    </row>
    <row r="15" spans="1:11">
      <c r="A15" s="21" t="s">
        <v>82</v>
      </c>
      <c r="B15" s="23" t="s">
        <v>98</v>
      </c>
      <c r="C15" s="21" t="s">
        <v>11</v>
      </c>
      <c r="D15" s="33">
        <v>182</v>
      </c>
      <c r="E15" s="33">
        <v>1058</v>
      </c>
      <c r="F15" s="33">
        <v>1</v>
      </c>
      <c r="G15" s="34">
        <f t="shared" si="1"/>
        <v>1241</v>
      </c>
      <c r="H15" s="45">
        <f t="shared" si="0"/>
        <v>4.7384497899961818E-2</v>
      </c>
      <c r="I15" s="53">
        <v>26190</v>
      </c>
      <c r="J15" s="24">
        <v>57.991980777777776</v>
      </c>
      <c r="K15" s="27">
        <v>-6.6767360833333322</v>
      </c>
    </row>
    <row r="16" spans="1:11">
      <c r="A16" s="35"/>
      <c r="B16" s="36"/>
      <c r="C16" s="37" t="s">
        <v>118</v>
      </c>
      <c r="D16" s="38">
        <f t="shared" ref="D16:I16" si="2">SUM(D2:D15)</f>
        <v>28272</v>
      </c>
      <c r="E16" s="38">
        <f t="shared" si="2"/>
        <v>217514</v>
      </c>
      <c r="F16" s="38">
        <f t="shared" si="2"/>
        <v>1492</v>
      </c>
      <c r="G16" s="40">
        <f t="shared" si="2"/>
        <v>247278</v>
      </c>
      <c r="H16" s="55">
        <f t="shared" si="0"/>
        <v>4.7352214626299766E-2</v>
      </c>
      <c r="I16" s="40">
        <f t="shared" si="2"/>
        <v>5222100</v>
      </c>
      <c r="J16" s="36"/>
      <c r="K16" s="3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22" bestFit="1" customWidth="1"/>
    <col min="6" max="6" width="10.6640625" style="22" bestFit="1" customWidth="1"/>
    <col min="7" max="16384" width="8.83203125" style="4"/>
  </cols>
  <sheetData>
    <row r="1" spans="1:6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30" t="s">
        <v>113</v>
      </c>
      <c r="F1" s="18" t="s">
        <v>114</v>
      </c>
    </row>
    <row r="2" spans="1:6">
      <c r="A2" s="4" t="s">
        <v>67</v>
      </c>
      <c r="B2" s="4" t="s">
        <v>66</v>
      </c>
      <c r="C2" s="28" t="s">
        <v>85</v>
      </c>
      <c r="D2">
        <v>2221</v>
      </c>
      <c r="E2" s="46">
        <v>0.6</v>
      </c>
    </row>
    <row r="3" spans="1:6">
      <c r="A3" s="4" t="s">
        <v>67</v>
      </c>
      <c r="B3" s="4" t="s">
        <v>66</v>
      </c>
      <c r="C3" s="28" t="s">
        <v>86</v>
      </c>
      <c r="D3">
        <v>614</v>
      </c>
      <c r="E3" s="46">
        <v>0.5</v>
      </c>
    </row>
    <row r="4" spans="1:6">
      <c r="A4" s="4" t="s">
        <v>67</v>
      </c>
      <c r="B4" s="4" t="s">
        <v>66</v>
      </c>
      <c r="C4" s="28" t="s">
        <v>87</v>
      </c>
      <c r="D4">
        <v>893</v>
      </c>
      <c r="E4" s="46">
        <v>0.6</v>
      </c>
    </row>
    <row r="5" spans="1:6">
      <c r="A5" s="4" t="s">
        <v>67</v>
      </c>
      <c r="B5" s="4" t="s">
        <v>66</v>
      </c>
      <c r="C5" s="28" t="s">
        <v>88</v>
      </c>
      <c r="D5">
        <v>1969</v>
      </c>
      <c r="E5" s="46">
        <v>0.5</v>
      </c>
    </row>
    <row r="6" spans="1:6">
      <c r="A6" s="4" t="s">
        <v>67</v>
      </c>
      <c r="B6" s="4" t="s">
        <v>66</v>
      </c>
      <c r="C6" s="28" t="s">
        <v>89</v>
      </c>
      <c r="D6">
        <v>1606</v>
      </c>
      <c r="E6" s="46">
        <v>0.6</v>
      </c>
    </row>
    <row r="7" spans="1:6">
      <c r="A7" s="4" t="s">
        <v>67</v>
      </c>
      <c r="B7" s="4" t="s">
        <v>66</v>
      </c>
      <c r="C7" s="28" t="s">
        <v>90</v>
      </c>
      <c r="D7">
        <v>3053</v>
      </c>
      <c r="E7" s="46">
        <v>0.5</v>
      </c>
    </row>
    <row r="8" spans="1:6">
      <c r="A8" s="4" t="s">
        <v>67</v>
      </c>
      <c r="B8" s="4" t="s">
        <v>66</v>
      </c>
      <c r="C8" s="28" t="s">
        <v>91</v>
      </c>
      <c r="D8">
        <v>6180</v>
      </c>
      <c r="E8" s="46">
        <v>0.6</v>
      </c>
    </row>
    <row r="9" spans="1:6">
      <c r="A9" s="4" t="s">
        <v>67</v>
      </c>
      <c r="B9" s="4" t="s">
        <v>66</v>
      </c>
      <c r="C9" s="28" t="s">
        <v>92</v>
      </c>
      <c r="D9">
        <v>1758</v>
      </c>
      <c r="E9" s="46">
        <v>0.6</v>
      </c>
    </row>
    <row r="10" spans="1:6">
      <c r="A10" s="4" t="s">
        <v>67</v>
      </c>
      <c r="B10" s="4" t="s">
        <v>66</v>
      </c>
      <c r="C10" s="28" t="s">
        <v>93</v>
      </c>
      <c r="D10">
        <v>3513</v>
      </c>
      <c r="E10" s="46">
        <v>0.6</v>
      </c>
    </row>
    <row r="11" spans="1:6">
      <c r="A11" s="4" t="s">
        <v>67</v>
      </c>
      <c r="B11" s="4" t="s">
        <v>66</v>
      </c>
      <c r="C11" s="28" t="s">
        <v>94</v>
      </c>
      <c r="D11">
        <v>4175</v>
      </c>
      <c r="E11" s="46">
        <v>0.5</v>
      </c>
    </row>
    <row r="12" spans="1:6">
      <c r="A12" s="4" t="s">
        <v>67</v>
      </c>
      <c r="B12" s="4" t="s">
        <v>66</v>
      </c>
      <c r="C12" s="28" t="s">
        <v>95</v>
      </c>
      <c r="D12">
        <v>120</v>
      </c>
      <c r="E12" s="46">
        <v>0.6</v>
      </c>
    </row>
    <row r="13" spans="1:6">
      <c r="A13" s="4" t="s">
        <v>67</v>
      </c>
      <c r="B13" s="4" t="s">
        <v>66</v>
      </c>
      <c r="C13" s="28" t="s">
        <v>96</v>
      </c>
      <c r="D13">
        <v>871</v>
      </c>
      <c r="E13" s="46">
        <v>0.6</v>
      </c>
    </row>
    <row r="14" spans="1:6">
      <c r="A14" s="4" t="s">
        <v>67</v>
      </c>
      <c r="B14" s="4" t="s">
        <v>66</v>
      </c>
      <c r="C14" s="28" t="s">
        <v>97</v>
      </c>
      <c r="D14">
        <v>1864</v>
      </c>
      <c r="E14" s="46">
        <v>0.5</v>
      </c>
    </row>
    <row r="15" spans="1:6" s="2" customFormat="1">
      <c r="A15" s="2" t="s">
        <v>67</v>
      </c>
      <c r="B15" s="2" t="s">
        <v>66</v>
      </c>
      <c r="C15" s="23" t="s">
        <v>98</v>
      </c>
      <c r="D15" s="2">
        <v>182</v>
      </c>
      <c r="E15" s="47">
        <v>0.7</v>
      </c>
      <c r="F15" s="41"/>
    </row>
    <row r="16" spans="1:6">
      <c r="A16" s="4" t="s">
        <v>67</v>
      </c>
      <c r="B16" s="4" t="s">
        <v>68</v>
      </c>
      <c r="C16" s="28" t="s">
        <v>85</v>
      </c>
      <c r="D16">
        <v>17919</v>
      </c>
      <c r="E16" s="46">
        <v>4.9000000000000004</v>
      </c>
    </row>
    <row r="17" spans="1:6">
      <c r="A17" s="4" t="s">
        <v>67</v>
      </c>
      <c r="B17" s="4" t="s">
        <v>68</v>
      </c>
      <c r="C17" s="28" t="s">
        <v>86</v>
      </c>
      <c r="D17">
        <v>4846</v>
      </c>
      <c r="E17" s="46">
        <v>4.3</v>
      </c>
    </row>
    <row r="18" spans="1:6">
      <c r="A18" s="4" t="s">
        <v>67</v>
      </c>
      <c r="B18" s="4" t="s">
        <v>68</v>
      </c>
      <c r="C18" s="28" t="s">
        <v>87</v>
      </c>
      <c r="D18">
        <v>7236</v>
      </c>
      <c r="E18" s="46">
        <v>4.9000000000000004</v>
      </c>
    </row>
    <row r="19" spans="1:6">
      <c r="A19" s="4" t="s">
        <v>67</v>
      </c>
      <c r="B19" s="4" t="s">
        <v>68</v>
      </c>
      <c r="C19" s="28" t="s">
        <v>88</v>
      </c>
      <c r="D19">
        <v>16164</v>
      </c>
      <c r="E19" s="46">
        <v>4.4000000000000004</v>
      </c>
    </row>
    <row r="20" spans="1:6">
      <c r="A20" s="4" t="s">
        <v>67</v>
      </c>
      <c r="B20" s="4" t="s">
        <v>68</v>
      </c>
      <c r="C20" s="28" t="s">
        <v>89</v>
      </c>
      <c r="D20">
        <v>12528</v>
      </c>
      <c r="E20" s="46">
        <v>4.3</v>
      </c>
    </row>
    <row r="21" spans="1:6">
      <c r="A21" s="4" t="s">
        <v>67</v>
      </c>
      <c r="B21" s="4" t="s">
        <v>68</v>
      </c>
      <c r="C21" s="28" t="s">
        <v>90</v>
      </c>
      <c r="D21">
        <v>20902</v>
      </c>
      <c r="E21" s="46">
        <v>4.2</v>
      </c>
    </row>
    <row r="22" spans="1:6">
      <c r="A22" s="4" t="s">
        <v>67</v>
      </c>
      <c r="B22" s="4" t="s">
        <v>68</v>
      </c>
      <c r="C22" s="28" t="s">
        <v>91</v>
      </c>
      <c r="D22">
        <v>50005</v>
      </c>
      <c r="E22" s="46">
        <v>3.8</v>
      </c>
    </row>
    <row r="23" spans="1:6">
      <c r="A23" s="4" t="s">
        <v>67</v>
      </c>
      <c r="B23" s="4" t="s">
        <v>68</v>
      </c>
      <c r="C23" s="28" t="s">
        <v>92</v>
      </c>
      <c r="D23">
        <v>12479</v>
      </c>
      <c r="E23" s="46">
        <v>4</v>
      </c>
    </row>
    <row r="24" spans="1:6">
      <c r="A24" s="4" t="s">
        <v>67</v>
      </c>
      <c r="B24" s="4" t="s">
        <v>68</v>
      </c>
      <c r="C24" s="28" t="s">
        <v>93</v>
      </c>
      <c r="D24">
        <v>24998</v>
      </c>
      <c r="E24" s="46">
        <v>4.4000000000000004</v>
      </c>
    </row>
    <row r="25" spans="1:6">
      <c r="A25" s="4" t="s">
        <v>67</v>
      </c>
      <c r="B25" s="4" t="s">
        <v>68</v>
      </c>
      <c r="C25" s="28" t="s">
        <v>94</v>
      </c>
      <c r="D25">
        <v>29551</v>
      </c>
      <c r="E25" s="46">
        <v>3.5</v>
      </c>
    </row>
    <row r="26" spans="1:6">
      <c r="A26" s="4" t="s">
        <v>67</v>
      </c>
      <c r="B26" s="4" t="s">
        <v>68</v>
      </c>
      <c r="C26" s="28" t="s">
        <v>95</v>
      </c>
      <c r="D26">
        <v>853</v>
      </c>
      <c r="E26" s="46">
        <v>4.2</v>
      </c>
    </row>
    <row r="27" spans="1:6">
      <c r="A27" s="4" t="s">
        <v>67</v>
      </c>
      <c r="B27" s="4" t="s">
        <v>68</v>
      </c>
      <c r="C27" s="28" t="s">
        <v>96</v>
      </c>
      <c r="D27">
        <v>871</v>
      </c>
      <c r="E27" s="46">
        <v>3.9</v>
      </c>
    </row>
    <row r="28" spans="1:6">
      <c r="A28" s="4" t="s">
        <v>67</v>
      </c>
      <c r="B28" s="4" t="s">
        <v>68</v>
      </c>
      <c r="C28" s="28" t="s">
        <v>97</v>
      </c>
      <c r="D28">
        <v>18104</v>
      </c>
      <c r="E28" s="46">
        <v>4.5</v>
      </c>
    </row>
    <row r="29" spans="1:6" s="2" customFormat="1">
      <c r="A29" s="2" t="s">
        <v>67</v>
      </c>
      <c r="B29" s="2" t="s">
        <v>68</v>
      </c>
      <c r="C29" s="23" t="s">
        <v>98</v>
      </c>
      <c r="D29" s="2">
        <v>1058</v>
      </c>
      <c r="E29" s="47">
        <v>4</v>
      </c>
      <c r="F29" s="41"/>
    </row>
    <row r="30" spans="1:6">
      <c r="A30" s="48" t="s">
        <v>120</v>
      </c>
      <c r="B30" s="4" t="s">
        <v>66</v>
      </c>
      <c r="C30" s="28" t="s">
        <v>85</v>
      </c>
      <c r="D30" s="12">
        <v>744</v>
      </c>
      <c r="E30" s="46">
        <v>37.6</v>
      </c>
    </row>
    <row r="31" spans="1:6">
      <c r="A31" s="48" t="s">
        <v>120</v>
      </c>
      <c r="B31" s="4" t="s">
        <v>66</v>
      </c>
      <c r="C31" s="28" t="s">
        <v>86</v>
      </c>
      <c r="D31" s="12">
        <v>178</v>
      </c>
      <c r="E31" s="46">
        <v>37.200000000000003</v>
      </c>
    </row>
    <row r="32" spans="1:6">
      <c r="A32" s="48" t="s">
        <v>120</v>
      </c>
      <c r="B32" s="4" t="s">
        <v>66</v>
      </c>
      <c r="C32" s="28" t="s">
        <v>87</v>
      </c>
      <c r="D32" s="12">
        <v>249</v>
      </c>
      <c r="E32" s="46">
        <v>32</v>
      </c>
    </row>
    <row r="33" spans="1:6">
      <c r="A33" s="48" t="s">
        <v>120</v>
      </c>
      <c r="B33" s="4" t="s">
        <v>66</v>
      </c>
      <c r="C33" s="28" t="s">
        <v>88</v>
      </c>
      <c r="D33" s="12">
        <v>644</v>
      </c>
      <c r="E33" s="46">
        <v>37.9</v>
      </c>
    </row>
    <row r="34" spans="1:6">
      <c r="A34" s="48" t="s">
        <v>120</v>
      </c>
      <c r="B34" s="4" t="s">
        <v>66</v>
      </c>
      <c r="C34" s="28" t="s">
        <v>89</v>
      </c>
      <c r="D34" s="12">
        <v>573</v>
      </c>
      <c r="E34" s="46">
        <v>40.9</v>
      </c>
    </row>
    <row r="35" spans="1:6">
      <c r="A35" s="48" t="s">
        <v>120</v>
      </c>
      <c r="B35" s="4" t="s">
        <v>66</v>
      </c>
      <c r="C35" s="28" t="s">
        <v>90</v>
      </c>
      <c r="D35" s="12">
        <v>1317</v>
      </c>
      <c r="E35" s="46">
        <v>46.9</v>
      </c>
    </row>
    <row r="36" spans="1:6">
      <c r="A36" s="48" t="s">
        <v>120</v>
      </c>
      <c r="B36" s="4" t="s">
        <v>66</v>
      </c>
      <c r="C36" s="28" t="s">
        <v>91</v>
      </c>
      <c r="D36">
        <v>1885</v>
      </c>
      <c r="E36" s="46">
        <v>35.6</v>
      </c>
    </row>
    <row r="37" spans="1:6">
      <c r="A37" s="48" t="s">
        <v>120</v>
      </c>
      <c r="B37" s="4" t="s">
        <v>66</v>
      </c>
      <c r="C37" s="28" t="s">
        <v>92</v>
      </c>
      <c r="D37">
        <v>534</v>
      </c>
      <c r="E37" s="46">
        <v>36.4</v>
      </c>
    </row>
    <row r="38" spans="1:6">
      <c r="A38" s="48" t="s">
        <v>120</v>
      </c>
      <c r="B38" s="4" t="s">
        <v>66</v>
      </c>
      <c r="C38" s="28" t="s">
        <v>93</v>
      </c>
      <c r="D38">
        <v>988</v>
      </c>
      <c r="E38" s="46">
        <v>34.700000000000003</v>
      </c>
    </row>
    <row r="39" spans="1:6">
      <c r="A39" s="48" t="s">
        <v>120</v>
      </c>
      <c r="B39" s="4" t="s">
        <v>66</v>
      </c>
      <c r="C39" s="28" t="s">
        <v>94</v>
      </c>
      <c r="D39">
        <v>1058</v>
      </c>
      <c r="E39" s="46">
        <v>31.1</v>
      </c>
    </row>
    <row r="40" spans="1:6">
      <c r="A40" s="48" t="s">
        <v>120</v>
      </c>
      <c r="B40" s="4" t="s">
        <v>66</v>
      </c>
      <c r="C40" s="28" t="s">
        <v>95</v>
      </c>
      <c r="D40">
        <v>40</v>
      </c>
      <c r="E40" s="46">
        <v>33.6</v>
      </c>
    </row>
    <row r="41" spans="1:6">
      <c r="A41" s="48" t="s">
        <v>120</v>
      </c>
      <c r="B41" s="4" t="s">
        <v>66</v>
      </c>
      <c r="C41" s="28" t="s">
        <v>96</v>
      </c>
      <c r="D41">
        <v>32</v>
      </c>
      <c r="E41" s="46">
        <v>26.7</v>
      </c>
    </row>
    <row r="42" spans="1:6">
      <c r="A42" s="48" t="s">
        <v>120</v>
      </c>
      <c r="B42" s="4" t="s">
        <v>66</v>
      </c>
      <c r="C42" s="28" t="s">
        <v>97</v>
      </c>
      <c r="D42">
        <v>759</v>
      </c>
      <c r="E42" s="46">
        <v>43.6</v>
      </c>
    </row>
    <row r="43" spans="1:6" s="2" customFormat="1">
      <c r="A43" s="49" t="s">
        <v>120</v>
      </c>
      <c r="B43" s="2" t="s">
        <v>66</v>
      </c>
      <c r="C43" s="23" t="s">
        <v>98</v>
      </c>
      <c r="D43" s="2">
        <v>70</v>
      </c>
      <c r="E43" s="47">
        <v>40</v>
      </c>
      <c r="F43" s="41"/>
    </row>
    <row r="44" spans="1:6">
      <c r="A44" s="48" t="s">
        <v>120</v>
      </c>
      <c r="B44" s="4" t="s">
        <v>68</v>
      </c>
      <c r="C44" s="28" t="s">
        <v>85</v>
      </c>
      <c r="D44">
        <v>2296</v>
      </c>
      <c r="E44" s="46">
        <v>13.4</v>
      </c>
    </row>
    <row r="45" spans="1:6">
      <c r="A45" s="48" t="s">
        <v>120</v>
      </c>
      <c r="B45" s="4" t="s">
        <v>68</v>
      </c>
      <c r="C45" s="28" t="s">
        <v>86</v>
      </c>
      <c r="D45">
        <v>497</v>
      </c>
      <c r="E45" s="46">
        <v>11.5</v>
      </c>
    </row>
    <row r="46" spans="1:6">
      <c r="A46" s="48" t="s">
        <v>120</v>
      </c>
      <c r="B46" s="4" t="s">
        <v>68</v>
      </c>
      <c r="C46" s="28" t="s">
        <v>87</v>
      </c>
      <c r="D46">
        <v>810</v>
      </c>
      <c r="E46" s="46">
        <v>12.2</v>
      </c>
    </row>
    <row r="47" spans="1:6">
      <c r="A47" s="48" t="s">
        <v>120</v>
      </c>
      <c r="B47" s="4" t="s">
        <v>68</v>
      </c>
      <c r="C47" s="28" t="s">
        <v>88</v>
      </c>
      <c r="D47">
        <v>1928</v>
      </c>
      <c r="E47" s="46">
        <v>13</v>
      </c>
    </row>
    <row r="48" spans="1:6">
      <c r="A48" s="48" t="s">
        <v>120</v>
      </c>
      <c r="B48" s="4" t="s">
        <v>68</v>
      </c>
      <c r="C48" s="28" t="s">
        <v>89</v>
      </c>
      <c r="D48">
        <v>1687</v>
      </c>
      <c r="E48" s="46">
        <v>14.3</v>
      </c>
    </row>
    <row r="49" spans="1:6">
      <c r="A49" s="48" t="s">
        <v>120</v>
      </c>
      <c r="B49" s="4" t="s">
        <v>68</v>
      </c>
      <c r="C49" s="28" t="s">
        <v>90</v>
      </c>
      <c r="D49">
        <v>3326</v>
      </c>
      <c r="E49" s="46">
        <v>16.600000000000001</v>
      </c>
    </row>
    <row r="50" spans="1:6">
      <c r="A50" s="48" t="s">
        <v>120</v>
      </c>
      <c r="B50" s="4" t="s">
        <v>68</v>
      </c>
      <c r="C50" s="28" t="s">
        <v>91</v>
      </c>
      <c r="D50">
        <v>7325</v>
      </c>
      <c r="E50" s="46">
        <v>16.2</v>
      </c>
    </row>
    <row r="51" spans="1:6">
      <c r="A51" s="48" t="s">
        <v>120</v>
      </c>
      <c r="B51" s="4" t="s">
        <v>68</v>
      </c>
      <c r="C51" s="28" t="s">
        <v>92</v>
      </c>
      <c r="D51">
        <v>1709</v>
      </c>
      <c r="E51" s="46">
        <v>14.9</v>
      </c>
    </row>
    <row r="52" spans="1:6">
      <c r="A52" s="48" t="s">
        <v>120</v>
      </c>
      <c r="B52" s="4" t="s">
        <v>68</v>
      </c>
      <c r="C52" s="28" t="s">
        <v>93</v>
      </c>
      <c r="D52">
        <v>3339</v>
      </c>
      <c r="E52" s="46">
        <v>14.7</v>
      </c>
    </row>
    <row r="53" spans="1:6">
      <c r="A53" s="48" t="s">
        <v>120</v>
      </c>
      <c r="B53" s="4" t="s">
        <v>68</v>
      </c>
      <c r="C53" s="28" t="s">
        <v>94</v>
      </c>
      <c r="D53">
        <v>3249</v>
      </c>
      <c r="E53" s="46">
        <v>12.7</v>
      </c>
    </row>
    <row r="54" spans="1:6">
      <c r="A54" s="48" t="s">
        <v>120</v>
      </c>
      <c r="B54" s="4" t="s">
        <v>68</v>
      </c>
      <c r="C54" s="28" t="s">
        <v>95</v>
      </c>
      <c r="D54">
        <v>142</v>
      </c>
      <c r="E54" s="46">
        <v>16.899999999999999</v>
      </c>
    </row>
    <row r="55" spans="1:6">
      <c r="A55" s="48" t="s">
        <v>120</v>
      </c>
      <c r="B55" s="4" t="s">
        <v>68</v>
      </c>
      <c r="C55" s="28" t="s">
        <v>96</v>
      </c>
      <c r="D55">
        <v>116</v>
      </c>
      <c r="E55" s="46">
        <v>14.4</v>
      </c>
    </row>
    <row r="56" spans="1:6">
      <c r="A56" s="48" t="s">
        <v>120</v>
      </c>
      <c r="B56" s="4" t="s">
        <v>68</v>
      </c>
      <c r="C56" s="28" t="s">
        <v>97</v>
      </c>
      <c r="D56">
        <v>2568</v>
      </c>
      <c r="E56" s="46">
        <v>14.8</v>
      </c>
    </row>
    <row r="57" spans="1:6" s="2" customFormat="1">
      <c r="A57" s="49" t="s">
        <v>120</v>
      </c>
      <c r="B57" s="2" t="s">
        <v>68</v>
      </c>
      <c r="C57" s="23" t="s">
        <v>98</v>
      </c>
      <c r="D57" s="2">
        <v>185</v>
      </c>
      <c r="E57" s="47">
        <v>18.3</v>
      </c>
      <c r="F57" s="41"/>
    </row>
    <row r="58" spans="1:6">
      <c r="C58" s="28"/>
    </row>
    <row r="59" spans="1:6">
      <c r="C59" s="28"/>
    </row>
    <row r="60" spans="1:6">
      <c r="C60" s="28"/>
    </row>
    <row r="61" spans="1:6">
      <c r="C61" s="28"/>
    </row>
    <row r="62" spans="1:6">
      <c r="C62" s="28"/>
    </row>
    <row r="63" spans="1:6">
      <c r="C63" s="28"/>
    </row>
    <row r="64" spans="1:6">
      <c r="C64" s="28"/>
    </row>
    <row r="65" spans="3:3">
      <c r="C65" s="28"/>
    </row>
    <row r="66" spans="3:3">
      <c r="C66" s="28"/>
    </row>
    <row r="67" spans="3:3">
      <c r="C67" s="28"/>
    </row>
    <row r="68" spans="3:3">
      <c r="C68" s="28"/>
    </row>
    <row r="69" spans="3:3">
      <c r="C69" s="28"/>
    </row>
    <row r="70" spans="3:3">
      <c r="C70" s="28"/>
    </row>
    <row r="71" spans="3:3">
      <c r="C71" s="28"/>
    </row>
    <row r="72" spans="3:3">
      <c r="C72" s="28"/>
    </row>
    <row r="73" spans="3:3">
      <c r="C73" s="28"/>
    </row>
    <row r="74" spans="3:3">
      <c r="C74" s="28"/>
    </row>
    <row r="75" spans="3:3">
      <c r="C75" s="28"/>
    </row>
    <row r="76" spans="3:3">
      <c r="C76" s="28"/>
    </row>
    <row r="77" spans="3:3">
      <c r="C77" s="28"/>
    </row>
    <row r="78" spans="3:3">
      <c r="C78" s="28"/>
    </row>
    <row r="79" spans="3:3">
      <c r="C79" s="28"/>
    </row>
    <row r="80" spans="3:3">
      <c r="C80" s="28"/>
    </row>
    <row r="81" spans="2:5">
      <c r="C81" s="28"/>
    </row>
    <row r="82" spans="2:5">
      <c r="C82" s="28"/>
    </row>
    <row r="83" spans="2:5">
      <c r="C83" s="28"/>
    </row>
    <row r="84" spans="2:5">
      <c r="C84" s="28"/>
    </row>
    <row r="85" spans="2:5">
      <c r="C85" s="28"/>
    </row>
    <row r="86" spans="2:5">
      <c r="B86" s="12"/>
      <c r="C86" s="28"/>
      <c r="D86" s="12"/>
      <c r="E86" s="29"/>
    </row>
    <row r="87" spans="2:5">
      <c r="B87" s="12"/>
      <c r="C87" s="28"/>
      <c r="D87" s="12"/>
      <c r="E87" s="29"/>
    </row>
    <row r="88" spans="2:5">
      <c r="B88" s="12"/>
      <c r="C88" s="28"/>
      <c r="D88" s="12"/>
      <c r="E88" s="29"/>
    </row>
    <row r="89" spans="2:5">
      <c r="B89" s="12"/>
      <c r="C89" s="28"/>
      <c r="D89" s="12"/>
      <c r="E89" s="29"/>
    </row>
    <row r="90" spans="2:5">
      <c r="B90" s="12"/>
      <c r="C90" s="28"/>
      <c r="D90" s="12"/>
      <c r="E90" s="29"/>
    </row>
    <row r="91" spans="2:5">
      <c r="B91" s="12"/>
      <c r="C91" s="28"/>
      <c r="D91" s="12"/>
      <c r="E91" s="29"/>
    </row>
    <row r="92" spans="2:5">
      <c r="B92" s="12"/>
      <c r="C92" s="28"/>
      <c r="D92" s="12"/>
      <c r="E92" s="29"/>
    </row>
    <row r="93" spans="2:5">
      <c r="B93" s="12"/>
      <c r="C93" s="28"/>
      <c r="D93" s="12"/>
      <c r="E93" s="29"/>
    </row>
    <row r="94" spans="2:5">
      <c r="B94" s="12"/>
      <c r="C94" s="28"/>
      <c r="D94" s="12"/>
      <c r="E94" s="29"/>
    </row>
    <row r="95" spans="2:5">
      <c r="B95" s="12"/>
      <c r="C95" s="28"/>
      <c r="D95" s="12"/>
      <c r="E95" s="29"/>
    </row>
    <row r="96" spans="2:5">
      <c r="B96" s="12"/>
      <c r="C96" s="28"/>
      <c r="D96" s="12"/>
      <c r="E96" s="29"/>
    </row>
    <row r="97" spans="2:5">
      <c r="B97" s="12"/>
      <c r="C97" s="28"/>
      <c r="D97" s="12"/>
      <c r="E97" s="29"/>
    </row>
    <row r="98" spans="2:5">
      <c r="B98" s="12"/>
      <c r="C98" s="28"/>
      <c r="D98" s="12"/>
      <c r="E98" s="29"/>
    </row>
    <row r="99" spans="2:5">
      <c r="B99" s="12"/>
      <c r="C99" s="28"/>
      <c r="D99" s="12"/>
      <c r="E99" s="29"/>
    </row>
    <row r="100" spans="2:5">
      <c r="B100" s="12"/>
      <c r="C100" s="28"/>
      <c r="D100" s="12"/>
      <c r="E100" s="29"/>
    </row>
    <row r="101" spans="2:5">
      <c r="B101" s="12"/>
      <c r="C101" s="28"/>
      <c r="D101" s="12"/>
      <c r="E101" s="29"/>
    </row>
    <row r="102" spans="2:5">
      <c r="B102" s="12"/>
      <c r="C102" s="28"/>
      <c r="D102" s="12"/>
      <c r="E102" s="29"/>
    </row>
    <row r="103" spans="2:5">
      <c r="B103" s="12"/>
      <c r="C103" s="28"/>
      <c r="D103" s="12"/>
      <c r="E103" s="29"/>
    </row>
    <row r="104" spans="2:5">
      <c r="B104" s="12"/>
      <c r="C104" s="28"/>
      <c r="D104" s="12"/>
      <c r="E104" s="29"/>
    </row>
    <row r="105" spans="2:5">
      <c r="B105" s="12"/>
      <c r="C105" s="28"/>
      <c r="D105" s="12"/>
      <c r="E105" s="29"/>
    </row>
    <row r="106" spans="2:5">
      <c r="B106" s="12"/>
      <c r="C106" s="28"/>
      <c r="D106" s="12"/>
      <c r="E106" s="29"/>
    </row>
    <row r="107" spans="2:5">
      <c r="B107" s="12"/>
      <c r="C107" s="28"/>
      <c r="D107" s="12"/>
      <c r="E107" s="29"/>
    </row>
    <row r="108" spans="2:5">
      <c r="B108" s="12"/>
      <c r="C108" s="28"/>
      <c r="D108" s="12"/>
      <c r="E108" s="29"/>
    </row>
    <row r="109" spans="2:5">
      <c r="B109" s="12"/>
      <c r="C109" s="28"/>
      <c r="D109" s="12"/>
      <c r="E109" s="29"/>
    </row>
    <row r="110" spans="2:5">
      <c r="B110" s="12"/>
      <c r="C110" s="28"/>
      <c r="D110" s="12"/>
      <c r="E110" s="29"/>
    </row>
    <row r="111" spans="2:5">
      <c r="B111" s="12"/>
      <c r="C111" s="28"/>
      <c r="D111" s="12"/>
      <c r="E111" s="29"/>
    </row>
    <row r="112" spans="2:5">
      <c r="B112" s="12"/>
      <c r="C112" s="28"/>
      <c r="D112" s="12"/>
      <c r="E112" s="29"/>
    </row>
    <row r="113" spans="2:5">
      <c r="B113" s="12"/>
      <c r="C113" s="28"/>
      <c r="D113" s="12"/>
      <c r="E113" s="29"/>
    </row>
    <row r="114" spans="2:5">
      <c r="C114" s="28"/>
    </row>
    <row r="115" spans="2:5">
      <c r="C115" s="28"/>
    </row>
    <row r="116" spans="2:5">
      <c r="C116" s="28"/>
    </row>
    <row r="117" spans="2:5">
      <c r="C117" s="28"/>
    </row>
    <row r="118" spans="2:5">
      <c r="C118" s="28"/>
    </row>
    <row r="119" spans="2:5">
      <c r="C119" s="28"/>
    </row>
    <row r="120" spans="2:5">
      <c r="C120" s="28"/>
    </row>
    <row r="121" spans="2:5">
      <c r="C121" s="28"/>
    </row>
    <row r="122" spans="2:5">
      <c r="C122" s="28"/>
    </row>
    <row r="123" spans="2:5">
      <c r="C123" s="28"/>
    </row>
    <row r="124" spans="2:5">
      <c r="C124" s="28"/>
    </row>
    <row r="125" spans="2:5">
      <c r="C125" s="28"/>
    </row>
    <row r="126" spans="2:5">
      <c r="C126" s="28"/>
    </row>
    <row r="127" spans="2:5">
      <c r="C127" s="28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M5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0" sqref="L10"/>
    </sheetView>
  </sheetViews>
  <sheetFormatPr baseColWidth="10" defaultColWidth="8.83203125" defaultRowHeight="14" x14ac:dyDescent="0"/>
  <cols>
    <col min="1" max="1" width="5" style="48" customWidth="1"/>
    <col min="2" max="2" width="10.5" style="58" customWidth="1"/>
    <col min="3" max="3" width="40.33203125" style="4" customWidth="1"/>
    <col min="4" max="4" width="7.33203125" style="85" customWidth="1"/>
    <col min="5" max="9" width="12.5" style="10" customWidth="1"/>
    <col min="14" max="14" width="8.83203125" style="48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8" customWidth="1"/>
    <col min="43" max="43" width="8.5" style="10" customWidth="1"/>
    <col min="44" max="44" width="8.5" style="74" customWidth="1"/>
    <col min="45" max="54" width="8.5" style="4" customWidth="1"/>
    <col min="55" max="55" width="7.83203125" style="4" customWidth="1"/>
    <col min="56" max="56" width="8.5" style="48" customWidth="1"/>
    <col min="66" max="16384" width="8.83203125" style="4"/>
  </cols>
  <sheetData>
    <row r="1" spans="1:56" s="3" customFormat="1">
      <c r="A1" s="89" t="s">
        <v>100</v>
      </c>
      <c r="B1" s="90" t="s">
        <v>121</v>
      </c>
      <c r="C1" s="88" t="s">
        <v>104</v>
      </c>
      <c r="D1" s="91" t="s">
        <v>143</v>
      </c>
      <c r="E1" s="87" t="s">
        <v>115</v>
      </c>
      <c r="F1" s="87" t="s">
        <v>116</v>
      </c>
      <c r="G1" s="87" t="s">
        <v>117</v>
      </c>
      <c r="H1" s="87" t="s">
        <v>175</v>
      </c>
      <c r="I1" s="87" t="s">
        <v>129</v>
      </c>
      <c r="J1" s="88" t="s">
        <v>176</v>
      </c>
      <c r="K1" s="88" t="s">
        <v>177</v>
      </c>
      <c r="L1" s="88" t="s">
        <v>178</v>
      </c>
      <c r="M1" s="88" t="s">
        <v>180</v>
      </c>
      <c r="N1" s="89" t="s">
        <v>179</v>
      </c>
      <c r="O1" s="92" t="s">
        <v>146</v>
      </c>
      <c r="P1" s="92" t="s">
        <v>147</v>
      </c>
      <c r="Q1" s="92" t="s">
        <v>148</v>
      </c>
      <c r="R1" s="92" t="s">
        <v>149</v>
      </c>
      <c r="S1" s="92" t="s">
        <v>150</v>
      </c>
      <c r="T1" s="92" t="s">
        <v>152</v>
      </c>
      <c r="U1" s="92" t="s">
        <v>151</v>
      </c>
      <c r="V1" s="92" t="s">
        <v>153</v>
      </c>
      <c r="W1" s="92" t="s">
        <v>154</v>
      </c>
      <c r="X1" s="92" t="s">
        <v>155</v>
      </c>
      <c r="Y1" s="92" t="s">
        <v>156</v>
      </c>
      <c r="Z1" s="92" t="s">
        <v>157</v>
      </c>
      <c r="AA1" s="92" t="s">
        <v>158</v>
      </c>
      <c r="AB1" s="93" t="s">
        <v>159</v>
      </c>
      <c r="AC1" s="94" t="s">
        <v>130</v>
      </c>
      <c r="AD1" s="94" t="s">
        <v>131</v>
      </c>
      <c r="AE1" s="94" t="s">
        <v>132</v>
      </c>
      <c r="AF1" s="94" t="s">
        <v>133</v>
      </c>
      <c r="AG1" s="94" t="s">
        <v>134</v>
      </c>
      <c r="AH1" s="94" t="s">
        <v>135</v>
      </c>
      <c r="AI1" s="94" t="s">
        <v>161</v>
      </c>
      <c r="AJ1" s="94" t="s">
        <v>136</v>
      </c>
      <c r="AK1" s="94" t="s">
        <v>137</v>
      </c>
      <c r="AL1" s="94" t="s">
        <v>138</v>
      </c>
      <c r="AM1" s="94" t="s">
        <v>139</v>
      </c>
      <c r="AN1" s="94" t="s">
        <v>140</v>
      </c>
      <c r="AO1" s="94" t="s">
        <v>141</v>
      </c>
      <c r="AP1" s="95" t="s">
        <v>142</v>
      </c>
      <c r="AQ1" s="81" t="s">
        <v>162</v>
      </c>
      <c r="AR1" s="81" t="s">
        <v>163</v>
      </c>
      <c r="AS1" s="81" t="s">
        <v>164</v>
      </c>
      <c r="AT1" s="81" t="s">
        <v>165</v>
      </c>
      <c r="AU1" s="81" t="s">
        <v>166</v>
      </c>
      <c r="AV1" s="81" t="s">
        <v>167</v>
      </c>
      <c r="AW1" s="81" t="s">
        <v>168</v>
      </c>
      <c r="AX1" s="81" t="s">
        <v>169</v>
      </c>
      <c r="AY1" s="81" t="s">
        <v>170</v>
      </c>
      <c r="AZ1" s="81" t="s">
        <v>171</v>
      </c>
      <c r="BA1" s="81" t="s">
        <v>172</v>
      </c>
      <c r="BB1" s="81" t="s">
        <v>173</v>
      </c>
      <c r="BC1" s="81" t="s">
        <v>160</v>
      </c>
      <c r="BD1" s="82" t="s">
        <v>174</v>
      </c>
    </row>
    <row r="2" spans="1:56" s="7" customFormat="1" ht="14" customHeight="1">
      <c r="A2" s="56">
        <v>1</v>
      </c>
      <c r="B2" s="57" t="s">
        <v>122</v>
      </c>
      <c r="C2" s="7" t="s">
        <v>18</v>
      </c>
      <c r="D2" s="83" t="s">
        <v>144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77">
        <f>_xlfn.PERCENTILE.INC($O2:$AB2,0.05)</f>
        <v>0.5</v>
      </c>
      <c r="K2" s="77">
        <f>_xlfn.PERCENTILE.INC($O2:$AB2,0.25)</f>
        <v>0.52500000000000002</v>
      </c>
      <c r="L2" s="77">
        <f>_xlfn.PERCENTILE.INC($O2:$AB2,0.5)</f>
        <v>0.6</v>
      </c>
      <c r="M2" s="77">
        <f>_xlfn.PERCENTILE.INC($O2:$AB2,0.75)</f>
        <v>0.6</v>
      </c>
      <c r="N2" s="79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6"/>
      <c r="AQ2" s="61"/>
      <c r="AR2" s="71"/>
      <c r="BD2" s="56"/>
    </row>
    <row r="3" spans="1:56" s="7" customFormat="1">
      <c r="A3" s="56">
        <v>2</v>
      </c>
      <c r="B3" s="57" t="s">
        <v>122</v>
      </c>
      <c r="C3" s="7" t="s">
        <v>19</v>
      </c>
      <c r="D3" s="83" t="s">
        <v>144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77">
        <f t="shared" ref="J3:J54" si="4">_xlfn.PERCENTILE.INC($O3:$AB3,0.05)</f>
        <v>2.63</v>
      </c>
      <c r="K3" s="77">
        <f t="shared" ref="K3:K54" si="5">_xlfn.PERCENTILE.INC($O3:$AB3,0.25)</f>
        <v>2.8249999999999997</v>
      </c>
      <c r="L3" s="77">
        <f>_xlfn.PERCENTILE.INC($O3:$AB3,0.5)</f>
        <v>3</v>
      </c>
      <c r="M3" s="77">
        <f t="shared" ref="M3:M54" si="6">_xlfn.PERCENTILE.INC($O3:$AB3,0.75)</f>
        <v>3.3</v>
      </c>
      <c r="N3" s="79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6"/>
      <c r="AQ3" s="61"/>
      <c r="AR3" s="71"/>
      <c r="BD3" s="56"/>
    </row>
    <row r="4" spans="1:56" s="12" customFormat="1">
      <c r="A4" s="63">
        <v>3</v>
      </c>
      <c r="B4" s="64" t="s">
        <v>122</v>
      </c>
      <c r="C4" s="12" t="s">
        <v>15</v>
      </c>
      <c r="D4" s="84" t="s">
        <v>145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77">
        <f t="shared" si="4"/>
        <v>0.5</v>
      </c>
      <c r="K4" s="77">
        <f t="shared" si="5"/>
        <v>0.5</v>
      </c>
      <c r="L4" s="77">
        <f t="shared" ref="L4:L54" si="8">_xlfn.PERCENTILE.INC($O4:$AB4,0.5)</f>
        <v>0.6</v>
      </c>
      <c r="M4" s="77">
        <f t="shared" si="6"/>
        <v>0.6</v>
      </c>
      <c r="N4" s="79">
        <f t="shared" si="7"/>
        <v>0.6349999999999999</v>
      </c>
      <c r="O4" s="66">
        <v>0.6</v>
      </c>
      <c r="P4" s="67">
        <v>0.5</v>
      </c>
      <c r="Q4" s="66">
        <v>0.6</v>
      </c>
      <c r="R4" s="66">
        <v>0.5</v>
      </c>
      <c r="S4" s="66">
        <v>0.6</v>
      </c>
      <c r="T4" s="66">
        <v>0.5</v>
      </c>
      <c r="U4" s="66">
        <v>0.6</v>
      </c>
      <c r="V4" s="66">
        <v>0.6</v>
      </c>
      <c r="W4" s="66">
        <v>0.6</v>
      </c>
      <c r="X4" s="66">
        <v>0.5</v>
      </c>
      <c r="Y4" s="66">
        <v>0.6</v>
      </c>
      <c r="Z4" s="66">
        <v>0.6</v>
      </c>
      <c r="AA4" s="66">
        <v>0.5</v>
      </c>
      <c r="AB4" s="69">
        <v>0.7</v>
      </c>
      <c r="AG4" s="12">
        <v>1606</v>
      </c>
      <c r="AH4" s="12">
        <v>6180</v>
      </c>
      <c r="AL4" s="12">
        <v>4175</v>
      </c>
      <c r="AO4" s="12">
        <v>1864</v>
      </c>
      <c r="AP4" s="63"/>
      <c r="AQ4" s="65"/>
      <c r="AR4" s="72"/>
      <c r="BC4" s="76"/>
      <c r="BD4" s="63"/>
    </row>
    <row r="5" spans="1:56">
      <c r="A5" s="48">
        <v>4</v>
      </c>
      <c r="B5" s="57" t="s">
        <v>122</v>
      </c>
      <c r="C5" s="4" t="s">
        <v>16</v>
      </c>
      <c r="D5" s="85" t="s">
        <v>145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77">
        <f t="shared" si="4"/>
        <v>3.6949999999999998</v>
      </c>
      <c r="K5" s="77">
        <f t="shared" si="5"/>
        <v>4</v>
      </c>
      <c r="L5" s="77">
        <f t="shared" si="8"/>
        <v>4.25</v>
      </c>
      <c r="M5" s="77">
        <f t="shared" si="6"/>
        <v>4.4000000000000004</v>
      </c>
      <c r="N5" s="79">
        <f t="shared" si="7"/>
        <v>4.9000000000000004</v>
      </c>
      <c r="O5" s="68">
        <v>4.9000000000000004</v>
      </c>
      <c r="P5" s="67">
        <v>4.3</v>
      </c>
      <c r="Q5" s="68">
        <v>4.9000000000000004</v>
      </c>
      <c r="R5" s="68">
        <v>4.4000000000000004</v>
      </c>
      <c r="S5" s="68">
        <v>4.3</v>
      </c>
      <c r="T5" s="68">
        <v>4.2</v>
      </c>
      <c r="U5" s="68">
        <v>3.8</v>
      </c>
      <c r="V5" s="68">
        <v>4</v>
      </c>
      <c r="W5" s="68">
        <v>4.4000000000000004</v>
      </c>
      <c r="X5" s="68">
        <v>3.5</v>
      </c>
      <c r="Y5" s="68">
        <v>4.2</v>
      </c>
      <c r="Z5" s="68">
        <v>3.9</v>
      </c>
      <c r="AA5" s="68">
        <v>4.5</v>
      </c>
      <c r="AB5" s="70">
        <v>4</v>
      </c>
      <c r="AG5" s="4">
        <v>12528</v>
      </c>
      <c r="AH5" s="4">
        <v>50005</v>
      </c>
      <c r="AL5" s="4">
        <v>29551</v>
      </c>
      <c r="AO5" s="4">
        <v>18104</v>
      </c>
      <c r="AQ5" s="61"/>
      <c r="AR5" s="73"/>
      <c r="BC5" s="76"/>
    </row>
    <row r="6" spans="1:56">
      <c r="A6" s="48">
        <v>5</v>
      </c>
      <c r="B6" s="57" t="s">
        <v>122</v>
      </c>
      <c r="C6" s="4" t="s">
        <v>17</v>
      </c>
      <c r="D6" s="85" t="s">
        <v>145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77">
        <f t="shared" si="4"/>
        <v>0.7</v>
      </c>
      <c r="K6" s="77">
        <f t="shared" si="5"/>
        <v>0.82500000000000007</v>
      </c>
      <c r="L6" s="77">
        <f t="shared" si="8"/>
        <v>0.9</v>
      </c>
      <c r="M6" s="77">
        <f t="shared" si="6"/>
        <v>1.5250000000000001</v>
      </c>
      <c r="N6" s="79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  <c r="AQ6" s="61"/>
    </row>
    <row r="7" spans="1:56" s="2" customFormat="1">
      <c r="A7" s="49">
        <v>6</v>
      </c>
      <c r="B7" s="59" t="s">
        <v>122</v>
      </c>
      <c r="C7" s="2" t="s">
        <v>20</v>
      </c>
      <c r="D7" s="86" t="s">
        <v>145</v>
      </c>
      <c r="E7" s="44">
        <f t="shared" si="0"/>
        <v>2.9</v>
      </c>
      <c r="F7" s="44">
        <f>MAX($O7:AB7)</f>
        <v>4</v>
      </c>
      <c r="G7" s="44">
        <f t="shared" si="1"/>
        <v>3.5857142857142854</v>
      </c>
      <c r="H7" s="44">
        <f t="shared" si="2"/>
        <v>3.55</v>
      </c>
      <c r="I7" s="44">
        <f t="shared" si="3"/>
        <v>0.33479532865306244</v>
      </c>
      <c r="J7" s="78">
        <f t="shared" si="4"/>
        <v>3.03</v>
      </c>
      <c r="K7" s="78">
        <f t="shared" si="5"/>
        <v>3.4</v>
      </c>
      <c r="L7" s="78">
        <f t="shared" si="8"/>
        <v>3.55</v>
      </c>
      <c r="M7" s="78">
        <f t="shared" si="6"/>
        <v>3.875</v>
      </c>
      <c r="N7" s="80">
        <f t="shared" si="7"/>
        <v>4</v>
      </c>
      <c r="O7" s="42">
        <v>3.1</v>
      </c>
      <c r="P7" s="23">
        <v>4</v>
      </c>
      <c r="Q7" s="42">
        <v>3.5</v>
      </c>
      <c r="R7" s="42">
        <v>3.8</v>
      </c>
      <c r="S7" s="42">
        <v>3.4</v>
      </c>
      <c r="T7" s="42">
        <v>3.5</v>
      </c>
      <c r="U7" s="42">
        <v>3.6</v>
      </c>
      <c r="V7" s="42">
        <v>3.8</v>
      </c>
      <c r="W7" s="42">
        <v>3.4</v>
      </c>
      <c r="X7" s="42">
        <v>3.4</v>
      </c>
      <c r="Y7" s="42">
        <v>3.9</v>
      </c>
      <c r="Z7" s="42">
        <v>4</v>
      </c>
      <c r="AA7" s="42">
        <v>3.9</v>
      </c>
      <c r="AB7" s="43">
        <v>2.9</v>
      </c>
      <c r="AG7" s="2">
        <v>495</v>
      </c>
      <c r="AH7" s="2">
        <v>2078</v>
      </c>
      <c r="AL7" s="2">
        <v>1203</v>
      </c>
      <c r="AO7" s="2">
        <v>807</v>
      </c>
      <c r="AP7" s="49"/>
      <c r="AQ7" s="62"/>
      <c r="AR7" s="75"/>
      <c r="BD7" s="49"/>
    </row>
    <row r="8" spans="1:56" ht="14" customHeight="1">
      <c r="A8" s="48">
        <v>7</v>
      </c>
      <c r="B8" s="58" t="s">
        <v>123</v>
      </c>
      <c r="C8" s="4" t="s">
        <v>21</v>
      </c>
      <c r="D8" s="85" t="s">
        <v>145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77">
        <f t="shared" si="4"/>
        <v>84.484999999999999</v>
      </c>
      <c r="K8" s="77">
        <f t="shared" si="5"/>
        <v>86.85</v>
      </c>
      <c r="L8" s="77">
        <f t="shared" si="8"/>
        <v>89.050000000000011</v>
      </c>
      <c r="M8" s="77">
        <f t="shared" si="6"/>
        <v>91.449999999999989</v>
      </c>
      <c r="N8" s="79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  <c r="AQ8" s="61"/>
    </row>
    <row r="9" spans="1:56">
      <c r="A9" s="48">
        <v>8</v>
      </c>
      <c r="B9" s="58" t="s">
        <v>123</v>
      </c>
      <c r="C9" s="4" t="s">
        <v>22</v>
      </c>
      <c r="D9" s="85" t="s">
        <v>145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77">
        <f t="shared" si="4"/>
        <v>80.015000000000001</v>
      </c>
      <c r="K9" s="77">
        <f t="shared" si="5"/>
        <v>83.95</v>
      </c>
      <c r="L9" s="77">
        <f t="shared" si="8"/>
        <v>87.15</v>
      </c>
      <c r="M9" s="77">
        <f t="shared" si="6"/>
        <v>93.1</v>
      </c>
      <c r="N9" s="79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  <c r="AQ9" s="61"/>
    </row>
    <row r="10" spans="1:56">
      <c r="A10" s="48">
        <v>9</v>
      </c>
      <c r="B10" s="58" t="s">
        <v>123</v>
      </c>
      <c r="C10" s="4" t="s">
        <v>23</v>
      </c>
      <c r="D10" s="85" t="s">
        <v>145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77">
        <f t="shared" si="4"/>
        <v>88.314999999999998</v>
      </c>
      <c r="K10" s="77">
        <f t="shared" si="5"/>
        <v>91.1</v>
      </c>
      <c r="L10" s="77">
        <f t="shared" si="8"/>
        <v>92.15</v>
      </c>
      <c r="M10" s="77">
        <f t="shared" si="6"/>
        <v>95.674999999999997</v>
      </c>
      <c r="N10" s="79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  <c r="AQ10" s="61"/>
    </row>
    <row r="11" spans="1:56">
      <c r="A11" s="48">
        <v>10</v>
      </c>
      <c r="B11" s="58" t="s">
        <v>123</v>
      </c>
      <c r="C11" s="4" t="s">
        <v>24</v>
      </c>
      <c r="D11" s="85" t="s">
        <v>145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77">
        <f t="shared" si="4"/>
        <v>79.984999999999999</v>
      </c>
      <c r="K11" s="77">
        <f t="shared" si="5"/>
        <v>83.724999999999994</v>
      </c>
      <c r="L11" s="77">
        <f t="shared" si="8"/>
        <v>86.55</v>
      </c>
      <c r="M11" s="77">
        <f t="shared" si="6"/>
        <v>88.75</v>
      </c>
      <c r="N11" s="79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  <c r="AQ11" s="61"/>
    </row>
    <row r="12" spans="1:56">
      <c r="A12" s="48">
        <v>11</v>
      </c>
      <c r="B12" s="58" t="s">
        <v>123</v>
      </c>
      <c r="C12" s="4" t="s">
        <v>25</v>
      </c>
      <c r="D12" s="85" t="s">
        <v>145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77">
        <f t="shared" si="4"/>
        <v>90.39</v>
      </c>
      <c r="K12" s="77">
        <f t="shared" si="5"/>
        <v>93.125</v>
      </c>
      <c r="L12" s="77">
        <f t="shared" si="8"/>
        <v>95.65</v>
      </c>
      <c r="M12" s="77">
        <f t="shared" si="6"/>
        <v>96.275000000000006</v>
      </c>
      <c r="N12" s="79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  <c r="AQ12" s="61"/>
    </row>
    <row r="13" spans="1:56">
      <c r="A13" s="48">
        <v>12</v>
      </c>
      <c r="B13" s="58" t="s">
        <v>123</v>
      </c>
      <c r="C13" s="4" t="s">
        <v>26</v>
      </c>
      <c r="D13" s="85" t="s">
        <v>145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77">
        <f t="shared" si="4"/>
        <v>71.795000000000002</v>
      </c>
      <c r="K13" s="77">
        <f t="shared" si="5"/>
        <v>77.974999999999994</v>
      </c>
      <c r="L13" s="77">
        <f t="shared" si="8"/>
        <v>80.25</v>
      </c>
      <c r="M13" s="77">
        <f t="shared" si="6"/>
        <v>82.05</v>
      </c>
      <c r="N13" s="79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  <c r="AQ13" s="61"/>
    </row>
    <row r="14" spans="1:56">
      <c r="A14" s="48">
        <v>13</v>
      </c>
      <c r="B14" s="58" t="s">
        <v>123</v>
      </c>
      <c r="C14" s="4" t="s">
        <v>27</v>
      </c>
      <c r="D14" s="85" t="s">
        <v>145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77">
        <f t="shared" si="4"/>
        <v>88.225000000000009</v>
      </c>
      <c r="K14" s="77">
        <f t="shared" si="5"/>
        <v>89.375</v>
      </c>
      <c r="L14" s="77">
        <f t="shared" si="8"/>
        <v>91.8</v>
      </c>
      <c r="M14" s="77">
        <f t="shared" si="6"/>
        <v>94.224999999999994</v>
      </c>
      <c r="N14" s="79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  <c r="AQ14" s="61"/>
    </row>
    <row r="15" spans="1:56">
      <c r="A15" s="48">
        <v>14</v>
      </c>
      <c r="B15" s="58" t="s">
        <v>123</v>
      </c>
      <c r="C15" s="4" t="s">
        <v>28</v>
      </c>
      <c r="D15" s="85" t="s">
        <v>145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77">
        <f t="shared" si="4"/>
        <v>93.28</v>
      </c>
      <c r="K15" s="77">
        <f t="shared" si="5"/>
        <v>94.5</v>
      </c>
      <c r="L15" s="77">
        <f t="shared" si="8"/>
        <v>95.45</v>
      </c>
      <c r="M15" s="77">
        <f t="shared" si="6"/>
        <v>95.7</v>
      </c>
      <c r="N15" s="79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  <c r="AQ15" s="61"/>
    </row>
    <row r="16" spans="1:56">
      <c r="A16" s="48">
        <v>15</v>
      </c>
      <c r="B16" s="58" t="s">
        <v>123</v>
      </c>
      <c r="C16" s="4" t="s">
        <v>29</v>
      </c>
      <c r="D16" s="85" t="s">
        <v>145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77">
        <f t="shared" si="4"/>
        <v>98.850000000000009</v>
      </c>
      <c r="K16" s="77">
        <f t="shared" si="5"/>
        <v>99.5</v>
      </c>
      <c r="L16" s="77">
        <f t="shared" si="8"/>
        <v>99.65</v>
      </c>
      <c r="M16" s="77">
        <f t="shared" si="6"/>
        <v>99.8</v>
      </c>
      <c r="N16" s="79">
        <f t="shared" si="7"/>
        <v>99.9</v>
      </c>
      <c r="O16" s="5">
        <v>99.8</v>
      </c>
      <c r="P16" s="28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  <c r="AQ16" s="61"/>
    </row>
    <row r="17" spans="1:56">
      <c r="A17" s="48">
        <v>16</v>
      </c>
      <c r="B17" s="58" t="s">
        <v>123</v>
      </c>
      <c r="C17" s="4" t="s">
        <v>30</v>
      </c>
      <c r="D17" s="85" t="s">
        <v>145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77">
        <f t="shared" si="4"/>
        <v>75.989999999999995</v>
      </c>
      <c r="K17" s="77">
        <f t="shared" si="5"/>
        <v>81.974999999999994</v>
      </c>
      <c r="L17" s="77">
        <f t="shared" si="8"/>
        <v>86.05</v>
      </c>
      <c r="M17" s="77">
        <f t="shared" si="6"/>
        <v>88.924999999999997</v>
      </c>
      <c r="N17" s="79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  <c r="AQ17" s="61"/>
    </row>
    <row r="18" spans="1:56">
      <c r="A18" s="48">
        <v>17</v>
      </c>
      <c r="B18" s="58" t="s">
        <v>123</v>
      </c>
      <c r="C18" s="4" t="s">
        <v>31</v>
      </c>
      <c r="D18" s="85" t="s">
        <v>145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77">
        <f t="shared" si="4"/>
        <v>87.825000000000003</v>
      </c>
      <c r="K18" s="77">
        <f t="shared" si="5"/>
        <v>89.825000000000003</v>
      </c>
      <c r="L18" s="77">
        <f t="shared" si="8"/>
        <v>93.6</v>
      </c>
      <c r="M18" s="77">
        <f t="shared" si="6"/>
        <v>96.575000000000003</v>
      </c>
      <c r="N18" s="79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  <c r="AQ18" s="61"/>
    </row>
    <row r="19" spans="1:56">
      <c r="A19" s="48">
        <v>18</v>
      </c>
      <c r="B19" s="58" t="s">
        <v>123</v>
      </c>
      <c r="C19" s="4" t="s">
        <v>32</v>
      </c>
      <c r="D19" s="85" t="s">
        <v>145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77">
        <f t="shared" si="4"/>
        <v>40.954999999999998</v>
      </c>
      <c r="K19" s="77">
        <f t="shared" si="5"/>
        <v>53.125</v>
      </c>
      <c r="L19" s="77">
        <f t="shared" si="8"/>
        <v>58.95</v>
      </c>
      <c r="M19" s="77">
        <f t="shared" si="6"/>
        <v>64.150000000000006</v>
      </c>
      <c r="N19" s="79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  <c r="AQ19" s="61"/>
    </row>
    <row r="20" spans="1:56">
      <c r="A20" s="48">
        <v>19</v>
      </c>
      <c r="B20" s="58" t="s">
        <v>123</v>
      </c>
      <c r="C20" s="4" t="s">
        <v>33</v>
      </c>
      <c r="D20" s="85" t="s">
        <v>145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77">
        <f t="shared" si="4"/>
        <v>21.949999999999996</v>
      </c>
      <c r="K20" s="77">
        <f t="shared" si="5"/>
        <v>62.075000000000003</v>
      </c>
      <c r="L20" s="77">
        <f t="shared" si="8"/>
        <v>69.5</v>
      </c>
      <c r="M20" s="77">
        <f t="shared" si="6"/>
        <v>75.375</v>
      </c>
      <c r="N20" s="79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  <c r="AQ20" s="61"/>
    </row>
    <row r="21" spans="1:56">
      <c r="A21" s="48">
        <v>20</v>
      </c>
      <c r="B21" s="58" t="s">
        <v>123</v>
      </c>
      <c r="C21" s="4" t="s">
        <v>34</v>
      </c>
      <c r="D21" s="85" t="s">
        <v>145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77">
        <f t="shared" si="4"/>
        <v>11.26</v>
      </c>
      <c r="K21" s="77">
        <f t="shared" si="5"/>
        <v>22.875</v>
      </c>
      <c r="L21" s="77">
        <f t="shared" si="8"/>
        <v>41.55</v>
      </c>
      <c r="M21" s="77">
        <f t="shared" si="6"/>
        <v>78.074999999999989</v>
      </c>
      <c r="N21" s="79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  <c r="AQ21" s="61"/>
    </row>
    <row r="22" spans="1:56">
      <c r="A22" s="48">
        <v>21</v>
      </c>
      <c r="B22" s="58" t="s">
        <v>123</v>
      </c>
      <c r="C22" s="4" t="s">
        <v>35</v>
      </c>
      <c r="D22" s="85" t="s">
        <v>145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77">
        <f t="shared" si="4"/>
        <v>12.315</v>
      </c>
      <c r="K22" s="77">
        <f t="shared" si="5"/>
        <v>34.799999999999997</v>
      </c>
      <c r="L22" s="77">
        <f t="shared" si="8"/>
        <v>60.55</v>
      </c>
      <c r="M22" s="77">
        <f t="shared" si="6"/>
        <v>87.075000000000003</v>
      </c>
      <c r="N22" s="79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  <c r="AQ22" s="61"/>
    </row>
    <row r="23" spans="1:56">
      <c r="A23" s="48">
        <v>22</v>
      </c>
      <c r="B23" s="58" t="s">
        <v>123</v>
      </c>
      <c r="C23" s="4" t="s">
        <v>36</v>
      </c>
      <c r="D23" s="85" t="s">
        <v>145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77">
        <f t="shared" si="4"/>
        <v>75.89</v>
      </c>
      <c r="K23" s="77">
        <f t="shared" si="5"/>
        <v>79.625</v>
      </c>
      <c r="L23" s="77">
        <f t="shared" si="8"/>
        <v>82.35</v>
      </c>
      <c r="M23" s="77">
        <f t="shared" si="6"/>
        <v>84.725000000000009</v>
      </c>
      <c r="N23" s="79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  <c r="AQ23" s="61"/>
    </row>
    <row r="24" spans="1:56">
      <c r="A24" s="48">
        <v>23</v>
      </c>
      <c r="B24" s="58" t="s">
        <v>123</v>
      </c>
      <c r="C24" s="4" t="s">
        <v>37</v>
      </c>
      <c r="D24" s="85" t="s">
        <v>145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77">
        <f t="shared" si="4"/>
        <v>80.08</v>
      </c>
      <c r="K24" s="77">
        <f t="shared" si="5"/>
        <v>85.525000000000006</v>
      </c>
      <c r="L24" s="77">
        <f t="shared" si="8"/>
        <v>87.1</v>
      </c>
      <c r="M24" s="77">
        <f t="shared" si="6"/>
        <v>89.825000000000003</v>
      </c>
      <c r="N24" s="79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  <c r="AQ24" s="61"/>
    </row>
    <row r="25" spans="1:56">
      <c r="A25" s="48">
        <v>24</v>
      </c>
      <c r="B25" s="58" t="s">
        <v>123</v>
      </c>
      <c r="C25" s="4" t="s">
        <v>38</v>
      </c>
      <c r="D25" s="85" t="s">
        <v>145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77">
        <f t="shared" si="4"/>
        <v>48.994999999999997</v>
      </c>
      <c r="K25" s="77">
        <f t="shared" si="5"/>
        <v>57.1</v>
      </c>
      <c r="L25" s="77">
        <f t="shared" si="8"/>
        <v>61.8</v>
      </c>
      <c r="M25" s="77">
        <f t="shared" si="6"/>
        <v>65.8</v>
      </c>
      <c r="N25" s="79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  <c r="AQ25" s="61"/>
    </row>
    <row r="26" spans="1:56">
      <c r="A26" s="48">
        <v>25</v>
      </c>
      <c r="B26" s="58" t="s">
        <v>123</v>
      </c>
      <c r="C26" s="4" t="s">
        <v>39</v>
      </c>
      <c r="D26" s="85" t="s">
        <v>145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77">
        <f t="shared" si="4"/>
        <v>73.35499999999999</v>
      </c>
      <c r="K26" s="77">
        <f t="shared" si="5"/>
        <v>74.95</v>
      </c>
      <c r="L26" s="77">
        <f t="shared" si="8"/>
        <v>76.900000000000006</v>
      </c>
      <c r="M26" s="77">
        <f t="shared" si="6"/>
        <v>82.025000000000006</v>
      </c>
      <c r="N26" s="79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  <c r="AQ26" s="61"/>
    </row>
    <row r="27" spans="1:56">
      <c r="A27" s="48">
        <v>26</v>
      </c>
      <c r="B27" s="58" t="s">
        <v>123</v>
      </c>
      <c r="C27" s="4" t="s">
        <v>40</v>
      </c>
      <c r="D27" s="85" t="s">
        <v>145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77">
        <f t="shared" si="4"/>
        <v>41.589999999999996</v>
      </c>
      <c r="K27" s="77">
        <f t="shared" si="5"/>
        <v>53.475000000000001</v>
      </c>
      <c r="L27" s="77">
        <f t="shared" si="8"/>
        <v>57.150000000000006</v>
      </c>
      <c r="M27" s="77">
        <f t="shared" si="6"/>
        <v>65.625</v>
      </c>
      <c r="N27" s="79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  <c r="AQ27" s="61"/>
    </row>
    <row r="28" spans="1:56" s="2" customFormat="1">
      <c r="A28" s="49">
        <v>27</v>
      </c>
      <c r="B28" s="60" t="s">
        <v>123</v>
      </c>
      <c r="C28" s="2" t="s">
        <v>41</v>
      </c>
      <c r="D28" s="86" t="s">
        <v>145</v>
      </c>
      <c r="E28" s="44">
        <f t="shared" si="0"/>
        <v>62.4</v>
      </c>
      <c r="F28" s="44">
        <f>MAX($O28:AB28)</f>
        <v>84.4</v>
      </c>
      <c r="G28" s="44">
        <f t="shared" si="1"/>
        <v>73.285714285714292</v>
      </c>
      <c r="H28" s="44">
        <f t="shared" si="2"/>
        <v>72.75</v>
      </c>
      <c r="I28" s="44">
        <f t="shared" si="9"/>
        <v>6.4858256271606693</v>
      </c>
      <c r="J28" s="78">
        <f t="shared" si="4"/>
        <v>63.504999999999995</v>
      </c>
      <c r="K28" s="78">
        <f t="shared" si="5"/>
        <v>69.125</v>
      </c>
      <c r="L28" s="78">
        <f t="shared" si="8"/>
        <v>72.75</v>
      </c>
      <c r="M28" s="78">
        <f t="shared" si="6"/>
        <v>77.3</v>
      </c>
      <c r="N28" s="80">
        <f t="shared" si="7"/>
        <v>82.515000000000001</v>
      </c>
      <c r="O28" s="42">
        <v>73.599999999999994</v>
      </c>
      <c r="P28" s="42">
        <v>77.5</v>
      </c>
      <c r="Q28" s="42">
        <v>68.3</v>
      </c>
      <c r="R28" s="42">
        <v>67.3</v>
      </c>
      <c r="S28" s="42">
        <v>62.4</v>
      </c>
      <c r="T28" s="42">
        <v>64.099999999999994</v>
      </c>
      <c r="U28" s="42">
        <v>71.900000000000006</v>
      </c>
      <c r="V28" s="42">
        <v>81.5</v>
      </c>
      <c r="W28" s="42">
        <v>74.2</v>
      </c>
      <c r="X28" s="42">
        <v>71.8</v>
      </c>
      <c r="Y28" s="42">
        <v>71.599999999999994</v>
      </c>
      <c r="Z28" s="42">
        <v>80.7</v>
      </c>
      <c r="AA28" s="42">
        <v>84.4</v>
      </c>
      <c r="AB28" s="43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9"/>
      <c r="AQ28" s="62"/>
      <c r="AR28" s="75"/>
      <c r="BD28" s="49"/>
    </row>
    <row r="29" spans="1:56">
      <c r="A29" s="48">
        <v>28</v>
      </c>
      <c r="B29" s="58" t="s">
        <v>124</v>
      </c>
      <c r="C29" s="4" t="s">
        <v>42</v>
      </c>
      <c r="D29" s="85" t="s">
        <v>145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77">
        <f t="shared" si="4"/>
        <v>19.614999999999998</v>
      </c>
      <c r="K29" s="77">
        <f t="shared" si="5"/>
        <v>21.774999999999999</v>
      </c>
      <c r="L29" s="77">
        <f t="shared" si="8"/>
        <v>23.799999999999997</v>
      </c>
      <c r="M29" s="77">
        <f t="shared" si="6"/>
        <v>24.475000000000001</v>
      </c>
      <c r="N29" s="79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  <c r="AQ29" s="61"/>
    </row>
    <row r="30" spans="1:56" s="2" customFormat="1">
      <c r="A30" s="49">
        <v>29</v>
      </c>
      <c r="B30" s="60" t="s">
        <v>124</v>
      </c>
      <c r="C30" s="2" t="s">
        <v>43</v>
      </c>
      <c r="D30" s="86" t="s">
        <v>145</v>
      </c>
      <c r="E30" s="44">
        <f t="shared" si="0"/>
        <v>11.8</v>
      </c>
      <c r="F30" s="44">
        <f>MAX($O30:AB30)</f>
        <v>20.7</v>
      </c>
      <c r="G30" s="44">
        <f t="shared" si="1"/>
        <v>17.114285714285717</v>
      </c>
      <c r="H30" s="44">
        <f t="shared" si="2"/>
        <v>17.149999999999999</v>
      </c>
      <c r="I30" s="44">
        <f t="shared" si="9"/>
        <v>2.4575964314305327</v>
      </c>
      <c r="J30" s="78">
        <f t="shared" si="4"/>
        <v>13.555</v>
      </c>
      <c r="K30" s="78">
        <f t="shared" si="5"/>
        <v>15.55</v>
      </c>
      <c r="L30" s="78">
        <f t="shared" si="8"/>
        <v>17.149999999999999</v>
      </c>
      <c r="M30" s="78">
        <f t="shared" si="6"/>
        <v>18.774999999999999</v>
      </c>
      <c r="N30" s="80">
        <f t="shared" si="7"/>
        <v>20.7</v>
      </c>
      <c r="O30" s="42">
        <v>19.3</v>
      </c>
      <c r="P30" s="42">
        <v>14.5</v>
      </c>
      <c r="Q30" s="42">
        <v>17.2</v>
      </c>
      <c r="R30" s="42">
        <v>17.8</v>
      </c>
      <c r="S30" s="42">
        <v>18.100000000000001</v>
      </c>
      <c r="T30" s="42">
        <v>20.7</v>
      </c>
      <c r="U30" s="42">
        <v>15.2</v>
      </c>
      <c r="V30" s="42">
        <v>15.4</v>
      </c>
      <c r="W30" s="42">
        <v>19</v>
      </c>
      <c r="X30" s="42">
        <v>20.7</v>
      </c>
      <c r="Y30" s="42">
        <v>11.8</v>
      </c>
      <c r="Z30" s="42">
        <v>16</v>
      </c>
      <c r="AA30" s="42">
        <v>16.8</v>
      </c>
      <c r="AB30" s="43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9"/>
      <c r="AQ30" s="62"/>
      <c r="AR30" s="75"/>
      <c r="BD30" s="49"/>
    </row>
    <row r="31" spans="1:56" ht="14" customHeight="1">
      <c r="A31" s="48">
        <v>30</v>
      </c>
      <c r="B31" s="58" t="s">
        <v>125</v>
      </c>
      <c r="C31" s="4" t="s">
        <v>44</v>
      </c>
      <c r="D31" s="85" t="s">
        <v>145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77">
        <f t="shared" si="4"/>
        <v>22.89</v>
      </c>
      <c r="K31" s="77">
        <f t="shared" si="5"/>
        <v>23.324999999999999</v>
      </c>
      <c r="L31" s="77">
        <f t="shared" si="8"/>
        <v>25.25</v>
      </c>
      <c r="M31" s="77">
        <f t="shared" si="6"/>
        <v>28.224999999999998</v>
      </c>
      <c r="N31" s="79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  <c r="AQ31" s="61"/>
    </row>
    <row r="32" spans="1:56">
      <c r="A32" s="48">
        <v>31</v>
      </c>
      <c r="B32" s="58" t="s">
        <v>125</v>
      </c>
      <c r="C32" s="4" t="s">
        <v>45</v>
      </c>
      <c r="D32" s="85" t="s">
        <v>145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77">
        <f t="shared" si="4"/>
        <v>54.14</v>
      </c>
      <c r="K32" s="77">
        <f t="shared" si="5"/>
        <v>55.05</v>
      </c>
      <c r="L32" s="77">
        <f t="shared" si="8"/>
        <v>55.8</v>
      </c>
      <c r="M32" s="77">
        <f t="shared" si="6"/>
        <v>57.475000000000001</v>
      </c>
      <c r="N32" s="79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  <c r="AQ32" s="61"/>
    </row>
    <row r="33" spans="1:56">
      <c r="A33" s="48">
        <v>32</v>
      </c>
      <c r="B33" s="58" t="s">
        <v>125</v>
      </c>
      <c r="C33" s="4" t="s">
        <v>46</v>
      </c>
      <c r="D33" s="85" t="s">
        <v>145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77">
        <f t="shared" si="4"/>
        <v>74.48</v>
      </c>
      <c r="K33" s="77">
        <f t="shared" si="5"/>
        <v>77.625</v>
      </c>
      <c r="L33" s="77">
        <f t="shared" si="8"/>
        <v>81</v>
      </c>
      <c r="M33" s="77">
        <f t="shared" si="6"/>
        <v>81.875</v>
      </c>
      <c r="N33" s="79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  <c r="AQ33" s="61"/>
    </row>
    <row r="34" spans="1:56" s="2" customFormat="1">
      <c r="A34" s="49">
        <v>33</v>
      </c>
      <c r="B34" s="60" t="s">
        <v>125</v>
      </c>
      <c r="C34" s="2" t="s">
        <v>47</v>
      </c>
      <c r="D34" s="86" t="s">
        <v>145</v>
      </c>
      <c r="E34" s="44">
        <f t="shared" ref="E34:E54" si="10">MIN($O34:$AB34)</f>
        <v>69.7</v>
      </c>
      <c r="F34" s="44">
        <f>MAX($O34:AB34)</f>
        <v>78.8</v>
      </c>
      <c r="G34" s="44">
        <f t="shared" ref="G34:G54" si="11">AVERAGE($O34:$AB34)</f>
        <v>73.871428571428581</v>
      </c>
      <c r="H34" s="44">
        <f t="shared" ref="H34:H54" si="12">MEDIAN($O34:$AB34)</f>
        <v>73.55</v>
      </c>
      <c r="I34" s="44">
        <f t="shared" si="9"/>
        <v>3.1027106192510403</v>
      </c>
      <c r="J34" s="78">
        <f t="shared" si="4"/>
        <v>69.7</v>
      </c>
      <c r="K34" s="78">
        <f t="shared" si="5"/>
        <v>71.5</v>
      </c>
      <c r="L34" s="78">
        <f t="shared" si="8"/>
        <v>73.55</v>
      </c>
      <c r="M34" s="78">
        <f t="shared" si="6"/>
        <v>76.524999999999991</v>
      </c>
      <c r="N34" s="80">
        <f t="shared" si="7"/>
        <v>77.89</v>
      </c>
      <c r="O34" s="42">
        <v>76.3</v>
      </c>
      <c r="P34" s="42">
        <v>75.400000000000006</v>
      </c>
      <c r="Q34" s="42">
        <v>72.400000000000006</v>
      </c>
      <c r="R34" s="42">
        <v>72.599999999999994</v>
      </c>
      <c r="S34" s="42">
        <v>76.599999999999994</v>
      </c>
      <c r="T34" s="42">
        <v>77.400000000000006</v>
      </c>
      <c r="U34" s="42">
        <v>74.099999999999994</v>
      </c>
      <c r="V34" s="42">
        <v>73</v>
      </c>
      <c r="W34" s="42">
        <v>78.8</v>
      </c>
      <c r="X34" s="42">
        <v>77.099999999999994</v>
      </c>
      <c r="Y34" s="42">
        <v>69.7</v>
      </c>
      <c r="Z34" s="42">
        <v>71.2</v>
      </c>
      <c r="AA34" s="42">
        <v>69.900000000000006</v>
      </c>
      <c r="AB34" s="43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9"/>
      <c r="AQ34" s="62"/>
      <c r="AR34" s="75"/>
      <c r="BD34" s="49"/>
    </row>
    <row r="35" spans="1:56" ht="14" customHeight="1">
      <c r="A35" s="48">
        <v>34</v>
      </c>
      <c r="B35" s="58" t="s">
        <v>127</v>
      </c>
      <c r="C35" s="4" t="s">
        <v>107</v>
      </c>
      <c r="D35" s="85" t="s">
        <v>145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77">
        <f t="shared" si="4"/>
        <v>29.560000000000002</v>
      </c>
      <c r="K35" s="77">
        <f t="shared" si="5"/>
        <v>33.875</v>
      </c>
      <c r="L35" s="77">
        <f t="shared" si="8"/>
        <v>36.799999999999997</v>
      </c>
      <c r="M35" s="77">
        <f t="shared" si="6"/>
        <v>39.475000000000001</v>
      </c>
      <c r="N35" s="79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  <c r="AQ35" s="61"/>
    </row>
    <row r="36" spans="1:56">
      <c r="A36" s="48">
        <v>35</v>
      </c>
      <c r="B36" s="58" t="s">
        <v>127</v>
      </c>
      <c r="C36" s="4" t="s">
        <v>108</v>
      </c>
      <c r="D36" s="85" t="s">
        <v>145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77">
        <f t="shared" si="4"/>
        <v>11.955</v>
      </c>
      <c r="K36" s="77">
        <f t="shared" si="5"/>
        <v>13.1</v>
      </c>
      <c r="L36" s="77">
        <f t="shared" si="8"/>
        <v>14.55</v>
      </c>
      <c r="M36" s="77">
        <f t="shared" si="6"/>
        <v>15.875</v>
      </c>
      <c r="N36" s="79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  <c r="AQ36" s="61"/>
    </row>
    <row r="37" spans="1:56">
      <c r="A37" s="48">
        <v>36</v>
      </c>
      <c r="B37" s="58" t="s">
        <v>127</v>
      </c>
      <c r="C37" s="4" t="s">
        <v>48</v>
      </c>
      <c r="D37" s="85" t="s">
        <v>145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77">
        <f t="shared" si="4"/>
        <v>25.114999999999998</v>
      </c>
      <c r="K37" s="77">
        <f t="shared" si="5"/>
        <v>25.824999999999999</v>
      </c>
      <c r="L37" s="77">
        <f t="shared" si="8"/>
        <v>29.4</v>
      </c>
      <c r="M37" s="77">
        <f t="shared" si="6"/>
        <v>30.824999999999999</v>
      </c>
      <c r="N37" s="79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  <c r="AQ37" s="61"/>
    </row>
    <row r="38" spans="1:56" s="2" customFormat="1">
      <c r="A38" s="49">
        <v>37</v>
      </c>
      <c r="B38" s="60" t="s">
        <v>127</v>
      </c>
      <c r="C38" s="2" t="s">
        <v>49</v>
      </c>
      <c r="D38" s="86" t="s">
        <v>145</v>
      </c>
      <c r="E38" s="44">
        <f t="shared" si="10"/>
        <v>17.399999999999999</v>
      </c>
      <c r="F38" s="44">
        <f>MAX($O38:AB38)</f>
        <v>24.8</v>
      </c>
      <c r="G38" s="44">
        <f t="shared" si="11"/>
        <v>20.37142857142857</v>
      </c>
      <c r="H38" s="44">
        <f t="shared" si="12"/>
        <v>19.850000000000001</v>
      </c>
      <c r="I38" s="44">
        <f t="shared" si="9"/>
        <v>2.1695191141847872</v>
      </c>
      <c r="J38" s="78">
        <f t="shared" si="4"/>
        <v>18.049999999999997</v>
      </c>
      <c r="K38" s="78">
        <f t="shared" si="5"/>
        <v>18.850000000000001</v>
      </c>
      <c r="L38" s="78">
        <f t="shared" si="8"/>
        <v>19.850000000000001</v>
      </c>
      <c r="M38" s="78">
        <f t="shared" si="6"/>
        <v>21.95</v>
      </c>
      <c r="N38" s="80">
        <f t="shared" si="7"/>
        <v>23.695</v>
      </c>
      <c r="O38" s="42">
        <v>20.2</v>
      </c>
      <c r="P38" s="42">
        <v>19</v>
      </c>
      <c r="Q38" s="42">
        <v>22.4</v>
      </c>
      <c r="R38" s="42">
        <v>18.5</v>
      </c>
      <c r="S38" s="42">
        <v>18.399999999999999</v>
      </c>
      <c r="T38" s="42">
        <v>18.8</v>
      </c>
      <c r="U38" s="42">
        <v>17.399999999999999</v>
      </c>
      <c r="V38" s="42">
        <v>20.6</v>
      </c>
      <c r="W38" s="42">
        <v>19.899999999999999</v>
      </c>
      <c r="X38" s="42">
        <v>19.2</v>
      </c>
      <c r="Y38" s="42">
        <v>23.1</v>
      </c>
      <c r="Z38" s="42">
        <v>23.1</v>
      </c>
      <c r="AA38" s="42">
        <v>19.8</v>
      </c>
      <c r="AB38" s="43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9"/>
      <c r="AQ38" s="62"/>
      <c r="AR38" s="75"/>
      <c r="BD38" s="49"/>
    </row>
    <row r="39" spans="1:56" ht="14" customHeight="1">
      <c r="A39" s="48">
        <v>38</v>
      </c>
      <c r="B39" s="58" t="s">
        <v>126</v>
      </c>
      <c r="C39" s="4" t="s">
        <v>50</v>
      </c>
      <c r="D39" s="85" t="s">
        <v>145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77">
        <f t="shared" si="4"/>
        <v>0</v>
      </c>
      <c r="K39" s="77">
        <f t="shared" si="5"/>
        <v>0.25</v>
      </c>
      <c r="L39" s="77">
        <f t="shared" si="8"/>
        <v>0.4</v>
      </c>
      <c r="M39" s="77">
        <f t="shared" si="6"/>
        <v>0.64999999999999991</v>
      </c>
      <c r="N39" s="79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  <c r="AQ39" s="61"/>
    </row>
    <row r="40" spans="1:56">
      <c r="A40" s="48">
        <v>39</v>
      </c>
      <c r="B40" s="58" t="s">
        <v>126</v>
      </c>
      <c r="C40" s="4" t="s">
        <v>51</v>
      </c>
      <c r="D40" s="85" t="s">
        <v>145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77">
        <f t="shared" si="4"/>
        <v>0.1</v>
      </c>
      <c r="K40" s="77">
        <f t="shared" si="5"/>
        <v>0.22500000000000001</v>
      </c>
      <c r="L40" s="77">
        <f t="shared" si="8"/>
        <v>0.3</v>
      </c>
      <c r="M40" s="77">
        <f t="shared" si="6"/>
        <v>0.3</v>
      </c>
      <c r="N40" s="79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  <c r="AQ40" s="61"/>
    </row>
    <row r="41" spans="1:56">
      <c r="A41" s="48">
        <v>40</v>
      </c>
      <c r="B41" s="58" t="s">
        <v>126</v>
      </c>
      <c r="C41" s="4" t="s">
        <v>52</v>
      </c>
      <c r="D41" s="85" t="s">
        <v>145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77">
        <f t="shared" si="4"/>
        <v>0.25999999999999995</v>
      </c>
      <c r="K41" s="77">
        <f t="shared" si="5"/>
        <v>0.8</v>
      </c>
      <c r="L41" s="77">
        <f t="shared" si="8"/>
        <v>0.9</v>
      </c>
      <c r="M41" s="77">
        <f t="shared" si="6"/>
        <v>1.4750000000000001</v>
      </c>
      <c r="N41" s="79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  <c r="AQ41" s="61"/>
    </row>
    <row r="42" spans="1:56">
      <c r="A42" s="48">
        <v>41</v>
      </c>
      <c r="B42" s="58" t="s">
        <v>126</v>
      </c>
      <c r="C42" s="4" t="s">
        <v>53</v>
      </c>
      <c r="D42" s="85" t="s">
        <v>145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77">
        <f t="shared" si="4"/>
        <v>0.16499999999999998</v>
      </c>
      <c r="K42" s="77">
        <f t="shared" si="5"/>
        <v>0.3</v>
      </c>
      <c r="L42" s="77">
        <f t="shared" si="8"/>
        <v>0.4</v>
      </c>
      <c r="M42" s="77">
        <f t="shared" si="6"/>
        <v>0.5</v>
      </c>
      <c r="N42" s="79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  <c r="AQ42" s="61"/>
    </row>
    <row r="43" spans="1:56">
      <c r="A43" s="48">
        <v>42</v>
      </c>
      <c r="B43" s="58" t="s">
        <v>126</v>
      </c>
      <c r="C43" s="4" t="s">
        <v>54</v>
      </c>
      <c r="D43" s="85" t="s">
        <v>145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77">
        <f t="shared" si="4"/>
        <v>49.895000000000003</v>
      </c>
      <c r="K43" s="77">
        <f t="shared" si="5"/>
        <v>53.5</v>
      </c>
      <c r="L43" s="77">
        <f t="shared" si="8"/>
        <v>56.650000000000006</v>
      </c>
      <c r="M43" s="77">
        <f t="shared" si="6"/>
        <v>61.224999999999994</v>
      </c>
      <c r="N43" s="79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  <c r="AQ43" s="61"/>
    </row>
    <row r="44" spans="1:56" s="2" customFormat="1">
      <c r="A44" s="49">
        <v>43</v>
      </c>
      <c r="B44" s="60" t="s">
        <v>126</v>
      </c>
      <c r="C44" s="2" t="s">
        <v>55</v>
      </c>
      <c r="D44" s="86" t="s">
        <v>145</v>
      </c>
      <c r="E44" s="44">
        <f t="shared" si="10"/>
        <v>21.4</v>
      </c>
      <c r="F44" s="44">
        <f>MAX($O44:AB44)</f>
        <v>46.7</v>
      </c>
      <c r="G44" s="44">
        <f t="shared" si="11"/>
        <v>28.085714285714289</v>
      </c>
      <c r="H44" s="44">
        <f t="shared" si="12"/>
        <v>26.05</v>
      </c>
      <c r="I44" s="44">
        <f t="shared" si="9"/>
        <v>7.0148038124720609</v>
      </c>
      <c r="J44" s="78">
        <f t="shared" si="4"/>
        <v>21.984999999999999</v>
      </c>
      <c r="K44" s="78">
        <f t="shared" si="5"/>
        <v>23.25</v>
      </c>
      <c r="L44" s="78">
        <f t="shared" si="8"/>
        <v>26.05</v>
      </c>
      <c r="M44" s="78">
        <f t="shared" si="6"/>
        <v>30.575000000000003</v>
      </c>
      <c r="N44" s="80">
        <f t="shared" si="7"/>
        <v>40.524999999999999</v>
      </c>
      <c r="O44" s="42">
        <v>37.200000000000003</v>
      </c>
      <c r="P44" s="42">
        <v>22.3</v>
      </c>
      <c r="Q44" s="42">
        <v>46.7</v>
      </c>
      <c r="R44" s="42">
        <v>26.1</v>
      </c>
      <c r="S44" s="42">
        <v>32.1</v>
      </c>
      <c r="T44" s="42">
        <v>26</v>
      </c>
      <c r="U44" s="42">
        <v>21.4</v>
      </c>
      <c r="V44" s="42">
        <v>23.8</v>
      </c>
      <c r="W44" s="42">
        <v>30.5</v>
      </c>
      <c r="X44" s="42">
        <v>23.1</v>
      </c>
      <c r="Y44" s="42">
        <v>30.6</v>
      </c>
      <c r="Z44" s="42">
        <v>27.3</v>
      </c>
      <c r="AA44" s="42">
        <v>22.4</v>
      </c>
      <c r="AB44" s="43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9"/>
      <c r="AQ44" s="62"/>
      <c r="AR44" s="75"/>
      <c r="BD44" s="49"/>
    </row>
    <row r="45" spans="1:56" ht="14" customHeight="1">
      <c r="A45" s="48">
        <v>44</v>
      </c>
      <c r="B45" s="58" t="s">
        <v>128</v>
      </c>
      <c r="C45" s="4" t="s">
        <v>56</v>
      </c>
      <c r="D45" s="85" t="s">
        <v>145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77">
        <f t="shared" si="4"/>
        <v>3.2</v>
      </c>
      <c r="K45" s="77">
        <f t="shared" si="5"/>
        <v>3.3249999999999997</v>
      </c>
      <c r="L45" s="77">
        <f t="shared" si="8"/>
        <v>3.7</v>
      </c>
      <c r="M45" s="77">
        <f t="shared" si="6"/>
        <v>4.2</v>
      </c>
      <c r="N45" s="79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  <c r="AQ45" s="61"/>
    </row>
    <row r="46" spans="1:56">
      <c r="A46" s="48">
        <v>45</v>
      </c>
      <c r="B46" s="58" t="s">
        <v>128</v>
      </c>
      <c r="C46" s="4" t="s">
        <v>57</v>
      </c>
      <c r="D46" s="85" t="s">
        <v>145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77">
        <f t="shared" si="4"/>
        <v>7.8649999999999993</v>
      </c>
      <c r="K46" s="77">
        <f t="shared" si="5"/>
        <v>9.7249999999999996</v>
      </c>
      <c r="L46" s="77">
        <f t="shared" si="8"/>
        <v>10</v>
      </c>
      <c r="M46" s="77">
        <f t="shared" si="6"/>
        <v>10.35</v>
      </c>
      <c r="N46" s="79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  <c r="AQ46" s="61"/>
    </row>
    <row r="47" spans="1:56">
      <c r="A47" s="48">
        <v>46</v>
      </c>
      <c r="B47" s="58" t="s">
        <v>128</v>
      </c>
      <c r="C47" s="4" t="s">
        <v>58</v>
      </c>
      <c r="D47" s="85" t="s">
        <v>145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77">
        <f t="shared" si="4"/>
        <v>0.99500000000000011</v>
      </c>
      <c r="K47" s="77">
        <f t="shared" si="5"/>
        <v>2.4</v>
      </c>
      <c r="L47" s="77">
        <f t="shared" si="8"/>
        <v>2.4</v>
      </c>
      <c r="M47" s="77">
        <f t="shared" si="6"/>
        <v>2.6750000000000003</v>
      </c>
      <c r="N47" s="79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  <c r="AQ47" s="61"/>
    </row>
    <row r="48" spans="1:56">
      <c r="A48" s="48">
        <v>47</v>
      </c>
      <c r="B48" s="58" t="s">
        <v>128</v>
      </c>
      <c r="C48" s="4" t="s">
        <v>59</v>
      </c>
      <c r="D48" s="85" t="s">
        <v>145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77">
        <f t="shared" si="4"/>
        <v>4.9749999999999996</v>
      </c>
      <c r="K48" s="77">
        <f t="shared" si="5"/>
        <v>6.125</v>
      </c>
      <c r="L48" s="77">
        <f t="shared" si="8"/>
        <v>6.8000000000000007</v>
      </c>
      <c r="M48" s="77">
        <f t="shared" si="6"/>
        <v>7.4</v>
      </c>
      <c r="N48" s="79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  <c r="AQ48" s="61"/>
    </row>
    <row r="49" spans="1:56">
      <c r="A49" s="48">
        <v>48</v>
      </c>
      <c r="B49" s="58" t="s">
        <v>128</v>
      </c>
      <c r="C49" s="4" t="s">
        <v>60</v>
      </c>
      <c r="D49" s="85" t="s">
        <v>145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77">
        <f t="shared" si="4"/>
        <v>0.99500000000000011</v>
      </c>
      <c r="K49" s="77">
        <f t="shared" si="5"/>
        <v>1.675</v>
      </c>
      <c r="L49" s="77">
        <f t="shared" si="8"/>
        <v>2.1</v>
      </c>
      <c r="M49" s="77">
        <f t="shared" si="6"/>
        <v>2.375</v>
      </c>
      <c r="N49" s="79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  <c r="AQ49" s="61"/>
    </row>
    <row r="50" spans="1:56">
      <c r="A50" s="48">
        <v>49</v>
      </c>
      <c r="B50" s="58" t="s">
        <v>128</v>
      </c>
      <c r="C50" s="4" t="s">
        <v>61</v>
      </c>
      <c r="D50" s="85" t="s">
        <v>145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77">
        <f t="shared" si="4"/>
        <v>3.665</v>
      </c>
      <c r="K50" s="77">
        <f t="shared" si="5"/>
        <v>4.4000000000000004</v>
      </c>
      <c r="L50" s="77">
        <f t="shared" si="8"/>
        <v>5</v>
      </c>
      <c r="M50" s="77">
        <f t="shared" si="6"/>
        <v>5.55</v>
      </c>
      <c r="N50" s="79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  <c r="AQ50" s="61"/>
    </row>
    <row r="51" spans="1:56">
      <c r="A51" s="48">
        <v>50</v>
      </c>
      <c r="B51" s="58" t="s">
        <v>128</v>
      </c>
      <c r="C51" s="4" t="s">
        <v>62</v>
      </c>
      <c r="D51" s="85" t="s">
        <v>145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77">
        <f t="shared" si="4"/>
        <v>0.69500000000000006</v>
      </c>
      <c r="K51" s="77">
        <f t="shared" si="5"/>
        <v>3.1749999999999998</v>
      </c>
      <c r="L51" s="77">
        <f t="shared" si="8"/>
        <v>5.75</v>
      </c>
      <c r="M51" s="77">
        <f t="shared" si="6"/>
        <v>7.5750000000000002</v>
      </c>
      <c r="N51" s="79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  <c r="AQ51" s="61"/>
    </row>
    <row r="52" spans="1:56">
      <c r="A52" s="48">
        <v>51</v>
      </c>
      <c r="B52" s="58" t="s">
        <v>128</v>
      </c>
      <c r="C52" s="4" t="s">
        <v>63</v>
      </c>
      <c r="D52" s="85" t="s">
        <v>145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77">
        <f t="shared" si="4"/>
        <v>1.0149999999999999</v>
      </c>
      <c r="K52" s="77">
        <f t="shared" si="5"/>
        <v>1.575</v>
      </c>
      <c r="L52" s="77">
        <f t="shared" si="8"/>
        <v>2.15</v>
      </c>
      <c r="M52" s="77">
        <f t="shared" si="6"/>
        <v>4.1749999999999998</v>
      </c>
      <c r="N52" s="79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  <c r="AQ52" s="61"/>
    </row>
    <row r="53" spans="1:56">
      <c r="A53" s="48">
        <v>52</v>
      </c>
      <c r="B53" s="58" t="s">
        <v>128</v>
      </c>
      <c r="C53" s="4" t="s">
        <v>64</v>
      </c>
      <c r="D53" s="85" t="s">
        <v>145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77">
        <f t="shared" si="4"/>
        <v>0.42999999999999994</v>
      </c>
      <c r="K53" s="77">
        <f t="shared" si="5"/>
        <v>0.6</v>
      </c>
      <c r="L53" s="77">
        <f t="shared" si="8"/>
        <v>0.75</v>
      </c>
      <c r="M53" s="77">
        <f t="shared" si="6"/>
        <v>1.1000000000000001</v>
      </c>
      <c r="N53" s="79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  <c r="AQ53" s="61"/>
    </row>
    <row r="54" spans="1:56" s="2" customFormat="1">
      <c r="A54" s="49">
        <v>53</v>
      </c>
      <c r="B54" s="60" t="s">
        <v>128</v>
      </c>
      <c r="C54" s="2" t="s">
        <v>65</v>
      </c>
      <c r="D54" s="86" t="s">
        <v>145</v>
      </c>
      <c r="E54" s="44">
        <f t="shared" si="10"/>
        <v>0.2</v>
      </c>
      <c r="F54" s="44">
        <f>MAX($O54:AB54)</f>
        <v>0.8</v>
      </c>
      <c r="G54" s="44">
        <f t="shared" si="11"/>
        <v>0.52857142857142858</v>
      </c>
      <c r="H54" s="44">
        <f t="shared" si="12"/>
        <v>0.55000000000000004</v>
      </c>
      <c r="I54" s="44">
        <f t="shared" si="9"/>
        <v>0.16374732612530429</v>
      </c>
      <c r="J54" s="78">
        <f t="shared" si="4"/>
        <v>0.26500000000000001</v>
      </c>
      <c r="K54" s="78">
        <f t="shared" si="5"/>
        <v>0.42500000000000004</v>
      </c>
      <c r="L54" s="78">
        <f t="shared" si="8"/>
        <v>0.55000000000000004</v>
      </c>
      <c r="M54" s="78">
        <f t="shared" si="6"/>
        <v>0.6</v>
      </c>
      <c r="N54" s="80">
        <f t="shared" si="7"/>
        <v>0.73499999999999999</v>
      </c>
      <c r="O54" s="42">
        <v>0.5</v>
      </c>
      <c r="P54" s="42">
        <v>0.3</v>
      </c>
      <c r="Q54" s="42">
        <v>0.7</v>
      </c>
      <c r="R54" s="42">
        <v>0.6</v>
      </c>
      <c r="S54" s="42">
        <v>0.4</v>
      </c>
      <c r="T54" s="42">
        <v>0.6</v>
      </c>
      <c r="U54" s="42">
        <v>0.5</v>
      </c>
      <c r="V54" s="42">
        <v>0.6</v>
      </c>
      <c r="W54" s="42">
        <v>0.4</v>
      </c>
      <c r="X54" s="42">
        <v>0.5</v>
      </c>
      <c r="Y54" s="42">
        <v>0.8</v>
      </c>
      <c r="Z54" s="42">
        <v>0.2</v>
      </c>
      <c r="AA54" s="42">
        <v>0.7</v>
      </c>
      <c r="AB54" s="43">
        <v>0.6</v>
      </c>
      <c r="AG54" s="2">
        <v>52</v>
      </c>
      <c r="AH54" s="2">
        <v>279</v>
      </c>
      <c r="AL54" s="2">
        <v>149</v>
      </c>
      <c r="AO54" s="2">
        <v>121</v>
      </c>
      <c r="AP54" s="49"/>
      <c r="AQ54" s="62"/>
      <c r="AR54" s="75"/>
      <c r="BD54" s="49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2013-02-28T18:38:58Z</dcterms:modified>
</cp:coreProperties>
</file>