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375" windowHeight="6540"/>
  </bookViews>
  <sheets>
    <sheet name="sdsfact" sheetId="14" r:id="rId1"/>
    <sheet name="sdsmatrix" sheetId="11" r:id="rId2"/>
    <sheet name="prevalence" sheetId="18" r:id="rId3"/>
    <sheet name="healthboards" sheetId="16" r:id="rId4"/>
    <sheet name="issue log" sheetId="17" r:id="rId5"/>
  </sheets>
  <calcPr calcId="144525"/>
</workbook>
</file>

<file path=xl/calcChain.xml><?xml version="1.0" encoding="utf-8"?>
<calcChain xmlns="http://schemas.openxmlformats.org/spreadsheetml/2006/main">
  <c r="C16" i="18" l="1"/>
  <c r="F127" i="14"/>
  <c r="E127" i="14"/>
  <c r="D127" i="14"/>
  <c r="F126" i="14"/>
  <c r="E126" i="14"/>
  <c r="D126" i="14"/>
  <c r="F125" i="14"/>
  <c r="E125" i="14"/>
  <c r="D125" i="14"/>
  <c r="F124" i="14"/>
  <c r="E124" i="14"/>
  <c r="D124" i="14"/>
  <c r="F123" i="14"/>
  <c r="E123" i="14"/>
  <c r="D123" i="14"/>
  <c r="F122" i="14"/>
  <c r="E122" i="14"/>
  <c r="D122" i="14"/>
  <c r="F121" i="14"/>
  <c r="E121" i="14"/>
  <c r="D121" i="14"/>
  <c r="F120" i="14"/>
  <c r="E120" i="14"/>
  <c r="D120" i="14"/>
  <c r="F119" i="14"/>
  <c r="E119" i="14"/>
  <c r="D119" i="14"/>
  <c r="F118" i="14"/>
  <c r="E118" i="14"/>
  <c r="D118" i="14"/>
  <c r="F117" i="14"/>
  <c r="E117" i="14"/>
  <c r="D117" i="14"/>
  <c r="F116" i="14"/>
  <c r="E116" i="14"/>
  <c r="D116" i="14"/>
  <c r="F115" i="14"/>
  <c r="E115" i="14"/>
  <c r="D115" i="14"/>
  <c r="F114" i="14"/>
  <c r="E114" i="14"/>
  <c r="D114" i="14"/>
  <c r="D72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31" i="14"/>
  <c r="E31" i="14"/>
  <c r="D32" i="14"/>
  <c r="E32" i="14"/>
  <c r="D33" i="14"/>
  <c r="E33" i="14"/>
  <c r="D34" i="14"/>
  <c r="E34" i="14"/>
  <c r="D35" i="14"/>
  <c r="E35" i="14"/>
  <c r="D36" i="14"/>
  <c r="E36" i="14"/>
  <c r="D37" i="14"/>
  <c r="E37" i="14"/>
  <c r="D38" i="14"/>
  <c r="E38" i="14"/>
  <c r="D39" i="14"/>
  <c r="E39" i="14"/>
  <c r="D40" i="14"/>
  <c r="E40" i="14"/>
  <c r="D41" i="14"/>
  <c r="E41" i="14"/>
  <c r="D42" i="14"/>
  <c r="E42" i="14"/>
  <c r="D43" i="14"/>
  <c r="E43" i="14"/>
  <c r="E30" i="14"/>
  <c r="D30" i="14"/>
  <c r="F101" i="14" l="1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00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86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58" i="14"/>
  <c r="F45" i="14"/>
  <c r="F73" i="14" s="1"/>
  <c r="F46" i="14"/>
  <c r="F74" i="14" s="1"/>
  <c r="F47" i="14"/>
  <c r="F75" i="14" s="1"/>
  <c r="F48" i="14"/>
  <c r="F76" i="14" s="1"/>
  <c r="F49" i="14"/>
  <c r="F77" i="14" s="1"/>
  <c r="F50" i="14"/>
  <c r="F78" i="14" s="1"/>
  <c r="F51" i="14"/>
  <c r="F79" i="14" s="1"/>
  <c r="F52" i="14"/>
  <c r="F80" i="14" s="1"/>
  <c r="F53" i="14"/>
  <c r="F81" i="14" s="1"/>
  <c r="F54" i="14"/>
  <c r="F82" i="14" s="1"/>
  <c r="F55" i="14"/>
  <c r="F83" i="14" s="1"/>
  <c r="F56" i="14"/>
  <c r="F84" i="14" s="1"/>
  <c r="F57" i="14"/>
  <c r="F85" i="14" s="1"/>
  <c r="F44" i="14"/>
  <c r="F72" i="14" s="1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16" i="14"/>
  <c r="F3" i="14"/>
  <c r="F31" i="14" s="1"/>
  <c r="F4" i="14"/>
  <c r="F32" i="14" s="1"/>
  <c r="F5" i="14"/>
  <c r="F33" i="14" s="1"/>
  <c r="F6" i="14"/>
  <c r="F34" i="14" s="1"/>
  <c r="F7" i="14"/>
  <c r="F35" i="14" s="1"/>
  <c r="F8" i="14"/>
  <c r="F36" i="14" s="1"/>
  <c r="F9" i="14"/>
  <c r="F37" i="14" s="1"/>
  <c r="F10" i="14"/>
  <c r="F38" i="14" s="1"/>
  <c r="F11" i="14"/>
  <c r="F39" i="14" s="1"/>
  <c r="F12" i="14"/>
  <c r="F40" i="14" s="1"/>
  <c r="F13" i="14"/>
  <c r="F41" i="14" s="1"/>
  <c r="F14" i="14"/>
  <c r="F42" i="14" s="1"/>
  <c r="F15" i="14"/>
  <c r="F43" i="14" s="1"/>
  <c r="F2" i="14"/>
  <c r="F30" i="14" s="1"/>
  <c r="R8" i="11" l="1"/>
  <c r="S8" i="11"/>
  <c r="T8" i="11"/>
  <c r="U8" i="11"/>
  <c r="V8" i="11"/>
  <c r="W8" i="11"/>
  <c r="X8" i="11"/>
  <c r="Y8" i="11"/>
  <c r="Z8" i="11"/>
  <c r="R9" i="11"/>
  <c r="S9" i="11"/>
  <c r="T9" i="11"/>
  <c r="U9" i="11"/>
  <c r="V9" i="11"/>
  <c r="W9" i="11"/>
  <c r="X9" i="11"/>
  <c r="Y9" i="11"/>
  <c r="Z9" i="11"/>
  <c r="R10" i="11"/>
  <c r="S10" i="11"/>
  <c r="T10" i="11"/>
  <c r="U10" i="11"/>
  <c r="V10" i="11"/>
  <c r="W10" i="11"/>
  <c r="X10" i="11"/>
  <c r="Y10" i="11"/>
  <c r="Z10" i="11"/>
  <c r="R11" i="11"/>
  <c r="S11" i="11"/>
  <c r="T11" i="11"/>
  <c r="U11" i="11"/>
  <c r="V11" i="11"/>
  <c r="W11" i="11"/>
  <c r="X11" i="11"/>
  <c r="Y11" i="11"/>
  <c r="Z11" i="11"/>
  <c r="R12" i="11"/>
  <c r="S12" i="11"/>
  <c r="T12" i="11"/>
  <c r="U12" i="11"/>
  <c r="V12" i="11"/>
  <c r="W12" i="11"/>
  <c r="X12" i="11"/>
  <c r="Y12" i="11"/>
  <c r="Z12" i="11"/>
  <c r="R13" i="11"/>
  <c r="S13" i="11"/>
  <c r="T13" i="11"/>
  <c r="U13" i="11"/>
  <c r="V13" i="11"/>
  <c r="W13" i="11"/>
  <c r="X13" i="11"/>
  <c r="Y13" i="11"/>
  <c r="Z13" i="11"/>
  <c r="R14" i="11"/>
  <c r="S14" i="11"/>
  <c r="T14" i="11"/>
  <c r="U14" i="11"/>
  <c r="V14" i="11"/>
  <c r="W14" i="11"/>
  <c r="X14" i="11"/>
  <c r="Y14" i="11"/>
  <c r="Z14" i="11"/>
  <c r="R15" i="11"/>
  <c r="S15" i="11"/>
  <c r="T15" i="11"/>
  <c r="U15" i="11"/>
  <c r="V15" i="11"/>
  <c r="W15" i="11"/>
  <c r="X15" i="11"/>
  <c r="Y15" i="11"/>
  <c r="Z15" i="11"/>
  <c r="R16" i="11"/>
  <c r="S16" i="11"/>
  <c r="T16" i="11"/>
  <c r="U16" i="11"/>
  <c r="V16" i="11"/>
  <c r="W16" i="11"/>
  <c r="X16" i="11"/>
  <c r="Y16" i="11"/>
  <c r="Z16" i="11"/>
  <c r="R17" i="11"/>
  <c r="S17" i="11"/>
  <c r="T17" i="11"/>
  <c r="U17" i="11"/>
  <c r="V17" i="11"/>
  <c r="W17" i="11"/>
  <c r="X17" i="11"/>
  <c r="Y17" i="11"/>
  <c r="Z17" i="11"/>
  <c r="R18" i="11"/>
  <c r="S18" i="11"/>
  <c r="T18" i="11"/>
  <c r="U18" i="11"/>
  <c r="V18" i="11"/>
  <c r="W18" i="11"/>
  <c r="X18" i="11"/>
  <c r="Y18" i="11"/>
  <c r="Z18" i="11"/>
  <c r="R19" i="11"/>
  <c r="S19" i="11"/>
  <c r="T19" i="11"/>
  <c r="U19" i="11"/>
  <c r="V19" i="11"/>
  <c r="W19" i="11"/>
  <c r="X19" i="11"/>
  <c r="Y19" i="11"/>
  <c r="Z19" i="11"/>
  <c r="R20" i="11"/>
  <c r="S20" i="11"/>
  <c r="T20" i="11"/>
  <c r="U20" i="11"/>
  <c r="V20" i="11"/>
  <c r="W20" i="11"/>
  <c r="X20" i="11"/>
  <c r="Y20" i="11"/>
  <c r="Z20" i="11"/>
  <c r="R21" i="11"/>
  <c r="S21" i="11"/>
  <c r="T21" i="11"/>
  <c r="U21" i="11"/>
  <c r="V21" i="11"/>
  <c r="W21" i="11"/>
  <c r="X21" i="11"/>
  <c r="Y21" i="11"/>
  <c r="Z21" i="11"/>
  <c r="R22" i="11"/>
  <c r="S22" i="11"/>
  <c r="T22" i="11"/>
  <c r="U22" i="11"/>
  <c r="V22" i="11"/>
  <c r="W22" i="11"/>
  <c r="X22" i="11"/>
  <c r="Y22" i="11"/>
  <c r="Z22" i="11"/>
  <c r="R23" i="11"/>
  <c r="S23" i="11"/>
  <c r="T23" i="11"/>
  <c r="U23" i="11"/>
  <c r="V23" i="11"/>
  <c r="W23" i="11"/>
  <c r="X23" i="11"/>
  <c r="Y23" i="11"/>
  <c r="Z23" i="11"/>
  <c r="R24" i="11"/>
  <c r="S24" i="11"/>
  <c r="T24" i="11"/>
  <c r="U24" i="11"/>
  <c r="V24" i="11"/>
  <c r="W24" i="11"/>
  <c r="X24" i="11"/>
  <c r="Y24" i="11"/>
  <c r="Z24" i="11"/>
  <c r="R25" i="11"/>
  <c r="S25" i="11"/>
  <c r="T25" i="11"/>
  <c r="U25" i="11"/>
  <c r="V25" i="11"/>
  <c r="W25" i="11"/>
  <c r="X25" i="11"/>
  <c r="Y25" i="11"/>
  <c r="Z25" i="11"/>
  <c r="R26" i="11"/>
  <c r="S26" i="11"/>
  <c r="T26" i="11"/>
  <c r="U26" i="11"/>
  <c r="V26" i="11"/>
  <c r="W26" i="11"/>
  <c r="X26" i="11"/>
  <c r="Y26" i="11"/>
  <c r="Z26" i="11"/>
  <c r="R27" i="11"/>
  <c r="S27" i="11"/>
  <c r="T27" i="11"/>
  <c r="U27" i="11"/>
  <c r="V27" i="11"/>
  <c r="W27" i="11"/>
  <c r="X27" i="11"/>
  <c r="Y27" i="11"/>
  <c r="Z27" i="11"/>
  <c r="R28" i="11"/>
  <c r="S28" i="11"/>
  <c r="T28" i="11"/>
  <c r="U28" i="11"/>
  <c r="V28" i="11"/>
  <c r="W28" i="11"/>
  <c r="X28" i="11"/>
  <c r="Y28" i="11"/>
  <c r="Z28" i="11"/>
  <c r="R29" i="11"/>
  <c r="S29" i="11"/>
  <c r="T29" i="11"/>
  <c r="U29" i="11"/>
  <c r="V29" i="11"/>
  <c r="W29" i="11"/>
  <c r="X29" i="11"/>
  <c r="Y29" i="11"/>
  <c r="Z29" i="11"/>
  <c r="R30" i="11"/>
  <c r="S30" i="11"/>
  <c r="T30" i="11"/>
  <c r="U30" i="11"/>
  <c r="V30" i="11"/>
  <c r="W30" i="11"/>
  <c r="X30" i="11"/>
  <c r="Y30" i="11"/>
  <c r="Z30" i="11"/>
  <c r="R31" i="11"/>
  <c r="S31" i="11"/>
  <c r="T31" i="11"/>
  <c r="U31" i="11"/>
  <c r="V31" i="11"/>
  <c r="W31" i="11"/>
  <c r="X31" i="11"/>
  <c r="Y31" i="11"/>
  <c r="Z31" i="11"/>
  <c r="R32" i="11"/>
  <c r="S32" i="11"/>
  <c r="T32" i="11"/>
  <c r="U32" i="11"/>
  <c r="V32" i="11"/>
  <c r="W32" i="11"/>
  <c r="X32" i="11"/>
  <c r="Y32" i="11"/>
  <c r="Z32" i="11"/>
  <c r="R33" i="11"/>
  <c r="S33" i="11"/>
  <c r="T33" i="11"/>
  <c r="U33" i="11"/>
  <c r="V33" i="11"/>
  <c r="W33" i="11"/>
  <c r="X33" i="11"/>
  <c r="Y33" i="11"/>
  <c r="Z33" i="11"/>
  <c r="R34" i="11"/>
  <c r="S34" i="11"/>
  <c r="T34" i="11"/>
  <c r="U34" i="11"/>
  <c r="V34" i="11"/>
  <c r="W34" i="11"/>
  <c r="X34" i="11"/>
  <c r="Y34" i="11"/>
  <c r="Z34" i="11"/>
  <c r="R35" i="11"/>
  <c r="S35" i="11"/>
  <c r="T35" i="11"/>
  <c r="U35" i="11"/>
  <c r="V35" i="11"/>
  <c r="W35" i="11"/>
  <c r="X35" i="11"/>
  <c r="Y35" i="11"/>
  <c r="Z35" i="11"/>
  <c r="R36" i="11"/>
  <c r="S36" i="11"/>
  <c r="T36" i="11"/>
  <c r="U36" i="11"/>
  <c r="V36" i="11"/>
  <c r="W36" i="11"/>
  <c r="X36" i="11"/>
  <c r="Y36" i="11"/>
  <c r="Z36" i="11"/>
  <c r="R37" i="11"/>
  <c r="S37" i="11"/>
  <c r="T37" i="11"/>
  <c r="U37" i="11"/>
  <c r="V37" i="11"/>
  <c r="W37" i="11"/>
  <c r="X37" i="11"/>
  <c r="Y37" i="11"/>
  <c r="Z37" i="11"/>
  <c r="R38" i="11"/>
  <c r="S38" i="11"/>
  <c r="T38" i="11"/>
  <c r="U38" i="11"/>
  <c r="V38" i="11"/>
  <c r="W38" i="11"/>
  <c r="X38" i="11"/>
  <c r="Y38" i="11"/>
  <c r="Z38" i="11"/>
  <c r="R39" i="11"/>
  <c r="S39" i="11"/>
  <c r="T39" i="11"/>
  <c r="U39" i="11"/>
  <c r="V39" i="11"/>
  <c r="W39" i="11"/>
  <c r="X39" i="11"/>
  <c r="Y39" i="11"/>
  <c r="Z39" i="11"/>
  <c r="R40" i="11"/>
  <c r="S40" i="11"/>
  <c r="T40" i="11"/>
  <c r="U40" i="11"/>
  <c r="V40" i="11"/>
  <c r="W40" i="11"/>
  <c r="X40" i="11"/>
  <c r="Y40" i="11"/>
  <c r="Z40" i="11"/>
  <c r="R41" i="11"/>
  <c r="S41" i="11"/>
  <c r="T41" i="11"/>
  <c r="U41" i="11"/>
  <c r="V41" i="11"/>
  <c r="W41" i="11"/>
  <c r="X41" i="11"/>
  <c r="Y41" i="11"/>
  <c r="Z41" i="11"/>
  <c r="R42" i="11"/>
  <c r="S42" i="11"/>
  <c r="T42" i="11"/>
  <c r="U42" i="11"/>
  <c r="V42" i="11"/>
  <c r="W42" i="11"/>
  <c r="X42" i="11"/>
  <c r="Y42" i="11"/>
  <c r="Z42" i="11"/>
  <c r="R43" i="11"/>
  <c r="S43" i="11"/>
  <c r="T43" i="11"/>
  <c r="U43" i="11"/>
  <c r="V43" i="11"/>
  <c r="W43" i="11"/>
  <c r="X43" i="11"/>
  <c r="Y43" i="11"/>
  <c r="Z43" i="11"/>
  <c r="R44" i="11"/>
  <c r="S44" i="11"/>
  <c r="T44" i="11"/>
  <c r="U44" i="11"/>
  <c r="V44" i="11"/>
  <c r="W44" i="11"/>
  <c r="X44" i="11"/>
  <c r="Y44" i="11"/>
  <c r="Z44" i="11"/>
  <c r="R45" i="11"/>
  <c r="S45" i="11"/>
  <c r="T45" i="11"/>
  <c r="U45" i="11"/>
  <c r="V45" i="11"/>
  <c r="W45" i="11"/>
  <c r="X45" i="11"/>
  <c r="Y45" i="11"/>
  <c r="Z45" i="11"/>
  <c r="R46" i="11"/>
  <c r="S46" i="11"/>
  <c r="T46" i="11"/>
  <c r="U46" i="11"/>
  <c r="V46" i="11"/>
  <c r="W46" i="11"/>
  <c r="X46" i="11"/>
  <c r="Y46" i="11"/>
  <c r="Z46" i="11"/>
  <c r="R47" i="11"/>
  <c r="S47" i="11"/>
  <c r="T47" i="11"/>
  <c r="U47" i="11"/>
  <c r="V47" i="11"/>
  <c r="W47" i="11"/>
  <c r="X47" i="11"/>
  <c r="Y47" i="11"/>
  <c r="Z47" i="11"/>
  <c r="R48" i="11"/>
  <c r="S48" i="11"/>
  <c r="T48" i="11"/>
  <c r="U48" i="11"/>
  <c r="V48" i="11"/>
  <c r="W48" i="11"/>
  <c r="X48" i="11"/>
  <c r="Y48" i="11"/>
  <c r="Z48" i="11"/>
  <c r="R49" i="11"/>
  <c r="S49" i="11"/>
  <c r="T49" i="11"/>
  <c r="U49" i="11"/>
  <c r="V49" i="11"/>
  <c r="W49" i="11"/>
  <c r="X49" i="11"/>
  <c r="Y49" i="11"/>
  <c r="Z49" i="11"/>
  <c r="R50" i="11"/>
  <c r="S50" i="11"/>
  <c r="T50" i="11"/>
  <c r="U50" i="11"/>
  <c r="V50" i="11"/>
  <c r="W50" i="11"/>
  <c r="X50" i="11"/>
  <c r="Y50" i="11"/>
  <c r="Z50" i="11"/>
  <c r="R51" i="11"/>
  <c r="S51" i="11"/>
  <c r="T51" i="11"/>
  <c r="U51" i="11"/>
  <c r="V51" i="11"/>
  <c r="W51" i="11"/>
  <c r="X51" i="11"/>
  <c r="Y51" i="11"/>
  <c r="Z51" i="11"/>
  <c r="R52" i="11"/>
  <c r="S52" i="11"/>
  <c r="T52" i="11"/>
  <c r="U52" i="11"/>
  <c r="V52" i="11"/>
  <c r="W52" i="11"/>
  <c r="X52" i="11"/>
  <c r="Y52" i="11"/>
  <c r="Z52" i="11"/>
  <c r="R53" i="11"/>
  <c r="S53" i="11"/>
  <c r="T53" i="11"/>
  <c r="U53" i="11"/>
  <c r="V53" i="11"/>
  <c r="W53" i="11"/>
  <c r="X53" i="11"/>
  <c r="Y53" i="11"/>
  <c r="Z53" i="11"/>
  <c r="R54" i="11"/>
  <c r="S54" i="11"/>
  <c r="T54" i="11"/>
  <c r="U54" i="11"/>
  <c r="V54" i="11"/>
  <c r="W54" i="11"/>
  <c r="X54" i="11"/>
  <c r="Y54" i="11"/>
  <c r="Z54" i="11"/>
  <c r="R3" i="11"/>
  <c r="S3" i="11"/>
  <c r="T3" i="11"/>
  <c r="U3" i="11"/>
  <c r="V3" i="11"/>
  <c r="W3" i="11"/>
  <c r="X3" i="11"/>
  <c r="Y3" i="11"/>
  <c r="Z3" i="11"/>
  <c r="R4" i="11"/>
  <c r="S4" i="11"/>
  <c r="T4" i="11"/>
  <c r="U4" i="11"/>
  <c r="V4" i="11"/>
  <c r="W4" i="11"/>
  <c r="X4" i="11"/>
  <c r="Y4" i="11"/>
  <c r="Z4" i="11"/>
  <c r="R5" i="11"/>
  <c r="S5" i="11"/>
  <c r="T5" i="11"/>
  <c r="U5" i="11"/>
  <c r="V5" i="11"/>
  <c r="W5" i="11"/>
  <c r="X5" i="11"/>
  <c r="Y5" i="11"/>
  <c r="Z5" i="11"/>
  <c r="R6" i="11"/>
  <c r="S6" i="11"/>
  <c r="T6" i="11"/>
  <c r="U6" i="11"/>
  <c r="V6" i="11"/>
  <c r="W6" i="11"/>
  <c r="X6" i="11"/>
  <c r="Y6" i="11"/>
  <c r="Z6" i="11"/>
  <c r="R7" i="11"/>
  <c r="S7" i="11"/>
  <c r="T7" i="11"/>
  <c r="U7" i="11"/>
  <c r="V7" i="11"/>
  <c r="W7" i="11"/>
  <c r="X7" i="11"/>
  <c r="Y7" i="11"/>
  <c r="Z7" i="11"/>
  <c r="W2" i="11"/>
  <c r="V2" i="11"/>
  <c r="U2" i="11"/>
  <c r="T2" i="11"/>
  <c r="S2" i="11"/>
  <c r="R2" i="11"/>
  <c r="Z2" i="11"/>
  <c r="Y2" i="11"/>
  <c r="X2" i="11"/>
</calcChain>
</file>

<file path=xl/sharedStrings.xml><?xml version="1.0" encoding="utf-8"?>
<sst xmlns="http://schemas.openxmlformats.org/spreadsheetml/2006/main" count="548" uniqueCount="134">
  <si>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</si>
  <si>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</si>
  <si>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</si>
  <si>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</si>
  <si>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</si>
  <si>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</si>
  <si>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</si>
  <si>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</si>
  <si>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</si>
  <si>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</si>
  <si>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</si>
  <si>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</si>
  <si>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</si>
  <si>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</si>
  <si>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</si>
  <si>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</si>
  <si>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MIN</t>
  </si>
  <si>
    <t>MAX</t>
  </si>
  <si>
    <t>MEAN</t>
  </si>
  <si>
    <t>MEDIUM</t>
  </si>
  <si>
    <t>QR0</t>
  </si>
  <si>
    <t>QR1</t>
  </si>
  <si>
    <t>QR2</t>
  </si>
  <si>
    <t>QR3</t>
  </si>
  <si>
    <t>QR4</t>
  </si>
  <si>
    <t>Crude prevalence of T2 diabetes</t>
  </si>
  <si>
    <t>Estimated % pop undiagnosed diabetes</t>
  </si>
  <si>
    <t>Description</t>
  </si>
  <si>
    <t>Domain</t>
  </si>
  <si>
    <t>ID</t>
  </si>
  <si>
    <t>% of diabetes po (T1) with HbA1c &gt; 75mmol/mol</t>
  </si>
  <si>
    <t>% of diabetes po (T2) with HbA1c &gt; 75mmol/mol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</si>
  <si>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</si>
  <si>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</si>
  <si>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</si>
  <si>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</si>
  <si>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</si>
  <si>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</si>
  <si>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</si>
  <si>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</si>
  <si>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</si>
  <si>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</si>
  <si>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</si>
  <si>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</si>
  <si>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</si>
  <si>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</si>
  <si>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</si>
  <si>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</si>
  <si>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</si>
  <si>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</si>
  <si>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</si>
  <si>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</si>
  <si>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</si>
  <si>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</si>
  <si>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</si>
  <si>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</si>
  <si>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</si>
  <si>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</si>
  <si>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</si>
  <si>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</si>
  <si>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</si>
  <si>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</si>
  <si>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</si>
  <si>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</si>
  <si>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</si>
  <si>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</si>
  <si>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</si>
  <si>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</si>
  <si>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</si>
  <si>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</si>
  <si>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</si>
  <si>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</si>
  <si>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</si>
  <si>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</si>
  <si>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</si>
  <si>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</si>
  <si>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</si>
  <si>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</si>
  <si>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</si>
  <si>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</si>
  <si>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measure_p</t>
  </si>
  <si>
    <t>measure_v</t>
  </si>
  <si>
    <t>T1</t>
  </si>
  <si>
    <t>crude prevalence of diabetes</t>
  </si>
  <si>
    <t>T2</t>
  </si>
  <si>
    <t>% of diabetes pop with HbA1c &gt; 75 mmol/mol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</si>
  <si>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</si>
  <si>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</si>
  <si>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</si>
  <si>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</si>
  <si>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</si>
  <si>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</si>
  <si>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</si>
  <si>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</si>
  <si>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</si>
  <si>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</si>
  <si>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</si>
  <si>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</si>
  <si>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</si>
  <si>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</si>
  <si>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hb_id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</si>
  <si>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</si>
  <si>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</si>
  <si>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</si>
  <si>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</si>
  <si>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</si>
  <si>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</si>
  <si>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</si>
  <si>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</si>
  <si>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</si>
  <si>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</si>
  <si>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</si>
  <si>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</si>
  <si>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</si>
  <si>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</si>
  <si>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</si>
  <si>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</si>
  <si>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baseline_p</t>
  </si>
  <si>
    <t>diabetes_type</t>
  </si>
  <si>
    <t>% of diabetes pop are obese (BMI ≥ 30)</t>
  </si>
  <si>
    <t>midyr_pop_est</t>
  </si>
  <si>
    <t>code</t>
  </si>
  <si>
    <t>id</t>
  </si>
  <si>
    <t>name</t>
  </si>
  <si>
    <t>how best to structure the data</t>
  </si>
  <si>
    <t>how best to visualise</t>
  </si>
  <si>
    <t>what metrics to focus on</t>
  </si>
  <si>
    <t>report some metrics over time e.g. prevalence (2007-2011)</t>
  </si>
  <si>
    <t>validation of data &amp; testing of metrics</t>
  </si>
  <si>
    <t>separate datasheet for prevalence (see 1 &amp; 6)</t>
  </si>
  <si>
    <t>numbers not working properly when aggregating for a board/typedm… because we calc average but we need a separate metric for all typedm, or to sum by type and average by board</t>
  </si>
  <si>
    <t>population</t>
  </si>
  <si>
    <t>diabetics on register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</si>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</sst>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Border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5" fontId="1" fillId="0" borderId="1" xfId="1" applyNumberFormat="1" applyFont="1" applyBorder="1"/>
    <xf numFmtId="166" fontId="1" fillId="0" borderId="1" xfId="0" applyNumberFormat="1" applyFont="1" applyBorder="1"/>
    <xf numFmtId="166" fontId="0" fillId="0" borderId="0" xfId="0" applyNumberFormat="1"/>
    <xf numFmtId="165" fontId="0" fillId="0" borderId="0" xfId="1" applyNumberFormat="1" applyFont="1"/>
    <xf numFmtId="0" fontId="0" fillId="0" borderId="0" xfId="0" applyFont="1"/>
    <xf numFmtId="166" fontId="0" fillId="0" borderId="0" xfId="0" applyNumberFormat="1" applyFont="1"/>
    <xf numFmtId="165" fontId="3" fillId="0" borderId="0" xfId="1" applyNumberFormat="1" applyFont="1" applyFill="1"/>
    <xf numFmtId="165" fontId="3" fillId="0" borderId="0" xfId="1" applyNumberFormat="1" applyFont="1" applyFill="1" applyBorder="1"/>
    <xf numFmtId="0" fontId="0" fillId="0" borderId="1" xfId="0" applyFill="1" applyBorder="1"/>
    <xf numFmtId="2" fontId="0" fillId="0" borderId="0" xfId="0" applyNumberFormat="1"/>
    <xf numFmtId="2" fontId="1" fillId="0" borderId="1" xfId="0" applyNumberFormat="1" applyFont="1" applyBorder="1"/>
    <xf numFmtId="2" fontId="0" fillId="0" borderId="1" xfId="0" applyNumberFormat="1" applyBorder="1"/>
    <xf numFmtId="2" fontId="0" fillId="0" borderId="3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2" fontId="1" fillId="0" borderId="3" xfId="0" applyNumberFormat="1" applyFon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165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workbookViewId="0">
      <pane ySplit="1" topLeftCell="A59" activePane="bottomLeft" state="frozen"/>
      <selection pane="bottomLeft" activeCell="B114" sqref="B114:B127"/>
    </sheetView>
  </sheetViews>
  <sheetFormatPr defaultRowHeight="15" x14ac:dyDescent="0.25"/>
  <cols>
    <col min="1" max="1" width="48.5703125" style="3" customWidth="1"/>
    <col min="2" max="2" width="14.85546875" customWidth="1"/>
    <col min="3" max="3" width="9.5703125" style="3" customWidth="1"/>
    <col min="4" max="4" width="10.7109375" bestFit="1" customWidth="1"/>
    <col min="5" max="5" width="10.85546875" style="42" bestFit="1" customWidth="1"/>
    <col min="6" max="6" width="10.7109375" style="36" bestFit="1" customWidth="1"/>
  </cols>
  <sheetData>
    <row r="1" spans="1:6" s="2" customFormat="1" x14ac:dyDescent="0.25">
      <c r="A1" s="25" t="s">
        <v>0</v>
      </c>
      <c r="B1" s="1" t="s">
        <v>118</v>
      </c>
      <c r="C1" s="44" t="s">
        <v>100</v>
      </c>
      <c r="D1" s="1" t="s">
        <v>81</v>
      </c>
      <c r="E1" s="41" t="s">
        <v>80</v>
      </c>
      <c r="F1" s="37" t="s">
        <v>117</v>
      </c>
    </row>
    <row r="2" spans="1:6" x14ac:dyDescent="0.25">
      <c r="A2" s="3" t="s">
        <v>83</v>
      </c>
      <c r="B2" t="s">
        <v>82</v>
      </c>
      <c r="C2" s="45" t="s">
        <v>103</v>
      </c>
      <c r="D2">
        <v>2221</v>
      </c>
      <c r="E2" s="42">
        <v>0.6</v>
      </c>
      <c r="F2" s="36">
        <f>SUM(E$2:E$15)/14</f>
        <v>0.5714285714285714</v>
      </c>
    </row>
    <row r="3" spans="1:6" x14ac:dyDescent="0.25">
      <c r="A3" s="3" t="s">
        <v>83</v>
      </c>
      <c r="B3" t="s">
        <v>82</v>
      </c>
      <c r="C3" s="45" t="s">
        <v>104</v>
      </c>
      <c r="D3">
        <v>614</v>
      </c>
      <c r="E3" s="42">
        <v>0.5</v>
      </c>
      <c r="F3" s="36">
        <f t="shared" ref="F3:F15" si="0">SUM(E$2:E$15)/14</f>
        <v>0.5714285714285714</v>
      </c>
    </row>
    <row r="4" spans="1:6" x14ac:dyDescent="0.25">
      <c r="A4" s="3" t="s">
        <v>83</v>
      </c>
      <c r="B4" t="s">
        <v>82</v>
      </c>
      <c r="C4" s="45" t="s">
        <v>105</v>
      </c>
      <c r="D4">
        <v>893</v>
      </c>
      <c r="E4" s="42">
        <v>0.6</v>
      </c>
      <c r="F4" s="36">
        <f t="shared" si="0"/>
        <v>0.5714285714285714</v>
      </c>
    </row>
    <row r="5" spans="1:6" x14ac:dyDescent="0.25">
      <c r="A5" s="3" t="s">
        <v>83</v>
      </c>
      <c r="B5" t="s">
        <v>82</v>
      </c>
      <c r="C5" s="45" t="s">
        <v>106</v>
      </c>
      <c r="D5">
        <v>1969</v>
      </c>
      <c r="E5" s="42">
        <v>0.5</v>
      </c>
      <c r="F5" s="36">
        <f t="shared" si="0"/>
        <v>0.5714285714285714</v>
      </c>
    </row>
    <row r="6" spans="1:6" x14ac:dyDescent="0.25">
      <c r="A6" s="3" t="s">
        <v>83</v>
      </c>
      <c r="B6" t="s">
        <v>82</v>
      </c>
      <c r="C6" s="45" t="s">
        <v>107</v>
      </c>
      <c r="D6">
        <v>1606</v>
      </c>
      <c r="E6" s="42">
        <v>0.6</v>
      </c>
      <c r="F6" s="36">
        <f t="shared" si="0"/>
        <v>0.5714285714285714</v>
      </c>
    </row>
    <row r="7" spans="1:6" x14ac:dyDescent="0.25">
      <c r="A7" s="3" t="s">
        <v>83</v>
      </c>
      <c r="B7" t="s">
        <v>82</v>
      </c>
      <c r="C7" s="45" t="s">
        <v>108</v>
      </c>
      <c r="D7">
        <v>3053</v>
      </c>
      <c r="E7" s="42">
        <v>0.5</v>
      </c>
      <c r="F7" s="36">
        <f t="shared" si="0"/>
        <v>0.5714285714285714</v>
      </c>
    </row>
    <row r="8" spans="1:6" x14ac:dyDescent="0.25">
      <c r="A8" s="3" t="s">
        <v>83</v>
      </c>
      <c r="B8" t="s">
        <v>82</v>
      </c>
      <c r="C8" s="45" t="s">
        <v>109</v>
      </c>
      <c r="D8">
        <v>6180</v>
      </c>
      <c r="E8" s="42">
        <v>0.6</v>
      </c>
      <c r="F8" s="36">
        <f t="shared" si="0"/>
        <v>0.5714285714285714</v>
      </c>
    </row>
    <row r="9" spans="1:6" x14ac:dyDescent="0.25">
      <c r="A9" s="3" t="s">
        <v>83</v>
      </c>
      <c r="B9" t="s">
        <v>82</v>
      </c>
      <c r="C9" s="45" t="s">
        <v>110</v>
      </c>
      <c r="D9">
        <v>1758</v>
      </c>
      <c r="E9" s="42">
        <v>0.6</v>
      </c>
      <c r="F9" s="36">
        <f t="shared" si="0"/>
        <v>0.5714285714285714</v>
      </c>
    </row>
    <row r="10" spans="1:6" x14ac:dyDescent="0.25">
      <c r="A10" s="3" t="s">
        <v>83</v>
      </c>
      <c r="B10" t="s">
        <v>82</v>
      </c>
      <c r="C10" s="45" t="s">
        <v>111</v>
      </c>
      <c r="D10">
        <v>3513</v>
      </c>
      <c r="E10" s="42">
        <v>0.6</v>
      </c>
      <c r="F10" s="36">
        <f t="shared" si="0"/>
        <v>0.5714285714285714</v>
      </c>
    </row>
    <row r="11" spans="1:6" x14ac:dyDescent="0.25">
      <c r="A11" s="3" t="s">
        <v>83</v>
      </c>
      <c r="B11" t="s">
        <v>82</v>
      </c>
      <c r="C11" s="45" t="s">
        <v>112</v>
      </c>
      <c r="D11">
        <v>4175</v>
      </c>
      <c r="E11" s="42">
        <v>0.5</v>
      </c>
      <c r="F11" s="36">
        <f t="shared" si="0"/>
        <v>0.5714285714285714</v>
      </c>
    </row>
    <row r="12" spans="1:6" x14ac:dyDescent="0.25">
      <c r="A12" s="3" t="s">
        <v>83</v>
      </c>
      <c r="B12" t="s">
        <v>82</v>
      </c>
      <c r="C12" s="45" t="s">
        <v>113</v>
      </c>
      <c r="D12">
        <v>120</v>
      </c>
      <c r="E12" s="42">
        <v>0.6</v>
      </c>
      <c r="F12" s="36">
        <f t="shared" si="0"/>
        <v>0.5714285714285714</v>
      </c>
    </row>
    <row r="13" spans="1:6" x14ac:dyDescent="0.25">
      <c r="A13" s="3" t="s">
        <v>83</v>
      </c>
      <c r="B13" t="s">
        <v>82</v>
      </c>
      <c r="C13" s="45" t="s">
        <v>114</v>
      </c>
      <c r="D13">
        <v>871</v>
      </c>
      <c r="E13" s="42">
        <v>0.6</v>
      </c>
      <c r="F13" s="36">
        <f t="shared" si="0"/>
        <v>0.5714285714285714</v>
      </c>
    </row>
    <row r="14" spans="1:6" x14ac:dyDescent="0.25">
      <c r="A14" s="3" t="s">
        <v>83</v>
      </c>
      <c r="B14" t="s">
        <v>82</v>
      </c>
      <c r="C14" s="45" t="s">
        <v>115</v>
      </c>
      <c r="D14">
        <v>1864</v>
      </c>
      <c r="E14" s="42">
        <v>0.5</v>
      </c>
      <c r="F14" s="36">
        <f t="shared" si="0"/>
        <v>0.5714285714285714</v>
      </c>
    </row>
    <row r="15" spans="1:6" s="2" customFormat="1" x14ac:dyDescent="0.25">
      <c r="A15" s="11" t="s">
        <v>83</v>
      </c>
      <c r="B15" s="2" t="s">
        <v>82</v>
      </c>
      <c r="C15" s="46" t="s">
        <v>116</v>
      </c>
      <c r="D15" s="2">
        <v>182</v>
      </c>
      <c r="E15" s="43">
        <v>0.7</v>
      </c>
      <c r="F15" s="38">
        <f t="shared" si="0"/>
        <v>0.5714285714285714</v>
      </c>
    </row>
    <row r="16" spans="1:6" x14ac:dyDescent="0.25">
      <c r="A16" s="3" t="s">
        <v>83</v>
      </c>
      <c r="B16" t="s">
        <v>84</v>
      </c>
      <c r="C16" s="45" t="s">
        <v>103</v>
      </c>
      <c r="D16">
        <v>17919</v>
      </c>
      <c r="E16" s="42">
        <v>4.9000000000000004</v>
      </c>
      <c r="F16" s="36">
        <f>SUM(E$16:E$29)/14</f>
        <v>4.2357142857142858</v>
      </c>
    </row>
    <row r="17" spans="1:6" x14ac:dyDescent="0.25">
      <c r="A17" s="3" t="s">
        <v>83</v>
      </c>
      <c r="B17" t="s">
        <v>84</v>
      </c>
      <c r="C17" s="45" t="s">
        <v>104</v>
      </c>
      <c r="D17">
        <v>4846</v>
      </c>
      <c r="E17" s="42">
        <v>4.3</v>
      </c>
      <c r="F17" s="36">
        <f t="shared" ref="F17:F29" si="1">SUM(E$16:E$29)/14</f>
        <v>4.2357142857142858</v>
      </c>
    </row>
    <row r="18" spans="1:6" x14ac:dyDescent="0.25">
      <c r="A18" s="3" t="s">
        <v>83</v>
      </c>
      <c r="B18" t="s">
        <v>84</v>
      </c>
      <c r="C18" s="45" t="s">
        <v>105</v>
      </c>
      <c r="D18">
        <v>7236</v>
      </c>
      <c r="E18" s="42">
        <v>4.9000000000000004</v>
      </c>
      <c r="F18" s="36">
        <f t="shared" si="1"/>
        <v>4.2357142857142858</v>
      </c>
    </row>
    <row r="19" spans="1:6" x14ac:dyDescent="0.25">
      <c r="A19" s="3" t="s">
        <v>83</v>
      </c>
      <c r="B19" t="s">
        <v>84</v>
      </c>
      <c r="C19" s="45" t="s">
        <v>106</v>
      </c>
      <c r="D19">
        <v>16164</v>
      </c>
      <c r="E19" s="42">
        <v>4.4000000000000004</v>
      </c>
      <c r="F19" s="36">
        <f t="shared" si="1"/>
        <v>4.2357142857142858</v>
      </c>
    </row>
    <row r="20" spans="1:6" x14ac:dyDescent="0.25">
      <c r="A20" s="3" t="s">
        <v>83</v>
      </c>
      <c r="B20" t="s">
        <v>84</v>
      </c>
      <c r="C20" s="45" t="s">
        <v>107</v>
      </c>
      <c r="D20">
        <v>12528</v>
      </c>
      <c r="E20" s="42">
        <v>4.3</v>
      </c>
      <c r="F20" s="36">
        <f t="shared" si="1"/>
        <v>4.2357142857142858</v>
      </c>
    </row>
    <row r="21" spans="1:6" x14ac:dyDescent="0.25">
      <c r="A21" s="3" t="s">
        <v>83</v>
      </c>
      <c r="B21" t="s">
        <v>84</v>
      </c>
      <c r="C21" s="45" t="s">
        <v>108</v>
      </c>
      <c r="D21">
        <v>20902</v>
      </c>
      <c r="E21" s="42">
        <v>4.2</v>
      </c>
      <c r="F21" s="36">
        <f t="shared" si="1"/>
        <v>4.2357142857142858</v>
      </c>
    </row>
    <row r="22" spans="1:6" x14ac:dyDescent="0.25">
      <c r="A22" s="3" t="s">
        <v>83</v>
      </c>
      <c r="B22" t="s">
        <v>84</v>
      </c>
      <c r="C22" s="45" t="s">
        <v>109</v>
      </c>
      <c r="D22">
        <v>50005</v>
      </c>
      <c r="E22" s="42">
        <v>3.8</v>
      </c>
      <c r="F22" s="36">
        <f t="shared" si="1"/>
        <v>4.2357142857142858</v>
      </c>
    </row>
    <row r="23" spans="1:6" x14ac:dyDescent="0.25">
      <c r="A23" s="3" t="s">
        <v>83</v>
      </c>
      <c r="B23" t="s">
        <v>84</v>
      </c>
      <c r="C23" s="45" t="s">
        <v>110</v>
      </c>
      <c r="D23">
        <v>12479</v>
      </c>
      <c r="E23" s="42">
        <v>4</v>
      </c>
      <c r="F23" s="36">
        <f t="shared" si="1"/>
        <v>4.2357142857142858</v>
      </c>
    </row>
    <row r="24" spans="1:6" x14ac:dyDescent="0.25">
      <c r="A24" s="3" t="s">
        <v>83</v>
      </c>
      <c r="B24" t="s">
        <v>84</v>
      </c>
      <c r="C24" s="45" t="s">
        <v>111</v>
      </c>
      <c r="D24">
        <v>24998</v>
      </c>
      <c r="E24" s="42">
        <v>4.4000000000000004</v>
      </c>
      <c r="F24" s="36">
        <f t="shared" si="1"/>
        <v>4.2357142857142858</v>
      </c>
    </row>
    <row r="25" spans="1:6" x14ac:dyDescent="0.25">
      <c r="A25" s="3" t="s">
        <v>83</v>
      </c>
      <c r="B25" t="s">
        <v>84</v>
      </c>
      <c r="C25" s="45" t="s">
        <v>112</v>
      </c>
      <c r="D25">
        <v>29551</v>
      </c>
      <c r="E25" s="42">
        <v>3.5</v>
      </c>
      <c r="F25" s="36">
        <f t="shared" si="1"/>
        <v>4.2357142857142858</v>
      </c>
    </row>
    <row r="26" spans="1:6" x14ac:dyDescent="0.25">
      <c r="A26" s="3" t="s">
        <v>83</v>
      </c>
      <c r="B26" t="s">
        <v>84</v>
      </c>
      <c r="C26" s="45" t="s">
        <v>113</v>
      </c>
      <c r="D26">
        <v>853</v>
      </c>
      <c r="E26" s="42">
        <v>4.2</v>
      </c>
      <c r="F26" s="36">
        <f t="shared" si="1"/>
        <v>4.2357142857142858</v>
      </c>
    </row>
    <row r="27" spans="1:6" x14ac:dyDescent="0.25">
      <c r="A27" s="3" t="s">
        <v>83</v>
      </c>
      <c r="B27" t="s">
        <v>84</v>
      </c>
      <c r="C27" s="45" t="s">
        <v>114</v>
      </c>
      <c r="D27">
        <v>871</v>
      </c>
      <c r="E27" s="42">
        <v>3.9</v>
      </c>
      <c r="F27" s="36">
        <f t="shared" si="1"/>
        <v>4.2357142857142858</v>
      </c>
    </row>
    <row r="28" spans="1:6" x14ac:dyDescent="0.25">
      <c r="A28" s="3" t="s">
        <v>83</v>
      </c>
      <c r="B28" t="s">
        <v>84</v>
      </c>
      <c r="C28" s="45" t="s">
        <v>115</v>
      </c>
      <c r="D28">
        <v>18104</v>
      </c>
      <c r="E28" s="42">
        <v>4.5</v>
      </c>
      <c r="F28" s="36">
        <f t="shared" si="1"/>
        <v>4.2357142857142858</v>
      </c>
    </row>
    <row r="29" spans="1:6" s="2" customFormat="1" x14ac:dyDescent="0.25">
      <c r="A29" s="11" t="s">
        <v>83</v>
      </c>
      <c r="B29" s="2" t="s">
        <v>84</v>
      </c>
      <c r="C29" s="46" t="s">
        <v>116</v>
      </c>
      <c r="D29" s="2">
        <v>1058</v>
      </c>
      <c r="E29" s="43">
        <v>4</v>
      </c>
      <c r="F29" s="38">
        <f t="shared" si="1"/>
        <v>4.2357142857142858</v>
      </c>
    </row>
    <row r="30" spans="1:6" x14ac:dyDescent="0.25">
      <c r="A30" s="3" t="s">
        <v>83</v>
      </c>
      <c r="B30" t="s">
        <v>133</v>
      </c>
      <c r="C30" s="45" t="s">
        <v>103</v>
      </c>
      <c r="D30">
        <f>D2+D16</f>
        <v>20140</v>
      </c>
      <c r="E30" s="42">
        <f t="shared" ref="E30" si="2">E2+E16</f>
        <v>5.5</v>
      </c>
      <c r="F30" s="36">
        <f>F2+F16</f>
        <v>4.8071428571428569</v>
      </c>
    </row>
    <row r="31" spans="1:6" x14ac:dyDescent="0.25">
      <c r="A31" s="3" t="s">
        <v>83</v>
      </c>
      <c r="B31" t="s">
        <v>133</v>
      </c>
      <c r="C31" s="45" t="s">
        <v>104</v>
      </c>
      <c r="D31">
        <f t="shared" ref="D31:F31" si="3">D3+D17</f>
        <v>5460</v>
      </c>
      <c r="E31" s="42">
        <f t="shared" si="3"/>
        <v>4.8</v>
      </c>
      <c r="F31" s="36">
        <f t="shared" si="3"/>
        <v>4.8071428571428569</v>
      </c>
    </row>
    <row r="32" spans="1:6" x14ac:dyDescent="0.25">
      <c r="A32" s="3" t="s">
        <v>83</v>
      </c>
      <c r="B32" t="s">
        <v>133</v>
      </c>
      <c r="C32" s="45" t="s">
        <v>105</v>
      </c>
      <c r="D32">
        <f t="shared" ref="D32:F32" si="4">D4+D18</f>
        <v>8129</v>
      </c>
      <c r="E32" s="42">
        <f t="shared" si="4"/>
        <v>5.5</v>
      </c>
      <c r="F32" s="36">
        <f t="shared" si="4"/>
        <v>4.8071428571428569</v>
      </c>
    </row>
    <row r="33" spans="1:6" x14ac:dyDescent="0.25">
      <c r="A33" s="3" t="s">
        <v>83</v>
      </c>
      <c r="B33" t="s">
        <v>133</v>
      </c>
      <c r="C33" s="45" t="s">
        <v>106</v>
      </c>
      <c r="D33">
        <f t="shared" ref="D33:F33" si="5">D5+D19</f>
        <v>18133</v>
      </c>
      <c r="E33" s="42">
        <f t="shared" si="5"/>
        <v>4.9000000000000004</v>
      </c>
      <c r="F33" s="36">
        <f t="shared" si="5"/>
        <v>4.8071428571428569</v>
      </c>
    </row>
    <row r="34" spans="1:6" x14ac:dyDescent="0.25">
      <c r="A34" s="3" t="s">
        <v>83</v>
      </c>
      <c r="B34" t="s">
        <v>133</v>
      </c>
      <c r="C34" s="45" t="s">
        <v>107</v>
      </c>
      <c r="D34">
        <f t="shared" ref="D34:F34" si="6">D6+D20</f>
        <v>14134</v>
      </c>
      <c r="E34" s="42">
        <f t="shared" si="6"/>
        <v>4.8999999999999995</v>
      </c>
      <c r="F34" s="36">
        <f t="shared" si="6"/>
        <v>4.8071428571428569</v>
      </c>
    </row>
    <row r="35" spans="1:6" x14ac:dyDescent="0.25">
      <c r="A35" s="3" t="s">
        <v>83</v>
      </c>
      <c r="B35" t="s">
        <v>133</v>
      </c>
      <c r="C35" s="45" t="s">
        <v>108</v>
      </c>
      <c r="D35">
        <f t="shared" ref="D35:F35" si="7">D7+D21</f>
        <v>23955</v>
      </c>
      <c r="E35" s="42">
        <f t="shared" si="7"/>
        <v>4.7</v>
      </c>
      <c r="F35" s="36">
        <f t="shared" si="7"/>
        <v>4.8071428571428569</v>
      </c>
    </row>
    <row r="36" spans="1:6" x14ac:dyDescent="0.25">
      <c r="A36" s="3" t="s">
        <v>83</v>
      </c>
      <c r="B36" t="s">
        <v>133</v>
      </c>
      <c r="C36" s="45" t="s">
        <v>109</v>
      </c>
      <c r="D36">
        <f t="shared" ref="D36:F36" si="8">D8+D22</f>
        <v>56185</v>
      </c>
      <c r="E36" s="42">
        <f t="shared" si="8"/>
        <v>4.3999999999999995</v>
      </c>
      <c r="F36" s="36">
        <f t="shared" si="8"/>
        <v>4.8071428571428569</v>
      </c>
    </row>
    <row r="37" spans="1:6" x14ac:dyDescent="0.25">
      <c r="A37" s="3" t="s">
        <v>83</v>
      </c>
      <c r="B37" t="s">
        <v>133</v>
      </c>
      <c r="C37" s="45" t="s">
        <v>110</v>
      </c>
      <c r="D37">
        <f t="shared" ref="D37:F37" si="9">D9+D23</f>
        <v>14237</v>
      </c>
      <c r="E37" s="42">
        <f t="shared" si="9"/>
        <v>4.5999999999999996</v>
      </c>
      <c r="F37" s="36">
        <f t="shared" si="9"/>
        <v>4.8071428571428569</v>
      </c>
    </row>
    <row r="38" spans="1:6" x14ac:dyDescent="0.25">
      <c r="A38" s="3" t="s">
        <v>83</v>
      </c>
      <c r="B38" t="s">
        <v>133</v>
      </c>
      <c r="C38" s="45" t="s">
        <v>111</v>
      </c>
      <c r="D38">
        <f t="shared" ref="D38:F38" si="10">D10+D24</f>
        <v>28511</v>
      </c>
      <c r="E38" s="42">
        <f t="shared" si="10"/>
        <v>5</v>
      </c>
      <c r="F38" s="36">
        <f t="shared" si="10"/>
        <v>4.8071428571428569</v>
      </c>
    </row>
    <row r="39" spans="1:6" x14ac:dyDescent="0.25">
      <c r="A39" s="3" t="s">
        <v>83</v>
      </c>
      <c r="B39" t="s">
        <v>133</v>
      </c>
      <c r="C39" s="45" t="s">
        <v>112</v>
      </c>
      <c r="D39">
        <f t="shared" ref="D39:F39" si="11">D11+D25</f>
        <v>33726</v>
      </c>
      <c r="E39" s="42">
        <f t="shared" si="11"/>
        <v>4</v>
      </c>
      <c r="F39" s="36">
        <f t="shared" si="11"/>
        <v>4.8071428571428569</v>
      </c>
    </row>
    <row r="40" spans="1:6" x14ac:dyDescent="0.25">
      <c r="A40" s="3" t="s">
        <v>83</v>
      </c>
      <c r="B40" t="s">
        <v>133</v>
      </c>
      <c r="C40" s="45" t="s">
        <v>113</v>
      </c>
      <c r="D40">
        <f t="shared" ref="D40:F40" si="12">D12+D26</f>
        <v>973</v>
      </c>
      <c r="E40" s="42">
        <f t="shared" si="12"/>
        <v>4.8</v>
      </c>
      <c r="F40" s="36">
        <f t="shared" si="12"/>
        <v>4.8071428571428569</v>
      </c>
    </row>
    <row r="41" spans="1:6" x14ac:dyDescent="0.25">
      <c r="A41" s="3" t="s">
        <v>83</v>
      </c>
      <c r="B41" t="s">
        <v>133</v>
      </c>
      <c r="C41" s="45" t="s">
        <v>114</v>
      </c>
      <c r="D41">
        <f t="shared" ref="D41:F41" si="13">D13+D27</f>
        <v>1742</v>
      </c>
      <c r="E41" s="42">
        <f t="shared" si="13"/>
        <v>4.5</v>
      </c>
      <c r="F41" s="36">
        <f t="shared" si="13"/>
        <v>4.8071428571428569</v>
      </c>
    </row>
    <row r="42" spans="1:6" x14ac:dyDescent="0.25">
      <c r="A42" s="3" t="s">
        <v>83</v>
      </c>
      <c r="B42" t="s">
        <v>133</v>
      </c>
      <c r="C42" s="45" t="s">
        <v>115</v>
      </c>
      <c r="D42">
        <f t="shared" ref="D42:F42" si="14">D14+D28</f>
        <v>19968</v>
      </c>
      <c r="E42" s="42">
        <f t="shared" si="14"/>
        <v>5</v>
      </c>
      <c r="F42" s="36">
        <f t="shared" si="14"/>
        <v>4.8071428571428569</v>
      </c>
    </row>
    <row r="43" spans="1:6" s="2" customFormat="1" x14ac:dyDescent="0.25">
      <c r="A43" s="11" t="s">
        <v>83</v>
      </c>
      <c r="B43" t="s">
        <v>133</v>
      </c>
      <c r="C43" s="46" t="s">
        <v>116</v>
      </c>
      <c r="D43" s="2">
        <f t="shared" ref="D43:F43" si="15">D15+D29</f>
        <v>1240</v>
      </c>
      <c r="E43" s="43">
        <f t="shared" si="15"/>
        <v>4.7</v>
      </c>
      <c r="F43" s="38">
        <f t="shared" si="15"/>
        <v>4.8071428571428569</v>
      </c>
    </row>
    <row r="44" spans="1:6" x14ac:dyDescent="0.25">
      <c r="A44" s="3" t="s">
        <v>85</v>
      </c>
      <c r="B44" s="5" t="s">
        <v>82</v>
      </c>
      <c r="C44" s="45" t="s">
        <v>103</v>
      </c>
      <c r="D44" s="24">
        <v>744</v>
      </c>
      <c r="E44" s="42">
        <v>37.6</v>
      </c>
      <c r="F44" s="36">
        <f>SUM(E$44:E$57)/14</f>
        <v>36.728571428571435</v>
      </c>
    </row>
    <row r="45" spans="1:6" x14ac:dyDescent="0.25">
      <c r="A45" s="3" t="s">
        <v>85</v>
      </c>
      <c r="B45" s="5" t="s">
        <v>82</v>
      </c>
      <c r="C45" s="45" t="s">
        <v>104</v>
      </c>
      <c r="D45" s="24">
        <v>178</v>
      </c>
      <c r="E45" s="42">
        <v>37.200000000000003</v>
      </c>
      <c r="F45" s="36">
        <f t="shared" ref="F45:F57" si="16">SUM(E$44:E$57)/14</f>
        <v>36.728571428571435</v>
      </c>
    </row>
    <row r="46" spans="1:6" x14ac:dyDescent="0.25">
      <c r="A46" s="3" t="s">
        <v>85</v>
      </c>
      <c r="B46" s="5" t="s">
        <v>82</v>
      </c>
      <c r="C46" s="45" t="s">
        <v>105</v>
      </c>
      <c r="D46" s="24">
        <v>249</v>
      </c>
      <c r="E46" s="42">
        <v>32</v>
      </c>
      <c r="F46" s="36">
        <f t="shared" si="16"/>
        <v>36.728571428571435</v>
      </c>
    </row>
    <row r="47" spans="1:6" x14ac:dyDescent="0.25">
      <c r="A47" s="3" t="s">
        <v>85</v>
      </c>
      <c r="B47" s="5" t="s">
        <v>82</v>
      </c>
      <c r="C47" s="45" t="s">
        <v>106</v>
      </c>
      <c r="D47" s="24">
        <v>644</v>
      </c>
      <c r="E47" s="42">
        <v>37.9</v>
      </c>
      <c r="F47" s="36">
        <f t="shared" si="16"/>
        <v>36.728571428571435</v>
      </c>
    </row>
    <row r="48" spans="1:6" x14ac:dyDescent="0.25">
      <c r="A48" s="3" t="s">
        <v>85</v>
      </c>
      <c r="B48" s="5" t="s">
        <v>82</v>
      </c>
      <c r="C48" s="45" t="s">
        <v>107</v>
      </c>
      <c r="D48" s="24">
        <v>573</v>
      </c>
      <c r="E48" s="42">
        <v>40.9</v>
      </c>
      <c r="F48" s="36">
        <f t="shared" si="16"/>
        <v>36.728571428571435</v>
      </c>
    </row>
    <row r="49" spans="1:6" x14ac:dyDescent="0.25">
      <c r="A49" s="3" t="s">
        <v>85</v>
      </c>
      <c r="B49" s="5" t="s">
        <v>82</v>
      </c>
      <c r="C49" s="45" t="s">
        <v>108</v>
      </c>
      <c r="D49" s="24">
        <v>1317</v>
      </c>
      <c r="E49" s="42">
        <v>46.9</v>
      </c>
      <c r="F49" s="36">
        <f t="shared" si="16"/>
        <v>36.728571428571435</v>
      </c>
    </row>
    <row r="50" spans="1:6" x14ac:dyDescent="0.25">
      <c r="A50" s="3" t="s">
        <v>85</v>
      </c>
      <c r="B50" s="5" t="s">
        <v>82</v>
      </c>
      <c r="C50" s="45" t="s">
        <v>109</v>
      </c>
      <c r="D50">
        <v>1885</v>
      </c>
      <c r="E50" s="42">
        <v>35.6</v>
      </c>
      <c r="F50" s="36">
        <f t="shared" si="16"/>
        <v>36.728571428571435</v>
      </c>
    </row>
    <row r="51" spans="1:6" x14ac:dyDescent="0.25">
      <c r="A51" s="3" t="s">
        <v>85</v>
      </c>
      <c r="B51" s="5" t="s">
        <v>82</v>
      </c>
      <c r="C51" s="45" t="s">
        <v>110</v>
      </c>
      <c r="D51">
        <v>534</v>
      </c>
      <c r="E51" s="42">
        <v>36.4</v>
      </c>
      <c r="F51" s="36">
        <f t="shared" si="16"/>
        <v>36.728571428571435</v>
      </c>
    </row>
    <row r="52" spans="1:6" x14ac:dyDescent="0.25">
      <c r="A52" s="3" t="s">
        <v>85</v>
      </c>
      <c r="B52" s="5" t="s">
        <v>82</v>
      </c>
      <c r="C52" s="45" t="s">
        <v>111</v>
      </c>
      <c r="D52">
        <v>988</v>
      </c>
      <c r="E52" s="42">
        <v>34.700000000000003</v>
      </c>
      <c r="F52" s="36">
        <f t="shared" si="16"/>
        <v>36.728571428571435</v>
      </c>
    </row>
    <row r="53" spans="1:6" x14ac:dyDescent="0.25">
      <c r="A53" s="3" t="s">
        <v>85</v>
      </c>
      <c r="B53" s="5" t="s">
        <v>82</v>
      </c>
      <c r="C53" s="45" t="s">
        <v>112</v>
      </c>
      <c r="D53">
        <v>1058</v>
      </c>
      <c r="E53" s="42">
        <v>31.1</v>
      </c>
      <c r="F53" s="36">
        <f t="shared" si="16"/>
        <v>36.728571428571435</v>
      </c>
    </row>
    <row r="54" spans="1:6" x14ac:dyDescent="0.25">
      <c r="A54" s="3" t="s">
        <v>85</v>
      </c>
      <c r="B54" s="5" t="s">
        <v>82</v>
      </c>
      <c r="C54" s="45" t="s">
        <v>113</v>
      </c>
      <c r="D54">
        <v>40</v>
      </c>
      <c r="E54" s="42">
        <v>33.6</v>
      </c>
      <c r="F54" s="36">
        <f t="shared" si="16"/>
        <v>36.728571428571435</v>
      </c>
    </row>
    <row r="55" spans="1:6" x14ac:dyDescent="0.25">
      <c r="A55" s="3" t="s">
        <v>85</v>
      </c>
      <c r="B55" s="5" t="s">
        <v>82</v>
      </c>
      <c r="C55" s="45" t="s">
        <v>114</v>
      </c>
      <c r="D55">
        <v>32</v>
      </c>
      <c r="E55" s="42">
        <v>26.7</v>
      </c>
      <c r="F55" s="36">
        <f t="shared" si="16"/>
        <v>36.728571428571435</v>
      </c>
    </row>
    <row r="56" spans="1:6" x14ac:dyDescent="0.25">
      <c r="A56" s="3" t="s">
        <v>85</v>
      </c>
      <c r="B56" s="5" t="s">
        <v>82</v>
      </c>
      <c r="C56" s="45" t="s">
        <v>115</v>
      </c>
      <c r="D56">
        <v>759</v>
      </c>
      <c r="E56" s="42">
        <v>43.6</v>
      </c>
      <c r="F56" s="36">
        <f t="shared" si="16"/>
        <v>36.728571428571435</v>
      </c>
    </row>
    <row r="57" spans="1:6" s="2" customFormat="1" x14ac:dyDescent="0.25">
      <c r="A57" s="11" t="s">
        <v>85</v>
      </c>
      <c r="B57" s="2" t="s">
        <v>82</v>
      </c>
      <c r="C57" s="46" t="s">
        <v>116</v>
      </c>
      <c r="D57" s="2">
        <v>70</v>
      </c>
      <c r="E57" s="43">
        <v>40</v>
      </c>
      <c r="F57" s="38">
        <f t="shared" si="16"/>
        <v>36.728571428571435</v>
      </c>
    </row>
    <row r="58" spans="1:6" x14ac:dyDescent="0.25">
      <c r="A58" s="3" t="s">
        <v>85</v>
      </c>
      <c r="B58" s="5" t="s">
        <v>84</v>
      </c>
      <c r="C58" s="45" t="s">
        <v>103</v>
      </c>
      <c r="D58">
        <v>2296</v>
      </c>
      <c r="E58" s="42">
        <v>13.4</v>
      </c>
      <c r="F58" s="36">
        <f>SUM(E$58:E$71)/14</f>
        <v>14.564285714285717</v>
      </c>
    </row>
    <row r="59" spans="1:6" x14ac:dyDescent="0.25">
      <c r="A59" s="3" t="s">
        <v>85</v>
      </c>
      <c r="B59" s="5" t="s">
        <v>84</v>
      </c>
      <c r="C59" s="45" t="s">
        <v>104</v>
      </c>
      <c r="D59">
        <v>497</v>
      </c>
      <c r="E59" s="42">
        <v>11.5</v>
      </c>
      <c r="F59" s="36">
        <f t="shared" ref="F59:F71" si="17">SUM(E$58:E$71)/14</f>
        <v>14.564285714285717</v>
      </c>
    </row>
    <row r="60" spans="1:6" x14ac:dyDescent="0.25">
      <c r="A60" s="3" t="s">
        <v>85</v>
      </c>
      <c r="B60" s="5" t="s">
        <v>84</v>
      </c>
      <c r="C60" s="45" t="s">
        <v>105</v>
      </c>
      <c r="D60">
        <v>810</v>
      </c>
      <c r="E60" s="42">
        <v>12.2</v>
      </c>
      <c r="F60" s="36">
        <f t="shared" si="17"/>
        <v>14.564285714285717</v>
      </c>
    </row>
    <row r="61" spans="1:6" x14ac:dyDescent="0.25">
      <c r="A61" s="3" t="s">
        <v>85</v>
      </c>
      <c r="B61" s="5" t="s">
        <v>84</v>
      </c>
      <c r="C61" s="45" t="s">
        <v>106</v>
      </c>
      <c r="D61">
        <v>1928</v>
      </c>
      <c r="E61" s="42">
        <v>13</v>
      </c>
      <c r="F61" s="36">
        <f t="shared" si="17"/>
        <v>14.564285714285717</v>
      </c>
    </row>
    <row r="62" spans="1:6" x14ac:dyDescent="0.25">
      <c r="A62" s="3" t="s">
        <v>85</v>
      </c>
      <c r="B62" s="5" t="s">
        <v>84</v>
      </c>
      <c r="C62" s="45" t="s">
        <v>107</v>
      </c>
      <c r="D62">
        <v>1687</v>
      </c>
      <c r="E62" s="42">
        <v>14.3</v>
      </c>
      <c r="F62" s="36">
        <f t="shared" si="17"/>
        <v>14.564285714285717</v>
      </c>
    </row>
    <row r="63" spans="1:6" x14ac:dyDescent="0.25">
      <c r="A63" s="3" t="s">
        <v>85</v>
      </c>
      <c r="B63" s="5" t="s">
        <v>84</v>
      </c>
      <c r="C63" s="45" t="s">
        <v>108</v>
      </c>
      <c r="D63">
        <v>3326</v>
      </c>
      <c r="E63" s="42">
        <v>16.600000000000001</v>
      </c>
      <c r="F63" s="36">
        <f t="shared" si="17"/>
        <v>14.564285714285717</v>
      </c>
    </row>
    <row r="64" spans="1:6" x14ac:dyDescent="0.25">
      <c r="A64" s="3" t="s">
        <v>85</v>
      </c>
      <c r="B64" s="5" t="s">
        <v>84</v>
      </c>
      <c r="C64" s="45" t="s">
        <v>109</v>
      </c>
      <c r="D64">
        <v>7325</v>
      </c>
      <c r="E64" s="42">
        <v>16.2</v>
      </c>
      <c r="F64" s="36">
        <f t="shared" si="17"/>
        <v>14.564285714285717</v>
      </c>
    </row>
    <row r="65" spans="1:6" x14ac:dyDescent="0.25">
      <c r="A65" s="3" t="s">
        <v>85</v>
      </c>
      <c r="B65" s="5" t="s">
        <v>84</v>
      </c>
      <c r="C65" s="45" t="s">
        <v>110</v>
      </c>
      <c r="D65">
        <v>1709</v>
      </c>
      <c r="E65" s="42">
        <v>14.9</v>
      </c>
      <c r="F65" s="36">
        <f t="shared" si="17"/>
        <v>14.564285714285717</v>
      </c>
    </row>
    <row r="66" spans="1:6" x14ac:dyDescent="0.25">
      <c r="A66" s="3" t="s">
        <v>85</v>
      </c>
      <c r="B66" s="5" t="s">
        <v>84</v>
      </c>
      <c r="C66" s="45" t="s">
        <v>111</v>
      </c>
      <c r="D66">
        <v>3339</v>
      </c>
      <c r="E66" s="42">
        <v>14.7</v>
      </c>
      <c r="F66" s="36">
        <f t="shared" si="17"/>
        <v>14.564285714285717</v>
      </c>
    </row>
    <row r="67" spans="1:6" x14ac:dyDescent="0.25">
      <c r="A67" s="3" t="s">
        <v>85</v>
      </c>
      <c r="B67" s="5" t="s">
        <v>84</v>
      </c>
      <c r="C67" s="45" t="s">
        <v>112</v>
      </c>
      <c r="D67">
        <v>3249</v>
      </c>
      <c r="E67" s="42">
        <v>12.7</v>
      </c>
      <c r="F67" s="36">
        <f t="shared" si="17"/>
        <v>14.564285714285717</v>
      </c>
    </row>
    <row r="68" spans="1:6" x14ac:dyDescent="0.25">
      <c r="A68" s="3" t="s">
        <v>85</v>
      </c>
      <c r="B68" s="5" t="s">
        <v>84</v>
      </c>
      <c r="C68" s="45" t="s">
        <v>113</v>
      </c>
      <c r="D68">
        <v>142</v>
      </c>
      <c r="E68" s="42">
        <v>16.899999999999999</v>
      </c>
      <c r="F68" s="36">
        <f t="shared" si="17"/>
        <v>14.564285714285717</v>
      </c>
    </row>
    <row r="69" spans="1:6" x14ac:dyDescent="0.25">
      <c r="A69" s="3" t="s">
        <v>85</v>
      </c>
      <c r="B69" s="5" t="s">
        <v>84</v>
      </c>
      <c r="C69" s="45" t="s">
        <v>114</v>
      </c>
      <c r="D69">
        <v>116</v>
      </c>
      <c r="E69" s="42">
        <v>14.4</v>
      </c>
      <c r="F69" s="36">
        <f t="shared" si="17"/>
        <v>14.564285714285717</v>
      </c>
    </row>
    <row r="70" spans="1:6" x14ac:dyDescent="0.25">
      <c r="A70" s="3" t="s">
        <v>85</v>
      </c>
      <c r="B70" s="5" t="s">
        <v>84</v>
      </c>
      <c r="C70" s="45" t="s">
        <v>115</v>
      </c>
      <c r="D70">
        <v>2568</v>
      </c>
      <c r="E70" s="42">
        <v>14.8</v>
      </c>
      <c r="F70" s="36">
        <f t="shared" si="17"/>
        <v>14.564285714285717</v>
      </c>
    </row>
    <row r="71" spans="1:6" s="2" customFormat="1" x14ac:dyDescent="0.25">
      <c r="A71" s="11" t="s">
        <v>85</v>
      </c>
      <c r="B71" s="2" t="s">
        <v>84</v>
      </c>
      <c r="C71" s="46" t="s">
        <v>116</v>
      </c>
      <c r="D71" s="2">
        <v>185</v>
      </c>
      <c r="E71" s="43">
        <v>18.3</v>
      </c>
      <c r="F71" s="38">
        <f t="shared" si="17"/>
        <v>14.564285714285717</v>
      </c>
    </row>
    <row r="72" spans="1:6" x14ac:dyDescent="0.25">
      <c r="A72" s="3" t="s">
        <v>85</v>
      </c>
      <c r="B72" t="s">
        <v>133</v>
      </c>
      <c r="C72" s="45" t="s">
        <v>103</v>
      </c>
      <c r="D72">
        <f>D44+D58</f>
        <v>3040</v>
      </c>
      <c r="E72" s="42">
        <f t="shared" ref="E72" si="18">E44+E58</f>
        <v>51</v>
      </c>
      <c r="F72" s="36">
        <f>F44+F58</f>
        <v>51.292857142857152</v>
      </c>
    </row>
    <row r="73" spans="1:6" x14ac:dyDescent="0.25">
      <c r="A73" s="3" t="s">
        <v>85</v>
      </c>
      <c r="B73" t="s">
        <v>133</v>
      </c>
      <c r="C73" s="45" t="s">
        <v>104</v>
      </c>
      <c r="D73">
        <f t="shared" ref="D73:F73" si="19">D45+D59</f>
        <v>675</v>
      </c>
      <c r="E73" s="42">
        <f t="shared" si="19"/>
        <v>48.7</v>
      </c>
      <c r="F73" s="36">
        <f t="shared" si="19"/>
        <v>51.292857142857152</v>
      </c>
    </row>
    <row r="74" spans="1:6" x14ac:dyDescent="0.25">
      <c r="A74" s="3" t="s">
        <v>85</v>
      </c>
      <c r="B74" t="s">
        <v>133</v>
      </c>
      <c r="C74" s="45" t="s">
        <v>105</v>
      </c>
      <c r="D74">
        <f t="shared" ref="D74:F74" si="20">D46+D60</f>
        <v>1059</v>
      </c>
      <c r="E74" s="42">
        <f t="shared" si="20"/>
        <v>44.2</v>
      </c>
      <c r="F74" s="36">
        <f t="shared" si="20"/>
        <v>51.292857142857152</v>
      </c>
    </row>
    <row r="75" spans="1:6" x14ac:dyDescent="0.25">
      <c r="A75" s="3" t="s">
        <v>85</v>
      </c>
      <c r="B75" t="s">
        <v>133</v>
      </c>
      <c r="C75" s="45" t="s">
        <v>106</v>
      </c>
      <c r="D75">
        <f t="shared" ref="D75:F75" si="21">D47+D61</f>
        <v>2572</v>
      </c>
      <c r="E75" s="42">
        <f t="shared" si="21"/>
        <v>50.9</v>
      </c>
      <c r="F75" s="36">
        <f t="shared" si="21"/>
        <v>51.292857142857152</v>
      </c>
    </row>
    <row r="76" spans="1:6" x14ac:dyDescent="0.25">
      <c r="A76" s="3" t="s">
        <v>85</v>
      </c>
      <c r="B76" t="s">
        <v>133</v>
      </c>
      <c r="C76" s="45" t="s">
        <v>107</v>
      </c>
      <c r="D76">
        <f t="shared" ref="D76:F76" si="22">D48+D62</f>
        <v>2260</v>
      </c>
      <c r="E76" s="42">
        <f t="shared" si="22"/>
        <v>55.2</v>
      </c>
      <c r="F76" s="36">
        <f t="shared" si="22"/>
        <v>51.292857142857152</v>
      </c>
    </row>
    <row r="77" spans="1:6" x14ac:dyDescent="0.25">
      <c r="A77" s="3" t="s">
        <v>85</v>
      </c>
      <c r="B77" t="s">
        <v>133</v>
      </c>
      <c r="C77" s="45" t="s">
        <v>108</v>
      </c>
      <c r="D77">
        <f t="shared" ref="D77:F77" si="23">D49+D63</f>
        <v>4643</v>
      </c>
      <c r="E77" s="42">
        <f t="shared" si="23"/>
        <v>63.5</v>
      </c>
      <c r="F77" s="36">
        <f t="shared" si="23"/>
        <v>51.292857142857152</v>
      </c>
    </row>
    <row r="78" spans="1:6" x14ac:dyDescent="0.25">
      <c r="A78" s="3" t="s">
        <v>85</v>
      </c>
      <c r="B78" t="s">
        <v>133</v>
      </c>
      <c r="C78" s="45" t="s">
        <v>109</v>
      </c>
      <c r="D78">
        <f t="shared" ref="D78:F78" si="24">D50+D64</f>
        <v>9210</v>
      </c>
      <c r="E78" s="42">
        <f t="shared" si="24"/>
        <v>51.8</v>
      </c>
      <c r="F78" s="36">
        <f t="shared" si="24"/>
        <v>51.292857142857152</v>
      </c>
    </row>
    <row r="79" spans="1:6" x14ac:dyDescent="0.25">
      <c r="A79" s="3" t="s">
        <v>85</v>
      </c>
      <c r="B79" t="s">
        <v>133</v>
      </c>
      <c r="C79" s="45" t="s">
        <v>110</v>
      </c>
      <c r="D79">
        <f t="shared" ref="D79:F79" si="25">D51+D65</f>
        <v>2243</v>
      </c>
      <c r="E79" s="42">
        <f t="shared" si="25"/>
        <v>51.3</v>
      </c>
      <c r="F79" s="36">
        <f t="shared" si="25"/>
        <v>51.292857142857152</v>
      </c>
    </row>
    <row r="80" spans="1:6" x14ac:dyDescent="0.25">
      <c r="A80" s="3" t="s">
        <v>85</v>
      </c>
      <c r="B80" t="s">
        <v>133</v>
      </c>
      <c r="C80" s="45" t="s">
        <v>111</v>
      </c>
      <c r="D80">
        <f t="shared" ref="D80:F80" si="26">D52+D66</f>
        <v>4327</v>
      </c>
      <c r="E80" s="42">
        <f t="shared" si="26"/>
        <v>49.400000000000006</v>
      </c>
      <c r="F80" s="36">
        <f t="shared" si="26"/>
        <v>51.292857142857152</v>
      </c>
    </row>
    <row r="81" spans="1:6" x14ac:dyDescent="0.25">
      <c r="A81" s="3" t="s">
        <v>85</v>
      </c>
      <c r="B81" t="s">
        <v>133</v>
      </c>
      <c r="C81" s="45" t="s">
        <v>112</v>
      </c>
      <c r="D81">
        <f t="shared" ref="D81:F81" si="27">D53+D67</f>
        <v>4307</v>
      </c>
      <c r="E81" s="42">
        <f t="shared" si="27"/>
        <v>43.8</v>
      </c>
      <c r="F81" s="36">
        <f t="shared" si="27"/>
        <v>51.292857142857152</v>
      </c>
    </row>
    <row r="82" spans="1:6" x14ac:dyDescent="0.25">
      <c r="A82" s="3" t="s">
        <v>85</v>
      </c>
      <c r="B82" t="s">
        <v>133</v>
      </c>
      <c r="C82" s="45" t="s">
        <v>113</v>
      </c>
      <c r="D82">
        <f t="shared" ref="D82:F82" si="28">D54+D68</f>
        <v>182</v>
      </c>
      <c r="E82" s="42">
        <f t="shared" si="28"/>
        <v>50.5</v>
      </c>
      <c r="F82" s="36">
        <f t="shared" si="28"/>
        <v>51.292857142857152</v>
      </c>
    </row>
    <row r="83" spans="1:6" x14ac:dyDescent="0.25">
      <c r="A83" s="3" t="s">
        <v>85</v>
      </c>
      <c r="B83" t="s">
        <v>133</v>
      </c>
      <c r="C83" s="45" t="s">
        <v>114</v>
      </c>
      <c r="D83">
        <f t="shared" ref="D83:F83" si="29">D55+D69</f>
        <v>148</v>
      </c>
      <c r="E83" s="42">
        <f t="shared" si="29"/>
        <v>41.1</v>
      </c>
      <c r="F83" s="36">
        <f t="shared" si="29"/>
        <v>51.292857142857152</v>
      </c>
    </row>
    <row r="84" spans="1:6" x14ac:dyDescent="0.25">
      <c r="A84" s="3" t="s">
        <v>85</v>
      </c>
      <c r="B84" t="s">
        <v>133</v>
      </c>
      <c r="C84" s="45" t="s">
        <v>115</v>
      </c>
      <c r="D84">
        <f t="shared" ref="D84:F84" si="30">D56+D70</f>
        <v>3327</v>
      </c>
      <c r="E84" s="42">
        <f t="shared" si="30"/>
        <v>58.400000000000006</v>
      </c>
      <c r="F84" s="36">
        <f t="shared" si="30"/>
        <v>51.292857142857152</v>
      </c>
    </row>
    <row r="85" spans="1:6" s="2" customFormat="1" x14ac:dyDescent="0.25">
      <c r="A85" s="11" t="s">
        <v>85</v>
      </c>
      <c r="B85" t="s">
        <v>133</v>
      </c>
      <c r="C85" s="46" t="s">
        <v>116</v>
      </c>
      <c r="D85" s="2">
        <f t="shared" ref="D85:F85" si="31">D57+D71</f>
        <v>255</v>
      </c>
      <c r="E85" s="43">
        <f t="shared" si="31"/>
        <v>58.3</v>
      </c>
      <c r="F85" s="38">
        <f t="shared" si="31"/>
        <v>51.292857142857152</v>
      </c>
    </row>
    <row r="86" spans="1:6" x14ac:dyDescent="0.25">
      <c r="A86" s="3" t="s">
        <v>119</v>
      </c>
      <c r="B86" s="24" t="s">
        <v>82</v>
      </c>
      <c r="C86" s="45" t="s">
        <v>103</v>
      </c>
      <c r="D86" s="24">
        <v>0</v>
      </c>
      <c r="E86" s="40">
        <v>25.4</v>
      </c>
      <c r="F86" s="36">
        <f>SUM(E$86:E$99)/14</f>
        <v>25.785714285714285</v>
      </c>
    </row>
    <row r="87" spans="1:6" x14ac:dyDescent="0.25">
      <c r="A87" s="3" t="s">
        <v>119</v>
      </c>
      <c r="B87" s="24" t="s">
        <v>82</v>
      </c>
      <c r="C87" s="45" t="s">
        <v>104</v>
      </c>
      <c r="D87" s="24">
        <v>0</v>
      </c>
      <c r="E87" s="40">
        <v>29.6</v>
      </c>
      <c r="F87" s="36">
        <f t="shared" ref="F87:F99" si="32">SUM(E$86:E$99)/14</f>
        <v>25.785714285714285</v>
      </c>
    </row>
    <row r="88" spans="1:6" x14ac:dyDescent="0.25">
      <c r="A88" s="3" t="s">
        <v>119</v>
      </c>
      <c r="B88" s="24" t="s">
        <v>82</v>
      </c>
      <c r="C88" s="45" t="s">
        <v>105</v>
      </c>
      <c r="D88" s="24">
        <v>0</v>
      </c>
      <c r="E88" s="40">
        <v>27.7</v>
      </c>
      <c r="F88" s="36">
        <f t="shared" si="32"/>
        <v>25.785714285714285</v>
      </c>
    </row>
    <row r="89" spans="1:6" x14ac:dyDescent="0.25">
      <c r="A89" s="3" t="s">
        <v>119</v>
      </c>
      <c r="B89" s="24" t="s">
        <v>82</v>
      </c>
      <c r="C89" s="45" t="s">
        <v>106</v>
      </c>
      <c r="D89" s="24">
        <v>0</v>
      </c>
      <c r="E89" s="40">
        <v>25.9</v>
      </c>
      <c r="F89" s="36">
        <f t="shared" si="32"/>
        <v>25.785714285714285</v>
      </c>
    </row>
    <row r="90" spans="1:6" x14ac:dyDescent="0.25">
      <c r="A90" s="3" t="s">
        <v>119</v>
      </c>
      <c r="B90" s="24" t="s">
        <v>82</v>
      </c>
      <c r="C90" s="45" t="s">
        <v>107</v>
      </c>
      <c r="D90" s="24">
        <v>0</v>
      </c>
      <c r="E90" s="40">
        <v>23.4</v>
      </c>
      <c r="F90" s="36">
        <f t="shared" si="32"/>
        <v>25.785714285714285</v>
      </c>
    </row>
    <row r="91" spans="1:6" x14ac:dyDescent="0.25">
      <c r="A91" s="3" t="s">
        <v>119</v>
      </c>
      <c r="B91" s="24" t="s">
        <v>82</v>
      </c>
      <c r="C91" s="45" t="s">
        <v>108</v>
      </c>
      <c r="D91" s="24">
        <v>0</v>
      </c>
      <c r="E91" s="40">
        <v>22.5</v>
      </c>
      <c r="F91" s="36">
        <f t="shared" si="32"/>
        <v>25.785714285714285</v>
      </c>
    </row>
    <row r="92" spans="1:6" x14ac:dyDescent="0.25">
      <c r="A92" s="3" t="s">
        <v>119</v>
      </c>
      <c r="B92" s="24" t="s">
        <v>82</v>
      </c>
      <c r="C92" s="45" t="s">
        <v>109</v>
      </c>
      <c r="D92" s="24">
        <v>0</v>
      </c>
      <c r="E92" s="40">
        <v>23.1</v>
      </c>
      <c r="F92" s="36">
        <f t="shared" si="32"/>
        <v>25.785714285714285</v>
      </c>
    </row>
    <row r="93" spans="1:6" x14ac:dyDescent="0.25">
      <c r="A93" s="3" t="s">
        <v>119</v>
      </c>
      <c r="B93" s="24" t="s">
        <v>82</v>
      </c>
      <c r="C93" s="45" t="s">
        <v>110</v>
      </c>
      <c r="D93" s="24">
        <v>0</v>
      </c>
      <c r="E93" s="40">
        <v>25.1</v>
      </c>
      <c r="F93" s="36">
        <f t="shared" si="32"/>
        <v>25.785714285714285</v>
      </c>
    </row>
    <row r="94" spans="1:6" x14ac:dyDescent="0.25">
      <c r="A94" s="3" t="s">
        <v>119</v>
      </c>
      <c r="B94" s="24" t="s">
        <v>82</v>
      </c>
      <c r="C94" s="45" t="s">
        <v>111</v>
      </c>
      <c r="D94" s="24">
        <v>0</v>
      </c>
      <c r="E94" s="40">
        <v>26.4</v>
      </c>
      <c r="F94" s="36">
        <f t="shared" si="32"/>
        <v>25.785714285714285</v>
      </c>
    </row>
    <row r="95" spans="1:6" x14ac:dyDescent="0.25">
      <c r="A95" s="3" t="s">
        <v>119</v>
      </c>
      <c r="B95" s="24" t="s">
        <v>82</v>
      </c>
      <c r="C95" s="45" t="s">
        <v>112</v>
      </c>
      <c r="D95" s="24">
        <v>0</v>
      </c>
      <c r="E95" s="40">
        <v>23.2</v>
      </c>
      <c r="F95" s="36">
        <f t="shared" si="32"/>
        <v>25.785714285714285</v>
      </c>
    </row>
    <row r="96" spans="1:6" x14ac:dyDescent="0.25">
      <c r="A96" s="3" t="s">
        <v>119</v>
      </c>
      <c r="B96" s="24" t="s">
        <v>82</v>
      </c>
      <c r="C96" s="45" t="s">
        <v>113</v>
      </c>
      <c r="D96" s="24">
        <v>0</v>
      </c>
      <c r="E96" s="40">
        <v>29.1</v>
      </c>
      <c r="F96" s="36">
        <f t="shared" si="32"/>
        <v>25.785714285714285</v>
      </c>
    </row>
    <row r="97" spans="1:6" x14ac:dyDescent="0.25">
      <c r="A97" s="3" t="s">
        <v>119</v>
      </c>
      <c r="B97" s="24" t="s">
        <v>82</v>
      </c>
      <c r="C97" s="45" t="s">
        <v>114</v>
      </c>
      <c r="D97" s="24">
        <v>0</v>
      </c>
      <c r="E97" s="40">
        <v>32.1</v>
      </c>
      <c r="F97" s="36">
        <f t="shared" si="32"/>
        <v>25.785714285714285</v>
      </c>
    </row>
    <row r="98" spans="1:6" x14ac:dyDescent="0.25">
      <c r="A98" s="3" t="s">
        <v>119</v>
      </c>
      <c r="B98" s="24" t="s">
        <v>82</v>
      </c>
      <c r="C98" s="45" t="s">
        <v>115</v>
      </c>
      <c r="D98" s="24">
        <v>0</v>
      </c>
      <c r="E98" s="40">
        <v>23.3</v>
      </c>
      <c r="F98" s="36">
        <f t="shared" si="32"/>
        <v>25.785714285714285</v>
      </c>
    </row>
    <row r="99" spans="1:6" s="2" customFormat="1" x14ac:dyDescent="0.25">
      <c r="A99" s="11" t="s">
        <v>119</v>
      </c>
      <c r="B99" s="35" t="s">
        <v>82</v>
      </c>
      <c r="C99" s="46" t="s">
        <v>116</v>
      </c>
      <c r="D99" s="35">
        <v>0</v>
      </c>
      <c r="E99" s="39">
        <v>24.2</v>
      </c>
      <c r="F99" s="38">
        <f t="shared" si="32"/>
        <v>25.785714285714285</v>
      </c>
    </row>
    <row r="100" spans="1:6" x14ac:dyDescent="0.25">
      <c r="A100" s="3" t="s">
        <v>119</v>
      </c>
      <c r="B100" s="24" t="s">
        <v>84</v>
      </c>
      <c r="C100" s="45" t="s">
        <v>103</v>
      </c>
      <c r="D100" s="24">
        <v>0</v>
      </c>
      <c r="E100" s="40">
        <v>54.8</v>
      </c>
      <c r="F100" s="36">
        <f>SUM(E$100:E$113)/14</f>
        <v>56.528571428571425</v>
      </c>
    </row>
    <row r="101" spans="1:6" x14ac:dyDescent="0.25">
      <c r="A101" s="3" t="s">
        <v>119</v>
      </c>
      <c r="B101" s="24" t="s">
        <v>84</v>
      </c>
      <c r="C101" s="45" t="s">
        <v>104</v>
      </c>
      <c r="D101" s="24">
        <v>0</v>
      </c>
      <c r="E101" s="40">
        <v>55.6</v>
      </c>
      <c r="F101" s="36">
        <f t="shared" ref="F101:F113" si="33">SUM(E$100:E$113)/14</f>
        <v>56.528571428571425</v>
      </c>
    </row>
    <row r="102" spans="1:6" x14ac:dyDescent="0.25">
      <c r="A102" s="3" t="s">
        <v>119</v>
      </c>
      <c r="B102" s="24" t="s">
        <v>84</v>
      </c>
      <c r="C102" s="45" t="s">
        <v>105</v>
      </c>
      <c r="D102" s="24">
        <v>0</v>
      </c>
      <c r="E102" s="40">
        <v>55</v>
      </c>
      <c r="F102" s="36">
        <f t="shared" si="33"/>
        <v>56.528571428571425</v>
      </c>
    </row>
    <row r="103" spans="1:6" x14ac:dyDescent="0.25">
      <c r="A103" s="3" t="s">
        <v>119</v>
      </c>
      <c r="B103" s="24" t="s">
        <v>84</v>
      </c>
      <c r="C103" s="45" t="s">
        <v>106</v>
      </c>
      <c r="D103" s="24">
        <v>0</v>
      </c>
      <c r="E103" s="40">
        <v>58.7</v>
      </c>
      <c r="F103" s="36">
        <f t="shared" si="33"/>
        <v>56.528571428571425</v>
      </c>
    </row>
    <row r="104" spans="1:6" x14ac:dyDescent="0.25">
      <c r="A104" s="3" t="s">
        <v>119</v>
      </c>
      <c r="B104" s="24" t="s">
        <v>84</v>
      </c>
      <c r="C104" s="45" t="s">
        <v>107</v>
      </c>
      <c r="D104" s="24">
        <v>0</v>
      </c>
      <c r="E104" s="40">
        <v>57.4</v>
      </c>
      <c r="F104" s="36">
        <f t="shared" si="33"/>
        <v>56.528571428571425</v>
      </c>
    </row>
    <row r="105" spans="1:6" x14ac:dyDescent="0.25">
      <c r="A105" s="3" t="s">
        <v>119</v>
      </c>
      <c r="B105" s="24" t="s">
        <v>84</v>
      </c>
      <c r="C105" s="45" t="s">
        <v>108</v>
      </c>
      <c r="D105" s="24">
        <v>0</v>
      </c>
      <c r="E105" s="40">
        <v>54.7</v>
      </c>
      <c r="F105" s="36">
        <f t="shared" si="33"/>
        <v>56.528571428571425</v>
      </c>
    </row>
    <row r="106" spans="1:6" x14ac:dyDescent="0.25">
      <c r="A106" s="3" t="s">
        <v>119</v>
      </c>
      <c r="B106" s="24" t="s">
        <v>84</v>
      </c>
      <c r="C106" s="45" t="s">
        <v>109</v>
      </c>
      <c r="D106" s="24">
        <v>0</v>
      </c>
      <c r="E106" s="40">
        <v>53.1</v>
      </c>
      <c r="F106" s="36">
        <f t="shared" si="33"/>
        <v>56.528571428571425</v>
      </c>
    </row>
    <row r="107" spans="1:6" x14ac:dyDescent="0.25">
      <c r="A107" s="3" t="s">
        <v>119</v>
      </c>
      <c r="B107" s="24" t="s">
        <v>84</v>
      </c>
      <c r="C107" s="45" t="s">
        <v>110</v>
      </c>
      <c r="D107" s="24">
        <v>0</v>
      </c>
      <c r="E107" s="40">
        <v>55.2</v>
      </c>
      <c r="F107" s="36">
        <f t="shared" si="33"/>
        <v>56.528571428571425</v>
      </c>
    </row>
    <row r="108" spans="1:6" x14ac:dyDescent="0.25">
      <c r="A108" s="3" t="s">
        <v>119</v>
      </c>
      <c r="B108" s="24" t="s">
        <v>84</v>
      </c>
      <c r="C108" s="45" t="s">
        <v>111</v>
      </c>
      <c r="D108" s="24">
        <v>0</v>
      </c>
      <c r="E108" s="40">
        <v>56.7</v>
      </c>
      <c r="F108" s="36">
        <f t="shared" si="33"/>
        <v>56.528571428571425</v>
      </c>
    </row>
    <row r="109" spans="1:6" x14ac:dyDescent="0.25">
      <c r="A109" s="3" t="s">
        <v>119</v>
      </c>
      <c r="B109" s="24" t="s">
        <v>84</v>
      </c>
      <c r="C109" s="45" t="s">
        <v>112</v>
      </c>
      <c r="D109" s="24">
        <v>0</v>
      </c>
      <c r="E109" s="40">
        <v>56</v>
      </c>
      <c r="F109" s="36">
        <f t="shared" si="33"/>
        <v>56.528571428571425</v>
      </c>
    </row>
    <row r="110" spans="1:6" x14ac:dyDescent="0.25">
      <c r="A110" s="3" t="s">
        <v>119</v>
      </c>
      <c r="B110" s="24" t="s">
        <v>84</v>
      </c>
      <c r="C110" s="45" t="s">
        <v>113</v>
      </c>
      <c r="D110" s="24">
        <v>0</v>
      </c>
      <c r="E110" s="40">
        <v>60.3</v>
      </c>
      <c r="F110" s="36">
        <f t="shared" si="33"/>
        <v>56.528571428571425</v>
      </c>
    </row>
    <row r="111" spans="1:6" x14ac:dyDescent="0.25">
      <c r="A111" s="3" t="s">
        <v>119</v>
      </c>
      <c r="B111" s="24" t="s">
        <v>84</v>
      </c>
      <c r="C111" s="45" t="s">
        <v>114</v>
      </c>
      <c r="D111" s="24">
        <v>0</v>
      </c>
      <c r="E111" s="40">
        <v>60.9</v>
      </c>
      <c r="F111" s="36">
        <f t="shared" si="33"/>
        <v>56.528571428571425</v>
      </c>
    </row>
    <row r="112" spans="1:6" x14ac:dyDescent="0.25">
      <c r="A112" s="3" t="s">
        <v>119</v>
      </c>
      <c r="B112" s="24" t="s">
        <v>84</v>
      </c>
      <c r="C112" s="45" t="s">
        <v>115</v>
      </c>
      <c r="D112" s="24">
        <v>0</v>
      </c>
      <c r="E112" s="40">
        <v>55.5</v>
      </c>
      <c r="F112" s="36">
        <f t="shared" si="33"/>
        <v>56.528571428571425</v>
      </c>
    </row>
    <row r="113" spans="1:6" s="2" customFormat="1" x14ac:dyDescent="0.25">
      <c r="A113" s="11" t="s">
        <v>119</v>
      </c>
      <c r="B113" s="35" t="s">
        <v>84</v>
      </c>
      <c r="C113" s="46" t="s">
        <v>116</v>
      </c>
      <c r="D113" s="35">
        <v>0</v>
      </c>
      <c r="E113" s="39">
        <v>57.5</v>
      </c>
      <c r="F113" s="38">
        <f t="shared" si="33"/>
        <v>56.528571428571425</v>
      </c>
    </row>
    <row r="114" spans="1:6" x14ac:dyDescent="0.25">
      <c r="A114" s="3" t="s">
        <v>119</v>
      </c>
      <c r="B114" t="s">
        <v>133</v>
      </c>
      <c r="C114" s="45" t="s">
        <v>103</v>
      </c>
      <c r="D114">
        <f>D86+D100</f>
        <v>0</v>
      </c>
      <c r="E114" s="42">
        <f t="shared" ref="E114" si="34">E86+E100</f>
        <v>80.199999999999989</v>
      </c>
      <c r="F114" s="36">
        <f>F86+F100</f>
        <v>82.314285714285717</v>
      </c>
    </row>
    <row r="115" spans="1:6" x14ac:dyDescent="0.25">
      <c r="A115" s="3" t="s">
        <v>119</v>
      </c>
      <c r="B115" t="s">
        <v>133</v>
      </c>
      <c r="C115" s="45" t="s">
        <v>104</v>
      </c>
      <c r="D115">
        <f t="shared" ref="D115:F115" si="35">D87+D101</f>
        <v>0</v>
      </c>
      <c r="E115" s="42">
        <f t="shared" si="35"/>
        <v>85.2</v>
      </c>
      <c r="F115" s="36">
        <f t="shared" si="35"/>
        <v>82.314285714285717</v>
      </c>
    </row>
    <row r="116" spans="1:6" x14ac:dyDescent="0.25">
      <c r="A116" s="3" t="s">
        <v>119</v>
      </c>
      <c r="B116" t="s">
        <v>133</v>
      </c>
      <c r="C116" s="45" t="s">
        <v>105</v>
      </c>
      <c r="D116">
        <f t="shared" ref="D116:F116" si="36">D88+D102</f>
        <v>0</v>
      </c>
      <c r="E116" s="42">
        <f t="shared" si="36"/>
        <v>82.7</v>
      </c>
      <c r="F116" s="36">
        <f t="shared" si="36"/>
        <v>82.314285714285717</v>
      </c>
    </row>
    <row r="117" spans="1:6" x14ac:dyDescent="0.25">
      <c r="A117" s="3" t="s">
        <v>119</v>
      </c>
      <c r="B117" t="s">
        <v>133</v>
      </c>
      <c r="C117" s="45" t="s">
        <v>106</v>
      </c>
      <c r="D117">
        <f t="shared" ref="D117:F117" si="37">D89+D103</f>
        <v>0</v>
      </c>
      <c r="E117" s="42">
        <f t="shared" si="37"/>
        <v>84.6</v>
      </c>
      <c r="F117" s="36">
        <f t="shared" si="37"/>
        <v>82.314285714285717</v>
      </c>
    </row>
    <row r="118" spans="1:6" x14ac:dyDescent="0.25">
      <c r="A118" s="3" t="s">
        <v>119</v>
      </c>
      <c r="B118" t="s">
        <v>133</v>
      </c>
      <c r="C118" s="45" t="s">
        <v>107</v>
      </c>
      <c r="D118">
        <f t="shared" ref="D118:F118" si="38">D90+D104</f>
        <v>0</v>
      </c>
      <c r="E118" s="42">
        <f t="shared" si="38"/>
        <v>80.8</v>
      </c>
      <c r="F118" s="36">
        <f t="shared" si="38"/>
        <v>82.314285714285717</v>
      </c>
    </row>
    <row r="119" spans="1:6" x14ac:dyDescent="0.25">
      <c r="A119" s="3" t="s">
        <v>119</v>
      </c>
      <c r="B119" t="s">
        <v>133</v>
      </c>
      <c r="C119" s="45" t="s">
        <v>108</v>
      </c>
      <c r="D119">
        <f t="shared" ref="D119:F119" si="39">D91+D105</f>
        <v>0</v>
      </c>
      <c r="E119" s="42">
        <f t="shared" si="39"/>
        <v>77.2</v>
      </c>
      <c r="F119" s="36">
        <f t="shared" si="39"/>
        <v>82.314285714285717</v>
      </c>
    </row>
    <row r="120" spans="1:6" x14ac:dyDescent="0.25">
      <c r="A120" s="3" t="s">
        <v>119</v>
      </c>
      <c r="B120" t="s">
        <v>133</v>
      </c>
      <c r="C120" s="45" t="s">
        <v>109</v>
      </c>
      <c r="D120">
        <f t="shared" ref="D120:F120" si="40">D92+D106</f>
        <v>0</v>
      </c>
      <c r="E120" s="42">
        <f t="shared" si="40"/>
        <v>76.2</v>
      </c>
      <c r="F120" s="36">
        <f t="shared" si="40"/>
        <v>82.314285714285717</v>
      </c>
    </row>
    <row r="121" spans="1:6" x14ac:dyDescent="0.25">
      <c r="A121" s="3" t="s">
        <v>119</v>
      </c>
      <c r="B121" t="s">
        <v>133</v>
      </c>
      <c r="C121" s="45" t="s">
        <v>110</v>
      </c>
      <c r="D121">
        <f t="shared" ref="D121:F121" si="41">D93+D107</f>
        <v>0</v>
      </c>
      <c r="E121" s="42">
        <f t="shared" si="41"/>
        <v>80.300000000000011</v>
      </c>
      <c r="F121" s="36">
        <f t="shared" si="41"/>
        <v>82.314285714285717</v>
      </c>
    </row>
    <row r="122" spans="1:6" x14ac:dyDescent="0.25">
      <c r="A122" s="3" t="s">
        <v>119</v>
      </c>
      <c r="B122" t="s">
        <v>133</v>
      </c>
      <c r="C122" s="45" t="s">
        <v>111</v>
      </c>
      <c r="D122">
        <f t="shared" ref="D122:F122" si="42">D94+D108</f>
        <v>0</v>
      </c>
      <c r="E122" s="42">
        <f t="shared" si="42"/>
        <v>83.1</v>
      </c>
      <c r="F122" s="36">
        <f t="shared" si="42"/>
        <v>82.314285714285717</v>
      </c>
    </row>
    <row r="123" spans="1:6" x14ac:dyDescent="0.25">
      <c r="A123" s="3" t="s">
        <v>119</v>
      </c>
      <c r="B123" t="s">
        <v>133</v>
      </c>
      <c r="C123" s="45" t="s">
        <v>112</v>
      </c>
      <c r="D123">
        <f t="shared" ref="D123:F123" si="43">D95+D109</f>
        <v>0</v>
      </c>
      <c r="E123" s="42">
        <f t="shared" si="43"/>
        <v>79.2</v>
      </c>
      <c r="F123" s="36">
        <f t="shared" si="43"/>
        <v>82.314285714285717</v>
      </c>
    </row>
    <row r="124" spans="1:6" x14ac:dyDescent="0.25">
      <c r="A124" s="3" t="s">
        <v>119</v>
      </c>
      <c r="B124" t="s">
        <v>133</v>
      </c>
      <c r="C124" s="45" t="s">
        <v>113</v>
      </c>
      <c r="D124">
        <f t="shared" ref="D124:F124" si="44">D96+D110</f>
        <v>0</v>
      </c>
      <c r="E124" s="42">
        <f t="shared" si="44"/>
        <v>89.4</v>
      </c>
      <c r="F124" s="36">
        <f t="shared" si="44"/>
        <v>82.314285714285717</v>
      </c>
    </row>
    <row r="125" spans="1:6" x14ac:dyDescent="0.25">
      <c r="A125" s="3" t="s">
        <v>119</v>
      </c>
      <c r="B125" t="s">
        <v>133</v>
      </c>
      <c r="C125" s="45" t="s">
        <v>114</v>
      </c>
      <c r="D125">
        <f t="shared" ref="D125:F125" si="45">D97+D111</f>
        <v>0</v>
      </c>
      <c r="E125" s="42">
        <f t="shared" si="45"/>
        <v>93</v>
      </c>
      <c r="F125" s="36">
        <f t="shared" si="45"/>
        <v>82.314285714285717</v>
      </c>
    </row>
    <row r="126" spans="1:6" x14ac:dyDescent="0.25">
      <c r="A126" s="3" t="s">
        <v>119</v>
      </c>
      <c r="B126" t="s">
        <v>133</v>
      </c>
      <c r="C126" s="45" t="s">
        <v>115</v>
      </c>
      <c r="D126">
        <f t="shared" ref="D126:F126" si="46">D98+D112</f>
        <v>0</v>
      </c>
      <c r="E126" s="42">
        <f t="shared" si="46"/>
        <v>78.8</v>
      </c>
      <c r="F126" s="36">
        <f t="shared" si="46"/>
        <v>82.314285714285717</v>
      </c>
    </row>
    <row r="127" spans="1:6" s="2" customFormat="1" x14ac:dyDescent="0.25">
      <c r="A127" s="11" t="s">
        <v>119</v>
      </c>
      <c r="B127" t="s">
        <v>133</v>
      </c>
      <c r="C127" s="46" t="s">
        <v>116</v>
      </c>
      <c r="D127" s="2">
        <f t="shared" ref="D127:F127" si="47">D99+D113</f>
        <v>0</v>
      </c>
      <c r="E127" s="43">
        <f t="shared" si="47"/>
        <v>81.7</v>
      </c>
      <c r="F127" s="38">
        <f t="shared" si="47"/>
        <v>82.314285714285717</v>
      </c>
    </row>
  </sheetData>
  <pageMargins left="0.7" right="0.7" top="0.75" bottom="0.75" header="0.3" footer="0.3"/>
  <pageSetup paperSize="1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35" sqref="Q35"/>
    </sheetView>
  </sheetViews>
  <sheetFormatPr defaultRowHeight="15" x14ac:dyDescent="0.25"/>
  <cols>
    <col min="1" max="1" width="3" bestFit="1" customWidth="1"/>
    <col min="2" max="2" width="8.42578125" customWidth="1"/>
    <col min="3" max="3" width="50" style="3" customWidth="1"/>
    <col min="4" max="16" width="12.42578125" style="19" customWidth="1"/>
    <col min="17" max="17" width="12.42578125" style="8" customWidth="1"/>
    <col min="18" max="26" width="12.42578125" style="20" customWidth="1"/>
  </cols>
  <sheetData>
    <row r="1" spans="1:26" s="4" customFormat="1" ht="45" x14ac:dyDescent="0.25">
      <c r="A1" s="4" t="s">
        <v>29</v>
      </c>
      <c r="B1" s="4" t="s">
        <v>28</v>
      </c>
      <c r="C1" s="6" t="s">
        <v>27</v>
      </c>
      <c r="D1" s="12" t="s">
        <v>1</v>
      </c>
      <c r="E1" s="12" t="s">
        <v>2</v>
      </c>
      <c r="F1" s="12" t="s">
        <v>12</v>
      </c>
      <c r="G1" s="12" t="s">
        <v>3</v>
      </c>
      <c r="H1" s="12" t="s">
        <v>10</v>
      </c>
      <c r="I1" s="12" t="s">
        <v>6</v>
      </c>
      <c r="J1" s="12" t="s">
        <v>14</v>
      </c>
      <c r="K1" s="12" t="s">
        <v>4</v>
      </c>
      <c r="L1" s="12" t="s">
        <v>5</v>
      </c>
      <c r="M1" s="12" t="s">
        <v>8</v>
      </c>
      <c r="N1" s="12" t="s">
        <v>7</v>
      </c>
      <c r="O1" s="12" t="s">
        <v>13</v>
      </c>
      <c r="P1" s="12" t="s">
        <v>9</v>
      </c>
      <c r="Q1" s="13" t="s">
        <v>11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</row>
    <row r="2" spans="1:26" s="9" customFormat="1" x14ac:dyDescent="0.25">
      <c r="A2" s="9">
        <v>1</v>
      </c>
      <c r="C2" s="10" t="s">
        <v>32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6">
        <f>MIN($D2:$Q2)</f>
        <v>0</v>
      </c>
      <c r="S2" s="16">
        <f>MAX($D2:$Q2)</f>
        <v>0</v>
      </c>
      <c r="T2" s="16" t="e">
        <f>AVERAGE($D2:$Q2)</f>
        <v>#DIV/0!</v>
      </c>
      <c r="U2" s="16" t="e">
        <f>MEDIAN($D2:$Q2)</f>
        <v>#NUM!</v>
      </c>
      <c r="V2" s="16" t="e">
        <f>_xlfn.QUARTILE.INC($D2:$Q2,0)</f>
        <v>#NUM!</v>
      </c>
      <c r="W2" s="16" t="e">
        <f>_xlfn.QUARTILE.INC($D2:$Q2,1)</f>
        <v>#NUM!</v>
      </c>
      <c r="X2" s="16" t="e">
        <f>_xlfn.QUARTILE.INC($D2:$Q2,2)</f>
        <v>#NUM!</v>
      </c>
      <c r="Y2" s="16" t="e">
        <f>_xlfn.QUARTILE.INC($D2:$Q2,3)</f>
        <v>#NUM!</v>
      </c>
      <c r="Z2" s="16" t="e">
        <f>_xlfn.QUARTILE.INC($D2:$Q2,4)</f>
        <v>#NUM!</v>
      </c>
    </row>
    <row r="3" spans="1:26" s="9" customFormat="1" x14ac:dyDescent="0.25">
      <c r="A3" s="9">
        <v>2</v>
      </c>
      <c r="C3" s="10" t="s">
        <v>33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6">
        <f t="shared" ref="R3:R54" si="0">MIN($D3:$Q3)</f>
        <v>0</v>
      </c>
      <c r="S3" s="16">
        <f t="shared" ref="S3:S54" si="1">MAX($D3:$Q3)</f>
        <v>0</v>
      </c>
      <c r="T3" s="16" t="e">
        <f t="shared" ref="T3:T54" si="2">AVERAGE($D3:$Q3)</f>
        <v>#DIV/0!</v>
      </c>
      <c r="U3" s="16" t="e">
        <f t="shared" ref="U3:U54" si="3">MEDIAN($D3:$Q3)</f>
        <v>#NUM!</v>
      </c>
      <c r="V3" s="16" t="e">
        <f t="shared" ref="V3:V54" si="4">_xlfn.QUARTILE.INC($D3:$Q3,0)</f>
        <v>#NUM!</v>
      </c>
      <c r="W3" s="16" t="e">
        <f t="shared" ref="W3:W54" si="5">_xlfn.QUARTILE.INC($D3:$Q3,1)</f>
        <v>#NUM!</v>
      </c>
      <c r="X3" s="16" t="e">
        <f t="shared" ref="X3:X54" si="6">_xlfn.QUARTILE.INC($D3:$Q3,2)</f>
        <v>#NUM!</v>
      </c>
      <c r="Y3" s="16" t="e">
        <f t="shared" ref="Y3:Y54" si="7">_xlfn.QUARTILE.INC($D3:$Q3,3)</f>
        <v>#NUM!</v>
      </c>
      <c r="Z3" s="16" t="e">
        <f t="shared" ref="Z3:Z54" si="8">_xlfn.QUARTILE.INC($D3:$Q3,4)</f>
        <v>#NUM!</v>
      </c>
    </row>
    <row r="4" spans="1:26" s="5" customFormat="1" x14ac:dyDescent="0.25">
      <c r="A4" s="5">
        <v>3</v>
      </c>
      <c r="C4" s="3" t="s">
        <v>15</v>
      </c>
      <c r="D4" s="7">
        <v>0.6</v>
      </c>
      <c r="E4" s="7">
        <v>0.5</v>
      </c>
      <c r="F4" s="7">
        <v>0.6</v>
      </c>
      <c r="G4" s="7">
        <v>0.5</v>
      </c>
      <c r="H4" s="7">
        <v>0.6</v>
      </c>
      <c r="I4" s="7">
        <v>0.5</v>
      </c>
      <c r="J4" s="7">
        <v>0.6</v>
      </c>
      <c r="K4" s="7">
        <v>0.6</v>
      </c>
      <c r="L4" s="7">
        <v>0.6</v>
      </c>
      <c r="M4" s="7">
        <v>0.5</v>
      </c>
      <c r="N4" s="7">
        <v>0.6</v>
      </c>
      <c r="O4" s="7">
        <v>0.6</v>
      </c>
      <c r="P4" s="7">
        <v>0.5</v>
      </c>
      <c r="Q4" s="8">
        <v>0.7</v>
      </c>
      <c r="R4" s="16">
        <f t="shared" si="0"/>
        <v>0.5</v>
      </c>
      <c r="S4" s="16">
        <f t="shared" si="1"/>
        <v>0.7</v>
      </c>
      <c r="T4" s="16">
        <f t="shared" si="2"/>
        <v>0.5714285714285714</v>
      </c>
      <c r="U4" s="16">
        <f t="shared" si="3"/>
        <v>0.6</v>
      </c>
      <c r="V4" s="16">
        <f t="shared" si="4"/>
        <v>0.5</v>
      </c>
      <c r="W4" s="16">
        <f t="shared" si="5"/>
        <v>0.5</v>
      </c>
      <c r="X4" s="16">
        <f t="shared" si="6"/>
        <v>0.6</v>
      </c>
      <c r="Y4" s="16">
        <f t="shared" si="7"/>
        <v>0.6</v>
      </c>
      <c r="Z4" s="16">
        <f t="shared" si="8"/>
        <v>0.7</v>
      </c>
    </row>
    <row r="5" spans="1:26" x14ac:dyDescent="0.25">
      <c r="A5">
        <v>4</v>
      </c>
      <c r="C5" s="3" t="s">
        <v>25</v>
      </c>
      <c r="D5" s="17">
        <v>4.9000000000000004</v>
      </c>
      <c r="E5" s="17">
        <v>4.3</v>
      </c>
      <c r="F5" s="17">
        <v>4.9000000000000004</v>
      </c>
      <c r="G5" s="17">
        <v>4.4000000000000004</v>
      </c>
      <c r="H5" s="17">
        <v>4.3</v>
      </c>
      <c r="I5" s="17">
        <v>4.2</v>
      </c>
      <c r="J5" s="17">
        <v>3.8</v>
      </c>
      <c r="K5" s="17">
        <v>4</v>
      </c>
      <c r="L5" s="17">
        <v>4.4000000000000004</v>
      </c>
      <c r="M5" s="17">
        <v>3.5</v>
      </c>
      <c r="N5" s="17">
        <v>4.2</v>
      </c>
      <c r="O5" s="17">
        <v>3.9</v>
      </c>
      <c r="P5" s="17">
        <v>4.5</v>
      </c>
      <c r="Q5" s="18">
        <v>4</v>
      </c>
      <c r="R5" s="16">
        <f t="shared" si="0"/>
        <v>3.5</v>
      </c>
      <c r="S5" s="16">
        <f t="shared" si="1"/>
        <v>4.9000000000000004</v>
      </c>
      <c r="T5" s="16">
        <f t="shared" si="2"/>
        <v>4.2357142857142858</v>
      </c>
      <c r="U5" s="16">
        <f t="shared" si="3"/>
        <v>4.25</v>
      </c>
      <c r="V5" s="16">
        <f t="shared" si="4"/>
        <v>3.5</v>
      </c>
      <c r="W5" s="16">
        <f t="shared" si="5"/>
        <v>4</v>
      </c>
      <c r="X5" s="16">
        <f t="shared" si="6"/>
        <v>4.25</v>
      </c>
      <c r="Y5" s="16">
        <f t="shared" si="7"/>
        <v>4.4000000000000004</v>
      </c>
      <c r="Z5" s="16">
        <f t="shared" si="8"/>
        <v>4.9000000000000004</v>
      </c>
    </row>
    <row r="6" spans="1:26" x14ac:dyDescent="0.25">
      <c r="A6">
        <v>5</v>
      </c>
      <c r="C6" s="3" t="s">
        <v>26</v>
      </c>
      <c r="D6" s="19">
        <v>0.9</v>
      </c>
      <c r="E6" s="19">
        <v>1</v>
      </c>
      <c r="F6" s="19">
        <v>1.6</v>
      </c>
      <c r="G6" s="19">
        <v>0.7</v>
      </c>
      <c r="H6" s="19">
        <v>0.7</v>
      </c>
      <c r="I6" s="19">
        <v>0.8</v>
      </c>
      <c r="J6" s="19">
        <v>0.9</v>
      </c>
      <c r="K6" s="19">
        <v>1.9</v>
      </c>
      <c r="L6" s="19">
        <v>0.8</v>
      </c>
      <c r="M6" s="19">
        <v>0.9</v>
      </c>
      <c r="N6" s="19">
        <v>1.3</v>
      </c>
      <c r="O6" s="19">
        <v>1.9</v>
      </c>
      <c r="P6" s="19">
        <v>0.9</v>
      </c>
      <c r="Q6" s="8">
        <v>2.7</v>
      </c>
      <c r="R6" s="16">
        <f t="shared" si="0"/>
        <v>0.7</v>
      </c>
      <c r="S6" s="16">
        <f t="shared" si="1"/>
        <v>2.7</v>
      </c>
      <c r="T6" s="16">
        <f t="shared" si="2"/>
        <v>1.2142857142857146</v>
      </c>
      <c r="U6" s="16">
        <f t="shared" si="3"/>
        <v>0.9</v>
      </c>
      <c r="V6" s="16">
        <f t="shared" si="4"/>
        <v>0.7</v>
      </c>
      <c r="W6" s="16">
        <f t="shared" si="5"/>
        <v>0.82500000000000007</v>
      </c>
      <c r="X6" s="16">
        <f t="shared" si="6"/>
        <v>0.9</v>
      </c>
      <c r="Y6" s="16">
        <f t="shared" si="7"/>
        <v>1.5250000000000001</v>
      </c>
      <c r="Z6" s="16">
        <f t="shared" si="8"/>
        <v>2.7</v>
      </c>
    </row>
    <row r="7" spans="1:26" s="2" customFormat="1" x14ac:dyDescent="0.25">
      <c r="A7" s="2">
        <v>6</v>
      </c>
      <c r="C7" s="11" t="s">
        <v>34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  <c r="R7" s="23">
        <f t="shared" si="0"/>
        <v>0</v>
      </c>
      <c r="S7" s="23">
        <f t="shared" si="1"/>
        <v>0</v>
      </c>
      <c r="T7" s="23" t="e">
        <f t="shared" si="2"/>
        <v>#DIV/0!</v>
      </c>
      <c r="U7" s="23" t="e">
        <f t="shared" si="3"/>
        <v>#NUM!</v>
      </c>
      <c r="V7" s="23" t="e">
        <f t="shared" si="4"/>
        <v>#NUM!</v>
      </c>
      <c r="W7" s="23" t="e">
        <f t="shared" si="5"/>
        <v>#NUM!</v>
      </c>
      <c r="X7" s="23" t="e">
        <f t="shared" si="6"/>
        <v>#NUM!</v>
      </c>
      <c r="Y7" s="23" t="e">
        <f t="shared" si="7"/>
        <v>#NUM!</v>
      </c>
      <c r="Z7" s="23" t="e">
        <f t="shared" si="8"/>
        <v>#NUM!</v>
      </c>
    </row>
    <row r="8" spans="1:26" x14ac:dyDescent="0.25">
      <c r="A8">
        <v>7</v>
      </c>
      <c r="C8" s="3" t="s">
        <v>35</v>
      </c>
      <c r="R8" s="16">
        <f t="shared" si="0"/>
        <v>0</v>
      </c>
      <c r="S8" s="16">
        <f t="shared" si="1"/>
        <v>0</v>
      </c>
      <c r="T8" s="16" t="e">
        <f t="shared" si="2"/>
        <v>#DIV/0!</v>
      </c>
      <c r="U8" s="16" t="e">
        <f t="shared" si="3"/>
        <v>#NUM!</v>
      </c>
      <c r="V8" s="16" t="e">
        <f t="shared" si="4"/>
        <v>#NUM!</v>
      </c>
      <c r="W8" s="16" t="e">
        <f t="shared" si="5"/>
        <v>#NUM!</v>
      </c>
      <c r="X8" s="16" t="e">
        <f t="shared" si="6"/>
        <v>#NUM!</v>
      </c>
      <c r="Y8" s="16" t="e">
        <f t="shared" si="7"/>
        <v>#NUM!</v>
      </c>
      <c r="Z8" s="16" t="e">
        <f t="shared" si="8"/>
        <v>#NUM!</v>
      </c>
    </row>
    <row r="9" spans="1:26" x14ac:dyDescent="0.25">
      <c r="A9">
        <v>8</v>
      </c>
      <c r="C9" s="3" t="s">
        <v>36</v>
      </c>
      <c r="R9" s="16">
        <f t="shared" si="0"/>
        <v>0</v>
      </c>
      <c r="S9" s="16">
        <f t="shared" si="1"/>
        <v>0</v>
      </c>
      <c r="T9" s="16" t="e">
        <f t="shared" si="2"/>
        <v>#DIV/0!</v>
      </c>
      <c r="U9" s="16" t="e">
        <f t="shared" si="3"/>
        <v>#NUM!</v>
      </c>
      <c r="V9" s="16" t="e">
        <f t="shared" si="4"/>
        <v>#NUM!</v>
      </c>
      <c r="W9" s="16" t="e">
        <f t="shared" si="5"/>
        <v>#NUM!</v>
      </c>
      <c r="X9" s="16" t="e">
        <f t="shared" si="6"/>
        <v>#NUM!</v>
      </c>
      <c r="Y9" s="16" t="e">
        <f t="shared" si="7"/>
        <v>#NUM!</v>
      </c>
      <c r="Z9" s="16" t="e">
        <f t="shared" si="8"/>
        <v>#NUM!</v>
      </c>
    </row>
    <row r="10" spans="1:26" x14ac:dyDescent="0.25">
      <c r="A10">
        <v>9</v>
      </c>
      <c r="C10" s="3" t="s">
        <v>37</v>
      </c>
      <c r="R10" s="16">
        <f t="shared" si="0"/>
        <v>0</v>
      </c>
      <c r="S10" s="16">
        <f t="shared" si="1"/>
        <v>0</v>
      </c>
      <c r="T10" s="16" t="e">
        <f t="shared" si="2"/>
        <v>#DIV/0!</v>
      </c>
      <c r="U10" s="16" t="e">
        <f t="shared" si="3"/>
        <v>#NUM!</v>
      </c>
      <c r="V10" s="16" t="e">
        <f t="shared" si="4"/>
        <v>#NUM!</v>
      </c>
      <c r="W10" s="16" t="e">
        <f t="shared" si="5"/>
        <v>#NUM!</v>
      </c>
      <c r="X10" s="16" t="e">
        <f t="shared" si="6"/>
        <v>#NUM!</v>
      </c>
      <c r="Y10" s="16" t="e">
        <f t="shared" si="7"/>
        <v>#NUM!</v>
      </c>
      <c r="Z10" s="16" t="e">
        <f t="shared" si="8"/>
        <v>#NUM!</v>
      </c>
    </row>
    <row r="11" spans="1:26" x14ac:dyDescent="0.25">
      <c r="A11">
        <v>10</v>
      </c>
      <c r="C11" s="3" t="s">
        <v>38</v>
      </c>
      <c r="R11" s="16">
        <f t="shared" si="0"/>
        <v>0</v>
      </c>
      <c r="S11" s="16">
        <f t="shared" si="1"/>
        <v>0</v>
      </c>
      <c r="T11" s="16" t="e">
        <f t="shared" si="2"/>
        <v>#DIV/0!</v>
      </c>
      <c r="U11" s="16" t="e">
        <f t="shared" si="3"/>
        <v>#NUM!</v>
      </c>
      <c r="V11" s="16" t="e">
        <f t="shared" si="4"/>
        <v>#NUM!</v>
      </c>
      <c r="W11" s="16" t="e">
        <f t="shared" si="5"/>
        <v>#NUM!</v>
      </c>
      <c r="X11" s="16" t="e">
        <f t="shared" si="6"/>
        <v>#NUM!</v>
      </c>
      <c r="Y11" s="16" t="e">
        <f t="shared" si="7"/>
        <v>#NUM!</v>
      </c>
      <c r="Z11" s="16" t="e">
        <f t="shared" si="8"/>
        <v>#NUM!</v>
      </c>
    </row>
    <row r="12" spans="1:26" x14ac:dyDescent="0.25">
      <c r="A12">
        <v>11</v>
      </c>
      <c r="C12" s="3" t="s">
        <v>39</v>
      </c>
      <c r="R12" s="16">
        <f t="shared" si="0"/>
        <v>0</v>
      </c>
      <c r="S12" s="16">
        <f t="shared" si="1"/>
        <v>0</v>
      </c>
      <c r="T12" s="16" t="e">
        <f t="shared" si="2"/>
        <v>#DIV/0!</v>
      </c>
      <c r="U12" s="16" t="e">
        <f t="shared" si="3"/>
        <v>#NUM!</v>
      </c>
      <c r="V12" s="16" t="e">
        <f t="shared" si="4"/>
        <v>#NUM!</v>
      </c>
      <c r="W12" s="16" t="e">
        <f t="shared" si="5"/>
        <v>#NUM!</v>
      </c>
      <c r="X12" s="16" t="e">
        <f t="shared" si="6"/>
        <v>#NUM!</v>
      </c>
      <c r="Y12" s="16" t="e">
        <f t="shared" si="7"/>
        <v>#NUM!</v>
      </c>
      <c r="Z12" s="16" t="e">
        <f t="shared" si="8"/>
        <v>#NUM!</v>
      </c>
    </row>
    <row r="13" spans="1:26" x14ac:dyDescent="0.25">
      <c r="A13">
        <v>12</v>
      </c>
      <c r="C13" s="3" t="s">
        <v>40</v>
      </c>
      <c r="R13" s="16">
        <f t="shared" si="0"/>
        <v>0</v>
      </c>
      <c r="S13" s="16">
        <f t="shared" si="1"/>
        <v>0</v>
      </c>
      <c r="T13" s="16" t="e">
        <f t="shared" si="2"/>
        <v>#DIV/0!</v>
      </c>
      <c r="U13" s="16" t="e">
        <f t="shared" si="3"/>
        <v>#NUM!</v>
      </c>
      <c r="V13" s="16" t="e">
        <f t="shared" si="4"/>
        <v>#NUM!</v>
      </c>
      <c r="W13" s="16" t="e">
        <f t="shared" si="5"/>
        <v>#NUM!</v>
      </c>
      <c r="X13" s="16" t="e">
        <f t="shared" si="6"/>
        <v>#NUM!</v>
      </c>
      <c r="Y13" s="16" t="e">
        <f t="shared" si="7"/>
        <v>#NUM!</v>
      </c>
      <c r="Z13" s="16" t="e">
        <f t="shared" si="8"/>
        <v>#NUM!</v>
      </c>
    </row>
    <row r="14" spans="1:26" x14ac:dyDescent="0.25">
      <c r="A14">
        <v>13</v>
      </c>
      <c r="C14" s="3" t="s">
        <v>41</v>
      </c>
      <c r="R14" s="16">
        <f t="shared" si="0"/>
        <v>0</v>
      </c>
      <c r="S14" s="16">
        <f t="shared" si="1"/>
        <v>0</v>
      </c>
      <c r="T14" s="16" t="e">
        <f t="shared" si="2"/>
        <v>#DIV/0!</v>
      </c>
      <c r="U14" s="16" t="e">
        <f t="shared" si="3"/>
        <v>#NUM!</v>
      </c>
      <c r="V14" s="16" t="e">
        <f t="shared" si="4"/>
        <v>#NUM!</v>
      </c>
      <c r="W14" s="16" t="e">
        <f t="shared" si="5"/>
        <v>#NUM!</v>
      </c>
      <c r="X14" s="16" t="e">
        <f t="shared" si="6"/>
        <v>#NUM!</v>
      </c>
      <c r="Y14" s="16" t="e">
        <f t="shared" si="7"/>
        <v>#NUM!</v>
      </c>
      <c r="Z14" s="16" t="e">
        <f t="shared" si="8"/>
        <v>#NUM!</v>
      </c>
    </row>
    <row r="15" spans="1:26" x14ac:dyDescent="0.25">
      <c r="A15">
        <v>14</v>
      </c>
      <c r="C15" s="3" t="s">
        <v>42</v>
      </c>
      <c r="R15" s="16">
        <f t="shared" si="0"/>
        <v>0</v>
      </c>
      <c r="S15" s="16">
        <f t="shared" si="1"/>
        <v>0</v>
      </c>
      <c r="T15" s="16" t="e">
        <f t="shared" si="2"/>
        <v>#DIV/0!</v>
      </c>
      <c r="U15" s="16" t="e">
        <f t="shared" si="3"/>
        <v>#NUM!</v>
      </c>
      <c r="V15" s="16" t="e">
        <f t="shared" si="4"/>
        <v>#NUM!</v>
      </c>
      <c r="W15" s="16" t="e">
        <f t="shared" si="5"/>
        <v>#NUM!</v>
      </c>
      <c r="X15" s="16" t="e">
        <f t="shared" si="6"/>
        <v>#NUM!</v>
      </c>
      <c r="Y15" s="16" t="e">
        <f t="shared" si="7"/>
        <v>#NUM!</v>
      </c>
      <c r="Z15" s="16" t="e">
        <f t="shared" si="8"/>
        <v>#NUM!</v>
      </c>
    </row>
    <row r="16" spans="1:26" x14ac:dyDescent="0.25">
      <c r="A16">
        <v>15</v>
      </c>
      <c r="C16" s="3" t="s">
        <v>43</v>
      </c>
      <c r="R16" s="16">
        <f t="shared" si="0"/>
        <v>0</v>
      </c>
      <c r="S16" s="16">
        <f t="shared" si="1"/>
        <v>0</v>
      </c>
      <c r="T16" s="16" t="e">
        <f t="shared" si="2"/>
        <v>#DIV/0!</v>
      </c>
      <c r="U16" s="16" t="e">
        <f t="shared" si="3"/>
        <v>#NUM!</v>
      </c>
      <c r="V16" s="16" t="e">
        <f t="shared" si="4"/>
        <v>#NUM!</v>
      </c>
      <c r="W16" s="16" t="e">
        <f t="shared" si="5"/>
        <v>#NUM!</v>
      </c>
      <c r="X16" s="16" t="e">
        <f t="shared" si="6"/>
        <v>#NUM!</v>
      </c>
      <c r="Y16" s="16" t="e">
        <f t="shared" si="7"/>
        <v>#NUM!</v>
      </c>
      <c r="Z16" s="16" t="e">
        <f t="shared" si="8"/>
        <v>#NUM!</v>
      </c>
    </row>
    <row r="17" spans="1:26" x14ac:dyDescent="0.25">
      <c r="A17">
        <v>16</v>
      </c>
      <c r="C17" s="3" t="s">
        <v>44</v>
      </c>
      <c r="R17" s="16">
        <f t="shared" si="0"/>
        <v>0</v>
      </c>
      <c r="S17" s="16">
        <f t="shared" si="1"/>
        <v>0</v>
      </c>
      <c r="T17" s="16" t="e">
        <f t="shared" si="2"/>
        <v>#DIV/0!</v>
      </c>
      <c r="U17" s="16" t="e">
        <f t="shared" si="3"/>
        <v>#NUM!</v>
      </c>
      <c r="V17" s="16" t="e">
        <f t="shared" si="4"/>
        <v>#NUM!</v>
      </c>
      <c r="W17" s="16" t="e">
        <f t="shared" si="5"/>
        <v>#NUM!</v>
      </c>
      <c r="X17" s="16" t="e">
        <f t="shared" si="6"/>
        <v>#NUM!</v>
      </c>
      <c r="Y17" s="16" t="e">
        <f t="shared" si="7"/>
        <v>#NUM!</v>
      </c>
      <c r="Z17" s="16" t="e">
        <f t="shared" si="8"/>
        <v>#NUM!</v>
      </c>
    </row>
    <row r="18" spans="1:26" x14ac:dyDescent="0.25">
      <c r="A18">
        <v>17</v>
      </c>
      <c r="C18" s="3" t="s">
        <v>45</v>
      </c>
      <c r="R18" s="16">
        <f t="shared" si="0"/>
        <v>0</v>
      </c>
      <c r="S18" s="16">
        <f t="shared" si="1"/>
        <v>0</v>
      </c>
      <c r="T18" s="16" t="e">
        <f t="shared" si="2"/>
        <v>#DIV/0!</v>
      </c>
      <c r="U18" s="16" t="e">
        <f t="shared" si="3"/>
        <v>#NUM!</v>
      </c>
      <c r="V18" s="16" t="e">
        <f t="shared" si="4"/>
        <v>#NUM!</v>
      </c>
      <c r="W18" s="16" t="e">
        <f t="shared" si="5"/>
        <v>#NUM!</v>
      </c>
      <c r="X18" s="16" t="e">
        <f t="shared" si="6"/>
        <v>#NUM!</v>
      </c>
      <c r="Y18" s="16" t="e">
        <f t="shared" si="7"/>
        <v>#NUM!</v>
      </c>
      <c r="Z18" s="16" t="e">
        <f t="shared" si="8"/>
        <v>#NUM!</v>
      </c>
    </row>
    <row r="19" spans="1:26" x14ac:dyDescent="0.25">
      <c r="A19">
        <v>18</v>
      </c>
      <c r="C19" s="3" t="s">
        <v>46</v>
      </c>
      <c r="R19" s="16">
        <f t="shared" si="0"/>
        <v>0</v>
      </c>
      <c r="S19" s="16">
        <f t="shared" si="1"/>
        <v>0</v>
      </c>
      <c r="T19" s="16" t="e">
        <f t="shared" si="2"/>
        <v>#DIV/0!</v>
      </c>
      <c r="U19" s="16" t="e">
        <f t="shared" si="3"/>
        <v>#NUM!</v>
      </c>
      <c r="V19" s="16" t="e">
        <f t="shared" si="4"/>
        <v>#NUM!</v>
      </c>
      <c r="W19" s="16" t="e">
        <f t="shared" si="5"/>
        <v>#NUM!</v>
      </c>
      <c r="X19" s="16" t="e">
        <f t="shared" si="6"/>
        <v>#NUM!</v>
      </c>
      <c r="Y19" s="16" t="e">
        <f t="shared" si="7"/>
        <v>#NUM!</v>
      </c>
      <c r="Z19" s="16" t="e">
        <f t="shared" si="8"/>
        <v>#NUM!</v>
      </c>
    </row>
    <row r="20" spans="1:26" x14ac:dyDescent="0.25">
      <c r="A20">
        <v>19</v>
      </c>
      <c r="C20" s="3" t="s">
        <v>47</v>
      </c>
      <c r="R20" s="16">
        <f t="shared" si="0"/>
        <v>0</v>
      </c>
      <c r="S20" s="16">
        <f t="shared" si="1"/>
        <v>0</v>
      </c>
      <c r="T20" s="16" t="e">
        <f t="shared" si="2"/>
        <v>#DIV/0!</v>
      </c>
      <c r="U20" s="16" t="e">
        <f t="shared" si="3"/>
        <v>#NUM!</v>
      </c>
      <c r="V20" s="16" t="e">
        <f t="shared" si="4"/>
        <v>#NUM!</v>
      </c>
      <c r="W20" s="16" t="e">
        <f t="shared" si="5"/>
        <v>#NUM!</v>
      </c>
      <c r="X20" s="16" t="e">
        <f t="shared" si="6"/>
        <v>#NUM!</v>
      </c>
      <c r="Y20" s="16" t="e">
        <f t="shared" si="7"/>
        <v>#NUM!</v>
      </c>
      <c r="Z20" s="16" t="e">
        <f t="shared" si="8"/>
        <v>#NUM!</v>
      </c>
    </row>
    <row r="21" spans="1:26" x14ac:dyDescent="0.25">
      <c r="A21">
        <v>20</v>
      </c>
      <c r="C21" s="3" t="s">
        <v>48</v>
      </c>
      <c r="R21" s="16">
        <f t="shared" si="0"/>
        <v>0</v>
      </c>
      <c r="S21" s="16">
        <f t="shared" si="1"/>
        <v>0</v>
      </c>
      <c r="T21" s="16" t="e">
        <f t="shared" si="2"/>
        <v>#DIV/0!</v>
      </c>
      <c r="U21" s="16" t="e">
        <f t="shared" si="3"/>
        <v>#NUM!</v>
      </c>
      <c r="V21" s="16" t="e">
        <f t="shared" si="4"/>
        <v>#NUM!</v>
      </c>
      <c r="W21" s="16" t="e">
        <f t="shared" si="5"/>
        <v>#NUM!</v>
      </c>
      <c r="X21" s="16" t="e">
        <f t="shared" si="6"/>
        <v>#NUM!</v>
      </c>
      <c r="Y21" s="16" t="e">
        <f t="shared" si="7"/>
        <v>#NUM!</v>
      </c>
      <c r="Z21" s="16" t="e">
        <f t="shared" si="8"/>
        <v>#NUM!</v>
      </c>
    </row>
    <row r="22" spans="1:26" x14ac:dyDescent="0.25">
      <c r="A22">
        <v>21</v>
      </c>
      <c r="C22" s="3" t="s">
        <v>49</v>
      </c>
      <c r="R22" s="16">
        <f t="shared" si="0"/>
        <v>0</v>
      </c>
      <c r="S22" s="16">
        <f t="shared" si="1"/>
        <v>0</v>
      </c>
      <c r="T22" s="16" t="e">
        <f t="shared" si="2"/>
        <v>#DIV/0!</v>
      </c>
      <c r="U22" s="16" t="e">
        <f t="shared" si="3"/>
        <v>#NUM!</v>
      </c>
      <c r="V22" s="16" t="e">
        <f t="shared" si="4"/>
        <v>#NUM!</v>
      </c>
      <c r="W22" s="16" t="e">
        <f t="shared" si="5"/>
        <v>#NUM!</v>
      </c>
      <c r="X22" s="16" t="e">
        <f t="shared" si="6"/>
        <v>#NUM!</v>
      </c>
      <c r="Y22" s="16" t="e">
        <f t="shared" si="7"/>
        <v>#NUM!</v>
      </c>
      <c r="Z22" s="16" t="e">
        <f t="shared" si="8"/>
        <v>#NUM!</v>
      </c>
    </row>
    <row r="23" spans="1:26" x14ac:dyDescent="0.25">
      <c r="A23">
        <v>22</v>
      </c>
      <c r="C23" s="3" t="s">
        <v>50</v>
      </c>
      <c r="R23" s="16">
        <f t="shared" si="0"/>
        <v>0</v>
      </c>
      <c r="S23" s="16">
        <f t="shared" si="1"/>
        <v>0</v>
      </c>
      <c r="T23" s="16" t="e">
        <f t="shared" si="2"/>
        <v>#DIV/0!</v>
      </c>
      <c r="U23" s="16" t="e">
        <f t="shared" si="3"/>
        <v>#NUM!</v>
      </c>
      <c r="V23" s="16" t="e">
        <f t="shared" si="4"/>
        <v>#NUM!</v>
      </c>
      <c r="W23" s="16" t="e">
        <f t="shared" si="5"/>
        <v>#NUM!</v>
      </c>
      <c r="X23" s="16" t="e">
        <f t="shared" si="6"/>
        <v>#NUM!</v>
      </c>
      <c r="Y23" s="16" t="e">
        <f t="shared" si="7"/>
        <v>#NUM!</v>
      </c>
      <c r="Z23" s="16" t="e">
        <f t="shared" si="8"/>
        <v>#NUM!</v>
      </c>
    </row>
    <row r="24" spans="1:26" x14ac:dyDescent="0.25">
      <c r="A24">
        <v>23</v>
      </c>
      <c r="C24" s="3" t="s">
        <v>51</v>
      </c>
      <c r="R24" s="16">
        <f t="shared" si="0"/>
        <v>0</v>
      </c>
      <c r="S24" s="16">
        <f t="shared" si="1"/>
        <v>0</v>
      </c>
      <c r="T24" s="16" t="e">
        <f t="shared" si="2"/>
        <v>#DIV/0!</v>
      </c>
      <c r="U24" s="16" t="e">
        <f t="shared" si="3"/>
        <v>#NUM!</v>
      </c>
      <c r="V24" s="16" t="e">
        <f t="shared" si="4"/>
        <v>#NUM!</v>
      </c>
      <c r="W24" s="16" t="e">
        <f t="shared" si="5"/>
        <v>#NUM!</v>
      </c>
      <c r="X24" s="16" t="e">
        <f t="shared" si="6"/>
        <v>#NUM!</v>
      </c>
      <c r="Y24" s="16" t="e">
        <f t="shared" si="7"/>
        <v>#NUM!</v>
      </c>
      <c r="Z24" s="16" t="e">
        <f t="shared" si="8"/>
        <v>#NUM!</v>
      </c>
    </row>
    <row r="25" spans="1:26" x14ac:dyDescent="0.25">
      <c r="A25">
        <v>24</v>
      </c>
      <c r="C25" s="3" t="s">
        <v>52</v>
      </c>
      <c r="R25" s="16">
        <f t="shared" si="0"/>
        <v>0</v>
      </c>
      <c r="S25" s="16">
        <f t="shared" si="1"/>
        <v>0</v>
      </c>
      <c r="T25" s="16" t="e">
        <f t="shared" si="2"/>
        <v>#DIV/0!</v>
      </c>
      <c r="U25" s="16" t="e">
        <f t="shared" si="3"/>
        <v>#NUM!</v>
      </c>
      <c r="V25" s="16" t="e">
        <f t="shared" si="4"/>
        <v>#NUM!</v>
      </c>
      <c r="W25" s="16" t="e">
        <f t="shared" si="5"/>
        <v>#NUM!</v>
      </c>
      <c r="X25" s="16" t="e">
        <f t="shared" si="6"/>
        <v>#NUM!</v>
      </c>
      <c r="Y25" s="16" t="e">
        <f t="shared" si="7"/>
        <v>#NUM!</v>
      </c>
      <c r="Z25" s="16" t="e">
        <f t="shared" si="8"/>
        <v>#NUM!</v>
      </c>
    </row>
    <row r="26" spans="1:26" x14ac:dyDescent="0.25">
      <c r="A26">
        <v>25</v>
      </c>
      <c r="C26" s="3" t="s">
        <v>53</v>
      </c>
      <c r="R26" s="16">
        <f t="shared" si="0"/>
        <v>0</v>
      </c>
      <c r="S26" s="16">
        <f t="shared" si="1"/>
        <v>0</v>
      </c>
      <c r="T26" s="16" t="e">
        <f t="shared" si="2"/>
        <v>#DIV/0!</v>
      </c>
      <c r="U26" s="16" t="e">
        <f t="shared" si="3"/>
        <v>#NUM!</v>
      </c>
      <c r="V26" s="16" t="e">
        <f t="shared" si="4"/>
        <v>#NUM!</v>
      </c>
      <c r="W26" s="16" t="e">
        <f t="shared" si="5"/>
        <v>#NUM!</v>
      </c>
      <c r="X26" s="16" t="e">
        <f t="shared" si="6"/>
        <v>#NUM!</v>
      </c>
      <c r="Y26" s="16" t="e">
        <f t="shared" si="7"/>
        <v>#NUM!</v>
      </c>
      <c r="Z26" s="16" t="e">
        <f t="shared" si="8"/>
        <v>#NUM!</v>
      </c>
    </row>
    <row r="27" spans="1:26" x14ac:dyDescent="0.25">
      <c r="A27">
        <v>26</v>
      </c>
      <c r="C27" s="3" t="s">
        <v>54</v>
      </c>
      <c r="R27" s="16">
        <f t="shared" si="0"/>
        <v>0</v>
      </c>
      <c r="S27" s="16">
        <f t="shared" si="1"/>
        <v>0</v>
      </c>
      <c r="T27" s="16" t="e">
        <f t="shared" si="2"/>
        <v>#DIV/0!</v>
      </c>
      <c r="U27" s="16" t="e">
        <f t="shared" si="3"/>
        <v>#NUM!</v>
      </c>
      <c r="V27" s="16" t="e">
        <f t="shared" si="4"/>
        <v>#NUM!</v>
      </c>
      <c r="W27" s="16" t="e">
        <f t="shared" si="5"/>
        <v>#NUM!</v>
      </c>
      <c r="X27" s="16" t="e">
        <f t="shared" si="6"/>
        <v>#NUM!</v>
      </c>
      <c r="Y27" s="16" t="e">
        <f t="shared" si="7"/>
        <v>#NUM!</v>
      </c>
      <c r="Z27" s="16" t="e">
        <f t="shared" si="8"/>
        <v>#NUM!</v>
      </c>
    </row>
    <row r="28" spans="1:26" s="2" customFormat="1" x14ac:dyDescent="0.25">
      <c r="A28" s="2">
        <v>27</v>
      </c>
      <c r="C28" s="11" t="s">
        <v>55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3">
        <f t="shared" si="0"/>
        <v>0</v>
      </c>
      <c r="S28" s="23">
        <f t="shared" si="1"/>
        <v>0</v>
      </c>
      <c r="T28" s="23" t="e">
        <f t="shared" si="2"/>
        <v>#DIV/0!</v>
      </c>
      <c r="U28" s="23" t="e">
        <f t="shared" si="3"/>
        <v>#NUM!</v>
      </c>
      <c r="V28" s="23" t="e">
        <f t="shared" si="4"/>
        <v>#NUM!</v>
      </c>
      <c r="W28" s="23" t="e">
        <f t="shared" si="5"/>
        <v>#NUM!</v>
      </c>
      <c r="X28" s="23" t="e">
        <f t="shared" si="6"/>
        <v>#NUM!</v>
      </c>
      <c r="Y28" s="23" t="e">
        <f t="shared" si="7"/>
        <v>#NUM!</v>
      </c>
      <c r="Z28" s="23" t="e">
        <f t="shared" si="8"/>
        <v>#NUM!</v>
      </c>
    </row>
    <row r="29" spans="1:26" s="5" customFormat="1" x14ac:dyDescent="0.25">
      <c r="A29" s="5">
        <v>28</v>
      </c>
      <c r="C29" s="3" t="s">
        <v>56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  <c r="R29" s="16">
        <f t="shared" si="0"/>
        <v>0</v>
      </c>
      <c r="S29" s="16">
        <f t="shared" si="1"/>
        <v>0</v>
      </c>
      <c r="T29" s="16" t="e">
        <f t="shared" si="2"/>
        <v>#DIV/0!</v>
      </c>
      <c r="U29" s="16" t="e">
        <f t="shared" si="3"/>
        <v>#NUM!</v>
      </c>
      <c r="V29" s="16" t="e">
        <f t="shared" si="4"/>
        <v>#NUM!</v>
      </c>
      <c r="W29" s="16" t="e">
        <f t="shared" si="5"/>
        <v>#NUM!</v>
      </c>
      <c r="X29" s="16" t="e">
        <f t="shared" si="6"/>
        <v>#NUM!</v>
      </c>
      <c r="Y29" s="16" t="e">
        <f t="shared" si="7"/>
        <v>#NUM!</v>
      </c>
      <c r="Z29" s="16" t="e">
        <f t="shared" si="8"/>
        <v>#NUM!</v>
      </c>
    </row>
    <row r="30" spans="1:26" s="2" customFormat="1" x14ac:dyDescent="0.25">
      <c r="A30" s="2">
        <v>29</v>
      </c>
      <c r="C30" s="11" t="s">
        <v>57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3">
        <f t="shared" si="0"/>
        <v>0</v>
      </c>
      <c r="S30" s="23">
        <f t="shared" si="1"/>
        <v>0</v>
      </c>
      <c r="T30" s="23" t="e">
        <f t="shared" si="2"/>
        <v>#DIV/0!</v>
      </c>
      <c r="U30" s="23" t="e">
        <f t="shared" si="3"/>
        <v>#NUM!</v>
      </c>
      <c r="V30" s="23" t="e">
        <f t="shared" si="4"/>
        <v>#NUM!</v>
      </c>
      <c r="W30" s="23" t="e">
        <f t="shared" si="5"/>
        <v>#NUM!</v>
      </c>
      <c r="X30" s="23" t="e">
        <f t="shared" si="6"/>
        <v>#NUM!</v>
      </c>
      <c r="Y30" s="23" t="e">
        <f t="shared" si="7"/>
        <v>#NUM!</v>
      </c>
      <c r="Z30" s="23" t="e">
        <f t="shared" si="8"/>
        <v>#NUM!</v>
      </c>
    </row>
    <row r="31" spans="1:26" s="5" customFormat="1" x14ac:dyDescent="0.25">
      <c r="A31" s="5">
        <v>30</v>
      </c>
      <c r="C31" s="3" t="s">
        <v>58</v>
      </c>
      <c r="D31" s="7">
        <v>25.4</v>
      </c>
      <c r="E31" s="7">
        <v>29.6</v>
      </c>
      <c r="F31" s="7">
        <v>27.7</v>
      </c>
      <c r="G31" s="7">
        <v>25.9</v>
      </c>
      <c r="H31" s="7">
        <v>23.4</v>
      </c>
      <c r="I31" s="7">
        <v>22.5</v>
      </c>
      <c r="J31" s="7">
        <v>23.1</v>
      </c>
      <c r="K31" s="7">
        <v>25.1</v>
      </c>
      <c r="L31" s="7">
        <v>26.4</v>
      </c>
      <c r="M31" s="7">
        <v>23.2</v>
      </c>
      <c r="N31" s="7">
        <v>29.1</v>
      </c>
      <c r="O31" s="7">
        <v>32.1</v>
      </c>
      <c r="P31" s="7">
        <v>23.3</v>
      </c>
      <c r="Q31" s="8">
        <v>24.2</v>
      </c>
      <c r="R31" s="16">
        <f t="shared" si="0"/>
        <v>22.5</v>
      </c>
      <c r="S31" s="16">
        <f t="shared" si="1"/>
        <v>32.1</v>
      </c>
      <c r="T31" s="16">
        <f t="shared" si="2"/>
        <v>25.785714285714285</v>
      </c>
      <c r="U31" s="16">
        <f t="shared" si="3"/>
        <v>25.25</v>
      </c>
      <c r="V31" s="16">
        <f t="shared" si="4"/>
        <v>22.5</v>
      </c>
      <c r="W31" s="16">
        <f t="shared" si="5"/>
        <v>23.324999999999999</v>
      </c>
      <c r="X31" s="16">
        <f t="shared" si="6"/>
        <v>25.25</v>
      </c>
      <c r="Y31" s="16">
        <f t="shared" si="7"/>
        <v>27.375</v>
      </c>
      <c r="Z31" s="16">
        <f t="shared" si="8"/>
        <v>32.1</v>
      </c>
    </row>
    <row r="32" spans="1:26" x14ac:dyDescent="0.25">
      <c r="A32">
        <v>31</v>
      </c>
      <c r="C32" s="3" t="s">
        <v>59</v>
      </c>
      <c r="D32" s="19">
        <v>54.8</v>
      </c>
      <c r="E32" s="19">
        <v>55.6</v>
      </c>
      <c r="F32" s="19">
        <v>55</v>
      </c>
      <c r="G32" s="19">
        <v>58.7</v>
      </c>
      <c r="H32" s="19">
        <v>57.4</v>
      </c>
      <c r="I32" s="19">
        <v>54.7</v>
      </c>
      <c r="J32" s="19">
        <v>53.1</v>
      </c>
      <c r="K32" s="19">
        <v>55.2</v>
      </c>
      <c r="L32" s="19">
        <v>56.7</v>
      </c>
      <c r="M32" s="19">
        <v>56</v>
      </c>
      <c r="N32" s="19">
        <v>60.3</v>
      </c>
      <c r="O32" s="19">
        <v>60.9</v>
      </c>
      <c r="P32" s="19">
        <v>55.5</v>
      </c>
      <c r="Q32" s="8">
        <v>57.5</v>
      </c>
      <c r="R32" s="16">
        <f t="shared" si="0"/>
        <v>53.1</v>
      </c>
      <c r="S32" s="16">
        <f t="shared" si="1"/>
        <v>60.9</v>
      </c>
      <c r="T32" s="16">
        <f t="shared" si="2"/>
        <v>56.528571428571425</v>
      </c>
      <c r="U32" s="16">
        <f t="shared" si="3"/>
        <v>55.8</v>
      </c>
      <c r="V32" s="16">
        <f t="shared" si="4"/>
        <v>53.1</v>
      </c>
      <c r="W32" s="16">
        <f t="shared" si="5"/>
        <v>55.05</v>
      </c>
      <c r="X32" s="16">
        <f t="shared" si="6"/>
        <v>55.8</v>
      </c>
      <c r="Y32" s="16">
        <f t="shared" si="7"/>
        <v>57.475000000000001</v>
      </c>
      <c r="Z32" s="16">
        <f t="shared" si="8"/>
        <v>60.9</v>
      </c>
    </row>
    <row r="33" spans="1:26" x14ac:dyDescent="0.25">
      <c r="A33">
        <v>32</v>
      </c>
      <c r="C33" s="3" t="s">
        <v>60</v>
      </c>
      <c r="R33" s="16">
        <f t="shared" si="0"/>
        <v>0</v>
      </c>
      <c r="S33" s="16">
        <f t="shared" si="1"/>
        <v>0</v>
      </c>
      <c r="T33" s="16" t="e">
        <f t="shared" si="2"/>
        <v>#DIV/0!</v>
      </c>
      <c r="U33" s="16" t="e">
        <f t="shared" si="3"/>
        <v>#NUM!</v>
      </c>
      <c r="V33" s="16" t="e">
        <f t="shared" si="4"/>
        <v>#NUM!</v>
      </c>
      <c r="W33" s="16" t="e">
        <f t="shared" si="5"/>
        <v>#NUM!</v>
      </c>
      <c r="X33" s="16" t="e">
        <f t="shared" si="6"/>
        <v>#NUM!</v>
      </c>
      <c r="Y33" s="16" t="e">
        <f t="shared" si="7"/>
        <v>#NUM!</v>
      </c>
      <c r="Z33" s="16" t="e">
        <f t="shared" si="8"/>
        <v>#NUM!</v>
      </c>
    </row>
    <row r="34" spans="1:26" s="2" customFormat="1" x14ac:dyDescent="0.25">
      <c r="A34" s="2">
        <v>33</v>
      </c>
      <c r="C34" s="11" t="s">
        <v>61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2"/>
      <c r="R34" s="23">
        <f t="shared" si="0"/>
        <v>0</v>
      </c>
      <c r="S34" s="23">
        <f t="shared" si="1"/>
        <v>0</v>
      </c>
      <c r="T34" s="23" t="e">
        <f t="shared" si="2"/>
        <v>#DIV/0!</v>
      </c>
      <c r="U34" s="23" t="e">
        <f t="shared" si="3"/>
        <v>#NUM!</v>
      </c>
      <c r="V34" s="23" t="e">
        <f t="shared" si="4"/>
        <v>#NUM!</v>
      </c>
      <c r="W34" s="23" t="e">
        <f t="shared" si="5"/>
        <v>#NUM!</v>
      </c>
      <c r="X34" s="23" t="e">
        <f t="shared" si="6"/>
        <v>#NUM!</v>
      </c>
      <c r="Y34" s="23" t="e">
        <f t="shared" si="7"/>
        <v>#NUM!</v>
      </c>
      <c r="Z34" s="23" t="e">
        <f t="shared" si="8"/>
        <v>#NUM!</v>
      </c>
    </row>
    <row r="35" spans="1:26" x14ac:dyDescent="0.25">
      <c r="A35">
        <v>34</v>
      </c>
      <c r="C35" s="3" t="s">
        <v>30</v>
      </c>
      <c r="D35" s="19">
        <v>37.6</v>
      </c>
      <c r="E35" s="19">
        <v>37.200000000000003</v>
      </c>
      <c r="F35" s="19">
        <v>32</v>
      </c>
      <c r="G35" s="19">
        <v>37.9</v>
      </c>
      <c r="H35" s="19">
        <v>40.9</v>
      </c>
      <c r="I35" s="19">
        <v>46.9</v>
      </c>
      <c r="J35" s="19">
        <v>35.6</v>
      </c>
      <c r="K35" s="19">
        <v>36.4</v>
      </c>
      <c r="L35" s="19">
        <v>34.700000000000003</v>
      </c>
      <c r="M35" s="19">
        <v>31.1</v>
      </c>
      <c r="N35" s="19">
        <v>33.6</v>
      </c>
      <c r="O35" s="19">
        <v>26.7</v>
      </c>
      <c r="P35" s="19">
        <v>43.6</v>
      </c>
      <c r="Q35" s="8">
        <v>40</v>
      </c>
      <c r="R35" s="16">
        <f t="shared" si="0"/>
        <v>26.7</v>
      </c>
      <c r="S35" s="16">
        <f t="shared" si="1"/>
        <v>46.9</v>
      </c>
      <c r="T35" s="16">
        <f t="shared" si="2"/>
        <v>36.728571428571435</v>
      </c>
      <c r="U35" s="16">
        <f t="shared" si="3"/>
        <v>36.799999999999997</v>
      </c>
      <c r="V35" s="16">
        <f t="shared" si="4"/>
        <v>26.7</v>
      </c>
      <c r="W35" s="16">
        <f t="shared" si="5"/>
        <v>33.875</v>
      </c>
      <c r="X35" s="16">
        <f t="shared" si="6"/>
        <v>36.799999999999997</v>
      </c>
      <c r="Y35" s="16">
        <f t="shared" si="7"/>
        <v>39.475000000000001</v>
      </c>
      <c r="Z35" s="16">
        <f t="shared" si="8"/>
        <v>46.9</v>
      </c>
    </row>
    <row r="36" spans="1:26" x14ac:dyDescent="0.25">
      <c r="A36">
        <v>35</v>
      </c>
      <c r="C36" s="3" t="s">
        <v>31</v>
      </c>
      <c r="D36" s="19">
        <v>13.4</v>
      </c>
      <c r="E36" s="19">
        <v>11.5</v>
      </c>
      <c r="F36" s="19">
        <v>12.2</v>
      </c>
      <c r="G36" s="19">
        <v>13</v>
      </c>
      <c r="H36" s="19">
        <v>14.3</v>
      </c>
      <c r="I36" s="19">
        <v>16.600000000000001</v>
      </c>
      <c r="J36" s="19">
        <v>16.2</v>
      </c>
      <c r="K36" s="19">
        <v>14.9</v>
      </c>
      <c r="L36" s="19">
        <v>14.7</v>
      </c>
      <c r="M36" s="19">
        <v>12.7</v>
      </c>
      <c r="N36" s="19">
        <v>16.899999999999999</v>
      </c>
      <c r="O36" s="19">
        <v>14.4</v>
      </c>
      <c r="P36" s="19">
        <v>14.8</v>
      </c>
      <c r="Q36" s="8">
        <v>18.3</v>
      </c>
      <c r="R36" s="16">
        <f t="shared" si="0"/>
        <v>11.5</v>
      </c>
      <c r="S36" s="16">
        <f t="shared" si="1"/>
        <v>18.3</v>
      </c>
      <c r="T36" s="16">
        <f t="shared" si="2"/>
        <v>14.564285714285717</v>
      </c>
      <c r="U36" s="16">
        <f t="shared" si="3"/>
        <v>14.55</v>
      </c>
      <c r="V36" s="16">
        <f t="shared" si="4"/>
        <v>11.5</v>
      </c>
      <c r="W36" s="16">
        <f t="shared" si="5"/>
        <v>13.1</v>
      </c>
      <c r="X36" s="16">
        <f t="shared" si="6"/>
        <v>14.55</v>
      </c>
      <c r="Y36" s="16">
        <f t="shared" si="7"/>
        <v>15.875</v>
      </c>
      <c r="Z36" s="16">
        <f t="shared" si="8"/>
        <v>18.3</v>
      </c>
    </row>
    <row r="37" spans="1:26" x14ac:dyDescent="0.25">
      <c r="A37">
        <v>36</v>
      </c>
      <c r="C37" s="3" t="s">
        <v>62</v>
      </c>
      <c r="R37" s="16">
        <f t="shared" si="0"/>
        <v>0</v>
      </c>
      <c r="S37" s="16">
        <f t="shared" si="1"/>
        <v>0</v>
      </c>
      <c r="T37" s="16" t="e">
        <f t="shared" si="2"/>
        <v>#DIV/0!</v>
      </c>
      <c r="U37" s="16" t="e">
        <f t="shared" si="3"/>
        <v>#NUM!</v>
      </c>
      <c r="V37" s="16" t="e">
        <f t="shared" si="4"/>
        <v>#NUM!</v>
      </c>
      <c r="W37" s="16" t="e">
        <f t="shared" si="5"/>
        <v>#NUM!</v>
      </c>
      <c r="X37" s="16" t="e">
        <f t="shared" si="6"/>
        <v>#NUM!</v>
      </c>
      <c r="Y37" s="16" t="e">
        <f t="shared" si="7"/>
        <v>#NUM!</v>
      </c>
      <c r="Z37" s="16" t="e">
        <f t="shared" si="8"/>
        <v>#NUM!</v>
      </c>
    </row>
    <row r="38" spans="1:26" s="2" customFormat="1" x14ac:dyDescent="0.25">
      <c r="A38" s="2">
        <v>37</v>
      </c>
      <c r="C38" s="11" t="s">
        <v>63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2"/>
      <c r="R38" s="23">
        <f t="shared" si="0"/>
        <v>0</v>
      </c>
      <c r="S38" s="23">
        <f t="shared" si="1"/>
        <v>0</v>
      </c>
      <c r="T38" s="23" t="e">
        <f t="shared" si="2"/>
        <v>#DIV/0!</v>
      </c>
      <c r="U38" s="23" t="e">
        <f t="shared" si="3"/>
        <v>#NUM!</v>
      </c>
      <c r="V38" s="23" t="e">
        <f t="shared" si="4"/>
        <v>#NUM!</v>
      </c>
      <c r="W38" s="23" t="e">
        <f t="shared" si="5"/>
        <v>#NUM!</v>
      </c>
      <c r="X38" s="23" t="e">
        <f t="shared" si="6"/>
        <v>#NUM!</v>
      </c>
      <c r="Y38" s="23" t="e">
        <f t="shared" si="7"/>
        <v>#NUM!</v>
      </c>
      <c r="Z38" s="23" t="e">
        <f t="shared" si="8"/>
        <v>#NUM!</v>
      </c>
    </row>
    <row r="39" spans="1:26" x14ac:dyDescent="0.25">
      <c r="A39">
        <v>38</v>
      </c>
      <c r="C39" s="3" t="s">
        <v>64</v>
      </c>
      <c r="R39" s="16">
        <f t="shared" si="0"/>
        <v>0</v>
      </c>
      <c r="S39" s="16">
        <f t="shared" si="1"/>
        <v>0</v>
      </c>
      <c r="T39" s="16" t="e">
        <f t="shared" si="2"/>
        <v>#DIV/0!</v>
      </c>
      <c r="U39" s="16" t="e">
        <f t="shared" si="3"/>
        <v>#NUM!</v>
      </c>
      <c r="V39" s="16" t="e">
        <f t="shared" si="4"/>
        <v>#NUM!</v>
      </c>
      <c r="W39" s="16" t="e">
        <f t="shared" si="5"/>
        <v>#NUM!</v>
      </c>
      <c r="X39" s="16" t="e">
        <f t="shared" si="6"/>
        <v>#NUM!</v>
      </c>
      <c r="Y39" s="16" t="e">
        <f t="shared" si="7"/>
        <v>#NUM!</v>
      </c>
      <c r="Z39" s="16" t="e">
        <f t="shared" si="8"/>
        <v>#NUM!</v>
      </c>
    </row>
    <row r="40" spans="1:26" x14ac:dyDescent="0.25">
      <c r="A40">
        <v>39</v>
      </c>
      <c r="C40" s="3" t="s">
        <v>65</v>
      </c>
      <c r="R40" s="16">
        <f t="shared" si="0"/>
        <v>0</v>
      </c>
      <c r="S40" s="16">
        <f t="shared" si="1"/>
        <v>0</v>
      </c>
      <c r="T40" s="16" t="e">
        <f t="shared" si="2"/>
        <v>#DIV/0!</v>
      </c>
      <c r="U40" s="16" t="e">
        <f t="shared" si="3"/>
        <v>#NUM!</v>
      </c>
      <c r="V40" s="16" t="e">
        <f t="shared" si="4"/>
        <v>#NUM!</v>
      </c>
      <c r="W40" s="16" t="e">
        <f t="shared" si="5"/>
        <v>#NUM!</v>
      </c>
      <c r="X40" s="16" t="e">
        <f t="shared" si="6"/>
        <v>#NUM!</v>
      </c>
      <c r="Y40" s="16" t="e">
        <f t="shared" si="7"/>
        <v>#NUM!</v>
      </c>
      <c r="Z40" s="16" t="e">
        <f t="shared" si="8"/>
        <v>#NUM!</v>
      </c>
    </row>
    <row r="41" spans="1:26" x14ac:dyDescent="0.25">
      <c r="A41">
        <v>40</v>
      </c>
      <c r="C41" s="3" t="s">
        <v>66</v>
      </c>
      <c r="R41" s="16">
        <f t="shared" si="0"/>
        <v>0</v>
      </c>
      <c r="S41" s="16">
        <f t="shared" si="1"/>
        <v>0</v>
      </c>
      <c r="T41" s="16" t="e">
        <f t="shared" si="2"/>
        <v>#DIV/0!</v>
      </c>
      <c r="U41" s="16" t="e">
        <f t="shared" si="3"/>
        <v>#NUM!</v>
      </c>
      <c r="V41" s="16" t="e">
        <f t="shared" si="4"/>
        <v>#NUM!</v>
      </c>
      <c r="W41" s="16" t="e">
        <f t="shared" si="5"/>
        <v>#NUM!</v>
      </c>
      <c r="X41" s="16" t="e">
        <f t="shared" si="6"/>
        <v>#NUM!</v>
      </c>
      <c r="Y41" s="16" t="e">
        <f t="shared" si="7"/>
        <v>#NUM!</v>
      </c>
      <c r="Z41" s="16" t="e">
        <f t="shared" si="8"/>
        <v>#NUM!</v>
      </c>
    </row>
    <row r="42" spans="1:26" x14ac:dyDescent="0.25">
      <c r="A42">
        <v>41</v>
      </c>
      <c r="C42" s="3" t="s">
        <v>67</v>
      </c>
      <c r="R42" s="16">
        <f t="shared" si="0"/>
        <v>0</v>
      </c>
      <c r="S42" s="16">
        <f t="shared" si="1"/>
        <v>0</v>
      </c>
      <c r="T42" s="16" t="e">
        <f t="shared" si="2"/>
        <v>#DIV/0!</v>
      </c>
      <c r="U42" s="16" t="e">
        <f t="shared" si="3"/>
        <v>#NUM!</v>
      </c>
      <c r="V42" s="16" t="e">
        <f t="shared" si="4"/>
        <v>#NUM!</v>
      </c>
      <c r="W42" s="16" t="e">
        <f t="shared" si="5"/>
        <v>#NUM!</v>
      </c>
      <c r="X42" s="16" t="e">
        <f t="shared" si="6"/>
        <v>#NUM!</v>
      </c>
      <c r="Y42" s="16" t="e">
        <f t="shared" si="7"/>
        <v>#NUM!</v>
      </c>
      <c r="Z42" s="16" t="e">
        <f t="shared" si="8"/>
        <v>#NUM!</v>
      </c>
    </row>
    <row r="43" spans="1:26" x14ac:dyDescent="0.25">
      <c r="A43">
        <v>42</v>
      </c>
      <c r="C43" s="3" t="s">
        <v>68</v>
      </c>
      <c r="R43" s="16">
        <f t="shared" si="0"/>
        <v>0</v>
      </c>
      <c r="S43" s="16">
        <f t="shared" si="1"/>
        <v>0</v>
      </c>
      <c r="T43" s="16" t="e">
        <f t="shared" si="2"/>
        <v>#DIV/0!</v>
      </c>
      <c r="U43" s="16" t="e">
        <f t="shared" si="3"/>
        <v>#NUM!</v>
      </c>
      <c r="V43" s="16" t="e">
        <f t="shared" si="4"/>
        <v>#NUM!</v>
      </c>
      <c r="W43" s="16" t="e">
        <f t="shared" si="5"/>
        <v>#NUM!</v>
      </c>
      <c r="X43" s="16" t="e">
        <f t="shared" si="6"/>
        <v>#NUM!</v>
      </c>
      <c r="Y43" s="16" t="e">
        <f t="shared" si="7"/>
        <v>#NUM!</v>
      </c>
      <c r="Z43" s="16" t="e">
        <f t="shared" si="8"/>
        <v>#NUM!</v>
      </c>
    </row>
    <row r="44" spans="1:26" s="2" customFormat="1" x14ac:dyDescent="0.25">
      <c r="A44" s="2">
        <v>43</v>
      </c>
      <c r="C44" s="11" t="s">
        <v>69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3">
        <f t="shared" si="0"/>
        <v>0</v>
      </c>
      <c r="S44" s="23">
        <f t="shared" si="1"/>
        <v>0</v>
      </c>
      <c r="T44" s="23" t="e">
        <f t="shared" si="2"/>
        <v>#DIV/0!</v>
      </c>
      <c r="U44" s="23" t="e">
        <f t="shared" si="3"/>
        <v>#NUM!</v>
      </c>
      <c r="V44" s="23" t="e">
        <f t="shared" si="4"/>
        <v>#NUM!</v>
      </c>
      <c r="W44" s="23" t="e">
        <f t="shared" si="5"/>
        <v>#NUM!</v>
      </c>
      <c r="X44" s="23" t="e">
        <f t="shared" si="6"/>
        <v>#NUM!</v>
      </c>
      <c r="Y44" s="23" t="e">
        <f t="shared" si="7"/>
        <v>#NUM!</v>
      </c>
      <c r="Z44" s="23" t="e">
        <f t="shared" si="8"/>
        <v>#NUM!</v>
      </c>
    </row>
    <row r="45" spans="1:26" x14ac:dyDescent="0.25">
      <c r="A45">
        <v>44</v>
      </c>
      <c r="C45" s="3" t="s">
        <v>70</v>
      </c>
      <c r="R45" s="16">
        <f t="shared" si="0"/>
        <v>0</v>
      </c>
      <c r="S45" s="16">
        <f t="shared" si="1"/>
        <v>0</v>
      </c>
      <c r="T45" s="16" t="e">
        <f t="shared" si="2"/>
        <v>#DIV/0!</v>
      </c>
      <c r="U45" s="16" t="e">
        <f t="shared" si="3"/>
        <v>#NUM!</v>
      </c>
      <c r="V45" s="16" t="e">
        <f t="shared" si="4"/>
        <v>#NUM!</v>
      </c>
      <c r="W45" s="16" t="e">
        <f t="shared" si="5"/>
        <v>#NUM!</v>
      </c>
      <c r="X45" s="16" t="e">
        <f t="shared" si="6"/>
        <v>#NUM!</v>
      </c>
      <c r="Y45" s="16" t="e">
        <f t="shared" si="7"/>
        <v>#NUM!</v>
      </c>
      <c r="Z45" s="16" t="e">
        <f t="shared" si="8"/>
        <v>#NUM!</v>
      </c>
    </row>
    <row r="46" spans="1:26" x14ac:dyDescent="0.25">
      <c r="A46">
        <v>45</v>
      </c>
      <c r="C46" s="3" t="s">
        <v>71</v>
      </c>
      <c r="R46" s="16">
        <f t="shared" si="0"/>
        <v>0</v>
      </c>
      <c r="S46" s="16">
        <f t="shared" si="1"/>
        <v>0</v>
      </c>
      <c r="T46" s="16" t="e">
        <f t="shared" si="2"/>
        <v>#DIV/0!</v>
      </c>
      <c r="U46" s="16" t="e">
        <f t="shared" si="3"/>
        <v>#NUM!</v>
      </c>
      <c r="V46" s="16" t="e">
        <f t="shared" si="4"/>
        <v>#NUM!</v>
      </c>
      <c r="W46" s="16" t="e">
        <f t="shared" si="5"/>
        <v>#NUM!</v>
      </c>
      <c r="X46" s="16" t="e">
        <f t="shared" si="6"/>
        <v>#NUM!</v>
      </c>
      <c r="Y46" s="16" t="e">
        <f t="shared" si="7"/>
        <v>#NUM!</v>
      </c>
      <c r="Z46" s="16" t="e">
        <f t="shared" si="8"/>
        <v>#NUM!</v>
      </c>
    </row>
    <row r="47" spans="1:26" x14ac:dyDescent="0.25">
      <c r="A47">
        <v>46</v>
      </c>
      <c r="C47" s="3" t="s">
        <v>72</v>
      </c>
      <c r="R47" s="16">
        <f t="shared" si="0"/>
        <v>0</v>
      </c>
      <c r="S47" s="16">
        <f t="shared" si="1"/>
        <v>0</v>
      </c>
      <c r="T47" s="16" t="e">
        <f t="shared" si="2"/>
        <v>#DIV/0!</v>
      </c>
      <c r="U47" s="16" t="e">
        <f t="shared" si="3"/>
        <v>#NUM!</v>
      </c>
      <c r="V47" s="16" t="e">
        <f t="shared" si="4"/>
        <v>#NUM!</v>
      </c>
      <c r="W47" s="16" t="e">
        <f t="shared" si="5"/>
        <v>#NUM!</v>
      </c>
      <c r="X47" s="16" t="e">
        <f t="shared" si="6"/>
        <v>#NUM!</v>
      </c>
      <c r="Y47" s="16" t="e">
        <f t="shared" si="7"/>
        <v>#NUM!</v>
      </c>
      <c r="Z47" s="16" t="e">
        <f t="shared" si="8"/>
        <v>#NUM!</v>
      </c>
    </row>
    <row r="48" spans="1:26" x14ac:dyDescent="0.25">
      <c r="A48">
        <v>47</v>
      </c>
      <c r="C48" s="3" t="s">
        <v>73</v>
      </c>
      <c r="R48" s="16">
        <f t="shared" si="0"/>
        <v>0</v>
      </c>
      <c r="S48" s="16">
        <f t="shared" si="1"/>
        <v>0</v>
      </c>
      <c r="T48" s="16" t="e">
        <f t="shared" si="2"/>
        <v>#DIV/0!</v>
      </c>
      <c r="U48" s="16" t="e">
        <f t="shared" si="3"/>
        <v>#NUM!</v>
      </c>
      <c r="V48" s="16" t="e">
        <f t="shared" si="4"/>
        <v>#NUM!</v>
      </c>
      <c r="W48" s="16" t="e">
        <f t="shared" si="5"/>
        <v>#NUM!</v>
      </c>
      <c r="X48" s="16" t="e">
        <f t="shared" si="6"/>
        <v>#NUM!</v>
      </c>
      <c r="Y48" s="16" t="e">
        <f t="shared" si="7"/>
        <v>#NUM!</v>
      </c>
      <c r="Z48" s="16" t="e">
        <f t="shared" si="8"/>
        <v>#NUM!</v>
      </c>
    </row>
    <row r="49" spans="1:26" x14ac:dyDescent="0.25">
      <c r="A49">
        <v>48</v>
      </c>
      <c r="C49" s="3" t="s">
        <v>74</v>
      </c>
      <c r="R49" s="16">
        <f t="shared" si="0"/>
        <v>0</v>
      </c>
      <c r="S49" s="16">
        <f t="shared" si="1"/>
        <v>0</v>
      </c>
      <c r="T49" s="16" t="e">
        <f t="shared" si="2"/>
        <v>#DIV/0!</v>
      </c>
      <c r="U49" s="16" t="e">
        <f t="shared" si="3"/>
        <v>#NUM!</v>
      </c>
      <c r="V49" s="16" t="e">
        <f t="shared" si="4"/>
        <v>#NUM!</v>
      </c>
      <c r="W49" s="16" t="e">
        <f t="shared" si="5"/>
        <v>#NUM!</v>
      </c>
      <c r="X49" s="16" t="e">
        <f t="shared" si="6"/>
        <v>#NUM!</v>
      </c>
      <c r="Y49" s="16" t="e">
        <f t="shared" si="7"/>
        <v>#NUM!</v>
      </c>
      <c r="Z49" s="16" t="e">
        <f t="shared" si="8"/>
        <v>#NUM!</v>
      </c>
    </row>
    <row r="50" spans="1:26" x14ac:dyDescent="0.25">
      <c r="A50">
        <v>49</v>
      </c>
      <c r="C50" s="3" t="s">
        <v>75</v>
      </c>
      <c r="R50" s="16">
        <f t="shared" si="0"/>
        <v>0</v>
      </c>
      <c r="S50" s="16">
        <f t="shared" si="1"/>
        <v>0</v>
      </c>
      <c r="T50" s="16" t="e">
        <f t="shared" si="2"/>
        <v>#DIV/0!</v>
      </c>
      <c r="U50" s="16" t="e">
        <f t="shared" si="3"/>
        <v>#NUM!</v>
      </c>
      <c r="V50" s="16" t="e">
        <f t="shared" si="4"/>
        <v>#NUM!</v>
      </c>
      <c r="W50" s="16" t="e">
        <f t="shared" si="5"/>
        <v>#NUM!</v>
      </c>
      <c r="X50" s="16" t="e">
        <f t="shared" si="6"/>
        <v>#NUM!</v>
      </c>
      <c r="Y50" s="16" t="e">
        <f t="shared" si="7"/>
        <v>#NUM!</v>
      </c>
      <c r="Z50" s="16" t="e">
        <f t="shared" si="8"/>
        <v>#NUM!</v>
      </c>
    </row>
    <row r="51" spans="1:26" x14ac:dyDescent="0.25">
      <c r="A51">
        <v>50</v>
      </c>
      <c r="C51" s="3" t="s">
        <v>76</v>
      </c>
      <c r="R51" s="16">
        <f t="shared" si="0"/>
        <v>0</v>
      </c>
      <c r="S51" s="16">
        <f t="shared" si="1"/>
        <v>0</v>
      </c>
      <c r="T51" s="16" t="e">
        <f t="shared" si="2"/>
        <v>#DIV/0!</v>
      </c>
      <c r="U51" s="16" t="e">
        <f t="shared" si="3"/>
        <v>#NUM!</v>
      </c>
      <c r="V51" s="16" t="e">
        <f t="shared" si="4"/>
        <v>#NUM!</v>
      </c>
      <c r="W51" s="16" t="e">
        <f t="shared" si="5"/>
        <v>#NUM!</v>
      </c>
      <c r="X51" s="16" t="e">
        <f t="shared" si="6"/>
        <v>#NUM!</v>
      </c>
      <c r="Y51" s="16" t="e">
        <f t="shared" si="7"/>
        <v>#NUM!</v>
      </c>
      <c r="Z51" s="16" t="e">
        <f t="shared" si="8"/>
        <v>#NUM!</v>
      </c>
    </row>
    <row r="52" spans="1:26" x14ac:dyDescent="0.25">
      <c r="A52">
        <v>51</v>
      </c>
      <c r="C52" s="3" t="s">
        <v>77</v>
      </c>
      <c r="R52" s="16">
        <f t="shared" si="0"/>
        <v>0</v>
      </c>
      <c r="S52" s="16">
        <f t="shared" si="1"/>
        <v>0</v>
      </c>
      <c r="T52" s="16" t="e">
        <f t="shared" si="2"/>
        <v>#DIV/0!</v>
      </c>
      <c r="U52" s="16" t="e">
        <f t="shared" si="3"/>
        <v>#NUM!</v>
      </c>
      <c r="V52" s="16" t="e">
        <f t="shared" si="4"/>
        <v>#NUM!</v>
      </c>
      <c r="W52" s="16" t="e">
        <f t="shared" si="5"/>
        <v>#NUM!</v>
      </c>
      <c r="X52" s="16" t="e">
        <f t="shared" si="6"/>
        <v>#NUM!</v>
      </c>
      <c r="Y52" s="16" t="e">
        <f t="shared" si="7"/>
        <v>#NUM!</v>
      </c>
      <c r="Z52" s="16" t="e">
        <f t="shared" si="8"/>
        <v>#NUM!</v>
      </c>
    </row>
    <row r="53" spans="1:26" x14ac:dyDescent="0.25">
      <c r="A53">
        <v>52</v>
      </c>
      <c r="C53" s="3" t="s">
        <v>78</v>
      </c>
      <c r="R53" s="16">
        <f t="shared" si="0"/>
        <v>0</v>
      </c>
      <c r="S53" s="16">
        <f t="shared" si="1"/>
        <v>0</v>
      </c>
      <c r="T53" s="16" t="e">
        <f t="shared" si="2"/>
        <v>#DIV/0!</v>
      </c>
      <c r="U53" s="16" t="e">
        <f t="shared" si="3"/>
        <v>#NUM!</v>
      </c>
      <c r="V53" s="16" t="e">
        <f t="shared" si="4"/>
        <v>#NUM!</v>
      </c>
      <c r="W53" s="16" t="e">
        <f t="shared" si="5"/>
        <v>#NUM!</v>
      </c>
      <c r="X53" s="16" t="e">
        <f t="shared" si="6"/>
        <v>#NUM!</v>
      </c>
      <c r="Y53" s="16" t="e">
        <f t="shared" si="7"/>
        <v>#NUM!</v>
      </c>
      <c r="Z53" s="16" t="e">
        <f t="shared" si="8"/>
        <v>#NUM!</v>
      </c>
    </row>
    <row r="54" spans="1:26" s="2" customFormat="1" x14ac:dyDescent="0.25">
      <c r="A54" s="2">
        <v>53</v>
      </c>
      <c r="C54" s="11" t="s">
        <v>79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3">
        <f t="shared" si="0"/>
        <v>0</v>
      </c>
      <c r="S54" s="23">
        <f t="shared" si="1"/>
        <v>0</v>
      </c>
      <c r="T54" s="23" t="e">
        <f t="shared" si="2"/>
        <v>#DIV/0!</v>
      </c>
      <c r="U54" s="23" t="e">
        <f t="shared" si="3"/>
        <v>#NUM!</v>
      </c>
      <c r="V54" s="23" t="e">
        <f t="shared" si="4"/>
        <v>#NUM!</v>
      </c>
      <c r="W54" s="23" t="e">
        <f t="shared" si="5"/>
        <v>#NUM!</v>
      </c>
      <c r="X54" s="23" t="e">
        <f t="shared" si="6"/>
        <v>#NUM!</v>
      </c>
      <c r="Y54" s="23" t="e">
        <f t="shared" si="7"/>
        <v>#NUM!</v>
      </c>
      <c r="Z54" s="23" t="e">
        <f t="shared" si="8"/>
        <v>#NUM!</v>
      </c>
    </row>
  </sheetData>
  <pageMargins left="0.7" right="0.7" top="0.75" bottom="0.75" header="0.3" footer="0.3"/>
  <pageSetup paperSize="1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2" max="2" width="25.140625" bestFit="1" customWidth="1"/>
    <col min="3" max="3" width="11.5703125" bestFit="1" customWidth="1"/>
    <col min="4" max="4" width="9.140625" customWidth="1"/>
  </cols>
  <sheetData>
    <row r="1" spans="1:4" s="48" customFormat="1" ht="45" x14ac:dyDescent="0.25">
      <c r="C1" s="48" t="s">
        <v>131</v>
      </c>
      <c r="D1" s="48" t="s">
        <v>132</v>
      </c>
    </row>
    <row r="2" spans="1:4" x14ac:dyDescent="0.25">
      <c r="A2" s="31" t="s">
        <v>103</v>
      </c>
      <c r="B2" s="31" t="s">
        <v>1</v>
      </c>
      <c r="C2" s="30">
        <v>366860</v>
      </c>
    </row>
    <row r="3" spans="1:4" x14ac:dyDescent="0.25">
      <c r="A3" s="31" t="s">
        <v>104</v>
      </c>
      <c r="B3" s="31" t="s">
        <v>2</v>
      </c>
      <c r="C3" s="30">
        <v>112870</v>
      </c>
    </row>
    <row r="4" spans="1:4" x14ac:dyDescent="0.25">
      <c r="A4" s="31" t="s">
        <v>105</v>
      </c>
      <c r="B4" s="31" t="s">
        <v>12</v>
      </c>
      <c r="C4" s="30">
        <v>148190</v>
      </c>
    </row>
    <row r="5" spans="1:4" x14ac:dyDescent="0.25">
      <c r="A5" s="31" t="s">
        <v>106</v>
      </c>
      <c r="B5" s="31" t="s">
        <v>3</v>
      </c>
      <c r="C5" s="30">
        <v>364945</v>
      </c>
    </row>
    <row r="6" spans="1:4" x14ac:dyDescent="0.25">
      <c r="A6" s="31" t="s">
        <v>107</v>
      </c>
      <c r="B6" s="31" t="s">
        <v>10</v>
      </c>
      <c r="C6" s="30">
        <v>293386</v>
      </c>
    </row>
    <row r="7" spans="1:4" x14ac:dyDescent="0.25">
      <c r="A7" s="31" t="s">
        <v>108</v>
      </c>
      <c r="B7" s="31" t="s">
        <v>6</v>
      </c>
      <c r="C7" s="30">
        <v>550620</v>
      </c>
    </row>
    <row r="8" spans="1:4" x14ac:dyDescent="0.25">
      <c r="A8" s="31" t="s">
        <v>109</v>
      </c>
      <c r="B8" s="31" t="s">
        <v>14</v>
      </c>
      <c r="C8" s="30">
        <v>1203870</v>
      </c>
    </row>
    <row r="9" spans="1:4" x14ac:dyDescent="0.25">
      <c r="A9" s="31" t="s">
        <v>110</v>
      </c>
      <c r="B9" s="31" t="s">
        <v>4</v>
      </c>
      <c r="C9" s="30">
        <v>310830</v>
      </c>
    </row>
    <row r="10" spans="1:4" x14ac:dyDescent="0.25">
      <c r="A10" s="31" t="s">
        <v>111</v>
      </c>
      <c r="B10" s="31" t="s">
        <v>5</v>
      </c>
      <c r="C10" s="30">
        <v>562477</v>
      </c>
    </row>
    <row r="11" spans="1:4" x14ac:dyDescent="0.25">
      <c r="A11" s="31" t="s">
        <v>112</v>
      </c>
      <c r="B11" s="31" t="s">
        <v>8</v>
      </c>
      <c r="C11" s="30">
        <v>836711</v>
      </c>
    </row>
    <row r="12" spans="1:4" x14ac:dyDescent="0.25">
      <c r="A12" s="31" t="s">
        <v>113</v>
      </c>
      <c r="B12" s="31" t="s">
        <v>7</v>
      </c>
      <c r="C12" s="30">
        <v>20110</v>
      </c>
    </row>
    <row r="13" spans="1:4" x14ac:dyDescent="0.25">
      <c r="A13" s="31" t="s">
        <v>114</v>
      </c>
      <c r="B13" s="31" t="s">
        <v>13</v>
      </c>
      <c r="C13" s="30">
        <v>22400</v>
      </c>
    </row>
    <row r="14" spans="1:4" x14ac:dyDescent="0.25">
      <c r="A14" s="31" t="s">
        <v>115</v>
      </c>
      <c r="B14" s="31" t="s">
        <v>9</v>
      </c>
      <c r="C14" s="30">
        <v>402641</v>
      </c>
    </row>
    <row r="15" spans="1:4" x14ac:dyDescent="0.25">
      <c r="A15" s="31" t="s">
        <v>116</v>
      </c>
      <c r="B15" s="31" t="s">
        <v>11</v>
      </c>
      <c r="C15" s="30">
        <v>26190</v>
      </c>
    </row>
    <row r="16" spans="1:4" x14ac:dyDescent="0.25">
      <c r="C16" s="47">
        <f>SUM(C2:C15)</f>
        <v>5222100</v>
      </c>
    </row>
  </sheetData>
  <pageMargins left="0.7" right="0.7" top="0.75" bottom="0.75" header="0.3" footer="0.3"/>
  <pageSetup paperSize="1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2" sqref="D12"/>
    </sheetView>
  </sheetViews>
  <sheetFormatPr defaultRowHeight="15" x14ac:dyDescent="0.25"/>
  <cols>
    <col min="1" max="1" width="13.5703125" customWidth="1"/>
    <col min="3" max="3" width="30" customWidth="1"/>
    <col min="4" max="4" width="15.85546875" style="30" bestFit="1" customWidth="1"/>
    <col min="5" max="6" width="9.140625" style="29"/>
  </cols>
  <sheetData>
    <row r="1" spans="1:6" s="2" customFormat="1" x14ac:dyDescent="0.25">
      <c r="A1" s="26" t="s">
        <v>121</v>
      </c>
      <c r="B1" s="26" t="s">
        <v>122</v>
      </c>
      <c r="C1" s="26" t="s">
        <v>123</v>
      </c>
      <c r="D1" s="27" t="s">
        <v>120</v>
      </c>
      <c r="E1" s="28" t="s">
        <v>101</v>
      </c>
      <c r="F1" s="28" t="s">
        <v>102</v>
      </c>
    </row>
    <row r="2" spans="1:6" x14ac:dyDescent="0.25">
      <c r="A2" s="31" t="s">
        <v>86</v>
      </c>
      <c r="B2" s="31" t="s">
        <v>103</v>
      </c>
      <c r="C2" s="31" t="s">
        <v>1</v>
      </c>
      <c r="D2" s="33">
        <v>366890</v>
      </c>
      <c r="E2" s="32">
        <v>55.566175687500007</v>
      </c>
      <c r="F2" s="32">
        <v>-4.609001654166665</v>
      </c>
    </row>
    <row r="3" spans="1:6" x14ac:dyDescent="0.25">
      <c r="A3" s="31" t="s">
        <v>87</v>
      </c>
      <c r="B3" s="31" t="s">
        <v>104</v>
      </c>
      <c r="C3" s="31" t="s">
        <v>2</v>
      </c>
      <c r="D3" s="33">
        <v>113150</v>
      </c>
      <c r="E3" s="32">
        <v>55.60719344615385</v>
      </c>
      <c r="F3" s="32">
        <v>-2.7004535461538461</v>
      </c>
    </row>
    <row r="4" spans="1:6" x14ac:dyDescent="0.25">
      <c r="A4" s="31" t="s">
        <v>88</v>
      </c>
      <c r="B4" s="31" t="s">
        <v>105</v>
      </c>
      <c r="C4" s="31" t="s">
        <v>12</v>
      </c>
      <c r="D4" s="33">
        <v>148060</v>
      </c>
      <c r="E4" s="32">
        <v>55.027784740932674</v>
      </c>
      <c r="F4" s="32">
        <v>-3.8202527512953344</v>
      </c>
    </row>
    <row r="5" spans="1:6" x14ac:dyDescent="0.25">
      <c r="A5" s="31" t="s">
        <v>89</v>
      </c>
      <c r="B5" s="31" t="s">
        <v>106</v>
      </c>
      <c r="C5" s="31" t="s">
        <v>3</v>
      </c>
      <c r="D5" s="33">
        <v>367292</v>
      </c>
      <c r="E5" s="32">
        <v>56.163072748344334</v>
      </c>
      <c r="F5" s="32">
        <v>-3.2001611412803546</v>
      </c>
    </row>
    <row r="6" spans="1:6" x14ac:dyDescent="0.25">
      <c r="A6" s="31" t="s">
        <v>90</v>
      </c>
      <c r="B6" s="31" t="s">
        <v>107</v>
      </c>
      <c r="C6" s="31" t="s">
        <v>10</v>
      </c>
      <c r="D6" s="33">
        <v>295541</v>
      </c>
      <c r="E6" s="32">
        <v>56.064990280323407</v>
      </c>
      <c r="F6" s="32">
        <v>-3.8520161617250697</v>
      </c>
    </row>
    <row r="7" spans="1:6" x14ac:dyDescent="0.25">
      <c r="A7" s="31" t="s">
        <v>91</v>
      </c>
      <c r="B7" s="31" t="s">
        <v>108</v>
      </c>
      <c r="C7" s="31" t="s">
        <v>6</v>
      </c>
      <c r="D7" s="33">
        <v>555280</v>
      </c>
      <c r="E7" s="32">
        <v>57.306753697368443</v>
      </c>
      <c r="F7" s="32">
        <v>-2.39230568859649</v>
      </c>
    </row>
    <row r="8" spans="1:6" x14ac:dyDescent="0.25">
      <c r="A8" s="31" t="s">
        <v>92</v>
      </c>
      <c r="B8" s="31" t="s">
        <v>109</v>
      </c>
      <c r="C8" s="31" t="s">
        <v>14</v>
      </c>
      <c r="D8" s="33">
        <v>1210254</v>
      </c>
      <c r="E8" s="32">
        <v>55.868988067209798</v>
      </c>
      <c r="F8" s="32">
        <v>-4.3449574005431044</v>
      </c>
    </row>
    <row r="9" spans="1:6" x14ac:dyDescent="0.25">
      <c r="A9" s="31" t="s">
        <v>93</v>
      </c>
      <c r="B9" s="31" t="s">
        <v>110</v>
      </c>
      <c r="C9" s="31" t="s">
        <v>4</v>
      </c>
      <c r="D9" s="33">
        <v>311960</v>
      </c>
      <c r="E9" s="32">
        <v>57.144289492753657</v>
      </c>
      <c r="F9" s="32">
        <v>-4.5762839468599044</v>
      </c>
    </row>
    <row r="10" spans="1:6" x14ac:dyDescent="0.25">
      <c r="A10" s="31" t="s">
        <v>94</v>
      </c>
      <c r="B10" s="31" t="s">
        <v>111</v>
      </c>
      <c r="C10" s="31" t="s">
        <v>5</v>
      </c>
      <c r="D10" s="33">
        <v>563185</v>
      </c>
      <c r="E10" s="32">
        <v>55.802350703856774</v>
      </c>
      <c r="F10" s="32">
        <v>-4.0026567245179079</v>
      </c>
    </row>
    <row r="11" spans="1:6" x14ac:dyDescent="0.25">
      <c r="A11" s="31" t="s">
        <v>95</v>
      </c>
      <c r="B11" s="31" t="s">
        <v>112</v>
      </c>
      <c r="C11" s="31" t="s">
        <v>8</v>
      </c>
      <c r="D11" s="33">
        <v>848727</v>
      </c>
      <c r="E11" s="32">
        <v>55.926776633064541</v>
      </c>
      <c r="F11" s="32">
        <v>-3.2422757217741895</v>
      </c>
    </row>
    <row r="12" spans="1:6" x14ac:dyDescent="0.25">
      <c r="A12" s="31" t="s">
        <v>96</v>
      </c>
      <c r="B12" s="31" t="s">
        <v>113</v>
      </c>
      <c r="C12" s="31" t="s">
        <v>7</v>
      </c>
      <c r="D12" s="33">
        <v>20160</v>
      </c>
      <c r="E12" s="32">
        <v>59.000222259259267</v>
      </c>
      <c r="F12" s="32">
        <v>-3.0264093703703705</v>
      </c>
    </row>
    <row r="13" spans="1:6" x14ac:dyDescent="0.25">
      <c r="A13" s="31" t="s">
        <v>97</v>
      </c>
      <c r="B13" s="31" t="s">
        <v>114</v>
      </c>
      <c r="C13" s="31" t="s">
        <v>13</v>
      </c>
      <c r="D13" s="33">
        <v>22500</v>
      </c>
      <c r="E13" s="32">
        <v>60.220431733333349</v>
      </c>
      <c r="F13" s="32">
        <v>-1.2161150666666667</v>
      </c>
    </row>
    <row r="14" spans="1:6" x14ac:dyDescent="0.25">
      <c r="A14" s="31" t="s">
        <v>98</v>
      </c>
      <c r="B14" s="31" t="s">
        <v>115</v>
      </c>
      <c r="C14" s="31" t="s">
        <v>9</v>
      </c>
      <c r="D14" s="33">
        <v>405721</v>
      </c>
      <c r="E14" s="32">
        <v>56.496416473790269</v>
      </c>
      <c r="F14" s="32">
        <v>-3.0871150322580667</v>
      </c>
    </row>
    <row r="15" spans="1:6" x14ac:dyDescent="0.25">
      <c r="A15" s="31" t="s">
        <v>99</v>
      </c>
      <c r="B15" s="31" t="s">
        <v>116</v>
      </c>
      <c r="C15" s="31" t="s">
        <v>11</v>
      </c>
      <c r="D15" s="34">
        <v>26080</v>
      </c>
      <c r="E15" s="32">
        <v>57.991980777777776</v>
      </c>
      <c r="F15" s="32">
        <v>-6.6767360833333322</v>
      </c>
    </row>
  </sheetData>
  <pageMargins left="0.7" right="0.7" top="0.75" bottom="0.75" header="0.3" footer="0.3"/>
  <pageSetup paperSize="1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1</v>
      </c>
      <c r="B1" t="s">
        <v>130</v>
      </c>
    </row>
    <row r="2" spans="1:2" x14ac:dyDescent="0.25">
      <c r="A2">
        <v>2</v>
      </c>
      <c r="B2" t="s">
        <v>124</v>
      </c>
    </row>
    <row r="3" spans="1:2" x14ac:dyDescent="0.25">
      <c r="A3">
        <v>3</v>
      </c>
      <c r="B3" t="s">
        <v>125</v>
      </c>
    </row>
    <row r="4" spans="1:2" x14ac:dyDescent="0.25">
      <c r="A4">
        <v>4</v>
      </c>
      <c r="B4" t="s">
        <v>126</v>
      </c>
    </row>
    <row r="5" spans="1:2" x14ac:dyDescent="0.25">
      <c r="A5">
        <v>5</v>
      </c>
      <c r="B5" t="s">
        <v>128</v>
      </c>
    </row>
    <row r="6" spans="1:2" x14ac:dyDescent="0.25">
      <c r="A6">
        <v>6</v>
      </c>
      <c r="B6" t="s">
        <v>127</v>
      </c>
    </row>
    <row r="7" spans="1:2" x14ac:dyDescent="0.25">
      <c r="A7">
        <v>7</v>
      </c>
      <c r="B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sdsfact</vt:lpstr>
      <vt:lpstr>sdsmatrix</vt:lpstr>
      <vt:lpstr>prevalence</vt:lpstr>
      <vt:lpstr>healthboards</vt:lpstr>
      <vt:lpstr>issue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2012-09-05T17:17:52Z</dcterms:modified>
</cp:coreProperties>
</file>