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kalindgren/Desktop/QMBE_3730_Annika_Lindgren_2025/"/>
    </mc:Choice>
  </mc:AlternateContent>
  <xr:revisionPtr revIDLastSave="0" documentId="13_ncr:1_{64105E50-DDEB-5B46-BD46-FC3E884D8B5E}" xr6:coauthVersionLast="47" xr6:coauthVersionMax="47" xr10:uidLastSave="{00000000-0000-0000-0000-000000000000}"/>
  <bookViews>
    <workbookView xWindow="0" yWindow="500" windowWidth="28800" windowHeight="16080" activeTab="2" xr2:uid="{D8031B7E-A8A6-4544-91D0-FD91EEBEFC85}"/>
  </bookViews>
  <sheets>
    <sheet name="Sales Data" sheetId="1" r:id="rId1"/>
    <sheet name="BA" sheetId="2" r:id="rId2"/>
    <sheet name="Regress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C45" i="2"/>
  <c r="C46" i="2"/>
  <c r="C47" i="2"/>
  <c r="C48" i="2"/>
  <c r="C49" i="2"/>
  <c r="C50" i="2"/>
  <c r="C51" i="2"/>
  <c r="C52" i="2"/>
  <c r="C53" i="2"/>
  <c r="C54" i="2"/>
  <c r="C44" i="2"/>
  <c r="D44" i="2"/>
  <c r="E44" i="2"/>
  <c r="F44" i="2"/>
  <c r="G44" i="2"/>
  <c r="H44" i="2"/>
  <c r="I44" i="2"/>
  <c r="J44" i="2"/>
  <c r="K44" i="2"/>
  <c r="L44" i="2"/>
  <c r="M44" i="2"/>
  <c r="N44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E42" i="2"/>
  <c r="F42" i="2"/>
  <c r="G42" i="2"/>
  <c r="H42" i="2"/>
  <c r="I42" i="2"/>
  <c r="J42" i="2"/>
  <c r="K42" i="2"/>
  <c r="L42" i="2"/>
  <c r="M42" i="2"/>
  <c r="N42" i="2"/>
  <c r="E43" i="2"/>
  <c r="F43" i="2"/>
  <c r="G43" i="2"/>
  <c r="H43" i="2"/>
  <c r="I43" i="2"/>
  <c r="J43" i="2"/>
  <c r="K43" i="2"/>
  <c r="L43" i="2"/>
  <c r="M43" i="2"/>
  <c r="N43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8" i="2"/>
  <c r="BA37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38" i="1"/>
  <c r="AX38" i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S38" i="1"/>
  <c r="AS39" i="1" s="1"/>
  <c r="AS40" i="1" s="1"/>
  <c r="AS41" i="1" s="1"/>
  <c r="AS42" i="1" s="1"/>
  <c r="AT42" i="1" s="1"/>
  <c r="AU42" i="1" s="1"/>
  <c r="AS379" i="1"/>
  <c r="AS380" i="1" s="1"/>
  <c r="AS381" i="1" s="1"/>
  <c r="AS382" i="1" s="1"/>
  <c r="AS383" i="1" s="1"/>
  <c r="AS384" i="1" s="1"/>
  <c r="AS385" i="1" s="1"/>
  <c r="AS386" i="1" s="1"/>
  <c r="AS387" i="1" s="1"/>
  <c r="AS388" i="1" s="1"/>
  <c r="AS389" i="1" s="1"/>
  <c r="AS390" i="1" s="1"/>
  <c r="AS391" i="1" s="1"/>
  <c r="AS392" i="1" s="1"/>
  <c r="AS393" i="1" s="1"/>
  <c r="AS394" i="1" s="1"/>
  <c r="AS395" i="1" s="1"/>
  <c r="AS396" i="1" s="1"/>
  <c r="AS397" i="1" s="1"/>
  <c r="AS398" i="1" s="1"/>
  <c r="AS399" i="1" s="1"/>
  <c r="AS400" i="1" s="1"/>
  <c r="AS401" i="1" s="1"/>
  <c r="AS402" i="1" s="1"/>
  <c r="AS403" i="1" s="1"/>
  <c r="AS404" i="1" s="1"/>
  <c r="AS405" i="1" s="1"/>
  <c r="AS378" i="1"/>
  <c r="AN39" i="1"/>
  <c r="AO39" i="1" s="1"/>
  <c r="AP39" i="1" s="1"/>
  <c r="AN38" i="1"/>
  <c r="AO38" i="1" s="1"/>
  <c r="AP38" i="1" s="1"/>
  <c r="AI38" i="1"/>
  <c r="AJ38" i="1" s="1"/>
  <c r="AK38" i="1" s="1"/>
  <c r="AE37" i="1"/>
  <c r="AF37" i="1" s="1"/>
  <c r="AD38" i="1"/>
  <c r="AD39" i="1" s="1"/>
  <c r="Y38" i="1"/>
  <c r="T38" i="1"/>
  <c r="U38" i="1" s="1"/>
  <c r="V38" i="1" s="1"/>
  <c r="T5" i="1"/>
  <c r="U5" i="1" s="1"/>
  <c r="V5" i="1" s="1"/>
  <c r="B32" i="1"/>
  <c r="R36" i="1"/>
  <c r="Q52" i="1"/>
  <c r="P36" i="1"/>
  <c r="O56" i="1"/>
  <c r="C31" i="1"/>
  <c r="Q16" i="1"/>
  <c r="Q44" i="1" s="1"/>
  <c r="Q21" i="1"/>
  <c r="Q49" i="1" s="1"/>
  <c r="Q24" i="1"/>
  <c r="Q30" i="1"/>
  <c r="Q58" i="1" s="1"/>
  <c r="Q32" i="1"/>
  <c r="Q60" i="1" s="1"/>
  <c r="P14" i="1"/>
  <c r="P42" i="1" s="1"/>
  <c r="P20" i="1"/>
  <c r="P48" i="1" s="1"/>
  <c r="P22" i="1"/>
  <c r="P50" i="1" s="1"/>
  <c r="P30" i="1"/>
  <c r="P58" i="1" s="1"/>
  <c r="P8" i="1"/>
  <c r="O21" i="1"/>
  <c r="O49" i="1" s="1"/>
  <c r="O11" i="1"/>
  <c r="O19" i="1"/>
  <c r="O47" i="1" s="1"/>
  <c r="O25" i="1"/>
  <c r="O53" i="1" s="1"/>
  <c r="O27" i="1"/>
  <c r="O28" i="1"/>
  <c r="K18" i="1"/>
  <c r="K19" i="1"/>
  <c r="K26" i="1"/>
  <c r="J8" i="1"/>
  <c r="I17" i="1"/>
  <c r="I20" i="1"/>
  <c r="I28" i="1"/>
  <c r="F5" i="1"/>
  <c r="F6" i="1" s="1"/>
  <c r="R8" i="1" s="1"/>
  <c r="E9" i="1"/>
  <c r="Q9" i="1" s="1"/>
  <c r="Q37" i="1" s="1"/>
  <c r="E10" i="1"/>
  <c r="K10" i="1" s="1"/>
  <c r="E11" i="1"/>
  <c r="E12" i="1"/>
  <c r="E13" i="1"/>
  <c r="K13" i="1" s="1"/>
  <c r="E14" i="1"/>
  <c r="K14" i="1" s="1"/>
  <c r="E15" i="1"/>
  <c r="K15" i="1" s="1"/>
  <c r="E16" i="1"/>
  <c r="K16" i="1" s="1"/>
  <c r="E17" i="1"/>
  <c r="K17" i="1" s="1"/>
  <c r="E18" i="1"/>
  <c r="Q18" i="1" s="1"/>
  <c r="Q46" i="1" s="1"/>
  <c r="E19" i="1"/>
  <c r="Q19" i="1" s="1"/>
  <c r="Q47" i="1" s="1"/>
  <c r="E20" i="1"/>
  <c r="K20" i="1" s="1"/>
  <c r="E21" i="1"/>
  <c r="K21" i="1" s="1"/>
  <c r="E22" i="1"/>
  <c r="K22" i="1" s="1"/>
  <c r="E23" i="1"/>
  <c r="Q23" i="1" s="1"/>
  <c r="Q51" i="1" s="1"/>
  <c r="E24" i="1"/>
  <c r="K24" i="1" s="1"/>
  <c r="E25" i="1"/>
  <c r="K25" i="1" s="1"/>
  <c r="E26" i="1"/>
  <c r="Q26" i="1" s="1"/>
  <c r="Q54" i="1" s="1"/>
  <c r="E27" i="1"/>
  <c r="E28" i="1"/>
  <c r="K28" i="1" s="1"/>
  <c r="E29" i="1"/>
  <c r="K29" i="1" s="1"/>
  <c r="E30" i="1"/>
  <c r="K30" i="1" s="1"/>
  <c r="E31" i="1"/>
  <c r="K31" i="1" s="1"/>
  <c r="E32" i="1"/>
  <c r="K32" i="1" s="1"/>
  <c r="E33" i="1"/>
  <c r="D7" i="1"/>
  <c r="D8" i="1"/>
  <c r="J9" i="1" s="1"/>
  <c r="D9" i="1"/>
  <c r="D10" i="1"/>
  <c r="J11" i="1" s="1"/>
  <c r="D11" i="1"/>
  <c r="J12" i="1" s="1"/>
  <c r="D12" i="1"/>
  <c r="J13" i="1" s="1"/>
  <c r="D13" i="1"/>
  <c r="J14" i="1" s="1"/>
  <c r="D14" i="1"/>
  <c r="J15" i="1" s="1"/>
  <c r="D15" i="1"/>
  <c r="J16" i="1" s="1"/>
  <c r="D16" i="1"/>
  <c r="J17" i="1" s="1"/>
  <c r="D17" i="1"/>
  <c r="D18" i="1"/>
  <c r="J19" i="1" s="1"/>
  <c r="D19" i="1"/>
  <c r="J20" i="1" s="1"/>
  <c r="D20" i="1"/>
  <c r="J21" i="1" s="1"/>
  <c r="D21" i="1"/>
  <c r="J22" i="1" s="1"/>
  <c r="D22" i="1"/>
  <c r="J23" i="1" s="1"/>
  <c r="D23" i="1"/>
  <c r="J24" i="1" s="1"/>
  <c r="D24" i="1"/>
  <c r="J25" i="1" s="1"/>
  <c r="D25" i="1"/>
  <c r="D26" i="1"/>
  <c r="J27" i="1" s="1"/>
  <c r="D27" i="1"/>
  <c r="J28" i="1" s="1"/>
  <c r="D28" i="1"/>
  <c r="J29" i="1" s="1"/>
  <c r="D29" i="1"/>
  <c r="J30" i="1" s="1"/>
  <c r="D30" i="1"/>
  <c r="J31" i="1" s="1"/>
  <c r="D31" i="1"/>
  <c r="J32" i="1" s="1"/>
  <c r="D32" i="1"/>
  <c r="C5" i="1"/>
  <c r="I7" i="1" s="1"/>
  <c r="C6" i="1"/>
  <c r="I8" i="1" s="1"/>
  <c r="C7" i="1"/>
  <c r="I9" i="1" s="1"/>
  <c r="C8" i="1"/>
  <c r="O10" i="1" s="1"/>
  <c r="C9" i="1"/>
  <c r="I11" i="1" s="1"/>
  <c r="C10" i="1"/>
  <c r="I12" i="1" s="1"/>
  <c r="C11" i="1"/>
  <c r="I13" i="1" s="1"/>
  <c r="C12" i="1"/>
  <c r="C13" i="1"/>
  <c r="C14" i="1"/>
  <c r="C15" i="1"/>
  <c r="O17" i="1" s="1"/>
  <c r="O45" i="1" s="1"/>
  <c r="C16" i="1"/>
  <c r="C17" i="1"/>
  <c r="I19" i="1" s="1"/>
  <c r="C18" i="1"/>
  <c r="O20" i="1" s="1"/>
  <c r="O48" i="1" s="1"/>
  <c r="C19" i="1"/>
  <c r="I21" i="1" s="1"/>
  <c r="C20" i="1"/>
  <c r="C21" i="1"/>
  <c r="C22" i="1"/>
  <c r="C23" i="1"/>
  <c r="I25" i="1" s="1"/>
  <c r="C24" i="1"/>
  <c r="C25" i="1"/>
  <c r="I27" i="1" s="1"/>
  <c r="C26" i="1"/>
  <c r="C27" i="1"/>
  <c r="I29" i="1" s="1"/>
  <c r="C28" i="1"/>
  <c r="C29" i="1"/>
  <c r="C30" i="1"/>
  <c r="P31" i="1" s="1"/>
  <c r="P59" i="1" s="1"/>
  <c r="AE38" i="1" l="1"/>
  <c r="AF38" i="1" s="1"/>
  <c r="AD40" i="1"/>
  <c r="AT40" i="1"/>
  <c r="AU40" i="1" s="1"/>
  <c r="I26" i="1"/>
  <c r="P25" i="1"/>
  <c r="P53" i="1" s="1"/>
  <c r="O26" i="1"/>
  <c r="O9" i="1"/>
  <c r="P21" i="1"/>
  <c r="P49" i="1" s="1"/>
  <c r="Q31" i="1"/>
  <c r="Q59" i="1" s="1"/>
  <c r="Q20" i="1"/>
  <c r="Q48" i="1" s="1"/>
  <c r="AS43" i="1"/>
  <c r="AT39" i="1"/>
  <c r="AU39" i="1" s="1"/>
  <c r="AT38" i="1"/>
  <c r="AU38" i="1" s="1"/>
  <c r="I10" i="1"/>
  <c r="P9" i="1"/>
  <c r="P37" i="1" s="1"/>
  <c r="P61" i="1" s="1"/>
  <c r="J41" i="1" s="1"/>
  <c r="I24" i="1"/>
  <c r="P23" i="1"/>
  <c r="P51" i="1" s="1"/>
  <c r="O24" i="1"/>
  <c r="O52" i="1" s="1"/>
  <c r="I31" i="1"/>
  <c r="O31" i="1"/>
  <c r="O59" i="1" s="1"/>
  <c r="I23" i="1"/>
  <c r="O23" i="1"/>
  <c r="I15" i="1"/>
  <c r="O15" i="1"/>
  <c r="J26" i="1"/>
  <c r="P26" i="1"/>
  <c r="P54" i="1" s="1"/>
  <c r="J18" i="1"/>
  <c r="P18" i="1"/>
  <c r="P46" i="1" s="1"/>
  <c r="J10" i="1"/>
  <c r="P10" i="1"/>
  <c r="P38" i="1" s="1"/>
  <c r="K12" i="1"/>
  <c r="Q12" i="1"/>
  <c r="Q40" i="1" s="1"/>
  <c r="P33" i="1"/>
  <c r="P19" i="1"/>
  <c r="P47" i="1" s="1"/>
  <c r="Q29" i="1"/>
  <c r="Q57" i="1" s="1"/>
  <c r="Q15" i="1"/>
  <c r="Q43" i="1" s="1"/>
  <c r="Z38" i="1"/>
  <c r="AA38" i="1" s="1"/>
  <c r="Y39" i="1"/>
  <c r="I30" i="1"/>
  <c r="O30" i="1"/>
  <c r="O58" i="1" s="1"/>
  <c r="I22" i="1"/>
  <c r="I37" i="1" s="1"/>
  <c r="O22" i="1"/>
  <c r="I14" i="1"/>
  <c r="O14" i="1"/>
  <c r="K27" i="1"/>
  <c r="Q27" i="1"/>
  <c r="Q55" i="1" s="1"/>
  <c r="I16" i="1"/>
  <c r="P15" i="1"/>
  <c r="P43" i="1" s="1"/>
  <c r="O8" i="1"/>
  <c r="P29" i="1"/>
  <c r="P57" i="1" s="1"/>
  <c r="P13" i="1"/>
  <c r="P41" i="1" s="1"/>
  <c r="Q13" i="1"/>
  <c r="Q41" i="1" s="1"/>
  <c r="T39" i="1"/>
  <c r="K23" i="1"/>
  <c r="O32" i="1"/>
  <c r="O60" i="1" s="1"/>
  <c r="O16" i="1"/>
  <c r="O44" i="1" s="1"/>
  <c r="P28" i="1"/>
  <c r="P56" i="1" s="1"/>
  <c r="P12" i="1"/>
  <c r="P40" i="1" s="1"/>
  <c r="I32" i="1"/>
  <c r="I18" i="1"/>
  <c r="P17" i="1"/>
  <c r="P45" i="1" s="1"/>
  <c r="K11" i="1"/>
  <c r="Q11" i="1"/>
  <c r="Q39" i="1" s="1"/>
  <c r="Q61" i="1" s="1"/>
  <c r="K41" i="1" s="1"/>
  <c r="O7" i="1"/>
  <c r="O18" i="1"/>
  <c r="Q28" i="1"/>
  <c r="Q56" i="1" s="1"/>
  <c r="Q14" i="1"/>
  <c r="Q42" i="1" s="1"/>
  <c r="P27" i="1"/>
  <c r="P55" i="1" s="1"/>
  <c r="P11" i="1"/>
  <c r="P39" i="1" s="1"/>
  <c r="Q22" i="1"/>
  <c r="Q50" i="1" s="1"/>
  <c r="AN40" i="1"/>
  <c r="AT41" i="1"/>
  <c r="AU41" i="1" s="1"/>
  <c r="K9" i="1"/>
  <c r="K37" i="1" s="1"/>
  <c r="O13" i="1"/>
  <c r="P32" i="1"/>
  <c r="P60" i="1" s="1"/>
  <c r="P24" i="1"/>
  <c r="P52" i="1" s="1"/>
  <c r="P16" i="1"/>
  <c r="P44" i="1" s="1"/>
  <c r="R7" i="1"/>
  <c r="T6" i="1"/>
  <c r="AI39" i="1"/>
  <c r="O29" i="1"/>
  <c r="O57" i="1" s="1"/>
  <c r="O12" i="1"/>
  <c r="Q10" i="1"/>
  <c r="Q38" i="1" s="1"/>
  <c r="Q25" i="1"/>
  <c r="Q53" i="1" s="1"/>
  <c r="Q17" i="1"/>
  <c r="Q45" i="1" s="1"/>
  <c r="F7" i="1"/>
  <c r="R9" i="1" s="1"/>
  <c r="R37" i="1" s="1"/>
  <c r="L6" i="1"/>
  <c r="L5" i="1"/>
  <c r="T7" i="1" l="1"/>
  <c r="U6" i="1"/>
  <c r="V6" i="1" s="1"/>
  <c r="AO40" i="1"/>
  <c r="AP40" i="1" s="1"/>
  <c r="AN41" i="1"/>
  <c r="Y40" i="1"/>
  <c r="Z39" i="1"/>
  <c r="AA39" i="1" s="1"/>
  <c r="AI40" i="1"/>
  <c r="AJ39" i="1"/>
  <c r="AK39" i="1" s="1"/>
  <c r="R35" i="1"/>
  <c r="T40" i="1"/>
  <c r="U39" i="1"/>
  <c r="V39" i="1" s="1"/>
  <c r="AS44" i="1"/>
  <c r="AT43" i="1"/>
  <c r="AU43" i="1" s="1"/>
  <c r="AD41" i="1"/>
  <c r="AE39" i="1"/>
  <c r="AF39" i="1" s="1"/>
  <c r="O33" i="1"/>
  <c r="O35" i="1"/>
  <c r="O61" i="1" s="1"/>
  <c r="I41" i="1" s="1"/>
  <c r="Q33" i="1"/>
  <c r="J37" i="1"/>
  <c r="F8" i="1"/>
  <c r="R10" i="1" s="1"/>
  <c r="R38" i="1" s="1"/>
  <c r="L7" i="1"/>
  <c r="Y41" i="1" l="1"/>
  <c r="Z40" i="1"/>
  <c r="AA40" i="1" s="1"/>
  <c r="T41" i="1"/>
  <c r="U40" i="1"/>
  <c r="V40" i="1" s="1"/>
  <c r="T8" i="1"/>
  <c r="U7" i="1"/>
  <c r="V7" i="1" s="1"/>
  <c r="AS45" i="1"/>
  <c r="AT44" i="1"/>
  <c r="AU44" i="1" s="1"/>
  <c r="AN42" i="1"/>
  <c r="AO41" i="1"/>
  <c r="AP41" i="1" s="1"/>
  <c r="AD42" i="1"/>
  <c r="AE40" i="1"/>
  <c r="AF40" i="1" s="1"/>
  <c r="AI41" i="1"/>
  <c r="AJ40" i="1"/>
  <c r="AK40" i="1" s="1"/>
  <c r="F9" i="1"/>
  <c r="R11" i="1" s="1"/>
  <c r="R39" i="1" s="1"/>
  <c r="L8" i="1"/>
  <c r="AN43" i="1" l="1"/>
  <c r="AO42" i="1"/>
  <c r="AP42" i="1" s="1"/>
  <c r="AS46" i="1"/>
  <c r="AT45" i="1"/>
  <c r="AU45" i="1" s="1"/>
  <c r="T9" i="1"/>
  <c r="U8" i="1"/>
  <c r="V8" i="1" s="1"/>
  <c r="Y42" i="1"/>
  <c r="Z41" i="1"/>
  <c r="AA41" i="1" s="1"/>
  <c r="AI42" i="1"/>
  <c r="AJ41" i="1"/>
  <c r="AK41" i="1" s="1"/>
  <c r="T42" i="1"/>
  <c r="U41" i="1"/>
  <c r="V41" i="1" s="1"/>
  <c r="AD43" i="1"/>
  <c r="AE41" i="1"/>
  <c r="AF41" i="1" s="1"/>
  <c r="F10" i="1"/>
  <c r="R12" i="1" s="1"/>
  <c r="L9" i="1"/>
  <c r="AS47" i="1" l="1"/>
  <c r="AT46" i="1"/>
  <c r="AU46" i="1" s="1"/>
  <c r="T43" i="1"/>
  <c r="U42" i="1"/>
  <c r="V42" i="1" s="1"/>
  <c r="AI43" i="1"/>
  <c r="AJ42" i="1"/>
  <c r="AK42" i="1" s="1"/>
  <c r="R40" i="1"/>
  <c r="AN44" i="1"/>
  <c r="AO43" i="1"/>
  <c r="AP43" i="1" s="1"/>
  <c r="Y43" i="1"/>
  <c r="Z42" i="1"/>
  <c r="AA42" i="1" s="1"/>
  <c r="AD44" i="1"/>
  <c r="AE42" i="1"/>
  <c r="AF42" i="1" s="1"/>
  <c r="T10" i="1"/>
  <c r="U9" i="1"/>
  <c r="V9" i="1" s="1"/>
  <c r="F11" i="1"/>
  <c r="R13" i="1" s="1"/>
  <c r="R41" i="1" s="1"/>
  <c r="L10" i="1"/>
  <c r="Y44" i="1" l="1"/>
  <c r="Z43" i="1"/>
  <c r="AA43" i="1" s="1"/>
  <c r="AD45" i="1"/>
  <c r="AE43" i="1"/>
  <c r="AF43" i="1" s="1"/>
  <c r="AI44" i="1"/>
  <c r="AJ43" i="1"/>
  <c r="AK43" i="1" s="1"/>
  <c r="AN45" i="1"/>
  <c r="AO44" i="1"/>
  <c r="AP44" i="1" s="1"/>
  <c r="AS48" i="1"/>
  <c r="AT47" i="1"/>
  <c r="AU47" i="1" s="1"/>
  <c r="T44" i="1"/>
  <c r="U43" i="1"/>
  <c r="V43" i="1" s="1"/>
  <c r="T11" i="1"/>
  <c r="U10" i="1"/>
  <c r="V10" i="1" s="1"/>
  <c r="F12" i="1"/>
  <c r="R14" i="1" s="1"/>
  <c r="R42" i="1" s="1"/>
  <c r="L11" i="1"/>
  <c r="T45" i="1" l="1"/>
  <c r="U44" i="1"/>
  <c r="V44" i="1" s="1"/>
  <c r="AN46" i="1"/>
  <c r="AO45" i="1"/>
  <c r="AP45" i="1" s="1"/>
  <c r="T12" i="1"/>
  <c r="U11" i="1"/>
  <c r="V11" i="1" s="1"/>
  <c r="AS49" i="1"/>
  <c r="AT48" i="1"/>
  <c r="AU48" i="1" s="1"/>
  <c r="AI45" i="1"/>
  <c r="AJ44" i="1"/>
  <c r="AK44" i="1" s="1"/>
  <c r="AD46" i="1"/>
  <c r="AE44" i="1"/>
  <c r="AF44" i="1" s="1"/>
  <c r="Y45" i="1"/>
  <c r="Z44" i="1"/>
  <c r="AA44" i="1" s="1"/>
  <c r="F13" i="1"/>
  <c r="R15" i="1" s="1"/>
  <c r="R43" i="1" s="1"/>
  <c r="L12" i="1"/>
  <c r="AS50" i="1" l="1"/>
  <c r="AT49" i="1"/>
  <c r="AU49" i="1" s="1"/>
  <c r="Y46" i="1"/>
  <c r="Z45" i="1"/>
  <c r="AA45" i="1" s="1"/>
  <c r="T13" i="1"/>
  <c r="U12" i="1"/>
  <c r="V12" i="1" s="1"/>
  <c r="AD47" i="1"/>
  <c r="AE45" i="1"/>
  <c r="AF45" i="1" s="1"/>
  <c r="AN47" i="1"/>
  <c r="AO46" i="1"/>
  <c r="AP46" i="1" s="1"/>
  <c r="AI46" i="1"/>
  <c r="AJ45" i="1"/>
  <c r="AK45" i="1" s="1"/>
  <c r="T46" i="1"/>
  <c r="U45" i="1"/>
  <c r="V45" i="1" s="1"/>
  <c r="F14" i="1"/>
  <c r="R16" i="1" s="1"/>
  <c r="R44" i="1" s="1"/>
  <c r="L13" i="1"/>
  <c r="AD48" i="1" l="1"/>
  <c r="AE46" i="1"/>
  <c r="AF46" i="1" s="1"/>
  <c r="T14" i="1"/>
  <c r="U13" i="1"/>
  <c r="V13" i="1" s="1"/>
  <c r="AS51" i="1"/>
  <c r="AT50" i="1"/>
  <c r="AU50" i="1" s="1"/>
  <c r="T47" i="1"/>
  <c r="U46" i="1"/>
  <c r="V46" i="1" s="1"/>
  <c r="AI47" i="1"/>
  <c r="AJ46" i="1"/>
  <c r="AK46" i="1" s="1"/>
  <c r="Y47" i="1"/>
  <c r="Z46" i="1"/>
  <c r="AA46" i="1" s="1"/>
  <c r="AN48" i="1"/>
  <c r="AO47" i="1"/>
  <c r="AP47" i="1" s="1"/>
  <c r="F15" i="1"/>
  <c r="R17" i="1" s="1"/>
  <c r="R45" i="1" s="1"/>
  <c r="L14" i="1"/>
  <c r="T48" i="1" l="1"/>
  <c r="U47" i="1"/>
  <c r="V47" i="1" s="1"/>
  <c r="AN49" i="1"/>
  <c r="AO48" i="1"/>
  <c r="AP48" i="1" s="1"/>
  <c r="AS52" i="1"/>
  <c r="AT51" i="1"/>
  <c r="AU51" i="1" s="1"/>
  <c r="Y48" i="1"/>
  <c r="Z47" i="1"/>
  <c r="AA47" i="1" s="1"/>
  <c r="T15" i="1"/>
  <c r="U14" i="1"/>
  <c r="V14" i="1" s="1"/>
  <c r="AI48" i="1"/>
  <c r="AJ47" i="1"/>
  <c r="AK47" i="1" s="1"/>
  <c r="AD49" i="1"/>
  <c r="AE47" i="1"/>
  <c r="AF47" i="1" s="1"/>
  <c r="F16" i="1"/>
  <c r="R18" i="1" s="1"/>
  <c r="R46" i="1" s="1"/>
  <c r="L15" i="1"/>
  <c r="Y49" i="1" l="1"/>
  <c r="Z48" i="1"/>
  <c r="AA48" i="1" s="1"/>
  <c r="AD50" i="1"/>
  <c r="AE48" i="1"/>
  <c r="AF48" i="1" s="1"/>
  <c r="AS53" i="1"/>
  <c r="AT52" i="1"/>
  <c r="AU52" i="1" s="1"/>
  <c r="AI49" i="1"/>
  <c r="AJ48" i="1"/>
  <c r="AK48" i="1" s="1"/>
  <c r="AN50" i="1"/>
  <c r="AO49" i="1"/>
  <c r="AP49" i="1" s="1"/>
  <c r="T16" i="1"/>
  <c r="U15" i="1"/>
  <c r="V15" i="1" s="1"/>
  <c r="T49" i="1"/>
  <c r="U48" i="1"/>
  <c r="V48" i="1" s="1"/>
  <c r="F17" i="1"/>
  <c r="R19" i="1" s="1"/>
  <c r="R47" i="1" s="1"/>
  <c r="L16" i="1"/>
  <c r="AI50" i="1" l="1"/>
  <c r="AJ49" i="1"/>
  <c r="AK49" i="1" s="1"/>
  <c r="T50" i="1"/>
  <c r="U49" i="1"/>
  <c r="V49" i="1" s="1"/>
  <c r="AS54" i="1"/>
  <c r="AT53" i="1"/>
  <c r="AU53" i="1" s="1"/>
  <c r="T17" i="1"/>
  <c r="U16" i="1"/>
  <c r="V16" i="1" s="1"/>
  <c r="AD51" i="1"/>
  <c r="AE49" i="1"/>
  <c r="AF49" i="1" s="1"/>
  <c r="AN51" i="1"/>
  <c r="AO50" i="1"/>
  <c r="AP50" i="1" s="1"/>
  <c r="Y50" i="1"/>
  <c r="Z49" i="1"/>
  <c r="AA49" i="1" s="1"/>
  <c r="F18" i="1"/>
  <c r="R20" i="1" s="1"/>
  <c r="R48" i="1" s="1"/>
  <c r="L17" i="1"/>
  <c r="Y51" i="1" l="1"/>
  <c r="Z50" i="1"/>
  <c r="AA50" i="1" s="1"/>
  <c r="T18" i="1"/>
  <c r="U17" i="1"/>
  <c r="V17" i="1" s="1"/>
  <c r="AS55" i="1"/>
  <c r="AT54" i="1"/>
  <c r="AU54" i="1" s="1"/>
  <c r="AN52" i="1"/>
  <c r="AO51" i="1"/>
  <c r="AP51" i="1" s="1"/>
  <c r="T51" i="1"/>
  <c r="U50" i="1"/>
  <c r="V50" i="1" s="1"/>
  <c r="AD52" i="1"/>
  <c r="AE50" i="1"/>
  <c r="AF50" i="1" s="1"/>
  <c r="AI51" i="1"/>
  <c r="AJ50" i="1"/>
  <c r="AK50" i="1" s="1"/>
  <c r="F19" i="1"/>
  <c r="R21" i="1" s="1"/>
  <c r="R49" i="1" s="1"/>
  <c r="L18" i="1"/>
  <c r="AN53" i="1" l="1"/>
  <c r="AO52" i="1"/>
  <c r="AP52" i="1" s="1"/>
  <c r="AI52" i="1"/>
  <c r="AJ51" i="1"/>
  <c r="AK51" i="1" s="1"/>
  <c r="AS56" i="1"/>
  <c r="AT55" i="1"/>
  <c r="AU55" i="1" s="1"/>
  <c r="AD53" i="1"/>
  <c r="AE51" i="1"/>
  <c r="AF51" i="1" s="1"/>
  <c r="T19" i="1"/>
  <c r="U18" i="1"/>
  <c r="V18" i="1" s="1"/>
  <c r="T52" i="1"/>
  <c r="U51" i="1"/>
  <c r="V51" i="1" s="1"/>
  <c r="Y52" i="1"/>
  <c r="Z51" i="1"/>
  <c r="AA51" i="1" s="1"/>
  <c r="F20" i="1"/>
  <c r="R22" i="1" s="1"/>
  <c r="R50" i="1" s="1"/>
  <c r="L19" i="1"/>
  <c r="Y53" i="1" l="1"/>
  <c r="Z52" i="1"/>
  <c r="AA52" i="1" s="1"/>
  <c r="AD54" i="1"/>
  <c r="AE52" i="1"/>
  <c r="AF52" i="1" s="1"/>
  <c r="AS57" i="1"/>
  <c r="AT56" i="1"/>
  <c r="AU56" i="1" s="1"/>
  <c r="T53" i="1"/>
  <c r="U52" i="1"/>
  <c r="V52" i="1" s="1"/>
  <c r="AI53" i="1"/>
  <c r="AJ52" i="1"/>
  <c r="AK52" i="1" s="1"/>
  <c r="T20" i="1"/>
  <c r="U19" i="1"/>
  <c r="V19" i="1" s="1"/>
  <c r="AN54" i="1"/>
  <c r="AO53" i="1"/>
  <c r="AP53" i="1" s="1"/>
  <c r="F21" i="1"/>
  <c r="R23" i="1" s="1"/>
  <c r="R51" i="1" s="1"/>
  <c r="L20" i="1"/>
  <c r="AS58" i="1" l="1"/>
  <c r="AT57" i="1"/>
  <c r="AU57" i="1" s="1"/>
  <c r="T54" i="1"/>
  <c r="U53" i="1"/>
  <c r="V53" i="1" s="1"/>
  <c r="AN55" i="1"/>
  <c r="AO54" i="1"/>
  <c r="AP54" i="1" s="1"/>
  <c r="T21" i="1"/>
  <c r="U20" i="1"/>
  <c r="V20" i="1" s="1"/>
  <c r="AD55" i="1"/>
  <c r="AE53" i="1"/>
  <c r="AF53" i="1" s="1"/>
  <c r="AI54" i="1"/>
  <c r="AJ53" i="1"/>
  <c r="AK53" i="1" s="1"/>
  <c r="Y54" i="1"/>
  <c r="Z53" i="1"/>
  <c r="AA53" i="1" s="1"/>
  <c r="F22" i="1"/>
  <c r="R24" i="1" s="1"/>
  <c r="R52" i="1" s="1"/>
  <c r="L21" i="1"/>
  <c r="T22" i="1" l="1"/>
  <c r="U21" i="1"/>
  <c r="V21" i="1" s="1"/>
  <c r="Y55" i="1"/>
  <c r="Z54" i="1"/>
  <c r="AA54" i="1" s="1"/>
  <c r="AN56" i="1"/>
  <c r="AO55" i="1"/>
  <c r="AP55" i="1" s="1"/>
  <c r="AI55" i="1"/>
  <c r="AJ54" i="1"/>
  <c r="AK54" i="1" s="1"/>
  <c r="T55" i="1"/>
  <c r="U54" i="1"/>
  <c r="V54" i="1" s="1"/>
  <c r="AD56" i="1"/>
  <c r="AE54" i="1"/>
  <c r="AF54" i="1" s="1"/>
  <c r="AS59" i="1"/>
  <c r="AT58" i="1"/>
  <c r="AU58" i="1" s="1"/>
  <c r="F23" i="1"/>
  <c r="R25" i="1" s="1"/>
  <c r="R53" i="1" s="1"/>
  <c r="L22" i="1"/>
  <c r="AI56" i="1" l="1"/>
  <c r="AJ55" i="1"/>
  <c r="AK55" i="1" s="1"/>
  <c r="AS60" i="1"/>
  <c r="AT59" i="1"/>
  <c r="AU59" i="1" s="1"/>
  <c r="AN57" i="1"/>
  <c r="AO56" i="1"/>
  <c r="AP56" i="1" s="1"/>
  <c r="AD57" i="1"/>
  <c r="AE55" i="1"/>
  <c r="AF55" i="1" s="1"/>
  <c r="Y56" i="1"/>
  <c r="Z55" i="1"/>
  <c r="AA55" i="1" s="1"/>
  <c r="T56" i="1"/>
  <c r="U55" i="1"/>
  <c r="V55" i="1" s="1"/>
  <c r="T23" i="1"/>
  <c r="U22" i="1"/>
  <c r="V22" i="1" s="1"/>
  <c r="F24" i="1"/>
  <c r="R26" i="1" s="1"/>
  <c r="R54" i="1" s="1"/>
  <c r="L23" i="1"/>
  <c r="AD58" i="1" l="1"/>
  <c r="AE56" i="1"/>
  <c r="AF56" i="1" s="1"/>
  <c r="AN58" i="1"/>
  <c r="AO57" i="1"/>
  <c r="AP57" i="1" s="1"/>
  <c r="T24" i="1"/>
  <c r="U23" i="1"/>
  <c r="V23" i="1" s="1"/>
  <c r="T57" i="1"/>
  <c r="U56" i="1"/>
  <c r="V56" i="1" s="1"/>
  <c r="AS61" i="1"/>
  <c r="AT60" i="1"/>
  <c r="AU60" i="1" s="1"/>
  <c r="Y57" i="1"/>
  <c r="Z56" i="1"/>
  <c r="AA56" i="1" s="1"/>
  <c r="AI57" i="1"/>
  <c r="AJ56" i="1"/>
  <c r="AK56" i="1" s="1"/>
  <c r="F25" i="1"/>
  <c r="R27" i="1" s="1"/>
  <c r="R55" i="1" s="1"/>
  <c r="L24" i="1"/>
  <c r="AI58" i="1" l="1"/>
  <c r="AJ57" i="1"/>
  <c r="AK57" i="1" s="1"/>
  <c r="T58" i="1"/>
  <c r="U57" i="1"/>
  <c r="V57" i="1" s="1"/>
  <c r="T25" i="1"/>
  <c r="U24" i="1"/>
  <c r="V24" i="1" s="1"/>
  <c r="Y58" i="1"/>
  <c r="Z57" i="1"/>
  <c r="AA57" i="1" s="1"/>
  <c r="AN59" i="1"/>
  <c r="AO58" i="1"/>
  <c r="AP58" i="1" s="1"/>
  <c r="AS62" i="1"/>
  <c r="AT61" i="1"/>
  <c r="AU61" i="1" s="1"/>
  <c r="AD59" i="1"/>
  <c r="AE57" i="1"/>
  <c r="AF57" i="1" s="1"/>
  <c r="F26" i="1"/>
  <c r="R28" i="1" s="1"/>
  <c r="R56" i="1" s="1"/>
  <c r="L25" i="1"/>
  <c r="Y59" i="1" l="1"/>
  <c r="Z58" i="1"/>
  <c r="AA58" i="1" s="1"/>
  <c r="T26" i="1"/>
  <c r="U25" i="1"/>
  <c r="V25" i="1" s="1"/>
  <c r="AD60" i="1"/>
  <c r="AE58" i="1"/>
  <c r="AF58" i="1" s="1"/>
  <c r="AS63" i="1"/>
  <c r="AT62" i="1"/>
  <c r="AU62" i="1" s="1"/>
  <c r="T59" i="1"/>
  <c r="U58" i="1"/>
  <c r="V58" i="1" s="1"/>
  <c r="AN60" i="1"/>
  <c r="AO59" i="1"/>
  <c r="AP59" i="1" s="1"/>
  <c r="AI59" i="1"/>
  <c r="AJ58" i="1"/>
  <c r="AK58" i="1" s="1"/>
  <c r="F27" i="1"/>
  <c r="R29" i="1" s="1"/>
  <c r="R57" i="1" s="1"/>
  <c r="L26" i="1"/>
  <c r="AS64" i="1" l="1"/>
  <c r="AT63" i="1"/>
  <c r="AU63" i="1" s="1"/>
  <c r="AD61" i="1"/>
  <c r="AE59" i="1"/>
  <c r="AF59" i="1" s="1"/>
  <c r="AI60" i="1"/>
  <c r="AJ59" i="1"/>
  <c r="AK59" i="1" s="1"/>
  <c r="AN61" i="1"/>
  <c r="AO60" i="1"/>
  <c r="AP60" i="1" s="1"/>
  <c r="T27" i="1"/>
  <c r="U26" i="1"/>
  <c r="V26" i="1" s="1"/>
  <c r="T60" i="1"/>
  <c r="U59" i="1"/>
  <c r="V59" i="1" s="1"/>
  <c r="Y60" i="1"/>
  <c r="Z59" i="1"/>
  <c r="AA59" i="1" s="1"/>
  <c r="F28" i="1"/>
  <c r="R30" i="1" s="1"/>
  <c r="R58" i="1" s="1"/>
  <c r="L27" i="1"/>
  <c r="AN62" i="1" l="1"/>
  <c r="AO61" i="1"/>
  <c r="AP61" i="1" s="1"/>
  <c r="Y61" i="1"/>
  <c r="Z60" i="1"/>
  <c r="AA60" i="1" s="1"/>
  <c r="AI61" i="1"/>
  <c r="AJ60" i="1"/>
  <c r="AK60" i="1" s="1"/>
  <c r="T61" i="1"/>
  <c r="U60" i="1"/>
  <c r="V60" i="1" s="1"/>
  <c r="AD62" i="1"/>
  <c r="AE60" i="1"/>
  <c r="AF60" i="1" s="1"/>
  <c r="T28" i="1"/>
  <c r="U27" i="1"/>
  <c r="V27" i="1" s="1"/>
  <c r="AS65" i="1"/>
  <c r="AT65" i="1" s="1"/>
  <c r="AU65" i="1" s="1"/>
  <c r="AV37" i="1" s="1"/>
  <c r="AT64" i="1"/>
  <c r="AU64" i="1" s="1"/>
  <c r="F29" i="1"/>
  <c r="R31" i="1" s="1"/>
  <c r="R59" i="1" s="1"/>
  <c r="L28" i="1"/>
  <c r="T62" i="1" l="1"/>
  <c r="U61" i="1"/>
  <c r="V61" i="1" s="1"/>
  <c r="AI62" i="1"/>
  <c r="AJ61" i="1"/>
  <c r="AK61" i="1" s="1"/>
  <c r="T29" i="1"/>
  <c r="U28" i="1"/>
  <c r="V28" i="1" s="1"/>
  <c r="Y62" i="1"/>
  <c r="Z61" i="1"/>
  <c r="AA61" i="1" s="1"/>
  <c r="AD63" i="1"/>
  <c r="AE61" i="1"/>
  <c r="AF61" i="1" s="1"/>
  <c r="AN63" i="1"/>
  <c r="AO62" i="1"/>
  <c r="AP62" i="1" s="1"/>
  <c r="F30" i="1"/>
  <c r="R32" i="1" s="1"/>
  <c r="L29" i="1"/>
  <c r="T30" i="1" l="1"/>
  <c r="U29" i="1"/>
  <c r="V29" i="1" s="1"/>
  <c r="Y63" i="1"/>
  <c r="Z62" i="1"/>
  <c r="AA62" i="1" s="1"/>
  <c r="R60" i="1"/>
  <c r="R61" i="1" s="1"/>
  <c r="L41" i="1" s="1"/>
  <c r="R33" i="1"/>
  <c r="AN64" i="1"/>
  <c r="AO63" i="1"/>
  <c r="AP63" i="1" s="1"/>
  <c r="AI63" i="1"/>
  <c r="AJ62" i="1"/>
  <c r="AK62" i="1" s="1"/>
  <c r="AD64" i="1"/>
  <c r="AE62" i="1"/>
  <c r="AF62" i="1" s="1"/>
  <c r="T63" i="1"/>
  <c r="U62" i="1"/>
  <c r="V62" i="1" s="1"/>
  <c r="F31" i="1"/>
  <c r="L30" i="1"/>
  <c r="AN65" i="1" l="1"/>
  <c r="AO65" i="1" s="1"/>
  <c r="AP65" i="1" s="1"/>
  <c r="AO64" i="1"/>
  <c r="AP64" i="1" s="1"/>
  <c r="AD65" i="1"/>
  <c r="AE64" i="1" s="1"/>
  <c r="AF64" i="1" s="1"/>
  <c r="AG37" i="1" s="1"/>
  <c r="AE63" i="1"/>
  <c r="AF63" i="1" s="1"/>
  <c r="T64" i="1"/>
  <c r="U63" i="1"/>
  <c r="V63" i="1" s="1"/>
  <c r="Y64" i="1"/>
  <c r="Z63" i="1"/>
  <c r="AA63" i="1" s="1"/>
  <c r="AI64" i="1"/>
  <c r="AJ63" i="1"/>
  <c r="AK63" i="1" s="1"/>
  <c r="T31" i="1"/>
  <c r="U30" i="1"/>
  <c r="V30" i="1" s="1"/>
  <c r="F32" i="1"/>
  <c r="L32" i="1" s="1"/>
  <c r="L37" i="1" s="1"/>
  <c r="L31" i="1"/>
  <c r="T32" i="1" l="1"/>
  <c r="U32" i="1" s="1"/>
  <c r="V32" i="1" s="1"/>
  <c r="U31" i="1"/>
  <c r="V31" i="1" s="1"/>
  <c r="Y65" i="1"/>
  <c r="Z65" i="1" s="1"/>
  <c r="AA65" i="1" s="1"/>
  <c r="AB37" i="1" s="1"/>
  <c r="Z64" i="1"/>
  <c r="AA64" i="1" s="1"/>
  <c r="T65" i="1"/>
  <c r="U65" i="1" s="1"/>
  <c r="V65" i="1" s="1"/>
  <c r="U64" i="1"/>
  <c r="V64" i="1" s="1"/>
  <c r="AI65" i="1"/>
  <c r="AJ65" i="1" s="1"/>
  <c r="AK65" i="1" s="1"/>
  <c r="AL37" i="1" s="1"/>
  <c r="AJ64" i="1"/>
  <c r="AK64" i="1" s="1"/>
  <c r="AQ37" i="1"/>
  <c r="W37" i="1" l="1"/>
  <c r="W4" i="1"/>
</calcChain>
</file>

<file path=xl/sharedStrings.xml><?xml version="1.0" encoding="utf-8"?>
<sst xmlns="http://schemas.openxmlformats.org/spreadsheetml/2006/main" count="171" uniqueCount="81">
  <si>
    <t>Week</t>
  </si>
  <si>
    <t>Sales</t>
  </si>
  <si>
    <t>Three Week MA</t>
  </si>
  <si>
    <t>Four Week MA</t>
  </si>
  <si>
    <t>Five Week MA</t>
  </si>
  <si>
    <t>Exponential Smoothing</t>
  </si>
  <si>
    <t>Exponential Smoothing Alpha = 0.5</t>
  </si>
  <si>
    <t>MSE</t>
  </si>
  <si>
    <t>MAE</t>
  </si>
  <si>
    <t>MAPE</t>
  </si>
  <si>
    <t xml:space="preserve">Exponential Smoothing </t>
  </si>
  <si>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 xml:space="preserve"> </t>
    </r>
  </si>
  <si>
    <t>Squred Error</t>
  </si>
  <si>
    <t>Error</t>
  </si>
  <si>
    <t>Absolute Error</t>
  </si>
  <si>
    <t>Mean Error</t>
  </si>
  <si>
    <t>BA Chapter 8-</t>
  </si>
  <si>
    <t>Case Problem 1: Forecasting Food and Beverage Sales for Karen (pg. 450)</t>
  </si>
  <si>
    <t>alpha 0.5</t>
  </si>
  <si>
    <t>avg</t>
  </si>
  <si>
    <t>alpha .1</t>
  </si>
  <si>
    <t>ES</t>
  </si>
  <si>
    <t>ERROR</t>
  </si>
  <si>
    <t>SE</t>
  </si>
  <si>
    <t>alpha .2</t>
  </si>
  <si>
    <t>error</t>
  </si>
  <si>
    <t>se</t>
  </si>
  <si>
    <t>mse</t>
  </si>
  <si>
    <t>alpha .6</t>
  </si>
  <si>
    <t>alpha .4</t>
  </si>
  <si>
    <t>alpha .3</t>
  </si>
  <si>
    <t>alpha .7</t>
  </si>
  <si>
    <t>alpha .8</t>
  </si>
  <si>
    <t>alpha .9</t>
  </si>
  <si>
    <t>The lowest MSE with Alpha = 0.2</t>
  </si>
  <si>
    <t xml:space="preserve">I would say the four-week MA forecast performed the best, it had the lowest MAE and MAPE compared to three-week MA, five-week MA, and exponential smoothing </t>
  </si>
  <si>
    <t>Month</t>
  </si>
  <si>
    <t>March</t>
  </si>
  <si>
    <t>April</t>
  </si>
  <si>
    <t>May</t>
  </si>
  <si>
    <t>June</t>
  </si>
  <si>
    <t>July</t>
  </si>
  <si>
    <t>August</t>
  </si>
  <si>
    <t>October</t>
  </si>
  <si>
    <t>December</t>
  </si>
  <si>
    <t>February</t>
  </si>
  <si>
    <t>November</t>
  </si>
  <si>
    <t>September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</si>
  <si>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</si>
  <si>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</si>
  <si>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</si>
  <si>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</si>
  <si>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</si>
  <si>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</si>
  <si>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</si>
  <si>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</si>
  <si>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</si>
  <si>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</si>
  <si>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</si>
  <si>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</si>
  <si>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</si>
  <si>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</si>
  <si>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</si>
  <si>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</si>
  <si>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</si>
  <si>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</si>
  <si>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</si>
  <si>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</si>
  <si>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</si>
  <si>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</si>
  <si>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</si>
  <si>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</si>
  <si>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Year 1</t>
  </si>
  <si>
    <t>The time series seams to maintain the same pattern throughout the first three years where sales tend to be</t>
  </si>
  <si>
    <t xml:space="preserve">higher in the winter months and less sales throughout the summer (warmer) months of the year. There </t>
  </si>
  <si>
    <t xml:space="preserve">are a few sharp increases and decreases in sales from month to month such as Feb to Mar. </t>
  </si>
  <si>
    <t xml:space="preserve">January </t>
  </si>
  <si>
    <t>YEAR 4 FORECAST</t>
  </si>
  <si>
    <t xml:space="preserve">If I would explain this model to Karen, I would say that we used 11 different dummy variables to predict year 4 sales. </t>
  </si>
  <si>
    <t xml:space="preserve">Since sales change over seasons and increase over time these dummy variables helped us better predict our sales. </t>
  </si>
  <si>
    <t xml:space="preserve">We do this by combining trend and seasonality in a formula, which was used to predict year 4 sales.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</si>
</sst>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4" formatCode="0.0000"/>
    <numFmt numFmtId="175" formatCode="0.000"/>
    <numFmt numFmtId="17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rgb="FF2D3B45"/>
      <name val="Helvetica Neue"/>
      <family val="2"/>
    </font>
    <font>
      <b/>
      <sz val="11"/>
      <color theme="1"/>
      <name val="Calibri"/>
      <family val="2"/>
      <scheme val="minor"/>
    </font>
    <font>
      <b/>
      <u/>
      <sz val="16"/>
      <color rgb="FF2D3B45"/>
      <name val="Helvetica Neue"/>
      <family val="2"/>
    </font>
    <font>
      <u/>
      <sz val="12"/>
      <color rgb="FF2D3B45"/>
      <name val="Helvetica Neue"/>
      <family val="2"/>
    </font>
    <font>
      <sz val="12"/>
      <color rgb="FF2D3B45"/>
      <name val="Helvetica Neue"/>
      <family val="2"/>
    </font>
    <font>
      <b/>
      <sz val="12"/>
      <name val="Times New Roman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74" fontId="0" fillId="0" borderId="0" xfId="0" applyNumberFormat="1"/>
    <xf numFmtId="175" fontId="0" fillId="0" borderId="0" xfId="0" applyNumberFormat="1"/>
    <xf numFmtId="2" fontId="0" fillId="0" borderId="0" xfId="0" applyNumberFormat="1"/>
    <xf numFmtId="176" fontId="0" fillId="0" borderId="0" xfId="0" applyNumberFormat="1"/>
    <xf numFmtId="176" fontId="4" fillId="0" borderId="0" xfId="0" applyNumberFormat="1" applyFont="1"/>
    <xf numFmtId="0" fontId="4" fillId="2" borderId="0" xfId="0" applyFont="1" applyFill="1"/>
    <xf numFmtId="1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Continuous"/>
    </xf>
    <xf numFmtId="0" fontId="0" fillId="0" borderId="0" xfId="0" applyBorder="1"/>
    <xf numFmtId="0" fontId="0" fillId="0" borderId="0" xfId="0" applyFill="1" applyBorder="1"/>
    <xf numFmtId="0" fontId="1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Series Plot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'[1]Sales Data'!$B$1</c:f>
              <c:strCache>
                <c:ptCount val="1"/>
                <c:pt idx="0">
                  <c:v>First 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'[1]Sales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'[1]Sales Data'!$B$2:$B$13</c:f>
              <c:numCache>
                <c:formatCode>General</c:formatCode>
                <c:ptCount val="12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A-0442-AB53-7813E22F1FA8}"/>
            </c:ext>
          </c:extLst>
        </c:ser>
        <c:ser>
          <c:idx val="1"/>
          <c:order val="1"/>
          <c:tx>
            <c:strRef>
              <c:f>'[1]Sales Data'!$C$1</c:f>
              <c:strCache>
                <c:ptCount val="1"/>
                <c:pt idx="0">
                  <c:v>Second 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'[1]Sales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'[1]Sales Data'!$C$2:$C$13</c:f>
              <c:numCache>
                <c:formatCode>General</c:formatCode>
                <c:ptCount val="12"/>
                <c:pt idx="0">
                  <c:v>263</c:v>
                </c:pt>
                <c:pt idx="1">
                  <c:v>238</c:v>
                </c:pt>
                <c:pt idx="2">
                  <c:v>247</c:v>
                </c:pt>
                <c:pt idx="3">
                  <c:v>193</c:v>
                </c:pt>
                <c:pt idx="4">
                  <c:v>193</c:v>
                </c:pt>
                <c:pt idx="5">
                  <c:v>149</c:v>
                </c:pt>
                <c:pt idx="6">
                  <c:v>157</c:v>
                </c:pt>
                <c:pt idx="7">
                  <c:v>161</c:v>
                </c:pt>
                <c:pt idx="8">
                  <c:v>122</c:v>
                </c:pt>
                <c:pt idx="9">
                  <c:v>130</c:v>
                </c:pt>
                <c:pt idx="10">
                  <c:v>167</c:v>
                </c:pt>
                <c:pt idx="1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A-0442-AB53-7813E22F1FA8}"/>
            </c:ext>
          </c:extLst>
        </c:ser>
        <c:ser>
          <c:idx val="2"/>
          <c:order val="2"/>
          <c:tx>
            <c:strRef>
              <c:f>'[1]Sales Data'!$D$1</c:f>
              <c:strCache>
                <c:ptCount val="1"/>
                <c:pt idx="0">
                  <c:v>Third 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'[1]Sales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'[1]Sales Data'!$D$2:$D$13</c:f>
              <c:numCache>
                <c:formatCode>General</c:formatCode>
                <c:ptCount val="12"/>
                <c:pt idx="0">
                  <c:v>282</c:v>
                </c:pt>
                <c:pt idx="1">
                  <c:v>255</c:v>
                </c:pt>
                <c:pt idx="2">
                  <c:v>265</c:v>
                </c:pt>
                <c:pt idx="3">
                  <c:v>205</c:v>
                </c:pt>
                <c:pt idx="4">
                  <c:v>210</c:v>
                </c:pt>
                <c:pt idx="5">
                  <c:v>160</c:v>
                </c:pt>
                <c:pt idx="6">
                  <c:v>166</c:v>
                </c:pt>
                <c:pt idx="7">
                  <c:v>174</c:v>
                </c:pt>
                <c:pt idx="8">
                  <c:v>126</c:v>
                </c:pt>
                <c:pt idx="9">
                  <c:v>148</c:v>
                </c:pt>
                <c:pt idx="10">
                  <c:v>173</c:v>
                </c:pt>
                <c:pt idx="1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A-0442-AB53-7813E22F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($1000s)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736600</xdr:colOff>
      <xdr:row>8</xdr:row>
      <xdr:rowOff>127000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82FB9-B4E7-5E44-9531-7CC9F77A9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nikalindgren/Downloads/forecasting_sales_with_analysis.xlsx" TargetMode="External"/><Relationship Id="rId1" Type="http://schemas.openxmlformats.org/officeDocument/2006/relationships/externalLinkPath" Target="/Users/annikalindgren/Downloads/forecasting_sales_with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Data"/>
    </sheetNames>
    <sheetDataSet>
      <sheetData sheetId="0">
        <row r="1">
          <cell r="B1" t="str">
            <v>First Year</v>
          </cell>
          <cell r="C1" t="str">
            <v>Second Year</v>
          </cell>
          <cell r="D1" t="str">
            <v>Third Year</v>
          </cell>
        </row>
        <row r="2">
          <cell r="A2" t="str">
            <v>January</v>
          </cell>
          <cell r="B2">
            <v>242</v>
          </cell>
          <cell r="C2">
            <v>263</v>
          </cell>
          <cell r="D2">
            <v>282</v>
          </cell>
        </row>
        <row r="3">
          <cell r="A3" t="str">
            <v>February</v>
          </cell>
          <cell r="B3">
            <v>235</v>
          </cell>
          <cell r="C3">
            <v>238</v>
          </cell>
          <cell r="D3">
            <v>255</v>
          </cell>
        </row>
        <row r="4">
          <cell r="A4" t="str">
            <v>March</v>
          </cell>
          <cell r="B4">
            <v>232</v>
          </cell>
          <cell r="C4">
            <v>247</v>
          </cell>
          <cell r="D4">
            <v>265</v>
          </cell>
        </row>
        <row r="5">
          <cell r="A5" t="str">
            <v>April</v>
          </cell>
          <cell r="B5">
            <v>178</v>
          </cell>
          <cell r="C5">
            <v>193</v>
          </cell>
          <cell r="D5">
            <v>205</v>
          </cell>
        </row>
        <row r="6">
          <cell r="A6" t="str">
            <v>May</v>
          </cell>
          <cell r="B6">
            <v>184</v>
          </cell>
          <cell r="C6">
            <v>193</v>
          </cell>
          <cell r="D6">
            <v>210</v>
          </cell>
        </row>
        <row r="7">
          <cell r="A7" t="str">
            <v>June</v>
          </cell>
          <cell r="B7">
            <v>140</v>
          </cell>
          <cell r="C7">
            <v>149</v>
          </cell>
          <cell r="D7">
            <v>160</v>
          </cell>
        </row>
        <row r="8">
          <cell r="A8" t="str">
            <v>July</v>
          </cell>
          <cell r="B8">
            <v>145</v>
          </cell>
          <cell r="C8">
            <v>157</v>
          </cell>
          <cell r="D8">
            <v>166</v>
          </cell>
        </row>
        <row r="9">
          <cell r="A9" t="str">
            <v>August</v>
          </cell>
          <cell r="B9">
            <v>152</v>
          </cell>
          <cell r="C9">
            <v>161</v>
          </cell>
          <cell r="D9">
            <v>174</v>
          </cell>
        </row>
        <row r="10">
          <cell r="A10" t="str">
            <v>September</v>
          </cell>
          <cell r="B10">
            <v>110</v>
          </cell>
          <cell r="C10">
            <v>122</v>
          </cell>
          <cell r="D10">
            <v>126</v>
          </cell>
        </row>
        <row r="11">
          <cell r="A11" t="str">
            <v>October</v>
          </cell>
          <cell r="B11">
            <v>130</v>
          </cell>
          <cell r="C11">
            <v>130</v>
          </cell>
          <cell r="D11">
            <v>148</v>
          </cell>
        </row>
        <row r="12">
          <cell r="A12" t="str">
            <v>November</v>
          </cell>
          <cell r="B12">
            <v>152</v>
          </cell>
          <cell r="C12">
            <v>167</v>
          </cell>
          <cell r="D12">
            <v>173</v>
          </cell>
        </row>
        <row r="13">
          <cell r="A13" t="str">
            <v>December</v>
          </cell>
          <cell r="B13">
            <v>206</v>
          </cell>
          <cell r="C13">
            <v>230</v>
          </cell>
          <cell r="D13">
            <v>235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BA405"/>
  <sheetViews>
    <sheetView workbookViewId="0">
      <selection activeCell="R35" sqref="R35"/>
    </sheetView>
  </sheetViews>
  <sheetFormatPr baseColWidth="10" defaultColWidth="8.83203125" defaultRowHeight="15" x14ac:dyDescent="0.2"/>
  <cols>
    <col min="3" max="3" width="14.1640625" customWidth="1"/>
    <col min="4" max="4" width="12.6640625" customWidth="1"/>
    <col min="5" max="5" width="13" customWidth="1"/>
    <col min="6" max="6" width="27.5" customWidth="1"/>
    <col min="9" max="9" width="14" customWidth="1"/>
    <col min="10" max="10" width="12.83203125" customWidth="1"/>
    <col min="11" max="11" width="13.1640625" customWidth="1"/>
    <col min="12" max="12" width="18.1640625" customWidth="1"/>
    <col min="15" max="15" width="14.1640625" style="8" customWidth="1"/>
    <col min="16" max="17" width="13" customWidth="1"/>
    <col min="18" max="18" width="18.83203125" customWidth="1"/>
  </cols>
  <sheetData>
    <row r="1" spans="1:26" x14ac:dyDescent="0.2">
      <c r="A1" s="1" t="s">
        <v>0</v>
      </c>
      <c r="B1" s="1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4"/>
      <c r="H1" s="4"/>
      <c r="I1" s="4"/>
    </row>
    <row r="2" spans="1:26" ht="20" x14ac:dyDescent="0.2">
      <c r="A2" s="2">
        <v>1</v>
      </c>
      <c r="B2" s="2">
        <v>17</v>
      </c>
      <c r="F2" s="3"/>
      <c r="H2" s="10" t="s">
        <v>12</v>
      </c>
      <c r="L2" t="s">
        <v>18</v>
      </c>
      <c r="M2" s="4"/>
      <c r="N2" s="10" t="s">
        <v>13</v>
      </c>
      <c r="P2" s="3"/>
      <c r="T2" s="10" t="s">
        <v>20</v>
      </c>
    </row>
    <row r="3" spans="1:26" ht="20" x14ac:dyDescent="0.2">
      <c r="A3" s="2">
        <v>2</v>
      </c>
      <c r="B3" s="2">
        <v>21</v>
      </c>
      <c r="C3" t="e">
        <v>#N/A</v>
      </c>
      <c r="F3" s="3"/>
      <c r="H3" t="s">
        <v>11</v>
      </c>
      <c r="I3" s="4" t="s">
        <v>2</v>
      </c>
      <c r="J3" s="4" t="s">
        <v>3</v>
      </c>
      <c r="K3" s="4" t="s">
        <v>4</v>
      </c>
      <c r="L3" s="4" t="s">
        <v>10</v>
      </c>
      <c r="N3" s="4" t="s">
        <v>0</v>
      </c>
      <c r="O3" s="9" t="s">
        <v>2</v>
      </c>
      <c r="P3" s="4" t="s">
        <v>3</v>
      </c>
      <c r="Q3" s="4" t="s">
        <v>4</v>
      </c>
      <c r="R3" s="4" t="s">
        <v>10</v>
      </c>
      <c r="T3" s="4" t="s">
        <v>21</v>
      </c>
      <c r="U3" s="4" t="s">
        <v>22</v>
      </c>
      <c r="V3" s="4" t="s">
        <v>23</v>
      </c>
      <c r="W3" s="4" t="s">
        <v>7</v>
      </c>
      <c r="Z3" s="3"/>
    </row>
    <row r="4" spans="1:26" ht="20" x14ac:dyDescent="0.2">
      <c r="A4" s="2">
        <v>3</v>
      </c>
      <c r="B4" s="2">
        <v>19</v>
      </c>
      <c r="C4" t="e">
        <v>#N/A</v>
      </c>
      <c r="D4" t="e">
        <v>#N/A</v>
      </c>
      <c r="F4" t="e">
        <v>#N/A</v>
      </c>
      <c r="H4" s="4">
        <v>1</v>
      </c>
      <c r="N4">
        <v>1</v>
      </c>
      <c r="P4" s="3"/>
      <c r="T4" t="e">
        <v>#N/A</v>
      </c>
      <c r="W4">
        <f>AVERAGE(V5:V32)</f>
        <v>22.301776608812634</v>
      </c>
      <c r="Z4" s="3"/>
    </row>
    <row r="5" spans="1:26" ht="20" x14ac:dyDescent="0.2">
      <c r="A5" s="2">
        <v>4</v>
      </c>
      <c r="B5" s="2">
        <v>23</v>
      </c>
      <c r="C5" s="7">
        <f t="shared" ref="C5:C31" si="0">AVERAGE(B2:B4)</f>
        <v>19</v>
      </c>
      <c r="D5" t="e">
        <v>#N/A</v>
      </c>
      <c r="E5" t="e">
        <v>#N/A</v>
      </c>
      <c r="F5" s="7">
        <f>B2</f>
        <v>17</v>
      </c>
      <c r="H5" s="4">
        <v>2</v>
      </c>
      <c r="L5" s="7">
        <f>(B5-F5)^2</f>
        <v>36</v>
      </c>
      <c r="N5">
        <v>2</v>
      </c>
      <c r="P5" s="3"/>
      <c r="T5">
        <f>B2</f>
        <v>17</v>
      </c>
      <c r="U5">
        <f>B5-T5</f>
        <v>6</v>
      </c>
      <c r="V5">
        <f>U5^2</f>
        <v>36</v>
      </c>
      <c r="Z5" s="3"/>
    </row>
    <row r="6" spans="1:26" ht="20" x14ac:dyDescent="0.2">
      <c r="A6" s="2">
        <v>5</v>
      </c>
      <c r="B6" s="2">
        <v>18</v>
      </c>
      <c r="C6" s="7">
        <f t="shared" si="0"/>
        <v>21</v>
      </c>
      <c r="D6" t="e">
        <v>#N/A</v>
      </c>
      <c r="E6" t="e">
        <v>#N/A</v>
      </c>
      <c r="F6" s="7">
        <f t="shared" ref="F6:F32" si="1">0.5*B3+0.5*F5</f>
        <v>19</v>
      </c>
      <c r="H6" s="4">
        <v>3</v>
      </c>
      <c r="L6" s="7">
        <f>(B6-F6)^2</f>
        <v>1</v>
      </c>
      <c r="N6">
        <v>3</v>
      </c>
      <c r="P6" s="3"/>
      <c r="T6">
        <f t="shared" ref="T6:T32" si="2">0.9*B3+0.1*T5</f>
        <v>20.6</v>
      </c>
      <c r="U6">
        <f>T6-B6</f>
        <v>2.6000000000000014</v>
      </c>
      <c r="V6">
        <f t="shared" ref="V6:V32" si="3">U6^2</f>
        <v>6.7600000000000078</v>
      </c>
      <c r="Z6" s="3"/>
    </row>
    <row r="7" spans="1:26" ht="20" x14ac:dyDescent="0.2">
      <c r="A7" s="2">
        <v>6</v>
      </c>
      <c r="B7" s="2">
        <v>16</v>
      </c>
      <c r="C7" s="7">
        <f t="shared" si="0"/>
        <v>20</v>
      </c>
      <c r="D7">
        <f t="shared" ref="D7:D32" si="4">AVERAGE(B2:B5)</f>
        <v>20</v>
      </c>
      <c r="E7" t="e">
        <v>#N/A</v>
      </c>
      <c r="F7" s="7">
        <f t="shared" si="1"/>
        <v>19</v>
      </c>
      <c r="H7" s="4">
        <v>4</v>
      </c>
      <c r="I7" s="7">
        <f>(B5-C5)^2</f>
        <v>16</v>
      </c>
      <c r="L7" s="7">
        <f t="shared" ref="L7:L32" si="5">(B7-F7)^2</f>
        <v>9</v>
      </c>
      <c r="N7">
        <v>4</v>
      </c>
      <c r="O7" s="7">
        <f>B5-C5</f>
        <v>4</v>
      </c>
      <c r="R7" s="7">
        <f>B5-F5</f>
        <v>6</v>
      </c>
      <c r="T7">
        <f t="shared" si="2"/>
        <v>19.16</v>
      </c>
      <c r="U7">
        <f t="shared" ref="U7" si="6">B7-T7</f>
        <v>-3.16</v>
      </c>
      <c r="V7">
        <f t="shared" si="3"/>
        <v>9.9856000000000016</v>
      </c>
      <c r="Z7" s="3"/>
    </row>
    <row r="8" spans="1:26" ht="16" x14ac:dyDescent="0.2">
      <c r="A8" s="2">
        <v>7</v>
      </c>
      <c r="B8" s="2">
        <v>20</v>
      </c>
      <c r="C8" s="7">
        <f t="shared" si="0"/>
        <v>19</v>
      </c>
      <c r="D8">
        <f t="shared" si="4"/>
        <v>20.25</v>
      </c>
      <c r="E8" t="e">
        <v>#N/A</v>
      </c>
      <c r="F8" s="7">
        <f t="shared" si="1"/>
        <v>21</v>
      </c>
      <c r="H8" s="4">
        <v>5</v>
      </c>
      <c r="I8" s="7">
        <f>(B6-C6)^2</f>
        <v>9</v>
      </c>
      <c r="J8">
        <f>(B7-D7)^2</f>
        <v>16</v>
      </c>
      <c r="L8" s="7">
        <f t="shared" si="5"/>
        <v>1</v>
      </c>
      <c r="N8">
        <v>5</v>
      </c>
      <c r="O8" s="7">
        <f>B6-C6</f>
        <v>-3</v>
      </c>
      <c r="P8" s="7">
        <f>B7-D7</f>
        <v>-4</v>
      </c>
      <c r="R8" s="7">
        <f>B6-F6</f>
        <v>-1</v>
      </c>
      <c r="T8">
        <f t="shared" si="2"/>
        <v>22.616</v>
      </c>
      <c r="U8">
        <f t="shared" ref="U8" si="7">T8-B8</f>
        <v>2.6159999999999997</v>
      </c>
      <c r="V8">
        <f t="shared" si="3"/>
        <v>6.843455999999998</v>
      </c>
    </row>
    <row r="9" spans="1:26" ht="16" x14ac:dyDescent="0.2">
      <c r="A9" s="2">
        <v>8</v>
      </c>
      <c r="B9" s="2">
        <v>18</v>
      </c>
      <c r="C9" s="7">
        <f t="shared" si="0"/>
        <v>18</v>
      </c>
      <c r="D9">
        <f t="shared" si="4"/>
        <v>19</v>
      </c>
      <c r="E9">
        <f t="shared" ref="E9:E33" si="8">AVERAGE(B2:B6)</f>
        <v>19.600000000000001</v>
      </c>
      <c r="F9" s="7">
        <f t="shared" si="1"/>
        <v>19.5</v>
      </c>
      <c r="H9" s="4">
        <v>6</v>
      </c>
      <c r="I9" s="7">
        <f t="shared" ref="I9:I33" si="9">(B7-C7)^2</f>
        <v>16</v>
      </c>
      <c r="J9" s="7">
        <f>(B8-D8)^2</f>
        <v>6.25E-2</v>
      </c>
      <c r="K9">
        <f>(B9-E9)^2</f>
        <v>2.5600000000000045</v>
      </c>
      <c r="L9" s="7">
        <f t="shared" si="5"/>
        <v>2.25</v>
      </c>
      <c r="N9">
        <v>6</v>
      </c>
      <c r="O9" s="7">
        <f t="shared" ref="O9:O32" si="10">B7-C7</f>
        <v>-4</v>
      </c>
      <c r="P9" s="7">
        <f>C8-D8</f>
        <v>-1.25</v>
      </c>
      <c r="Q9">
        <f>B9-E9</f>
        <v>-1.6000000000000014</v>
      </c>
      <c r="R9" s="7">
        <f t="shared" ref="R9:R32" si="11">B7-F7</f>
        <v>-3</v>
      </c>
      <c r="T9">
        <f t="shared" si="2"/>
        <v>18.461600000000001</v>
      </c>
      <c r="U9">
        <f t="shared" ref="U9" si="12">B9-T9</f>
        <v>-0.46160000000000068</v>
      </c>
      <c r="V9">
        <f t="shared" si="3"/>
        <v>0.21307456000000063</v>
      </c>
    </row>
    <row r="10" spans="1:26" ht="16" x14ac:dyDescent="0.2">
      <c r="A10" s="2">
        <v>9</v>
      </c>
      <c r="B10" s="2">
        <v>22</v>
      </c>
      <c r="C10" s="7">
        <f t="shared" si="0"/>
        <v>18</v>
      </c>
      <c r="D10">
        <f t="shared" si="4"/>
        <v>19.25</v>
      </c>
      <c r="E10">
        <f t="shared" si="8"/>
        <v>19.399999999999999</v>
      </c>
      <c r="F10" s="7">
        <f t="shared" si="1"/>
        <v>17.75</v>
      </c>
      <c r="H10" s="4">
        <v>7</v>
      </c>
      <c r="I10" s="7">
        <f t="shared" si="9"/>
        <v>1</v>
      </c>
      <c r="J10" s="7">
        <f t="shared" ref="J10:J32" si="13">(B9-D9)^2</f>
        <v>1</v>
      </c>
      <c r="K10">
        <f>(B10-E10)^2</f>
        <v>6.7600000000000078</v>
      </c>
      <c r="L10" s="7">
        <f t="shared" si="5"/>
        <v>18.0625</v>
      </c>
      <c r="N10">
        <v>7</v>
      </c>
      <c r="O10" s="7">
        <f t="shared" si="10"/>
        <v>1</v>
      </c>
      <c r="P10" s="7">
        <f t="shared" ref="P10:P32" si="14">B9-D9</f>
        <v>-1</v>
      </c>
      <c r="Q10">
        <f>B10-E10</f>
        <v>2.6000000000000014</v>
      </c>
      <c r="R10" s="7">
        <f t="shared" si="11"/>
        <v>-1</v>
      </c>
      <c r="T10">
        <f t="shared" si="2"/>
        <v>16.24616</v>
      </c>
      <c r="U10">
        <f t="shared" ref="U10" si="15">T10-B10</f>
        <v>-5.7538400000000003</v>
      </c>
      <c r="V10">
        <f t="shared" si="3"/>
        <v>33.106674745600003</v>
      </c>
    </row>
    <row r="11" spans="1:26" ht="16" x14ac:dyDescent="0.2">
      <c r="A11" s="2">
        <v>10</v>
      </c>
      <c r="B11" s="2">
        <v>20</v>
      </c>
      <c r="C11" s="7">
        <f t="shared" si="0"/>
        <v>20</v>
      </c>
      <c r="D11">
        <f t="shared" si="4"/>
        <v>18</v>
      </c>
      <c r="E11">
        <f t="shared" si="8"/>
        <v>19.2</v>
      </c>
      <c r="F11" s="7">
        <f t="shared" si="1"/>
        <v>18.875</v>
      </c>
      <c r="H11" s="4">
        <v>8</v>
      </c>
      <c r="I11" s="7">
        <f t="shared" si="9"/>
        <v>0</v>
      </c>
      <c r="J11" s="7">
        <f t="shared" si="13"/>
        <v>7.5625</v>
      </c>
      <c r="K11">
        <f t="shared" ref="K11:K32" si="16">(B11-E11)^2</f>
        <v>0.64000000000000112</v>
      </c>
      <c r="L11" s="7">
        <f t="shared" si="5"/>
        <v>1.265625</v>
      </c>
      <c r="N11">
        <v>8</v>
      </c>
      <c r="O11" s="7">
        <f t="shared" si="10"/>
        <v>0</v>
      </c>
      <c r="P11" s="7">
        <f t="shared" ref="P11:P32" si="17">C10-D10</f>
        <v>-1.25</v>
      </c>
      <c r="Q11">
        <f t="shared" ref="Q11:Q32" si="18">B11-E11</f>
        <v>0.80000000000000071</v>
      </c>
      <c r="R11" s="7">
        <f t="shared" si="11"/>
        <v>-1.5</v>
      </c>
      <c r="T11">
        <f t="shared" si="2"/>
        <v>19.624616</v>
      </c>
      <c r="U11">
        <f t="shared" ref="U11" si="19">B11-T11</f>
        <v>0.37538400000000038</v>
      </c>
      <c r="V11">
        <f t="shared" si="3"/>
        <v>0.14091314745600028</v>
      </c>
    </row>
    <row r="12" spans="1:26" ht="16" x14ac:dyDescent="0.2">
      <c r="A12" s="2">
        <v>11</v>
      </c>
      <c r="B12" s="2">
        <v>15</v>
      </c>
      <c r="C12" s="7">
        <f t="shared" si="0"/>
        <v>20</v>
      </c>
      <c r="D12">
        <f t="shared" si="4"/>
        <v>19</v>
      </c>
      <c r="E12">
        <f t="shared" si="8"/>
        <v>19</v>
      </c>
      <c r="F12" s="7">
        <f t="shared" si="1"/>
        <v>18.4375</v>
      </c>
      <c r="H12" s="4">
        <v>9</v>
      </c>
      <c r="I12" s="7">
        <f t="shared" si="9"/>
        <v>16</v>
      </c>
      <c r="J12" s="7">
        <f t="shared" si="13"/>
        <v>4</v>
      </c>
      <c r="K12">
        <f t="shared" si="16"/>
        <v>16</v>
      </c>
      <c r="L12" s="7">
        <f t="shared" si="5"/>
        <v>11.81640625</v>
      </c>
      <c r="N12">
        <v>9</v>
      </c>
      <c r="O12" s="7">
        <f t="shared" si="10"/>
        <v>4</v>
      </c>
      <c r="P12" s="7">
        <f t="shared" ref="P12:P32" si="20">B11-D11</f>
        <v>2</v>
      </c>
      <c r="Q12">
        <f t="shared" si="18"/>
        <v>-4</v>
      </c>
      <c r="R12" s="7">
        <f t="shared" si="11"/>
        <v>4.25</v>
      </c>
      <c r="T12">
        <f t="shared" si="2"/>
        <v>18.1624616</v>
      </c>
      <c r="U12">
        <f t="shared" ref="U12" si="21">T12-B12</f>
        <v>3.1624616000000003</v>
      </c>
      <c r="V12">
        <f t="shared" si="3"/>
        <v>10.001163371474561</v>
      </c>
      <c r="Z12" s="13"/>
    </row>
    <row r="13" spans="1:26" ht="16" x14ac:dyDescent="0.2">
      <c r="A13" s="2">
        <v>12</v>
      </c>
      <c r="B13" s="2">
        <v>20</v>
      </c>
      <c r="C13" s="7">
        <f t="shared" si="0"/>
        <v>19</v>
      </c>
      <c r="D13">
        <f t="shared" si="4"/>
        <v>20</v>
      </c>
      <c r="E13">
        <f t="shared" si="8"/>
        <v>18.8</v>
      </c>
      <c r="F13" s="7">
        <f t="shared" si="1"/>
        <v>20.21875</v>
      </c>
      <c r="H13" s="4">
        <v>10</v>
      </c>
      <c r="I13" s="7">
        <f t="shared" si="9"/>
        <v>0</v>
      </c>
      <c r="J13" s="7">
        <f t="shared" si="13"/>
        <v>16</v>
      </c>
      <c r="K13">
        <f t="shared" si="16"/>
        <v>1.4399999999999984</v>
      </c>
      <c r="L13" s="7">
        <f t="shared" si="5"/>
        <v>4.78515625E-2</v>
      </c>
      <c r="N13">
        <v>10</v>
      </c>
      <c r="O13" s="7">
        <f t="shared" si="10"/>
        <v>0</v>
      </c>
      <c r="P13" s="7">
        <f t="shared" ref="P13:P32" si="22">C12-D12</f>
        <v>1</v>
      </c>
      <c r="Q13">
        <f t="shared" si="18"/>
        <v>1.1999999999999993</v>
      </c>
      <c r="R13" s="7">
        <f t="shared" si="11"/>
        <v>1.125</v>
      </c>
      <c r="T13">
        <f t="shared" si="2"/>
        <v>21.616246159999999</v>
      </c>
      <c r="U13">
        <f t="shared" ref="U13" si="23">B13-T13</f>
        <v>-1.6162461599999993</v>
      </c>
      <c r="V13">
        <f t="shared" si="3"/>
        <v>2.6122516497147434</v>
      </c>
      <c r="Z13" s="14"/>
    </row>
    <row r="14" spans="1:26" ht="16" x14ac:dyDescent="0.2">
      <c r="A14" s="2">
        <v>13</v>
      </c>
      <c r="B14" s="2">
        <v>20</v>
      </c>
      <c r="C14" s="7">
        <f t="shared" si="0"/>
        <v>18.333333333333332</v>
      </c>
      <c r="D14">
        <f t="shared" si="4"/>
        <v>18.75</v>
      </c>
      <c r="E14">
        <f t="shared" si="8"/>
        <v>19.2</v>
      </c>
      <c r="F14" s="7">
        <f t="shared" si="1"/>
        <v>20.109375</v>
      </c>
      <c r="H14" s="4">
        <v>11</v>
      </c>
      <c r="I14" s="7">
        <f t="shared" si="9"/>
        <v>25</v>
      </c>
      <c r="J14" s="7">
        <f t="shared" si="13"/>
        <v>0</v>
      </c>
      <c r="K14">
        <f t="shared" si="16"/>
        <v>0.64000000000000112</v>
      </c>
      <c r="L14" s="7">
        <f t="shared" si="5"/>
        <v>1.1962890625E-2</v>
      </c>
      <c r="N14">
        <v>11</v>
      </c>
      <c r="O14" s="7">
        <f t="shared" si="10"/>
        <v>-5</v>
      </c>
      <c r="P14" s="7">
        <f t="shared" ref="P14:P32" si="24">B13-D13</f>
        <v>0</v>
      </c>
      <c r="Q14">
        <f t="shared" si="18"/>
        <v>0.80000000000000071</v>
      </c>
      <c r="R14" s="7">
        <f t="shared" si="11"/>
        <v>-3.4375</v>
      </c>
      <c r="T14">
        <f t="shared" si="2"/>
        <v>20.161624616000001</v>
      </c>
      <c r="U14">
        <f t="shared" ref="U14" si="25">T14-B14</f>
        <v>0.161624616000001</v>
      </c>
      <c r="V14">
        <f t="shared" si="3"/>
        <v>2.612251649714778E-2</v>
      </c>
      <c r="Z14" s="14"/>
    </row>
    <row r="15" spans="1:26" ht="16" x14ac:dyDescent="0.2">
      <c r="A15" s="2">
        <v>14</v>
      </c>
      <c r="B15" s="2">
        <v>17</v>
      </c>
      <c r="C15" s="7">
        <f t="shared" si="0"/>
        <v>18.333333333333332</v>
      </c>
      <c r="D15">
        <f t="shared" si="4"/>
        <v>19.25</v>
      </c>
      <c r="E15">
        <f t="shared" si="8"/>
        <v>19</v>
      </c>
      <c r="F15" s="7">
        <f t="shared" si="1"/>
        <v>17.5546875</v>
      </c>
      <c r="H15" s="4">
        <v>12</v>
      </c>
      <c r="I15" s="7">
        <f t="shared" si="9"/>
        <v>1</v>
      </c>
      <c r="J15" s="7">
        <f t="shared" si="13"/>
        <v>1.5625</v>
      </c>
      <c r="K15">
        <f t="shared" si="16"/>
        <v>4</v>
      </c>
      <c r="L15" s="7">
        <f t="shared" si="5"/>
        <v>0.30767822265625</v>
      </c>
      <c r="N15">
        <v>12</v>
      </c>
      <c r="O15" s="7">
        <f t="shared" si="10"/>
        <v>1</v>
      </c>
      <c r="P15" s="7">
        <f t="shared" ref="P15:P32" si="26">C14-D14</f>
        <v>-0.41666666666666785</v>
      </c>
      <c r="Q15">
        <f t="shared" si="18"/>
        <v>-2</v>
      </c>
      <c r="R15" s="7">
        <f t="shared" si="11"/>
        <v>-0.21875</v>
      </c>
      <c r="T15">
        <f t="shared" si="2"/>
        <v>15.5161624616</v>
      </c>
      <c r="U15">
        <f t="shared" ref="U15" si="27">B15-T15</f>
        <v>1.4838375383999995</v>
      </c>
      <c r="V15">
        <f t="shared" si="3"/>
        <v>2.2017738403649703</v>
      </c>
      <c r="Z15" s="14"/>
    </row>
    <row r="16" spans="1:26" ht="16" x14ac:dyDescent="0.2">
      <c r="A16" s="2">
        <v>15</v>
      </c>
      <c r="B16" s="2">
        <v>24</v>
      </c>
      <c r="C16" s="7">
        <f t="shared" si="0"/>
        <v>19</v>
      </c>
      <c r="D16">
        <f t="shared" si="4"/>
        <v>18.75</v>
      </c>
      <c r="E16">
        <f t="shared" si="8"/>
        <v>19</v>
      </c>
      <c r="F16" s="7">
        <f t="shared" si="1"/>
        <v>18.77734375</v>
      </c>
      <c r="H16" s="4">
        <v>13</v>
      </c>
      <c r="I16" s="7">
        <f>(B14-C14)^2</f>
        <v>2.7777777777777817</v>
      </c>
      <c r="J16" s="7">
        <f t="shared" si="13"/>
        <v>5.0625</v>
      </c>
      <c r="K16">
        <f t="shared" si="16"/>
        <v>25</v>
      </c>
      <c r="L16" s="7">
        <f t="shared" si="5"/>
        <v>27.276138305664062</v>
      </c>
      <c r="N16">
        <v>13</v>
      </c>
      <c r="O16" s="7">
        <f t="shared" si="10"/>
        <v>1.6666666666666679</v>
      </c>
      <c r="P16" s="7">
        <f t="shared" ref="P16:P32" si="28">B15-D15</f>
        <v>-2.25</v>
      </c>
      <c r="Q16">
        <f t="shared" si="18"/>
        <v>5</v>
      </c>
      <c r="R16" s="7">
        <f t="shared" si="11"/>
        <v>-0.109375</v>
      </c>
      <c r="T16">
        <f t="shared" si="2"/>
        <v>19.551616246160002</v>
      </c>
      <c r="U16">
        <f t="shared" ref="U16" si="29">T16-B16</f>
        <v>-4.4483837538399982</v>
      </c>
      <c r="V16">
        <f t="shared" si="3"/>
        <v>19.788118021427632</v>
      </c>
    </row>
    <row r="17" spans="1:24" ht="16" x14ac:dyDescent="0.2">
      <c r="A17" s="2">
        <v>16</v>
      </c>
      <c r="B17" s="2">
        <v>21</v>
      </c>
      <c r="C17" s="7">
        <f t="shared" si="0"/>
        <v>20.333333333333332</v>
      </c>
      <c r="D17">
        <f t="shared" si="4"/>
        <v>18</v>
      </c>
      <c r="E17">
        <f t="shared" si="8"/>
        <v>19.399999999999999</v>
      </c>
      <c r="F17" s="7">
        <f t="shared" si="1"/>
        <v>19.388671875</v>
      </c>
      <c r="H17" s="4">
        <v>14</v>
      </c>
      <c r="I17" s="7">
        <f t="shared" si="9"/>
        <v>1.7777777777777746</v>
      </c>
      <c r="J17" s="7">
        <f t="shared" si="13"/>
        <v>27.5625</v>
      </c>
      <c r="K17">
        <f t="shared" si="16"/>
        <v>2.5600000000000045</v>
      </c>
      <c r="L17" s="7">
        <f t="shared" si="5"/>
        <v>2.5963783264160156</v>
      </c>
      <c r="N17">
        <v>14</v>
      </c>
      <c r="O17" s="7">
        <f t="shared" si="10"/>
        <v>-1.3333333333333321</v>
      </c>
      <c r="P17" s="7">
        <f t="shared" ref="P17:P32" si="30">C16-D16</f>
        <v>0.25</v>
      </c>
      <c r="Q17">
        <f t="shared" si="18"/>
        <v>1.6000000000000014</v>
      </c>
      <c r="R17" s="7">
        <f t="shared" si="11"/>
        <v>-0.5546875</v>
      </c>
      <c r="T17">
        <f t="shared" si="2"/>
        <v>19.955161624616</v>
      </c>
      <c r="U17">
        <f t="shared" ref="U17" si="31">B17-T17</f>
        <v>1.0448383753839998</v>
      </c>
      <c r="V17">
        <f t="shared" si="3"/>
        <v>1.0916872306750762</v>
      </c>
    </row>
    <row r="18" spans="1:24" ht="16" x14ac:dyDescent="0.2">
      <c r="A18" s="2">
        <v>17</v>
      </c>
      <c r="B18" s="2">
        <v>22</v>
      </c>
      <c r="C18" s="7">
        <f t="shared" si="0"/>
        <v>20.666666666666668</v>
      </c>
      <c r="D18">
        <f t="shared" si="4"/>
        <v>20.25</v>
      </c>
      <c r="E18">
        <f t="shared" si="8"/>
        <v>18.399999999999999</v>
      </c>
      <c r="F18" s="7">
        <f t="shared" si="1"/>
        <v>18.1943359375</v>
      </c>
      <c r="H18" s="4">
        <v>15</v>
      </c>
      <c r="I18" s="7">
        <f t="shared" si="9"/>
        <v>25</v>
      </c>
      <c r="J18" s="7">
        <f t="shared" si="13"/>
        <v>9</v>
      </c>
      <c r="K18">
        <f t="shared" si="16"/>
        <v>12.96000000000001</v>
      </c>
      <c r="L18" s="7">
        <f t="shared" si="5"/>
        <v>14.483078956604004</v>
      </c>
      <c r="N18">
        <v>15</v>
      </c>
      <c r="O18" s="7">
        <f t="shared" si="10"/>
        <v>5</v>
      </c>
      <c r="P18" s="7">
        <f t="shared" ref="P18:P32" si="32">B17-D17</f>
        <v>3</v>
      </c>
      <c r="Q18">
        <f t="shared" si="18"/>
        <v>3.6000000000000014</v>
      </c>
      <c r="R18" s="7">
        <f t="shared" si="11"/>
        <v>5.22265625</v>
      </c>
      <c r="T18">
        <f t="shared" si="2"/>
        <v>17.295516162461603</v>
      </c>
      <c r="U18">
        <f t="shared" ref="U18" si="33">T18-B18</f>
        <v>-4.7044838375383975</v>
      </c>
      <c r="V18">
        <f t="shared" si="3"/>
        <v>22.132168177660006</v>
      </c>
    </row>
    <row r="19" spans="1:24" ht="16" x14ac:dyDescent="0.2">
      <c r="A19" s="2">
        <v>18</v>
      </c>
      <c r="B19" s="2">
        <v>17</v>
      </c>
      <c r="C19" s="7">
        <f t="shared" si="0"/>
        <v>22.333333333333332</v>
      </c>
      <c r="D19">
        <f t="shared" si="4"/>
        <v>20.5</v>
      </c>
      <c r="E19">
        <f t="shared" si="8"/>
        <v>19.2</v>
      </c>
      <c r="F19" s="7">
        <f t="shared" si="1"/>
        <v>21.09716796875</v>
      </c>
      <c r="H19" s="4">
        <v>16</v>
      </c>
      <c r="I19" s="7">
        <f t="shared" si="9"/>
        <v>0.44444444444444603</v>
      </c>
      <c r="J19" s="7">
        <f t="shared" si="13"/>
        <v>3.0625</v>
      </c>
      <c r="K19">
        <f t="shared" si="16"/>
        <v>4.8399999999999972</v>
      </c>
      <c r="L19" s="7">
        <f t="shared" si="5"/>
        <v>16.786785364151001</v>
      </c>
      <c r="N19">
        <v>16</v>
      </c>
      <c r="O19" s="7">
        <f t="shared" si="10"/>
        <v>0.66666666666666785</v>
      </c>
      <c r="P19" s="7">
        <f t="shared" ref="P19:P32" si="34">C18-D18</f>
        <v>0.41666666666666785</v>
      </c>
      <c r="Q19">
        <f t="shared" si="18"/>
        <v>-2.1999999999999993</v>
      </c>
      <c r="R19" s="7">
        <f t="shared" si="11"/>
        <v>1.611328125</v>
      </c>
      <c r="T19">
        <f t="shared" si="2"/>
        <v>23.32955161624616</v>
      </c>
      <c r="U19">
        <f t="shared" ref="U19" si="35">B19-T19</f>
        <v>-6.3295516162461603</v>
      </c>
      <c r="V19">
        <f t="shared" si="3"/>
        <v>40.063223662724383</v>
      </c>
    </row>
    <row r="20" spans="1:24" ht="16" x14ac:dyDescent="0.2">
      <c r="A20" s="2">
        <v>19</v>
      </c>
      <c r="B20" s="2">
        <v>24</v>
      </c>
      <c r="C20" s="7">
        <f t="shared" si="0"/>
        <v>20</v>
      </c>
      <c r="D20">
        <f t="shared" si="4"/>
        <v>21</v>
      </c>
      <c r="E20">
        <f t="shared" si="8"/>
        <v>20.399999999999999</v>
      </c>
      <c r="F20" s="7">
        <f t="shared" si="1"/>
        <v>21.048583984375</v>
      </c>
      <c r="H20" s="4">
        <v>17</v>
      </c>
      <c r="I20" s="7">
        <f t="shared" si="9"/>
        <v>1.7777777777777746</v>
      </c>
      <c r="J20" s="7">
        <f t="shared" si="13"/>
        <v>12.25</v>
      </c>
      <c r="K20">
        <f t="shared" si="16"/>
        <v>12.96000000000001</v>
      </c>
      <c r="L20" s="7">
        <f t="shared" si="5"/>
        <v>8.7108564972877502</v>
      </c>
      <c r="N20">
        <v>17</v>
      </c>
      <c r="O20" s="7">
        <f t="shared" si="10"/>
        <v>1.3333333333333321</v>
      </c>
      <c r="P20" s="7">
        <f t="shared" ref="P20:P32" si="36">B19-D19</f>
        <v>-3.5</v>
      </c>
      <c r="Q20">
        <f t="shared" si="18"/>
        <v>3.6000000000000014</v>
      </c>
      <c r="R20" s="7">
        <f t="shared" si="11"/>
        <v>3.8056640625</v>
      </c>
      <c r="T20">
        <f t="shared" si="2"/>
        <v>21.232955161624616</v>
      </c>
      <c r="U20">
        <f t="shared" ref="U20" si="37">T20-B20</f>
        <v>-2.7670448383753836</v>
      </c>
      <c r="V20">
        <f t="shared" si="3"/>
        <v>7.6565371375798525</v>
      </c>
    </row>
    <row r="21" spans="1:24" ht="16" x14ac:dyDescent="0.2">
      <c r="A21" s="2">
        <v>20</v>
      </c>
      <c r="B21" s="2">
        <v>23</v>
      </c>
      <c r="C21" s="7">
        <f t="shared" si="0"/>
        <v>21</v>
      </c>
      <c r="D21">
        <f t="shared" si="4"/>
        <v>21</v>
      </c>
      <c r="E21">
        <f t="shared" si="8"/>
        <v>20.8</v>
      </c>
      <c r="F21" s="7">
        <f t="shared" si="1"/>
        <v>21.5242919921875</v>
      </c>
      <c r="H21" s="4">
        <v>18</v>
      </c>
      <c r="I21" s="7">
        <f t="shared" si="9"/>
        <v>28.444444444444432</v>
      </c>
      <c r="J21" s="7">
        <f t="shared" si="13"/>
        <v>9</v>
      </c>
      <c r="K21">
        <f t="shared" si="16"/>
        <v>4.8399999999999972</v>
      </c>
      <c r="L21" s="7">
        <f t="shared" si="5"/>
        <v>2.1777141243219376</v>
      </c>
      <c r="N21">
        <v>18</v>
      </c>
      <c r="O21" s="7">
        <f>B19-C19</f>
        <v>-5.3333333333333321</v>
      </c>
      <c r="P21" s="7">
        <f t="shared" ref="P21:P32" si="38">C20-D20</f>
        <v>-1</v>
      </c>
      <c r="Q21">
        <f t="shared" si="18"/>
        <v>2.1999999999999993</v>
      </c>
      <c r="R21" s="7">
        <f t="shared" si="11"/>
        <v>-4.09716796875</v>
      </c>
      <c r="T21">
        <f t="shared" si="2"/>
        <v>21.923295516162462</v>
      </c>
      <c r="U21">
        <f t="shared" ref="U21" si="39">B21-T21</f>
        <v>1.0767044838375384</v>
      </c>
      <c r="V21">
        <f t="shared" si="3"/>
        <v>1.1592925455158598</v>
      </c>
    </row>
    <row r="22" spans="1:24" ht="16" x14ac:dyDescent="0.2">
      <c r="A22" s="2">
        <v>21</v>
      </c>
      <c r="B22" s="2">
        <v>26</v>
      </c>
      <c r="C22" s="7">
        <f t="shared" si="0"/>
        <v>21.333333333333332</v>
      </c>
      <c r="D22">
        <f t="shared" si="4"/>
        <v>21</v>
      </c>
      <c r="E22">
        <f t="shared" si="8"/>
        <v>20.2</v>
      </c>
      <c r="F22" s="7">
        <f t="shared" si="1"/>
        <v>19.26214599609375</v>
      </c>
      <c r="H22" s="4">
        <v>19</v>
      </c>
      <c r="I22" s="7">
        <f t="shared" si="9"/>
        <v>16</v>
      </c>
      <c r="J22" s="7">
        <f t="shared" si="13"/>
        <v>4</v>
      </c>
      <c r="K22">
        <f t="shared" si="16"/>
        <v>33.640000000000008</v>
      </c>
      <c r="L22" s="7">
        <f t="shared" si="5"/>
        <v>45.398676577955484</v>
      </c>
      <c r="N22">
        <v>19</v>
      </c>
      <c r="O22" s="7">
        <f t="shared" si="10"/>
        <v>4</v>
      </c>
      <c r="P22" s="7">
        <f t="shared" ref="P22:P32" si="40">B21-D21</f>
        <v>2</v>
      </c>
      <c r="Q22">
        <f t="shared" si="18"/>
        <v>5.8000000000000007</v>
      </c>
      <c r="R22" s="7">
        <f t="shared" si="11"/>
        <v>2.951416015625</v>
      </c>
      <c r="T22">
        <f t="shared" si="2"/>
        <v>17.492329551616248</v>
      </c>
      <c r="U22">
        <f t="shared" ref="U22" si="41">T22-B22</f>
        <v>-8.5076704483837524</v>
      </c>
      <c r="V22">
        <f t="shared" si="3"/>
        <v>72.380456458302206</v>
      </c>
    </row>
    <row r="23" spans="1:24" ht="16" x14ac:dyDescent="0.2">
      <c r="A23" s="2">
        <v>22</v>
      </c>
      <c r="B23" s="2">
        <v>23</v>
      </c>
      <c r="C23" s="7">
        <f t="shared" si="0"/>
        <v>24.333333333333332</v>
      </c>
      <c r="D23">
        <f t="shared" si="4"/>
        <v>21.5</v>
      </c>
      <c r="E23">
        <f t="shared" si="8"/>
        <v>21.6</v>
      </c>
      <c r="F23" s="7">
        <f t="shared" si="1"/>
        <v>21.631072998046875</v>
      </c>
      <c r="H23" s="4">
        <v>20</v>
      </c>
      <c r="I23" s="7">
        <f t="shared" si="9"/>
        <v>4</v>
      </c>
      <c r="J23" s="7">
        <f t="shared" si="13"/>
        <v>25</v>
      </c>
      <c r="K23">
        <f t="shared" si="16"/>
        <v>1.959999999999996</v>
      </c>
      <c r="L23" s="7">
        <f t="shared" si="5"/>
        <v>1.8739611366763711</v>
      </c>
      <c r="N23">
        <v>20</v>
      </c>
      <c r="O23" s="7">
        <f t="shared" si="10"/>
        <v>2</v>
      </c>
      <c r="P23" s="7">
        <f t="shared" ref="P23:P32" si="42">C22-D22</f>
        <v>0.33333333333333215</v>
      </c>
      <c r="Q23">
        <f t="shared" si="18"/>
        <v>1.3999999999999986</v>
      </c>
      <c r="R23" s="7">
        <f t="shared" si="11"/>
        <v>1.4757080078125</v>
      </c>
      <c r="T23">
        <f t="shared" si="2"/>
        <v>23.349232955161625</v>
      </c>
      <c r="U23">
        <f t="shared" ref="U23" si="43">B23-T23</f>
        <v>-0.34923295516162511</v>
      </c>
      <c r="V23">
        <f t="shared" si="3"/>
        <v>0.12196365697092165</v>
      </c>
    </row>
    <row r="24" spans="1:24" ht="16" x14ac:dyDescent="0.2">
      <c r="A24" s="2">
        <v>23</v>
      </c>
      <c r="B24" s="2">
        <v>23</v>
      </c>
      <c r="C24" s="7">
        <f t="shared" si="0"/>
        <v>24</v>
      </c>
      <c r="D24">
        <f t="shared" si="4"/>
        <v>22.5</v>
      </c>
      <c r="E24">
        <f t="shared" si="8"/>
        <v>21.4</v>
      </c>
      <c r="F24" s="7">
        <f t="shared" si="1"/>
        <v>22.315536499023438</v>
      </c>
      <c r="H24" s="4">
        <v>21</v>
      </c>
      <c r="I24" s="7">
        <f t="shared" si="9"/>
        <v>21.777777777777789</v>
      </c>
      <c r="J24" s="7">
        <f t="shared" si="13"/>
        <v>2.25</v>
      </c>
      <c r="K24">
        <f t="shared" si="16"/>
        <v>2.5600000000000045</v>
      </c>
      <c r="L24" s="7">
        <f t="shared" si="5"/>
        <v>0.46849028416909277</v>
      </c>
      <c r="N24">
        <v>21</v>
      </c>
      <c r="O24" s="7">
        <f t="shared" si="10"/>
        <v>4.6666666666666679</v>
      </c>
      <c r="P24" s="7">
        <f t="shared" ref="P24:P32" si="44">B23-D23</f>
        <v>1.5</v>
      </c>
      <c r="Q24">
        <f t="shared" si="18"/>
        <v>1.6000000000000014</v>
      </c>
      <c r="R24" s="7">
        <f t="shared" si="11"/>
        <v>6.73785400390625</v>
      </c>
      <c r="T24">
        <f t="shared" si="2"/>
        <v>23.034923295516162</v>
      </c>
      <c r="U24">
        <f t="shared" ref="U24" si="45">T24-B24</f>
        <v>3.4923295516161801E-2</v>
      </c>
      <c r="V24">
        <f t="shared" si="3"/>
        <v>1.2196365697091668E-3</v>
      </c>
    </row>
    <row r="25" spans="1:24" ht="16" x14ac:dyDescent="0.2">
      <c r="A25" s="2">
        <v>24</v>
      </c>
      <c r="B25" s="2">
        <v>24</v>
      </c>
      <c r="C25" s="7">
        <f t="shared" si="0"/>
        <v>24</v>
      </c>
      <c r="D25">
        <f t="shared" si="4"/>
        <v>24</v>
      </c>
      <c r="E25">
        <f t="shared" si="8"/>
        <v>22.4</v>
      </c>
      <c r="F25" s="7">
        <f t="shared" si="1"/>
        <v>24.157768249511719</v>
      </c>
      <c r="H25" s="4">
        <v>22</v>
      </c>
      <c r="I25" s="7">
        <f t="shared" si="9"/>
        <v>1.7777777777777746</v>
      </c>
      <c r="J25" s="7">
        <f t="shared" si="13"/>
        <v>0.25</v>
      </c>
      <c r="K25">
        <f t="shared" si="16"/>
        <v>2.5600000000000045</v>
      </c>
      <c r="L25" s="7">
        <f t="shared" si="5"/>
        <v>2.4890820553991944E-2</v>
      </c>
      <c r="N25">
        <v>22</v>
      </c>
      <c r="O25" s="7">
        <f t="shared" si="10"/>
        <v>-1.3333333333333321</v>
      </c>
      <c r="P25" s="7">
        <f t="shared" ref="P25:P32" si="46">C24-D24</f>
        <v>1.5</v>
      </c>
      <c r="Q25">
        <f t="shared" si="18"/>
        <v>1.6000000000000014</v>
      </c>
      <c r="R25" s="7">
        <f t="shared" si="11"/>
        <v>1.368927001953125</v>
      </c>
      <c r="T25">
        <f t="shared" si="2"/>
        <v>25.703492329551619</v>
      </c>
      <c r="U25">
        <f t="shared" ref="U25" si="47">B25-T25</f>
        <v>-1.7034923295516187</v>
      </c>
      <c r="V25">
        <f t="shared" si="3"/>
        <v>2.9018861168412005</v>
      </c>
      <c r="X25" s="4" t="s">
        <v>35</v>
      </c>
    </row>
    <row r="26" spans="1:24" ht="16" x14ac:dyDescent="0.2">
      <c r="A26" s="2">
        <v>25</v>
      </c>
      <c r="B26" s="2">
        <v>20</v>
      </c>
      <c r="C26" s="7">
        <f t="shared" si="0"/>
        <v>23.333333333333332</v>
      </c>
      <c r="D26">
        <f t="shared" si="4"/>
        <v>23.75</v>
      </c>
      <c r="E26">
        <f t="shared" si="8"/>
        <v>22.6</v>
      </c>
      <c r="F26" s="7">
        <f t="shared" si="1"/>
        <v>23.578884124755859</v>
      </c>
      <c r="H26" s="4">
        <v>23</v>
      </c>
      <c r="I26" s="7">
        <f t="shared" si="9"/>
        <v>1</v>
      </c>
      <c r="J26" s="7">
        <f t="shared" si="13"/>
        <v>0</v>
      </c>
      <c r="K26">
        <f t="shared" si="16"/>
        <v>6.7600000000000078</v>
      </c>
      <c r="L26" s="7">
        <f t="shared" si="5"/>
        <v>12.808411578429514</v>
      </c>
      <c r="N26">
        <v>23</v>
      </c>
      <c r="O26" s="7">
        <f t="shared" si="10"/>
        <v>-1</v>
      </c>
      <c r="P26" s="7">
        <f t="shared" ref="P26:P32" si="48">B25-D25</f>
        <v>0</v>
      </c>
      <c r="Q26">
        <f t="shared" si="18"/>
        <v>-2.6000000000000014</v>
      </c>
      <c r="R26" s="7">
        <f t="shared" si="11"/>
        <v>0.6844635009765625</v>
      </c>
      <c r="T26">
        <f t="shared" si="2"/>
        <v>23.270349232955162</v>
      </c>
      <c r="U26">
        <f t="shared" ref="U26" si="49">T26-B26</f>
        <v>3.2703492329551622</v>
      </c>
      <c r="V26">
        <f t="shared" si="3"/>
        <v>10.695184105490418</v>
      </c>
    </row>
    <row r="27" spans="1:24" ht="16" x14ac:dyDescent="0.2">
      <c r="A27" s="2">
        <v>26</v>
      </c>
      <c r="B27" s="2">
        <v>20</v>
      </c>
      <c r="C27" s="7">
        <f t="shared" si="0"/>
        <v>22.333333333333332</v>
      </c>
      <c r="D27">
        <f t="shared" si="4"/>
        <v>24</v>
      </c>
      <c r="E27">
        <f t="shared" si="8"/>
        <v>23.8</v>
      </c>
      <c r="F27" s="7">
        <f t="shared" si="1"/>
        <v>23.28944206237793</v>
      </c>
      <c r="H27" s="4">
        <v>24</v>
      </c>
      <c r="I27" s="7">
        <f t="shared" si="9"/>
        <v>0</v>
      </c>
      <c r="J27" s="7">
        <f t="shared" si="13"/>
        <v>14.0625</v>
      </c>
      <c r="K27">
        <f t="shared" si="16"/>
        <v>14.440000000000005</v>
      </c>
      <c r="L27" s="7">
        <f t="shared" si="5"/>
        <v>10.820429081741167</v>
      </c>
      <c r="N27">
        <v>24</v>
      </c>
      <c r="O27" s="7">
        <f t="shared" si="10"/>
        <v>0</v>
      </c>
      <c r="P27" s="7">
        <f t="shared" ref="P27:P32" si="50">C26-D26</f>
        <v>-0.41666666666666785</v>
      </c>
      <c r="Q27">
        <f t="shared" si="18"/>
        <v>-3.8000000000000007</v>
      </c>
      <c r="R27" s="7">
        <f t="shared" si="11"/>
        <v>-0.15776824951171875</v>
      </c>
      <c r="T27">
        <f t="shared" si="2"/>
        <v>23.027034923295517</v>
      </c>
      <c r="U27">
        <f t="shared" ref="U27" si="51">B27-T27</f>
        <v>-3.0270349232955169</v>
      </c>
      <c r="V27">
        <f t="shared" si="3"/>
        <v>9.162940426850696</v>
      </c>
    </row>
    <row r="28" spans="1:24" ht="16" x14ac:dyDescent="0.2">
      <c r="A28" s="2">
        <v>27</v>
      </c>
      <c r="B28" s="2">
        <v>15</v>
      </c>
      <c r="C28" s="7">
        <f t="shared" si="0"/>
        <v>21.333333333333332</v>
      </c>
      <c r="D28">
        <f t="shared" si="4"/>
        <v>22.5</v>
      </c>
      <c r="E28">
        <f t="shared" si="8"/>
        <v>23.8</v>
      </c>
      <c r="F28" s="7">
        <f t="shared" si="1"/>
        <v>23.644721031188965</v>
      </c>
      <c r="H28" s="4">
        <v>25</v>
      </c>
      <c r="I28" s="7">
        <f t="shared" si="9"/>
        <v>11.111111111111104</v>
      </c>
      <c r="J28" s="7">
        <f t="shared" si="13"/>
        <v>16</v>
      </c>
      <c r="K28">
        <f t="shared" si="16"/>
        <v>77.440000000000012</v>
      </c>
      <c r="L28" s="7">
        <f t="shared" si="5"/>
        <v>74.7312017070808</v>
      </c>
      <c r="N28">
        <v>25</v>
      </c>
      <c r="O28" s="7">
        <f t="shared" si="10"/>
        <v>-3.3333333333333321</v>
      </c>
      <c r="P28" s="7">
        <f t="shared" ref="P28:P32" si="52">B27-D27</f>
        <v>-4</v>
      </c>
      <c r="Q28">
        <f t="shared" si="18"/>
        <v>-8.8000000000000007</v>
      </c>
      <c r="R28" s="7">
        <f t="shared" si="11"/>
        <v>-3.5788841247558594</v>
      </c>
      <c r="T28">
        <f t="shared" si="2"/>
        <v>23.902703492329554</v>
      </c>
      <c r="U28">
        <f t="shared" ref="U28" si="53">T28-B28</f>
        <v>8.9027034923295538</v>
      </c>
      <c r="V28">
        <f t="shared" si="3"/>
        <v>79.258129472336833</v>
      </c>
    </row>
    <row r="29" spans="1:24" ht="16" x14ac:dyDescent="0.2">
      <c r="A29" s="2">
        <v>28</v>
      </c>
      <c r="B29" s="2">
        <v>20</v>
      </c>
      <c r="C29" s="7">
        <f t="shared" si="0"/>
        <v>18.333333333333332</v>
      </c>
      <c r="D29">
        <f t="shared" si="4"/>
        <v>21.75</v>
      </c>
      <c r="E29">
        <f t="shared" si="8"/>
        <v>23.2</v>
      </c>
      <c r="F29" s="7">
        <f t="shared" si="1"/>
        <v>21.822360515594482</v>
      </c>
      <c r="H29" s="4">
        <v>26</v>
      </c>
      <c r="I29" s="7">
        <f t="shared" si="9"/>
        <v>5.4444444444444393</v>
      </c>
      <c r="J29" s="7">
        <f t="shared" si="13"/>
        <v>56.25</v>
      </c>
      <c r="K29">
        <f t="shared" si="16"/>
        <v>10.239999999999995</v>
      </c>
      <c r="L29" s="7">
        <f t="shared" si="5"/>
        <v>3.3209978487977878</v>
      </c>
      <c r="N29">
        <v>26</v>
      </c>
      <c r="O29" s="7">
        <f t="shared" si="10"/>
        <v>-2.3333333333333321</v>
      </c>
      <c r="P29" s="7">
        <f t="shared" ref="P29:P32" si="54">C28-D28</f>
        <v>-1.1666666666666679</v>
      </c>
      <c r="Q29">
        <f t="shared" si="18"/>
        <v>-3.1999999999999993</v>
      </c>
      <c r="R29" s="7">
        <f t="shared" si="11"/>
        <v>-3.2894420623779297</v>
      </c>
      <c r="T29">
        <f t="shared" si="2"/>
        <v>20.390270349232956</v>
      </c>
      <c r="U29">
        <f t="shared" ref="U29" si="55">B29-T29</f>
        <v>-0.39027034923295645</v>
      </c>
      <c r="V29">
        <f t="shared" si="3"/>
        <v>0.1523109454904138</v>
      </c>
    </row>
    <row r="30" spans="1:24" ht="16" x14ac:dyDescent="0.2">
      <c r="A30" s="2">
        <v>29</v>
      </c>
      <c r="B30" s="2">
        <v>17</v>
      </c>
      <c r="C30" s="7">
        <f t="shared" si="0"/>
        <v>18.333333333333332</v>
      </c>
      <c r="D30">
        <f t="shared" si="4"/>
        <v>19.75</v>
      </c>
      <c r="E30">
        <f t="shared" si="8"/>
        <v>22</v>
      </c>
      <c r="F30" s="7">
        <f t="shared" si="1"/>
        <v>20.911180257797241</v>
      </c>
      <c r="H30" s="4">
        <v>27</v>
      </c>
      <c r="I30" s="7">
        <f t="shared" si="9"/>
        <v>40.111111111111093</v>
      </c>
      <c r="J30" s="7">
        <f t="shared" si="13"/>
        <v>3.0625</v>
      </c>
      <c r="K30">
        <f t="shared" si="16"/>
        <v>25</v>
      </c>
      <c r="L30" s="7">
        <f t="shared" si="5"/>
        <v>15.297331008982894</v>
      </c>
      <c r="N30">
        <v>27</v>
      </c>
      <c r="O30" s="7">
        <f t="shared" si="10"/>
        <v>-6.3333333333333321</v>
      </c>
      <c r="P30" s="7">
        <f t="shared" ref="P30:P32" si="56">B29-D29</f>
        <v>-1.75</v>
      </c>
      <c r="Q30">
        <f t="shared" si="18"/>
        <v>-5</v>
      </c>
      <c r="R30" s="7">
        <f t="shared" si="11"/>
        <v>-8.6447210311889648</v>
      </c>
      <c r="T30">
        <f t="shared" si="2"/>
        <v>20.039027034923297</v>
      </c>
      <c r="U30">
        <f t="shared" ref="U30" si="57">T30-B30</f>
        <v>3.0390270349232971</v>
      </c>
      <c r="V30">
        <f t="shared" si="3"/>
        <v>9.2356853189946868</v>
      </c>
    </row>
    <row r="31" spans="1:24" x14ac:dyDescent="0.2">
      <c r="C31" s="7">
        <f>AVERAGE(B28:B30)</f>
        <v>17.333333333333332</v>
      </c>
      <c r="D31">
        <f t="shared" si="4"/>
        <v>18.75</v>
      </c>
      <c r="E31">
        <f t="shared" si="8"/>
        <v>20.399999999999999</v>
      </c>
      <c r="F31" s="7">
        <f t="shared" si="1"/>
        <v>17.955590128898621</v>
      </c>
      <c r="H31" s="4">
        <v>28</v>
      </c>
      <c r="I31" s="7">
        <f t="shared" si="9"/>
        <v>2.7777777777777817</v>
      </c>
      <c r="J31" s="7">
        <f t="shared" si="13"/>
        <v>7.5625</v>
      </c>
      <c r="K31">
        <f t="shared" si="16"/>
        <v>416.15999999999997</v>
      </c>
      <c r="L31" s="7">
        <f t="shared" si="5"/>
        <v>322.40321687700157</v>
      </c>
      <c r="N31">
        <v>28</v>
      </c>
      <c r="O31" s="7">
        <f t="shared" si="10"/>
        <v>1.6666666666666679</v>
      </c>
      <c r="P31" s="7">
        <f t="shared" ref="P31:P32" si="58">C30-D30</f>
        <v>-1.4166666666666679</v>
      </c>
      <c r="Q31">
        <f t="shared" si="18"/>
        <v>-20.399999999999999</v>
      </c>
      <c r="R31" s="7">
        <f t="shared" si="11"/>
        <v>-1.8223605155944824</v>
      </c>
      <c r="T31">
        <f t="shared" si="2"/>
        <v>15.503902703492329</v>
      </c>
      <c r="U31">
        <f t="shared" ref="U31" si="59">B31-T31</f>
        <v>-15.503902703492329</v>
      </c>
      <c r="V31">
        <f t="shared" si="3"/>
        <v>240.37099903935675</v>
      </c>
    </row>
    <row r="32" spans="1:24" x14ac:dyDescent="0.2">
      <c r="A32" t="s">
        <v>19</v>
      </c>
      <c r="B32">
        <f>AVERAGE(B2:B30)</f>
        <v>20.172413793103448</v>
      </c>
      <c r="D32">
        <f t="shared" si="4"/>
        <v>18</v>
      </c>
      <c r="E32">
        <f t="shared" si="8"/>
        <v>19.8</v>
      </c>
      <c r="F32" s="7">
        <f t="shared" si="1"/>
        <v>18.97779506444931</v>
      </c>
      <c r="H32" s="4">
        <v>29</v>
      </c>
      <c r="I32" s="7">
        <f>(B30-C30)^2</f>
        <v>1.7777777777777746</v>
      </c>
      <c r="J32" s="7">
        <f t="shared" si="13"/>
        <v>351.5625</v>
      </c>
      <c r="K32">
        <f t="shared" si="16"/>
        <v>0.13869203329369753</v>
      </c>
      <c r="L32" s="7">
        <f t="shared" si="5"/>
        <v>1.4271139068512293</v>
      </c>
      <c r="N32">
        <v>29</v>
      </c>
      <c r="O32" s="7">
        <f t="shared" si="10"/>
        <v>-1.3333333333333321</v>
      </c>
      <c r="P32" s="7">
        <f t="shared" ref="P32" si="60">B31-D31</f>
        <v>-18.75</v>
      </c>
      <c r="Q32">
        <f t="shared" si="18"/>
        <v>0.37241379310344769</v>
      </c>
      <c r="R32" s="7">
        <f t="shared" si="11"/>
        <v>-3.9111802577972412</v>
      </c>
      <c r="T32">
        <f t="shared" si="2"/>
        <v>19.550390270349233</v>
      </c>
      <c r="U32">
        <f t="shared" ref="U32" si="61">T32-B32</f>
        <v>-0.62202352275421546</v>
      </c>
      <c r="V32">
        <f t="shared" si="3"/>
        <v>0.38691326285956401</v>
      </c>
    </row>
    <row r="33" spans="5:53" x14ac:dyDescent="0.2">
      <c r="E33">
        <f t="shared" si="8"/>
        <v>18.399999999999999</v>
      </c>
      <c r="N33" t="s">
        <v>15</v>
      </c>
      <c r="O33" s="7">
        <f>AVERAGE(O7:O32)</f>
        <v>-0.12820512820512775</v>
      </c>
      <c r="P33" s="7">
        <f t="shared" ref="P33:R33" si="62">AVERAGE(P7:P32)</f>
        <v>-1.2066666666666668</v>
      </c>
      <c r="Q33" s="7">
        <f t="shared" si="62"/>
        <v>-0.89281609195402278</v>
      </c>
      <c r="R33" s="7">
        <f t="shared" si="62"/>
        <v>-4.1877682392413802E-2</v>
      </c>
    </row>
    <row r="34" spans="5:53" x14ac:dyDescent="0.2">
      <c r="N34" s="10" t="s">
        <v>14</v>
      </c>
      <c r="O34" s="7"/>
    </row>
    <row r="35" spans="5:53" x14ac:dyDescent="0.2">
      <c r="H35" s="4"/>
      <c r="O35" s="7">
        <f>ABS(O7)</f>
        <v>4</v>
      </c>
      <c r="R35" s="7">
        <f>ABS(R7)</f>
        <v>6</v>
      </c>
      <c r="T35" s="4" t="s">
        <v>34</v>
      </c>
    </row>
    <row r="36" spans="5:53" x14ac:dyDescent="0.2">
      <c r="O36" s="7">
        <v>3</v>
      </c>
      <c r="P36" s="7">
        <f>ABS(P8)</f>
        <v>4</v>
      </c>
      <c r="R36" s="7">
        <f t="shared" ref="R36:R60" si="63">ABS(R8)</f>
        <v>1</v>
      </c>
      <c r="T36" s="10" t="s">
        <v>24</v>
      </c>
      <c r="U36" s="4" t="s">
        <v>25</v>
      </c>
      <c r="V36" s="4" t="s">
        <v>26</v>
      </c>
      <c r="W36" s="4" t="s">
        <v>27</v>
      </c>
      <c r="Y36" s="10" t="s">
        <v>28</v>
      </c>
      <c r="Z36" s="4" t="s">
        <v>25</v>
      </c>
      <c r="AA36" s="4" t="s">
        <v>26</v>
      </c>
      <c r="AB36" s="4" t="s">
        <v>27</v>
      </c>
      <c r="AD36" s="10" t="s">
        <v>29</v>
      </c>
      <c r="AE36" s="4" t="s">
        <v>25</v>
      </c>
      <c r="AF36" s="4" t="s">
        <v>26</v>
      </c>
      <c r="AG36" s="4" t="s">
        <v>27</v>
      </c>
      <c r="AI36" s="10" t="s">
        <v>30</v>
      </c>
      <c r="AJ36" s="4" t="s">
        <v>25</v>
      </c>
      <c r="AK36" s="4" t="s">
        <v>26</v>
      </c>
      <c r="AL36" s="4" t="s">
        <v>27</v>
      </c>
      <c r="AN36" s="10" t="s">
        <v>31</v>
      </c>
      <c r="AO36" s="4" t="s">
        <v>25</v>
      </c>
      <c r="AP36" s="4" t="s">
        <v>26</v>
      </c>
      <c r="AQ36" s="4" t="s">
        <v>27</v>
      </c>
      <c r="AS36" s="10" t="s">
        <v>32</v>
      </c>
      <c r="AT36" s="4" t="s">
        <v>25</v>
      </c>
      <c r="AU36" s="4" t="s">
        <v>26</v>
      </c>
      <c r="AV36" s="4" t="s">
        <v>27</v>
      </c>
      <c r="AX36" s="10" t="s">
        <v>33</v>
      </c>
      <c r="AY36" s="4" t="s">
        <v>25</v>
      </c>
      <c r="AZ36" s="4" t="s">
        <v>26</v>
      </c>
      <c r="BA36" s="4" t="s">
        <v>27</v>
      </c>
    </row>
    <row r="37" spans="5:53" x14ac:dyDescent="0.2">
      <c r="H37" s="10" t="s">
        <v>7</v>
      </c>
      <c r="I37" s="6">
        <f>AVERAGE(I7:I32)</f>
        <v>9.6153846153846132</v>
      </c>
      <c r="J37" s="6">
        <f>AVERAGE(J8:J32)</f>
        <v>23.684999999999999</v>
      </c>
      <c r="K37" s="5">
        <f>AVERAGE(K9:K32)</f>
        <v>28.58744550138724</v>
      </c>
      <c r="L37" s="6">
        <f>AVERAGE(L5:L32)</f>
        <v>22.905989154588067</v>
      </c>
      <c r="O37" s="7">
        <v>4</v>
      </c>
      <c r="P37" s="7">
        <f t="shared" ref="P37:Q61" si="64">ABS(P9)</f>
        <v>1.25</v>
      </c>
      <c r="Q37" s="7">
        <f>ABS(Q9)</f>
        <v>1.6000000000000014</v>
      </c>
      <c r="R37" s="7">
        <f t="shared" si="63"/>
        <v>3</v>
      </c>
      <c r="T37" t="e">
        <v>#N/A</v>
      </c>
      <c r="W37">
        <f>AVERAGE(V38:V65)</f>
        <v>22.123488731136693</v>
      </c>
      <c r="Y37" t="e">
        <v>#N/A</v>
      </c>
      <c r="AB37">
        <f>AVERAGE(AA38:AA65)</f>
        <v>23.633271016147432</v>
      </c>
      <c r="AD37" t="e">
        <v>#N/A</v>
      </c>
      <c r="AE37">
        <f>B5-AD38</f>
        <v>6</v>
      </c>
      <c r="AF37">
        <f>AE37^2</f>
        <v>36</v>
      </c>
      <c r="AG37">
        <f>AVERAGE(AF37:AF64)</f>
        <v>22.417436602867106</v>
      </c>
      <c r="AI37" t="e">
        <v>#N/A</v>
      </c>
      <c r="AL37">
        <f>AVERAGE(AK38:AK65)</f>
        <v>22.161436971021004</v>
      </c>
      <c r="AN37" t="e">
        <v>#N/A</v>
      </c>
      <c r="AQ37">
        <f>AVERAGE(AP38:AP65)</f>
        <v>24.546896592340435</v>
      </c>
      <c r="AS37" t="e">
        <v>#N/A</v>
      </c>
      <c r="AV37">
        <f>AVERAGE(AU38:AU65)</f>
        <v>25.440526956550446</v>
      </c>
      <c r="AX37" t="e">
        <v>#N/A</v>
      </c>
      <c r="BA37">
        <f>AVERAGE(AZ38:AZ65)</f>
        <v>25.906564587277931</v>
      </c>
    </row>
    <row r="38" spans="5:53" x14ac:dyDescent="0.2">
      <c r="O38" s="7">
        <v>1</v>
      </c>
      <c r="P38" s="7">
        <f t="shared" si="64"/>
        <v>1</v>
      </c>
      <c r="Q38" s="7">
        <f t="shared" si="64"/>
        <v>2.6000000000000014</v>
      </c>
      <c r="R38" s="7">
        <f t="shared" si="63"/>
        <v>1</v>
      </c>
      <c r="T38">
        <f>B2</f>
        <v>17</v>
      </c>
      <c r="U38">
        <f>T38-B5</f>
        <v>-6</v>
      </c>
      <c r="V38">
        <f>U38^2</f>
        <v>36</v>
      </c>
      <c r="Y38">
        <f>B2</f>
        <v>17</v>
      </c>
      <c r="Z38">
        <f>B5-Y38</f>
        <v>6</v>
      </c>
      <c r="AA38">
        <f>Z38^2</f>
        <v>36</v>
      </c>
      <c r="AD38">
        <f>B2</f>
        <v>17</v>
      </c>
      <c r="AE38">
        <f t="shared" ref="AE38:AE65" si="65">B6-AD39</f>
        <v>-1.3999999999999986</v>
      </c>
      <c r="AF38">
        <f t="shared" ref="AF38:AF65" si="66">AE38^2</f>
        <v>1.959999999999996</v>
      </c>
      <c r="AI38">
        <f>B2</f>
        <v>17</v>
      </c>
      <c r="AJ38">
        <f>B5-AI38</f>
        <v>6</v>
      </c>
      <c r="AK38">
        <f>AJ38^2</f>
        <v>36</v>
      </c>
      <c r="AN38">
        <f>B2</f>
        <v>17</v>
      </c>
      <c r="AO38">
        <f>AN38-B5</f>
        <v>-6</v>
      </c>
      <c r="AP38">
        <f>AO38^2</f>
        <v>36</v>
      </c>
      <c r="AS38">
        <f>B2</f>
        <v>17</v>
      </c>
      <c r="AT38">
        <f>B5-AS38</f>
        <v>6</v>
      </c>
      <c r="AU38">
        <f>AT38^2</f>
        <v>36</v>
      </c>
      <c r="AX38">
        <f>B2</f>
        <v>17</v>
      </c>
      <c r="AY38">
        <f>AX38-B5</f>
        <v>-6</v>
      </c>
      <c r="AZ38">
        <f>AY38^2</f>
        <v>36</v>
      </c>
    </row>
    <row r="39" spans="5:53" x14ac:dyDescent="0.2">
      <c r="H39" s="4"/>
      <c r="O39" s="7">
        <v>0</v>
      </c>
      <c r="P39" s="7">
        <f t="shared" si="64"/>
        <v>1.25</v>
      </c>
      <c r="Q39" s="7">
        <f t="shared" si="64"/>
        <v>0.80000000000000071</v>
      </c>
      <c r="R39" s="7">
        <f t="shared" si="63"/>
        <v>1.5</v>
      </c>
      <c r="T39">
        <f t="shared" ref="T39:T65" si="67">0.8*B3+0.2*T38</f>
        <v>20.200000000000003</v>
      </c>
      <c r="U39">
        <f>B6-T39</f>
        <v>-2.2000000000000028</v>
      </c>
      <c r="V39">
        <f t="shared" ref="V39:V65" si="68">U39^2</f>
        <v>4.8400000000000123</v>
      </c>
      <c r="Y39">
        <f t="shared" ref="Y39:Y65" si="69">0.4*B3+0.6*Y38</f>
        <v>18.600000000000001</v>
      </c>
      <c r="Z39">
        <f>Y39-B6</f>
        <v>0.60000000000000142</v>
      </c>
      <c r="AA39">
        <f t="shared" ref="AA39:AA65" si="70">Z39^2</f>
        <v>0.36000000000000171</v>
      </c>
      <c r="AD39">
        <f t="shared" ref="AD39:AD65" si="71">0.6*B3+0.4*AD38</f>
        <v>19.399999999999999</v>
      </c>
      <c r="AE39">
        <f t="shared" si="65"/>
        <v>-3.16</v>
      </c>
      <c r="AF39">
        <f t="shared" si="66"/>
        <v>9.9856000000000016</v>
      </c>
      <c r="AI39">
        <f t="shared" ref="AI39:AI65" si="72">0.7*B3+0.3*AI38</f>
        <v>19.799999999999997</v>
      </c>
      <c r="AJ39">
        <f t="shared" ref="AJ39:AJ65" si="73">B6-AI39</f>
        <v>-1.7999999999999972</v>
      </c>
      <c r="AK39">
        <f t="shared" ref="AK39:AK65" si="74">AJ39^2</f>
        <v>3.2399999999999896</v>
      </c>
      <c r="AN39">
        <f t="shared" ref="AN39:AN65" si="75">0.3*B3+0.7*AN38</f>
        <v>18.2</v>
      </c>
      <c r="AO39">
        <f t="shared" ref="AO39:AO65" si="76">AN39-B6</f>
        <v>0.19999999999999929</v>
      </c>
      <c r="AP39">
        <f t="shared" ref="AP39:AP65" si="77">AO39^2</f>
        <v>3.9999999999999716E-2</v>
      </c>
      <c r="AS39">
        <f t="shared" ref="AS39:AS65" si="78">0.2*B3+0.8*AS38</f>
        <v>17.8</v>
      </c>
      <c r="AT39">
        <f t="shared" ref="AT39:AT65" si="79">B6-AS39</f>
        <v>0.19999999999999929</v>
      </c>
      <c r="AU39">
        <f t="shared" ref="AU39:AU65" si="80">AT39^2</f>
        <v>3.9999999999999716E-2</v>
      </c>
      <c r="AX39">
        <f>0.1*B3+0.9*AX38</f>
        <v>17.400000000000002</v>
      </c>
      <c r="AY39">
        <f t="shared" ref="AY39:AY65" si="81">AX39-B6</f>
        <v>-0.59999999999999787</v>
      </c>
      <c r="AZ39">
        <f t="shared" ref="AZ39:AZ65" si="82">AY39^2</f>
        <v>0.35999999999999743</v>
      </c>
    </row>
    <row r="40" spans="5:53" x14ac:dyDescent="0.2">
      <c r="G40" s="4"/>
      <c r="H40" s="4"/>
      <c r="I40" s="4" t="s">
        <v>2</v>
      </c>
      <c r="J40" s="4" t="s">
        <v>3</v>
      </c>
      <c r="K40" s="4" t="s">
        <v>4</v>
      </c>
      <c r="L40" s="4" t="s">
        <v>5</v>
      </c>
      <c r="O40" s="7">
        <v>4</v>
      </c>
      <c r="P40" s="7">
        <f t="shared" si="64"/>
        <v>2</v>
      </c>
      <c r="Q40" s="7">
        <f t="shared" si="64"/>
        <v>4</v>
      </c>
      <c r="R40" s="7">
        <f t="shared" si="63"/>
        <v>4.25</v>
      </c>
      <c r="T40">
        <f t="shared" si="67"/>
        <v>19.240000000000002</v>
      </c>
      <c r="U40">
        <f t="shared" ref="U40" si="83">T40-B7</f>
        <v>3.240000000000002</v>
      </c>
      <c r="V40">
        <f t="shared" si="68"/>
        <v>10.497600000000013</v>
      </c>
      <c r="Y40">
        <f t="shared" si="69"/>
        <v>18.760000000000002</v>
      </c>
      <c r="Z40">
        <f t="shared" ref="Z40" si="84">B7-Y40</f>
        <v>-2.7600000000000016</v>
      </c>
      <c r="AA40">
        <f t="shared" si="70"/>
        <v>7.6176000000000084</v>
      </c>
      <c r="AD40">
        <f t="shared" si="71"/>
        <v>19.16</v>
      </c>
      <c r="AE40">
        <f t="shared" si="65"/>
        <v>-1.4639999999999986</v>
      </c>
      <c r="AF40">
        <f t="shared" si="66"/>
        <v>2.1432959999999959</v>
      </c>
      <c r="AI40">
        <f t="shared" si="72"/>
        <v>19.239999999999998</v>
      </c>
      <c r="AJ40">
        <f t="shared" si="73"/>
        <v>-3.2399999999999984</v>
      </c>
      <c r="AK40">
        <f t="shared" si="74"/>
        <v>10.49759999999999</v>
      </c>
      <c r="AN40">
        <f t="shared" si="75"/>
        <v>18.439999999999998</v>
      </c>
      <c r="AO40">
        <f t="shared" si="76"/>
        <v>2.4399999999999977</v>
      </c>
      <c r="AP40">
        <f t="shared" si="77"/>
        <v>5.9535999999999891</v>
      </c>
      <c r="AS40">
        <f t="shared" si="78"/>
        <v>18.040000000000003</v>
      </c>
      <c r="AT40">
        <f t="shared" si="79"/>
        <v>-2.0400000000000027</v>
      </c>
      <c r="AU40">
        <f t="shared" si="80"/>
        <v>4.1616000000000106</v>
      </c>
      <c r="AX40">
        <f>0.1*B4+0.9*AX39</f>
        <v>17.560000000000002</v>
      </c>
      <c r="AY40">
        <f t="shared" si="81"/>
        <v>1.5600000000000023</v>
      </c>
      <c r="AZ40">
        <f t="shared" si="82"/>
        <v>2.4336000000000073</v>
      </c>
    </row>
    <row r="41" spans="5:53" x14ac:dyDescent="0.2">
      <c r="H41" s="10" t="s">
        <v>9</v>
      </c>
      <c r="I41">
        <f>(O61/B32)*100</f>
        <v>12.456717072101684</v>
      </c>
      <c r="J41">
        <f>(P61/B32)*100</f>
        <v>10.740740740740742</v>
      </c>
      <c r="K41">
        <f>(Q61/B32)*100</f>
        <v>17.716524216524217</v>
      </c>
      <c r="L41">
        <f>(R61/B32)*100</f>
        <v>13.642937256112686</v>
      </c>
      <c r="O41" s="7">
        <v>0</v>
      </c>
      <c r="P41" s="7">
        <f t="shared" si="64"/>
        <v>1</v>
      </c>
      <c r="Q41" s="7">
        <f t="shared" si="64"/>
        <v>1.1999999999999993</v>
      </c>
      <c r="R41" s="7">
        <f t="shared" si="63"/>
        <v>1.125</v>
      </c>
      <c r="T41">
        <f t="shared" si="67"/>
        <v>22.248000000000005</v>
      </c>
      <c r="U41">
        <f t="shared" ref="U41" si="85">B8-T41</f>
        <v>-2.2480000000000047</v>
      </c>
      <c r="V41">
        <f t="shared" si="68"/>
        <v>5.0535040000000206</v>
      </c>
      <c r="Y41">
        <f t="shared" si="69"/>
        <v>20.456000000000003</v>
      </c>
      <c r="Z41">
        <f t="shared" ref="Z41" si="86">Y41-B8</f>
        <v>0.45600000000000307</v>
      </c>
      <c r="AA41">
        <f t="shared" si="70"/>
        <v>0.20793600000000281</v>
      </c>
      <c r="AD41">
        <f t="shared" si="71"/>
        <v>21.463999999999999</v>
      </c>
      <c r="AE41">
        <f t="shared" si="65"/>
        <v>-1.3855999999999966</v>
      </c>
      <c r="AF41">
        <f t="shared" si="66"/>
        <v>1.9198873599999906</v>
      </c>
      <c r="AI41">
        <f t="shared" si="72"/>
        <v>21.871999999999996</v>
      </c>
      <c r="AJ41">
        <f t="shared" si="73"/>
        <v>-1.8719999999999963</v>
      </c>
      <c r="AK41">
        <f t="shared" si="74"/>
        <v>3.5043839999999862</v>
      </c>
      <c r="AN41">
        <f t="shared" si="75"/>
        <v>19.807999999999996</v>
      </c>
      <c r="AO41">
        <f t="shared" si="76"/>
        <v>-0.19200000000000372</v>
      </c>
      <c r="AP41">
        <f t="shared" si="77"/>
        <v>3.686400000000143E-2</v>
      </c>
      <c r="AS41">
        <f t="shared" si="78"/>
        <v>19.032000000000004</v>
      </c>
      <c r="AT41">
        <f t="shared" si="79"/>
        <v>0.96799999999999642</v>
      </c>
      <c r="AU41">
        <f t="shared" si="80"/>
        <v>0.93702399999999308</v>
      </c>
      <c r="AX41">
        <f>0.1*B5+0.9*AX40</f>
        <v>18.104000000000003</v>
      </c>
      <c r="AY41">
        <f t="shared" si="81"/>
        <v>-1.8959999999999972</v>
      </c>
      <c r="AZ41">
        <f t="shared" si="82"/>
        <v>3.5948159999999896</v>
      </c>
    </row>
    <row r="42" spans="5:53" x14ac:dyDescent="0.2">
      <c r="I42" s="11">
        <v>0.125</v>
      </c>
      <c r="J42" s="11">
        <v>0.107</v>
      </c>
      <c r="K42" s="11">
        <v>0.17199999999999999</v>
      </c>
      <c r="L42" s="11">
        <v>0.13600000000000001</v>
      </c>
      <c r="O42" s="7">
        <v>5</v>
      </c>
      <c r="P42" s="7">
        <f t="shared" si="64"/>
        <v>0</v>
      </c>
      <c r="Q42" s="7">
        <f t="shared" si="64"/>
        <v>0.80000000000000071</v>
      </c>
      <c r="R42" s="7">
        <f t="shared" si="63"/>
        <v>3.4375</v>
      </c>
      <c r="T42">
        <f t="shared" si="67"/>
        <v>18.849600000000002</v>
      </c>
      <c r="U42">
        <f t="shared" ref="U42" si="87">T42-B9</f>
        <v>0.84960000000000235</v>
      </c>
      <c r="V42">
        <f t="shared" si="68"/>
        <v>0.72182016000000404</v>
      </c>
      <c r="Y42">
        <f t="shared" si="69"/>
        <v>19.473600000000001</v>
      </c>
      <c r="Z42">
        <f t="shared" ref="Z42" si="88">B9-Y42</f>
        <v>-1.4736000000000011</v>
      </c>
      <c r="AA42">
        <f t="shared" si="70"/>
        <v>2.1714969600000034</v>
      </c>
      <c r="AD42">
        <f t="shared" si="71"/>
        <v>19.385599999999997</v>
      </c>
      <c r="AE42">
        <f t="shared" si="65"/>
        <v>4.6457600000000028</v>
      </c>
      <c r="AF42">
        <f t="shared" si="66"/>
        <v>21.583085977600025</v>
      </c>
      <c r="AI42">
        <f t="shared" si="72"/>
        <v>19.1616</v>
      </c>
      <c r="AJ42">
        <f t="shared" si="73"/>
        <v>-1.1616</v>
      </c>
      <c r="AK42">
        <f t="shared" si="74"/>
        <v>1.3493145599999998</v>
      </c>
      <c r="AN42">
        <f t="shared" si="75"/>
        <v>19.265599999999996</v>
      </c>
      <c r="AO42">
        <f t="shared" si="76"/>
        <v>1.2655999999999956</v>
      </c>
      <c r="AP42">
        <f t="shared" si="77"/>
        <v>1.6017433599999888</v>
      </c>
      <c r="AS42">
        <f t="shared" si="78"/>
        <v>18.825600000000005</v>
      </c>
      <c r="AT42">
        <f t="shared" si="79"/>
        <v>-0.825600000000005</v>
      </c>
      <c r="AU42">
        <f t="shared" si="80"/>
        <v>0.68161536000000822</v>
      </c>
      <c r="AX42">
        <f>0.1*B6+0.9*AX41</f>
        <v>18.093600000000002</v>
      </c>
      <c r="AY42">
        <f t="shared" si="81"/>
        <v>9.3600000000002126E-2</v>
      </c>
      <c r="AZ42">
        <f t="shared" si="82"/>
        <v>8.7609600000003972E-3</v>
      </c>
    </row>
    <row r="43" spans="5:53" x14ac:dyDescent="0.2">
      <c r="O43" s="7">
        <v>1</v>
      </c>
      <c r="P43" s="7">
        <f t="shared" si="64"/>
        <v>0.41666666666666785</v>
      </c>
      <c r="Q43" s="7">
        <f t="shared" si="64"/>
        <v>2</v>
      </c>
      <c r="R43" s="7">
        <f t="shared" si="63"/>
        <v>0.21875</v>
      </c>
      <c r="T43">
        <f t="shared" si="67"/>
        <v>16.569920000000003</v>
      </c>
      <c r="U43">
        <f t="shared" ref="U43" si="89">B10-T43</f>
        <v>5.4300799999999967</v>
      </c>
      <c r="V43">
        <f t="shared" si="68"/>
        <v>29.485768806399964</v>
      </c>
      <c r="Y43">
        <f t="shared" si="69"/>
        <v>18.084160000000001</v>
      </c>
      <c r="Z43">
        <f t="shared" ref="Z43" si="90">Y43-B10</f>
        <v>-3.9158399999999993</v>
      </c>
      <c r="AA43">
        <f t="shared" si="70"/>
        <v>15.333802905599995</v>
      </c>
      <c r="AD43">
        <f t="shared" si="71"/>
        <v>17.354239999999997</v>
      </c>
      <c r="AE43">
        <f t="shared" si="65"/>
        <v>1.0583039999999997</v>
      </c>
      <c r="AF43">
        <f t="shared" si="66"/>
        <v>1.1200073564159994</v>
      </c>
      <c r="AI43">
        <f t="shared" si="72"/>
        <v>16.94848</v>
      </c>
      <c r="AJ43">
        <f t="shared" si="73"/>
        <v>5.05152</v>
      </c>
      <c r="AK43">
        <f t="shared" si="74"/>
        <v>25.517854310400001</v>
      </c>
      <c r="AN43">
        <f t="shared" si="75"/>
        <v>18.285919999999997</v>
      </c>
      <c r="AO43">
        <f t="shared" si="76"/>
        <v>-3.7140800000000027</v>
      </c>
      <c r="AP43">
        <f t="shared" si="77"/>
        <v>13.79439024640002</v>
      </c>
      <c r="AS43">
        <f t="shared" si="78"/>
        <v>18.260480000000005</v>
      </c>
      <c r="AT43">
        <f t="shared" si="79"/>
        <v>3.7395199999999953</v>
      </c>
      <c r="AU43">
        <f t="shared" si="80"/>
        <v>13.984009830399964</v>
      </c>
      <c r="AX43">
        <f>0.1*B7+0.9*AX42</f>
        <v>17.884240000000005</v>
      </c>
      <c r="AY43">
        <f t="shared" si="81"/>
        <v>-4.1157599999999945</v>
      </c>
      <c r="AZ43">
        <f t="shared" si="82"/>
        <v>16.939480377599956</v>
      </c>
    </row>
    <row r="44" spans="5:53" x14ac:dyDescent="0.2">
      <c r="O44" s="7">
        <f>O16</f>
        <v>1.6666666666666679</v>
      </c>
      <c r="P44" s="7">
        <f t="shared" si="64"/>
        <v>2.25</v>
      </c>
      <c r="Q44" s="7">
        <f t="shared" si="64"/>
        <v>5</v>
      </c>
      <c r="R44" s="7">
        <f t="shared" si="63"/>
        <v>0.109375</v>
      </c>
      <c r="T44">
        <f t="shared" si="67"/>
        <v>19.313984000000001</v>
      </c>
      <c r="U44">
        <f t="shared" ref="U44" si="91">T44-B11</f>
        <v>-0.68601599999999863</v>
      </c>
      <c r="V44">
        <f t="shared" si="68"/>
        <v>0.47061795225599812</v>
      </c>
      <c r="Y44">
        <f t="shared" si="69"/>
        <v>18.850496</v>
      </c>
      <c r="Z44">
        <f t="shared" ref="Z44" si="92">B11-Y44</f>
        <v>1.1495040000000003</v>
      </c>
      <c r="AA44">
        <f t="shared" si="70"/>
        <v>1.3213594460160007</v>
      </c>
      <c r="AD44">
        <f t="shared" si="71"/>
        <v>18.941696</v>
      </c>
      <c r="AE44">
        <f t="shared" si="65"/>
        <v>-3.3766783999999994</v>
      </c>
      <c r="AF44">
        <f t="shared" si="66"/>
        <v>11.401957017026556</v>
      </c>
      <c r="AI44">
        <f t="shared" si="72"/>
        <v>19.084544000000001</v>
      </c>
      <c r="AJ44">
        <f t="shared" si="73"/>
        <v>0.91545599999999894</v>
      </c>
      <c r="AK44">
        <f t="shared" si="74"/>
        <v>0.83805968793599805</v>
      </c>
      <c r="AN44">
        <f t="shared" si="75"/>
        <v>18.800143999999996</v>
      </c>
      <c r="AO44">
        <f t="shared" si="76"/>
        <v>-1.199856000000004</v>
      </c>
      <c r="AP44">
        <f t="shared" si="77"/>
        <v>1.4396544207360096</v>
      </c>
      <c r="AS44">
        <f t="shared" si="78"/>
        <v>18.608384000000004</v>
      </c>
      <c r="AT44">
        <f t="shared" si="79"/>
        <v>1.3916159999999955</v>
      </c>
      <c r="AU44">
        <f t="shared" si="80"/>
        <v>1.9365950914559875</v>
      </c>
      <c r="AX44">
        <f>0.1*B8+0.9*AX43</f>
        <v>18.095816000000006</v>
      </c>
      <c r="AY44">
        <f t="shared" si="81"/>
        <v>-1.9041839999999937</v>
      </c>
      <c r="AZ44">
        <f t="shared" si="82"/>
        <v>3.625916705855976</v>
      </c>
    </row>
    <row r="45" spans="5:53" x14ac:dyDescent="0.2">
      <c r="O45" s="7">
        <f>ABS(O17)</f>
        <v>1.3333333333333321</v>
      </c>
      <c r="P45" s="7">
        <f t="shared" si="64"/>
        <v>0.25</v>
      </c>
      <c r="Q45" s="7">
        <f t="shared" si="64"/>
        <v>1.6000000000000014</v>
      </c>
      <c r="R45" s="7">
        <f t="shared" si="63"/>
        <v>0.5546875</v>
      </c>
      <c r="T45">
        <f t="shared" si="67"/>
        <v>18.2627968</v>
      </c>
      <c r="U45">
        <f t="shared" ref="U45" si="93">B12-T45</f>
        <v>-3.2627968000000003</v>
      </c>
      <c r="V45">
        <f t="shared" si="68"/>
        <v>10.645842958090242</v>
      </c>
      <c r="Y45">
        <f t="shared" si="69"/>
        <v>18.510297600000001</v>
      </c>
      <c r="Z45">
        <f t="shared" ref="Z45" si="94">Y45-B12</f>
        <v>3.5102976000000012</v>
      </c>
      <c r="AA45">
        <f t="shared" si="70"/>
        <v>12.322189240565768</v>
      </c>
      <c r="AD45">
        <f t="shared" si="71"/>
        <v>18.376678399999999</v>
      </c>
      <c r="AE45">
        <f t="shared" si="65"/>
        <v>-0.55067135999999905</v>
      </c>
      <c r="AF45">
        <f t="shared" si="66"/>
        <v>0.30323894672424856</v>
      </c>
      <c r="AI45">
        <f t="shared" si="72"/>
        <v>18.325363199999998</v>
      </c>
      <c r="AJ45">
        <f t="shared" si="73"/>
        <v>-3.3253631999999982</v>
      </c>
      <c r="AK45">
        <f t="shared" si="74"/>
        <v>11.058040411914227</v>
      </c>
      <c r="AN45">
        <f t="shared" si="75"/>
        <v>18.560100799999997</v>
      </c>
      <c r="AO45">
        <f t="shared" si="76"/>
        <v>3.5601007999999972</v>
      </c>
      <c r="AP45">
        <f t="shared" si="77"/>
        <v>12.67431770616062</v>
      </c>
      <c r="AS45">
        <f t="shared" si="78"/>
        <v>18.486707200000005</v>
      </c>
      <c r="AT45">
        <f t="shared" si="79"/>
        <v>-3.486707200000005</v>
      </c>
      <c r="AU45">
        <f t="shared" si="80"/>
        <v>12.157127098531875</v>
      </c>
      <c r="AX45">
        <f>0.1*B9+0.9*AX44</f>
        <v>18.086234400000006</v>
      </c>
      <c r="AY45">
        <f t="shared" si="81"/>
        <v>3.0862344000000057</v>
      </c>
      <c r="AZ45">
        <f t="shared" si="82"/>
        <v>9.5248427717433959</v>
      </c>
    </row>
    <row r="46" spans="5:53" x14ac:dyDescent="0.2">
      <c r="O46" s="7">
        <v>5</v>
      </c>
      <c r="P46" s="7">
        <f t="shared" si="64"/>
        <v>3</v>
      </c>
      <c r="Q46" s="7">
        <f t="shared" si="64"/>
        <v>3.6000000000000014</v>
      </c>
      <c r="R46" s="7">
        <f t="shared" si="63"/>
        <v>5.22265625</v>
      </c>
      <c r="T46">
        <f t="shared" si="67"/>
        <v>21.252559360000003</v>
      </c>
      <c r="U46">
        <f t="shared" ref="U46" si="95">T46-B13</f>
        <v>1.2525593600000029</v>
      </c>
      <c r="V46">
        <f t="shared" si="68"/>
        <v>1.5689049503236168</v>
      </c>
      <c r="Y46">
        <f t="shared" si="69"/>
        <v>19.906178560000001</v>
      </c>
      <c r="Z46">
        <f t="shared" ref="Z46" si="96">B13-Y46</f>
        <v>9.3821439999999257E-2</v>
      </c>
      <c r="AA46">
        <f t="shared" si="70"/>
        <v>8.8024626036734607E-3</v>
      </c>
      <c r="AD46">
        <f t="shared" si="71"/>
        <v>20.550671359999999</v>
      </c>
      <c r="AE46">
        <f t="shared" si="65"/>
        <v>-0.22026854399999962</v>
      </c>
      <c r="AF46">
        <f t="shared" si="66"/>
        <v>4.8518231475879768E-2</v>
      </c>
      <c r="AI46">
        <f t="shared" si="72"/>
        <v>20.897608959999999</v>
      </c>
      <c r="AJ46">
        <f t="shared" si="73"/>
        <v>-0.89760895999999946</v>
      </c>
      <c r="AK46">
        <f t="shared" si="74"/>
        <v>0.8057018450722806</v>
      </c>
      <c r="AN46">
        <f t="shared" si="75"/>
        <v>19.592070559999996</v>
      </c>
      <c r="AO46">
        <f t="shared" si="76"/>
        <v>-0.40792944000000375</v>
      </c>
      <c r="AP46">
        <f t="shared" si="77"/>
        <v>0.16640642801871666</v>
      </c>
      <c r="AS46">
        <f t="shared" si="78"/>
        <v>19.189365760000005</v>
      </c>
      <c r="AT46">
        <f t="shared" si="79"/>
        <v>0.81063423999999529</v>
      </c>
      <c r="AU46">
        <f t="shared" si="80"/>
        <v>0.65712787106036996</v>
      </c>
      <c r="AX46">
        <f>0.1*B10+0.9*AX45</f>
        <v>18.477610960000003</v>
      </c>
      <c r="AY46">
        <f t="shared" si="81"/>
        <v>-1.5223890399999966</v>
      </c>
      <c r="AZ46">
        <f t="shared" si="82"/>
        <v>2.3176683891121113</v>
      </c>
    </row>
    <row r="47" spans="5:53" x14ac:dyDescent="0.2">
      <c r="O47" s="7">
        <f>O19</f>
        <v>0.66666666666666785</v>
      </c>
      <c r="P47" s="7">
        <f t="shared" si="64"/>
        <v>0.41666666666666785</v>
      </c>
      <c r="Q47" s="7">
        <f t="shared" si="64"/>
        <v>2.1999999999999993</v>
      </c>
      <c r="R47" s="7">
        <f t="shared" si="63"/>
        <v>1.611328125</v>
      </c>
      <c r="T47">
        <f t="shared" si="67"/>
        <v>20.250511872000001</v>
      </c>
      <c r="U47">
        <f t="shared" ref="U47" si="97">B14-T47</f>
        <v>-0.25051187200000058</v>
      </c>
      <c r="V47">
        <f t="shared" si="68"/>
        <v>6.2756198012944672E-2</v>
      </c>
      <c r="Y47">
        <f t="shared" si="69"/>
        <v>19.943707136</v>
      </c>
      <c r="Z47">
        <f t="shared" ref="Z47" si="98">Y47-B14</f>
        <v>-5.6292863999999554E-2</v>
      </c>
      <c r="AA47">
        <f t="shared" si="70"/>
        <v>3.1688865373224458E-3</v>
      </c>
      <c r="AD47">
        <f t="shared" si="71"/>
        <v>20.220268544</v>
      </c>
      <c r="AE47">
        <f t="shared" si="65"/>
        <v>-8.8107417599999849E-2</v>
      </c>
      <c r="AF47">
        <f t="shared" si="66"/>
        <v>7.7629170361407634E-3</v>
      </c>
      <c r="AI47">
        <f t="shared" si="72"/>
        <v>20.269282688000001</v>
      </c>
      <c r="AJ47">
        <f t="shared" si="73"/>
        <v>-0.26928268800000055</v>
      </c>
      <c r="AK47">
        <f t="shared" si="74"/>
        <v>7.2513166056505637E-2</v>
      </c>
      <c r="AN47">
        <f t="shared" si="75"/>
        <v>19.714449391999999</v>
      </c>
      <c r="AO47">
        <f t="shared" si="76"/>
        <v>-0.2855506080000012</v>
      </c>
      <c r="AP47">
        <f t="shared" si="77"/>
        <v>8.1539149729170354E-2</v>
      </c>
      <c r="AS47">
        <f t="shared" si="78"/>
        <v>19.351492608000004</v>
      </c>
      <c r="AT47">
        <f t="shared" si="79"/>
        <v>0.64850739199999552</v>
      </c>
      <c r="AU47">
        <f t="shared" si="80"/>
        <v>0.42056183747863585</v>
      </c>
      <c r="AX47">
        <f>0.1*B11+0.9*AX46</f>
        <v>18.629849864000004</v>
      </c>
      <c r="AY47">
        <f t="shared" si="81"/>
        <v>-1.3701501359999959</v>
      </c>
      <c r="AZ47">
        <f t="shared" si="82"/>
        <v>1.8773113951808074</v>
      </c>
    </row>
    <row r="48" spans="5:53" x14ac:dyDescent="0.2">
      <c r="O48" s="7">
        <f>O20</f>
        <v>1.3333333333333321</v>
      </c>
      <c r="P48" s="7">
        <f t="shared" si="64"/>
        <v>3.5</v>
      </c>
      <c r="Q48" s="7">
        <f t="shared" si="64"/>
        <v>3.6000000000000014</v>
      </c>
      <c r="R48" s="7">
        <f t="shared" si="63"/>
        <v>3.8056640625</v>
      </c>
      <c r="T48">
        <f t="shared" si="67"/>
        <v>16.050102374400002</v>
      </c>
      <c r="U48">
        <f t="shared" ref="U48" si="99">T48-B15</f>
        <v>-0.94989762559999846</v>
      </c>
      <c r="V48">
        <f t="shared" si="68"/>
        <v>0.90230549912051483</v>
      </c>
      <c r="Y48">
        <f t="shared" si="69"/>
        <v>17.966224281599999</v>
      </c>
      <c r="Z48">
        <f t="shared" ref="Z48" si="100">B15-Y48</f>
        <v>-0.96622428159999885</v>
      </c>
      <c r="AA48">
        <f t="shared" si="70"/>
        <v>0.93358936235343382</v>
      </c>
      <c r="AD48">
        <f t="shared" si="71"/>
        <v>17.0881074176</v>
      </c>
      <c r="AE48">
        <f t="shared" si="65"/>
        <v>5.1647570329600008</v>
      </c>
      <c r="AF48">
        <f t="shared" si="66"/>
        <v>26.674715209509792</v>
      </c>
      <c r="AI48">
        <f t="shared" si="72"/>
        <v>16.580784806400001</v>
      </c>
      <c r="AJ48">
        <f t="shared" si="73"/>
        <v>0.41921519359999948</v>
      </c>
      <c r="AK48">
        <f t="shared" si="74"/>
        <v>0.17574137854508504</v>
      </c>
      <c r="AN48">
        <f t="shared" si="75"/>
        <v>18.300114574399998</v>
      </c>
      <c r="AO48">
        <f t="shared" si="76"/>
        <v>1.3001145743999984</v>
      </c>
      <c r="AP48">
        <f t="shared" si="77"/>
        <v>1.6902979065672892</v>
      </c>
      <c r="AS48">
        <f t="shared" si="78"/>
        <v>18.481194086400002</v>
      </c>
      <c r="AT48">
        <f t="shared" si="79"/>
        <v>-1.4811940864000022</v>
      </c>
      <c r="AU48">
        <f t="shared" si="80"/>
        <v>2.1939359215863372</v>
      </c>
      <c r="AX48">
        <f>0.1*B12+0.9*AX47</f>
        <v>18.266864877600003</v>
      </c>
      <c r="AY48">
        <f t="shared" si="81"/>
        <v>1.2668648776000033</v>
      </c>
      <c r="AZ48">
        <f t="shared" si="82"/>
        <v>1.6049466180964713</v>
      </c>
    </row>
    <row r="49" spans="14:52" x14ac:dyDescent="0.2">
      <c r="O49" s="7">
        <f>ABS(O21)</f>
        <v>5.3333333333333321</v>
      </c>
      <c r="P49" s="7">
        <f t="shared" si="64"/>
        <v>1</v>
      </c>
      <c r="Q49" s="7">
        <f t="shared" si="64"/>
        <v>2.1999999999999993</v>
      </c>
      <c r="R49" s="7">
        <f t="shared" si="63"/>
        <v>4.09716796875</v>
      </c>
      <c r="T49">
        <f t="shared" si="67"/>
        <v>19.21002047488</v>
      </c>
      <c r="U49">
        <f t="shared" ref="U49" si="101">B16-T49</f>
        <v>4.7899795251199997</v>
      </c>
      <c r="V49">
        <f t="shared" si="68"/>
        <v>22.943903851068818</v>
      </c>
      <c r="Y49">
        <f t="shared" si="69"/>
        <v>18.779734568959999</v>
      </c>
      <c r="Z49">
        <f t="shared" ref="Z49" si="102">Y49-B16</f>
        <v>-5.2202654310400014</v>
      </c>
      <c r="AA49">
        <f t="shared" si="70"/>
        <v>27.251171170511252</v>
      </c>
      <c r="AD49">
        <f t="shared" si="71"/>
        <v>18.835242967039999</v>
      </c>
      <c r="AE49">
        <f t="shared" si="65"/>
        <v>1.4659028131840017</v>
      </c>
      <c r="AF49">
        <f t="shared" si="66"/>
        <v>2.1488710577007701</v>
      </c>
      <c r="AI49">
        <f t="shared" si="72"/>
        <v>18.974235441920001</v>
      </c>
      <c r="AJ49">
        <f t="shared" si="73"/>
        <v>5.0257645580799988</v>
      </c>
      <c r="AK49">
        <f t="shared" si="74"/>
        <v>25.258309393253047</v>
      </c>
      <c r="AN49">
        <f t="shared" si="75"/>
        <v>18.810080202079998</v>
      </c>
      <c r="AO49">
        <f t="shared" si="76"/>
        <v>-5.1899197979200018</v>
      </c>
      <c r="AP49">
        <f t="shared" si="77"/>
        <v>26.935267508841992</v>
      </c>
      <c r="AS49">
        <f t="shared" si="78"/>
        <v>18.784955269120005</v>
      </c>
      <c r="AT49">
        <f t="shared" si="79"/>
        <v>5.2150447308799954</v>
      </c>
      <c r="AU49">
        <f t="shared" si="80"/>
        <v>27.196691545079204</v>
      </c>
      <c r="AX49">
        <f>0.1*B13+0.9*AX48</f>
        <v>18.440178389840003</v>
      </c>
      <c r="AY49">
        <f t="shared" si="81"/>
        <v>-5.5598216101599967</v>
      </c>
      <c r="AZ49">
        <f t="shared" si="82"/>
        <v>30.911616336802098</v>
      </c>
    </row>
    <row r="50" spans="14:52" x14ac:dyDescent="0.2">
      <c r="O50" s="7">
        <v>4</v>
      </c>
      <c r="P50" s="7">
        <f t="shared" si="64"/>
        <v>2</v>
      </c>
      <c r="Q50" s="7">
        <f t="shared" si="64"/>
        <v>5.8000000000000007</v>
      </c>
      <c r="R50" s="7">
        <f t="shared" si="63"/>
        <v>2.951416015625</v>
      </c>
      <c r="T50">
        <f t="shared" si="67"/>
        <v>19.842004094976001</v>
      </c>
      <c r="U50">
        <f t="shared" ref="U50" si="103">T50-B17</f>
        <v>-1.1579959050239985</v>
      </c>
      <c r="V50">
        <f t="shared" si="68"/>
        <v>1.3409545160523495</v>
      </c>
      <c r="Y50">
        <f t="shared" si="69"/>
        <v>19.267840741375998</v>
      </c>
      <c r="Z50">
        <f t="shared" ref="Z50" si="104">B17-Y50</f>
        <v>1.7321592586240016</v>
      </c>
      <c r="AA50">
        <f t="shared" si="70"/>
        <v>3.0003756972368505</v>
      </c>
      <c r="AD50">
        <f t="shared" si="71"/>
        <v>19.534097186815998</v>
      </c>
      <c r="AE50">
        <f t="shared" si="65"/>
        <v>3.9863611252736</v>
      </c>
      <c r="AF50">
        <f t="shared" si="66"/>
        <v>15.891075021092602</v>
      </c>
      <c r="AI50">
        <f t="shared" si="72"/>
        <v>19.692270632576001</v>
      </c>
      <c r="AJ50">
        <f t="shared" si="73"/>
        <v>1.3077293674239989</v>
      </c>
      <c r="AK50">
        <f t="shared" si="74"/>
        <v>1.7101560984231723</v>
      </c>
      <c r="AN50">
        <f t="shared" si="75"/>
        <v>19.167056141455998</v>
      </c>
      <c r="AO50">
        <f t="shared" si="76"/>
        <v>-1.8329438585440023</v>
      </c>
      <c r="AP50">
        <f t="shared" si="77"/>
        <v>3.3596831885741758</v>
      </c>
      <c r="AS50">
        <f t="shared" si="78"/>
        <v>19.027964215296002</v>
      </c>
      <c r="AT50">
        <f t="shared" si="79"/>
        <v>1.9720357847039978</v>
      </c>
      <c r="AU50">
        <f t="shared" si="80"/>
        <v>3.8889251361531123</v>
      </c>
      <c r="AX50">
        <f>0.1*B14+0.9*AX49</f>
        <v>18.596160550856002</v>
      </c>
      <c r="AY50">
        <f t="shared" si="81"/>
        <v>-2.4038394491439981</v>
      </c>
      <c r="AZ50">
        <f t="shared" si="82"/>
        <v>5.7784440972609197</v>
      </c>
    </row>
    <row r="51" spans="14:52" x14ac:dyDescent="0.2">
      <c r="O51" s="7">
        <v>2</v>
      </c>
      <c r="P51" s="7">
        <f t="shared" si="64"/>
        <v>0.33333333333333215</v>
      </c>
      <c r="Q51" s="7">
        <f t="shared" si="64"/>
        <v>1.3999999999999986</v>
      </c>
      <c r="R51" s="7">
        <f t="shared" si="63"/>
        <v>1.4757080078125</v>
      </c>
      <c r="T51">
        <f t="shared" si="67"/>
        <v>17.568400818995201</v>
      </c>
      <c r="U51">
        <f t="shared" ref="U51" si="105">B18-T51</f>
        <v>4.431599181004799</v>
      </c>
      <c r="V51">
        <f t="shared" si="68"/>
        <v>19.639071301082407</v>
      </c>
      <c r="Y51">
        <f t="shared" si="69"/>
        <v>18.3607044448256</v>
      </c>
      <c r="Z51">
        <f t="shared" ref="Z51" si="106">Y51-B18</f>
        <v>-3.6392955551743995</v>
      </c>
      <c r="AA51">
        <f t="shared" si="70"/>
        <v>13.24447213791214</v>
      </c>
      <c r="AD51">
        <f t="shared" si="71"/>
        <v>18.0136388747264</v>
      </c>
      <c r="AE51">
        <f t="shared" si="65"/>
        <v>-4.6054555498905572</v>
      </c>
      <c r="AF51">
        <f t="shared" si="66"/>
        <v>21.210220822017735</v>
      </c>
      <c r="AI51">
        <f t="shared" si="72"/>
        <v>17.807681189772801</v>
      </c>
      <c r="AJ51">
        <f t="shared" si="73"/>
        <v>4.1923188102271993</v>
      </c>
      <c r="AK51">
        <f t="shared" si="74"/>
        <v>17.575537006584799</v>
      </c>
      <c r="AN51">
        <f t="shared" si="75"/>
        <v>18.516939299019199</v>
      </c>
      <c r="AO51">
        <f t="shared" si="76"/>
        <v>-3.4830607009808006</v>
      </c>
      <c r="AP51">
        <f t="shared" si="77"/>
        <v>12.131711846716867</v>
      </c>
      <c r="AS51">
        <f t="shared" si="78"/>
        <v>18.622371372236803</v>
      </c>
      <c r="AT51">
        <f t="shared" si="79"/>
        <v>3.3776286277631975</v>
      </c>
      <c r="AU51">
        <f t="shared" si="80"/>
        <v>11.408375147085501</v>
      </c>
      <c r="AX51">
        <f>0.1*B15+0.9*AX50</f>
        <v>18.436544495770402</v>
      </c>
      <c r="AY51">
        <f t="shared" si="81"/>
        <v>-3.5634555042295979</v>
      </c>
      <c r="AZ51">
        <f t="shared" si="82"/>
        <v>12.698215130624218</v>
      </c>
    </row>
    <row r="52" spans="14:52" x14ac:dyDescent="0.2">
      <c r="O52" s="7">
        <f>O24</f>
        <v>4.6666666666666679</v>
      </c>
      <c r="P52" s="7">
        <f t="shared" si="64"/>
        <v>1.5</v>
      </c>
      <c r="Q52" s="7">
        <f t="shared" si="64"/>
        <v>1.6000000000000014</v>
      </c>
      <c r="R52" s="7">
        <f t="shared" si="63"/>
        <v>6.73785400390625</v>
      </c>
      <c r="T52">
        <f t="shared" si="67"/>
        <v>22.713680163799044</v>
      </c>
      <c r="U52">
        <f t="shared" ref="U52" si="107">T52-B19</f>
        <v>5.7136801637990438</v>
      </c>
      <c r="V52">
        <f t="shared" si="68"/>
        <v>32.646141014190668</v>
      </c>
      <c r="Y52">
        <f t="shared" si="69"/>
        <v>20.61642266689536</v>
      </c>
      <c r="Z52">
        <f t="shared" ref="Z52" si="108">B19-Y52</f>
        <v>-3.6164226668953603</v>
      </c>
      <c r="AA52">
        <f t="shared" si="70"/>
        <v>13.07851290563455</v>
      </c>
      <c r="AD52">
        <f t="shared" si="71"/>
        <v>21.605455549890557</v>
      </c>
      <c r="AE52">
        <f t="shared" si="65"/>
        <v>2.7578177800437764</v>
      </c>
      <c r="AF52">
        <f t="shared" si="66"/>
        <v>7.605558907925583</v>
      </c>
      <c r="AI52">
        <f t="shared" si="72"/>
        <v>22.142304356931838</v>
      </c>
      <c r="AJ52">
        <f t="shared" si="73"/>
        <v>-5.1423043569318381</v>
      </c>
      <c r="AK52">
        <f t="shared" si="74"/>
        <v>26.443294099320166</v>
      </c>
      <c r="AN52">
        <f t="shared" si="75"/>
        <v>20.161857509313439</v>
      </c>
      <c r="AO52">
        <f t="shared" si="76"/>
        <v>3.1618575093134389</v>
      </c>
      <c r="AP52">
        <f t="shared" si="77"/>
        <v>9.9973429092017838</v>
      </c>
      <c r="AS52">
        <f t="shared" si="78"/>
        <v>19.697897097789443</v>
      </c>
      <c r="AT52">
        <f t="shared" si="79"/>
        <v>-2.6978970977894434</v>
      </c>
      <c r="AU52">
        <f t="shared" si="80"/>
        <v>7.278648750260702</v>
      </c>
      <c r="AX52">
        <f>0.1*B16+0.9*AX51</f>
        <v>18.992890046193359</v>
      </c>
      <c r="AY52">
        <f t="shared" si="81"/>
        <v>1.9928900461933594</v>
      </c>
      <c r="AZ52">
        <f t="shared" si="82"/>
        <v>3.97161073621657</v>
      </c>
    </row>
    <row r="53" spans="14:52" x14ac:dyDescent="0.2">
      <c r="O53" s="7">
        <f>ABS(O25)</f>
        <v>1.3333333333333321</v>
      </c>
      <c r="P53" s="7">
        <f t="shared" si="64"/>
        <v>1.5</v>
      </c>
      <c r="Q53" s="7">
        <f t="shared" si="64"/>
        <v>1.6000000000000014</v>
      </c>
      <c r="R53" s="7">
        <f t="shared" si="63"/>
        <v>1.368927001953125</v>
      </c>
      <c r="T53">
        <f t="shared" si="67"/>
        <v>21.342736032759809</v>
      </c>
      <c r="U53">
        <f t="shared" ref="U53" si="109">B20-T53</f>
        <v>2.6572639672401905</v>
      </c>
      <c r="V53">
        <f t="shared" si="68"/>
        <v>7.0610517915930764</v>
      </c>
      <c r="Y53">
        <f t="shared" si="69"/>
        <v>20.769853600137218</v>
      </c>
      <c r="Z53">
        <f t="shared" ref="Z53" si="110">Y53-B20</f>
        <v>-3.2301463998627824</v>
      </c>
      <c r="AA53">
        <f t="shared" si="70"/>
        <v>10.433845764546493</v>
      </c>
      <c r="AD53">
        <f t="shared" si="71"/>
        <v>21.242182219956224</v>
      </c>
      <c r="AE53">
        <f t="shared" si="65"/>
        <v>1.3031271120175134</v>
      </c>
      <c r="AF53">
        <f t="shared" si="66"/>
        <v>1.6981402700751049</v>
      </c>
      <c r="AI53">
        <f t="shared" si="72"/>
        <v>21.342691307079551</v>
      </c>
      <c r="AJ53">
        <f t="shared" si="73"/>
        <v>2.6573086929204486</v>
      </c>
      <c r="AK53">
        <f t="shared" si="74"/>
        <v>7.0612894894705827</v>
      </c>
      <c r="AN53">
        <f t="shared" si="75"/>
        <v>20.413300256519406</v>
      </c>
      <c r="AO53">
        <f t="shared" si="76"/>
        <v>-3.5866997434805938</v>
      </c>
      <c r="AP53">
        <f t="shared" si="77"/>
        <v>12.864415049883757</v>
      </c>
      <c r="AS53">
        <f t="shared" si="78"/>
        <v>19.958317678231555</v>
      </c>
      <c r="AT53">
        <f t="shared" si="79"/>
        <v>4.0416823217684446</v>
      </c>
      <c r="AU53">
        <f t="shared" si="80"/>
        <v>16.335195990095563</v>
      </c>
      <c r="AX53">
        <f>0.1*B17+0.9*AX52</f>
        <v>19.193601041574027</v>
      </c>
      <c r="AY53">
        <f t="shared" si="81"/>
        <v>-4.806398958425973</v>
      </c>
      <c r="AZ53">
        <f t="shared" si="82"/>
        <v>23.101470947558276</v>
      </c>
    </row>
    <row r="54" spans="14:52" x14ac:dyDescent="0.2">
      <c r="O54" s="7">
        <v>1</v>
      </c>
      <c r="P54" s="7">
        <f t="shared" si="64"/>
        <v>0</v>
      </c>
      <c r="Q54" s="7">
        <f t="shared" si="64"/>
        <v>2.6000000000000014</v>
      </c>
      <c r="R54" s="7">
        <f t="shared" si="63"/>
        <v>0.6844635009765625</v>
      </c>
      <c r="T54">
        <f t="shared" si="67"/>
        <v>21.868547206551963</v>
      </c>
      <c r="U54">
        <f t="shared" ref="U54" si="111">T54-B21</f>
        <v>-1.1314527934480374</v>
      </c>
      <c r="V54">
        <f t="shared" si="68"/>
        <v>1.2801854238013672</v>
      </c>
      <c r="Y54">
        <f t="shared" si="69"/>
        <v>21.261912160082332</v>
      </c>
      <c r="Z54">
        <f t="shared" ref="Z54" si="112">B21-Y54</f>
        <v>1.738087839917668</v>
      </c>
      <c r="AA54">
        <f t="shared" si="70"/>
        <v>3.0209493392696651</v>
      </c>
      <c r="AD54">
        <f t="shared" si="71"/>
        <v>21.696872887982487</v>
      </c>
      <c r="AE54">
        <f t="shared" si="65"/>
        <v>7.1212508448070082</v>
      </c>
      <c r="AF54">
        <f t="shared" si="66"/>
        <v>50.712213594664526</v>
      </c>
      <c r="AI54">
        <f t="shared" si="72"/>
        <v>21.802807392123864</v>
      </c>
      <c r="AJ54">
        <f t="shared" si="73"/>
        <v>1.1971926078761363</v>
      </c>
      <c r="AK54">
        <f t="shared" si="74"/>
        <v>1.4332701403532644</v>
      </c>
      <c r="AN54">
        <f t="shared" si="75"/>
        <v>20.889310179563584</v>
      </c>
      <c r="AO54">
        <f t="shared" si="76"/>
        <v>-2.1106898204364164</v>
      </c>
      <c r="AP54">
        <f t="shared" si="77"/>
        <v>4.4550115180939116</v>
      </c>
      <c r="AS54">
        <f t="shared" si="78"/>
        <v>20.366654142585247</v>
      </c>
      <c r="AT54">
        <f t="shared" si="79"/>
        <v>2.6333458574147528</v>
      </c>
      <c r="AU54">
        <f t="shared" si="80"/>
        <v>6.9345104047634392</v>
      </c>
      <c r="AX54">
        <f>0.1*B18+0.9*AX53</f>
        <v>19.474240937416624</v>
      </c>
      <c r="AY54">
        <f t="shared" si="81"/>
        <v>-3.5257590625833757</v>
      </c>
      <c r="AZ54">
        <f t="shared" si="82"/>
        <v>12.430976967388805</v>
      </c>
    </row>
    <row r="55" spans="14:52" x14ac:dyDescent="0.2">
      <c r="O55" s="7">
        <v>0</v>
      </c>
      <c r="P55" s="7">
        <f t="shared" si="64"/>
        <v>0.41666666666666785</v>
      </c>
      <c r="Q55" s="7">
        <f t="shared" si="64"/>
        <v>3.8000000000000007</v>
      </c>
      <c r="R55" s="7">
        <f t="shared" si="63"/>
        <v>0.15776824951171875</v>
      </c>
      <c r="T55">
        <f t="shared" si="67"/>
        <v>17.973709441310394</v>
      </c>
      <c r="U55">
        <f t="shared" ref="U55" si="113">B22-T55</f>
        <v>8.0262905586896061</v>
      </c>
      <c r="V55">
        <f t="shared" si="68"/>
        <v>64.421340132509911</v>
      </c>
      <c r="Y55">
        <f t="shared" si="69"/>
        <v>19.557147296049401</v>
      </c>
      <c r="Z55">
        <f t="shared" ref="Z55" si="114">Y55-B22</f>
        <v>-6.4428527039505994</v>
      </c>
      <c r="AA55">
        <f t="shared" si="70"/>
        <v>41.51035096480355</v>
      </c>
      <c r="AD55">
        <f t="shared" si="71"/>
        <v>18.878749155192992</v>
      </c>
      <c r="AE55">
        <f t="shared" si="65"/>
        <v>1.0485003379228033</v>
      </c>
      <c r="AF55">
        <f t="shared" si="66"/>
        <v>1.0993529586242328</v>
      </c>
      <c r="AI55">
        <f t="shared" si="72"/>
        <v>18.440842217637158</v>
      </c>
      <c r="AJ55">
        <f t="shared" si="73"/>
        <v>7.559157782362842</v>
      </c>
      <c r="AK55">
        <f t="shared" si="74"/>
        <v>57.140866378656717</v>
      </c>
      <c r="AN55">
        <f t="shared" si="75"/>
        <v>19.722517125694509</v>
      </c>
      <c r="AO55">
        <f t="shared" si="76"/>
        <v>-6.2774828743054911</v>
      </c>
      <c r="AP55">
        <f t="shared" si="77"/>
        <v>39.406791237198732</v>
      </c>
      <c r="AS55">
        <f t="shared" si="78"/>
        <v>19.693323314068202</v>
      </c>
      <c r="AT55">
        <f t="shared" si="79"/>
        <v>6.306676685931798</v>
      </c>
      <c r="AU55">
        <f t="shared" si="80"/>
        <v>39.774170820875689</v>
      </c>
      <c r="AX55">
        <f>0.1*B19+0.9*AX54</f>
        <v>19.22681684367496</v>
      </c>
      <c r="AY55">
        <f t="shared" si="81"/>
        <v>-6.7731831563250395</v>
      </c>
      <c r="AZ55">
        <f t="shared" si="82"/>
        <v>45.876010069125222</v>
      </c>
    </row>
    <row r="56" spans="14:52" x14ac:dyDescent="0.2">
      <c r="O56" s="7">
        <f>ABS(O28)</f>
        <v>3.3333333333333321</v>
      </c>
      <c r="P56" s="7">
        <f t="shared" si="64"/>
        <v>4</v>
      </c>
      <c r="Q56" s="7">
        <f t="shared" si="64"/>
        <v>8.8000000000000007</v>
      </c>
      <c r="R56" s="7">
        <f t="shared" si="63"/>
        <v>3.5788841247558594</v>
      </c>
      <c r="T56">
        <f t="shared" si="67"/>
        <v>22.794741888262081</v>
      </c>
      <c r="U56">
        <f t="shared" ref="U56" si="115">T56-B23</f>
        <v>-0.20525811173791908</v>
      </c>
      <c r="V56">
        <f t="shared" si="68"/>
        <v>4.2130892434216076E-2</v>
      </c>
      <c r="Y56">
        <f t="shared" si="69"/>
        <v>21.33428837762964</v>
      </c>
      <c r="Z56">
        <f t="shared" ref="Z56" si="116">B23-Y56</f>
        <v>1.6657116223703596</v>
      </c>
      <c r="AA56">
        <f t="shared" si="70"/>
        <v>2.7745952088996955</v>
      </c>
      <c r="AD56">
        <f t="shared" si="71"/>
        <v>21.951499662077197</v>
      </c>
      <c r="AE56">
        <f t="shared" si="65"/>
        <v>0.41940013516911989</v>
      </c>
      <c r="AF56">
        <f t="shared" si="66"/>
        <v>0.17589647337987604</v>
      </c>
      <c r="AI56">
        <f t="shared" si="72"/>
        <v>22.332252665291144</v>
      </c>
      <c r="AJ56">
        <f t="shared" si="73"/>
        <v>0.6677473347088565</v>
      </c>
      <c r="AK56">
        <f t="shared" si="74"/>
        <v>0.44588650301078164</v>
      </c>
      <c r="AN56">
        <f t="shared" si="75"/>
        <v>21.005761987986155</v>
      </c>
      <c r="AO56">
        <f t="shared" si="76"/>
        <v>-1.9942380120138452</v>
      </c>
      <c r="AP56">
        <f t="shared" si="77"/>
        <v>3.9769852485609336</v>
      </c>
      <c r="AS56">
        <f t="shared" si="78"/>
        <v>20.554658651254563</v>
      </c>
      <c r="AT56">
        <f t="shared" si="79"/>
        <v>2.445341348745437</v>
      </c>
      <c r="AU56">
        <f t="shared" si="80"/>
        <v>5.9796943118841526</v>
      </c>
      <c r="AX56">
        <f>0.1*B20+0.9*AX55</f>
        <v>19.704135159307462</v>
      </c>
      <c r="AY56">
        <f t="shared" si="81"/>
        <v>-3.2958648406925377</v>
      </c>
      <c r="AZ56">
        <f t="shared" si="82"/>
        <v>10.862725048113248</v>
      </c>
    </row>
    <row r="57" spans="14:52" x14ac:dyDescent="0.2">
      <c r="O57" s="7">
        <f>ABS(O29)</f>
        <v>2.3333333333333321</v>
      </c>
      <c r="P57" s="7">
        <f t="shared" si="64"/>
        <v>1.1666666666666679</v>
      </c>
      <c r="Q57" s="7">
        <f t="shared" si="64"/>
        <v>3.1999999999999993</v>
      </c>
      <c r="R57" s="7">
        <f t="shared" si="63"/>
        <v>3.2894420623779297</v>
      </c>
      <c r="T57">
        <f t="shared" si="67"/>
        <v>22.958948377652419</v>
      </c>
      <c r="U57">
        <f t="shared" ref="U57" si="117">B24-T57</f>
        <v>4.1051622347580974E-2</v>
      </c>
      <c r="V57">
        <f t="shared" si="68"/>
        <v>1.6852356973684095E-3</v>
      </c>
      <c r="Y57">
        <f t="shared" si="69"/>
        <v>22.000573026577783</v>
      </c>
      <c r="Z57">
        <f t="shared" ref="Z57" si="118">Y57-B24</f>
        <v>-0.9994269734222172</v>
      </c>
      <c r="AA57">
        <f t="shared" si="70"/>
        <v>0.99885427520389325</v>
      </c>
      <c r="AD57">
        <f t="shared" si="71"/>
        <v>22.58059986483088</v>
      </c>
      <c r="AE57">
        <f t="shared" si="65"/>
        <v>-0.63223994593235133</v>
      </c>
      <c r="AF57">
        <f t="shared" si="66"/>
        <v>0.39972734923254255</v>
      </c>
      <c r="AI57">
        <f t="shared" si="72"/>
        <v>22.799675799587341</v>
      </c>
      <c r="AJ57">
        <f t="shared" si="73"/>
        <v>0.20032420041265908</v>
      </c>
      <c r="AK57">
        <f t="shared" si="74"/>
        <v>4.0129785270971198E-2</v>
      </c>
      <c r="AN57">
        <f t="shared" si="75"/>
        <v>21.604033391590306</v>
      </c>
      <c r="AO57">
        <f t="shared" si="76"/>
        <v>-1.3959666084096938</v>
      </c>
      <c r="AP57">
        <f t="shared" si="77"/>
        <v>1.9487227717948634</v>
      </c>
      <c r="AS57">
        <f t="shared" si="78"/>
        <v>21.043726921003653</v>
      </c>
      <c r="AT57">
        <f t="shared" si="79"/>
        <v>1.9562730789963467</v>
      </c>
      <c r="AU57">
        <f t="shared" si="80"/>
        <v>3.8270043596058465</v>
      </c>
      <c r="AX57">
        <f>0.1*B21+0.9*AX56</f>
        <v>20.033721643376719</v>
      </c>
      <c r="AY57">
        <f t="shared" si="81"/>
        <v>-2.9662783566232811</v>
      </c>
      <c r="AZ57">
        <f t="shared" si="82"/>
        <v>8.7988072889717124</v>
      </c>
    </row>
    <row r="58" spans="14:52" x14ac:dyDescent="0.2">
      <c r="O58" s="7">
        <f>ABS(O30)</f>
        <v>6.3333333333333321</v>
      </c>
      <c r="P58" s="7">
        <f t="shared" si="64"/>
        <v>1.75</v>
      </c>
      <c r="Q58" s="7">
        <f t="shared" si="64"/>
        <v>5</v>
      </c>
      <c r="R58" s="7">
        <f t="shared" si="63"/>
        <v>8.6447210311889648</v>
      </c>
      <c r="T58">
        <f t="shared" si="67"/>
        <v>25.391789675530486</v>
      </c>
      <c r="U58">
        <f t="shared" ref="U58" si="119">T58-B25</f>
        <v>1.3917896755304859</v>
      </c>
      <c r="V58">
        <f t="shared" si="68"/>
        <v>1.9370785009132554</v>
      </c>
      <c r="Y58">
        <f t="shared" si="69"/>
        <v>23.600343815946669</v>
      </c>
      <c r="Z58">
        <f t="shared" ref="Z58" si="120">B25-Y58</f>
        <v>0.39965618405333103</v>
      </c>
      <c r="AA58">
        <f t="shared" si="70"/>
        <v>0.15972506545207002</v>
      </c>
      <c r="AD58">
        <f t="shared" si="71"/>
        <v>24.632239945932351</v>
      </c>
      <c r="AE58">
        <f t="shared" si="65"/>
        <v>-3.6528959783729391</v>
      </c>
      <c r="AF58">
        <f t="shared" si="66"/>
        <v>13.343649028813193</v>
      </c>
      <c r="AI58">
        <f t="shared" si="72"/>
        <v>25.039902739876201</v>
      </c>
      <c r="AJ58">
        <f t="shared" si="73"/>
        <v>-1.0399027398762009</v>
      </c>
      <c r="AK58">
        <f t="shared" si="74"/>
        <v>1.0813977084020294</v>
      </c>
      <c r="AN58">
        <f t="shared" si="75"/>
        <v>22.922823374113214</v>
      </c>
      <c r="AO58">
        <f t="shared" si="76"/>
        <v>-1.0771766258867856</v>
      </c>
      <c r="AP58">
        <f t="shared" si="77"/>
        <v>1.1603094833568401</v>
      </c>
      <c r="AS58">
        <f t="shared" si="78"/>
        <v>22.034981536802924</v>
      </c>
      <c r="AT58">
        <f t="shared" si="79"/>
        <v>1.965018463197076</v>
      </c>
      <c r="AU58">
        <f t="shared" si="80"/>
        <v>3.8612975607053981</v>
      </c>
      <c r="AX58">
        <f>0.1*B22+0.9*AX57</f>
        <v>20.630349479039047</v>
      </c>
      <c r="AY58">
        <f t="shared" si="81"/>
        <v>-3.3696505209609526</v>
      </c>
      <c r="AZ58">
        <f t="shared" si="82"/>
        <v>11.35454463341242</v>
      </c>
    </row>
    <row r="59" spans="14:52" x14ac:dyDescent="0.2">
      <c r="O59" s="7">
        <f>O31</f>
        <v>1.6666666666666679</v>
      </c>
      <c r="P59" s="7">
        <f t="shared" si="64"/>
        <v>1.4166666666666679</v>
      </c>
      <c r="Q59" s="7">
        <f t="shared" si="64"/>
        <v>20.399999999999999</v>
      </c>
      <c r="R59" s="7">
        <f t="shared" si="63"/>
        <v>1.8223605155944824</v>
      </c>
      <c r="T59">
        <f t="shared" si="67"/>
        <v>23.4783579351061</v>
      </c>
      <c r="U59">
        <f t="shared" ref="U59" si="121">B26-T59</f>
        <v>-3.4783579351061</v>
      </c>
      <c r="V59">
        <f t="shared" si="68"/>
        <v>12.098973924715573</v>
      </c>
      <c r="Y59">
        <f t="shared" si="69"/>
        <v>23.360206289568001</v>
      </c>
      <c r="Z59">
        <f t="shared" ref="Z59" si="122">Y59-B26</f>
        <v>3.3602062895680014</v>
      </c>
      <c r="AA59">
        <f t="shared" si="70"/>
        <v>11.290986308452355</v>
      </c>
      <c r="AD59">
        <f t="shared" si="71"/>
        <v>23.652895978372939</v>
      </c>
      <c r="AE59">
        <f t="shared" si="65"/>
        <v>-3.2611583913491771</v>
      </c>
      <c r="AF59">
        <f t="shared" si="66"/>
        <v>10.635154053467152</v>
      </c>
      <c r="AI59">
        <f t="shared" si="72"/>
        <v>23.611970821962856</v>
      </c>
      <c r="AJ59">
        <f t="shared" si="73"/>
        <v>-3.6119708219628563</v>
      </c>
      <c r="AK59">
        <f t="shared" si="74"/>
        <v>13.046333218711032</v>
      </c>
      <c r="AN59">
        <f t="shared" si="75"/>
        <v>22.945976361879246</v>
      </c>
      <c r="AO59">
        <f t="shared" si="76"/>
        <v>2.9459763618792465</v>
      </c>
      <c r="AP59">
        <f t="shared" si="77"/>
        <v>8.6787767247512804</v>
      </c>
      <c r="AS59">
        <f t="shared" si="78"/>
        <v>22.227985229442343</v>
      </c>
      <c r="AT59">
        <f t="shared" si="79"/>
        <v>-2.2279852294423428</v>
      </c>
      <c r="AU59">
        <f t="shared" si="80"/>
        <v>4.9639181826132486</v>
      </c>
      <c r="AX59">
        <f>0.1*B23+0.9*AX58</f>
        <v>20.867314531135143</v>
      </c>
      <c r="AY59">
        <f t="shared" si="81"/>
        <v>0.86731453113514334</v>
      </c>
      <c r="AZ59">
        <f t="shared" si="82"/>
        <v>0.75223449591817348</v>
      </c>
    </row>
    <row r="60" spans="14:52" x14ac:dyDescent="0.2">
      <c r="O60" s="7">
        <f>ABS(O32)</f>
        <v>1.3333333333333321</v>
      </c>
      <c r="P60" s="7">
        <f t="shared" si="64"/>
        <v>18.75</v>
      </c>
      <c r="Q60" s="7">
        <f t="shared" si="64"/>
        <v>0.37241379310344769</v>
      </c>
      <c r="R60" s="7">
        <f t="shared" si="63"/>
        <v>3.9111802577972412</v>
      </c>
      <c r="T60">
        <f t="shared" si="67"/>
        <v>23.095671587021222</v>
      </c>
      <c r="U60">
        <f t="shared" ref="U60" si="123">T60-B27</f>
        <v>3.0956715870212221</v>
      </c>
      <c r="V60">
        <f t="shared" si="68"/>
        <v>9.5831825746904915</v>
      </c>
      <c r="Y60">
        <f t="shared" si="69"/>
        <v>23.216123773740801</v>
      </c>
      <c r="Z60">
        <f t="shared" ref="Z60" si="124">B27-Y60</f>
        <v>-3.2161237737408008</v>
      </c>
      <c r="AA60">
        <f t="shared" si="70"/>
        <v>10.34345212802077</v>
      </c>
      <c r="AD60">
        <f t="shared" si="71"/>
        <v>23.261158391349177</v>
      </c>
      <c r="AE60">
        <f t="shared" si="65"/>
        <v>-8.7044633565396694</v>
      </c>
      <c r="AF60">
        <f t="shared" si="66"/>
        <v>75.767682325341852</v>
      </c>
      <c r="AI60">
        <f t="shared" si="72"/>
        <v>23.183591246588854</v>
      </c>
      <c r="AJ60">
        <f t="shared" si="73"/>
        <v>-3.1835912465888541</v>
      </c>
      <c r="AK60">
        <f t="shared" si="74"/>
        <v>10.135253225357173</v>
      </c>
      <c r="AN60">
        <f t="shared" si="75"/>
        <v>22.962183453315472</v>
      </c>
      <c r="AO60">
        <f t="shared" si="76"/>
        <v>2.9621834533154718</v>
      </c>
      <c r="AP60">
        <f t="shared" si="77"/>
        <v>8.7745308110959748</v>
      </c>
      <c r="AS60">
        <f t="shared" si="78"/>
        <v>22.382388183553875</v>
      </c>
      <c r="AT60">
        <f t="shared" si="79"/>
        <v>-2.3823881835538749</v>
      </c>
      <c r="AU60">
        <f t="shared" si="80"/>
        <v>5.6757734571371321</v>
      </c>
      <c r="AX60">
        <f>0.1*B24+0.9*AX59</f>
        <v>21.080583078021629</v>
      </c>
      <c r="AY60">
        <f t="shared" si="81"/>
        <v>1.080583078021629</v>
      </c>
      <c r="AZ60">
        <f t="shared" si="82"/>
        <v>1.1676597885066979</v>
      </c>
    </row>
    <row r="61" spans="14:52" x14ac:dyDescent="0.2">
      <c r="N61" s="10" t="s">
        <v>8</v>
      </c>
      <c r="O61" s="8">
        <f>AVERAGE(O35:O60)</f>
        <v>2.5128205128205119</v>
      </c>
      <c r="P61" s="7">
        <f>AVERAGE(P36:P60)</f>
        <v>2.166666666666667</v>
      </c>
      <c r="Q61" s="6">
        <f>AVERAGE(Q37:Q60)</f>
        <v>3.5738505747126439</v>
      </c>
      <c r="R61" s="7">
        <f>AVERAGE(R35:R60)</f>
        <v>2.7521097568365245</v>
      </c>
      <c r="T61">
        <f t="shared" si="67"/>
        <v>23.819134317404249</v>
      </c>
      <c r="U61">
        <f t="shared" ref="U61" si="125">B28-T61</f>
        <v>-8.8191343174042487</v>
      </c>
      <c r="V61">
        <f t="shared" si="68"/>
        <v>77.77713010841731</v>
      </c>
      <c r="Y61">
        <f t="shared" si="69"/>
        <v>23.529674264244484</v>
      </c>
      <c r="Z61">
        <f t="shared" ref="Z61" si="126">Y61-B28</f>
        <v>8.529674264244484</v>
      </c>
      <c r="AA61">
        <f t="shared" si="70"/>
        <v>72.755343054114675</v>
      </c>
      <c r="AD61">
        <f t="shared" si="71"/>
        <v>23.704463356539669</v>
      </c>
      <c r="AE61">
        <f t="shared" si="65"/>
        <v>-1.4817853426158685</v>
      </c>
      <c r="AF61">
        <f t="shared" si="66"/>
        <v>2.1956878015912267</v>
      </c>
      <c r="AI61">
        <f t="shared" si="72"/>
        <v>23.755077373976654</v>
      </c>
      <c r="AJ61">
        <f t="shared" si="73"/>
        <v>-8.7550773739766541</v>
      </c>
      <c r="AK61">
        <f t="shared" si="74"/>
        <v>76.651379824317942</v>
      </c>
      <c r="AN61">
        <f t="shared" si="75"/>
        <v>23.273528417320829</v>
      </c>
      <c r="AO61">
        <f t="shared" si="76"/>
        <v>8.2735284173208292</v>
      </c>
      <c r="AP61">
        <f t="shared" si="77"/>
        <v>68.451272472215308</v>
      </c>
      <c r="AS61">
        <f t="shared" si="78"/>
        <v>22.7059105468431</v>
      </c>
      <c r="AT61">
        <f t="shared" si="79"/>
        <v>-7.7059105468431</v>
      </c>
      <c r="AU61">
        <f t="shared" si="80"/>
        <v>59.381057355947725</v>
      </c>
      <c r="AX61">
        <f>0.1*B25+0.9*AX60</f>
        <v>21.372524770219464</v>
      </c>
      <c r="AY61">
        <f t="shared" si="81"/>
        <v>6.3725247702194636</v>
      </c>
      <c r="AZ61">
        <f t="shared" si="82"/>
        <v>40.609071947060627</v>
      </c>
    </row>
    <row r="62" spans="14:52" x14ac:dyDescent="0.2">
      <c r="T62">
        <f t="shared" si="67"/>
        <v>20.763826863480851</v>
      </c>
      <c r="U62">
        <f t="shared" ref="U62" si="127">T62-B29</f>
        <v>0.76382686348085116</v>
      </c>
      <c r="V62">
        <f t="shared" si="68"/>
        <v>0.58343147737499479</v>
      </c>
      <c r="Y62">
        <f t="shared" si="69"/>
        <v>22.117804558546688</v>
      </c>
      <c r="Z62">
        <f t="shared" ref="Z62" si="128">B29-Y62</f>
        <v>-2.1178045585466876</v>
      </c>
      <c r="AA62">
        <f t="shared" si="70"/>
        <v>4.48509614820113</v>
      </c>
      <c r="AD62">
        <f t="shared" si="71"/>
        <v>21.481785342615868</v>
      </c>
      <c r="AE62">
        <f t="shared" si="65"/>
        <v>-3.5927141370463502</v>
      </c>
      <c r="AF62">
        <f t="shared" si="66"/>
        <v>12.907594870532701</v>
      </c>
      <c r="AI62">
        <f t="shared" si="72"/>
        <v>21.126523212192996</v>
      </c>
      <c r="AJ62">
        <f t="shared" si="73"/>
        <v>-1.1265232121929962</v>
      </c>
      <c r="AK62">
        <f t="shared" si="74"/>
        <v>1.2690545476096264</v>
      </c>
      <c r="AN62">
        <f t="shared" si="75"/>
        <v>22.291469892124578</v>
      </c>
      <c r="AO62">
        <f t="shared" si="76"/>
        <v>2.291469892124578</v>
      </c>
      <c r="AP62">
        <f t="shared" si="77"/>
        <v>5.2508342665134249</v>
      </c>
      <c r="AS62">
        <f t="shared" si="78"/>
        <v>22.16472843747448</v>
      </c>
      <c r="AT62">
        <f t="shared" si="79"/>
        <v>-2.16472843747448</v>
      </c>
      <c r="AU62">
        <f t="shared" si="80"/>
        <v>4.6860492080107035</v>
      </c>
      <c r="AX62">
        <f>0.1*B26+0.9*AX61</f>
        <v>21.235272293197518</v>
      </c>
      <c r="AY62">
        <f t="shared" si="81"/>
        <v>1.235272293197518</v>
      </c>
      <c r="AZ62">
        <f t="shared" si="82"/>
        <v>1.5258976383414549</v>
      </c>
    </row>
    <row r="63" spans="14:52" x14ac:dyDescent="0.2">
      <c r="T63">
        <f t="shared" si="67"/>
        <v>20.15276537269617</v>
      </c>
      <c r="U63">
        <f t="shared" ref="U63" si="129">B30-T63</f>
        <v>-3.1527653726961695</v>
      </c>
      <c r="V63">
        <f t="shared" si="68"/>
        <v>9.9399294952720165</v>
      </c>
      <c r="Y63">
        <f t="shared" si="69"/>
        <v>21.270682735128013</v>
      </c>
      <c r="Z63">
        <f t="shared" ref="Z63" si="130">Y63-B30</f>
        <v>4.2706827351280126</v>
      </c>
      <c r="AA63">
        <f t="shared" si="70"/>
        <v>18.238731024120483</v>
      </c>
      <c r="AD63">
        <f t="shared" si="71"/>
        <v>20.59271413704635</v>
      </c>
      <c r="AE63">
        <f t="shared" si="65"/>
        <v>-17.237085654818543</v>
      </c>
      <c r="AF63">
        <f t="shared" si="66"/>
        <v>297.11712187155121</v>
      </c>
      <c r="AI63">
        <f t="shared" si="72"/>
        <v>20.337956963657899</v>
      </c>
      <c r="AJ63">
        <f t="shared" si="73"/>
        <v>-3.3379569636578985</v>
      </c>
      <c r="AK63">
        <f t="shared" si="74"/>
        <v>11.141956691232258</v>
      </c>
      <c r="AN63">
        <f t="shared" si="75"/>
        <v>21.604028924487203</v>
      </c>
      <c r="AO63">
        <f t="shared" si="76"/>
        <v>4.6040289244872028</v>
      </c>
      <c r="AP63">
        <f t="shared" si="77"/>
        <v>21.197082337514789</v>
      </c>
      <c r="AS63">
        <f t="shared" si="78"/>
        <v>21.731782749979583</v>
      </c>
      <c r="AT63">
        <f t="shared" si="79"/>
        <v>-4.7317827499795833</v>
      </c>
      <c r="AU63">
        <f t="shared" si="80"/>
        <v>22.389767993004348</v>
      </c>
      <c r="AX63">
        <f>0.1*B27+0.9*AX62</f>
        <v>21.111745063877766</v>
      </c>
      <c r="AY63">
        <f t="shared" si="81"/>
        <v>4.1117450638777662</v>
      </c>
      <c r="AZ63">
        <f t="shared" si="82"/>
        <v>16.906447470323176</v>
      </c>
    </row>
    <row r="64" spans="14:52" x14ac:dyDescent="0.2">
      <c r="T64">
        <f t="shared" si="67"/>
        <v>16.030553074539235</v>
      </c>
      <c r="U64">
        <f t="shared" ref="U64" si="131">T64-B31</f>
        <v>16.030553074539235</v>
      </c>
      <c r="V64">
        <f t="shared" si="68"/>
        <v>256.97863187561933</v>
      </c>
      <c r="Y64">
        <f t="shared" si="69"/>
        <v>18.762409641076808</v>
      </c>
      <c r="Z64">
        <f t="shared" ref="Z64" si="132">B31-Y64</f>
        <v>-18.762409641076808</v>
      </c>
      <c r="AA64">
        <f t="shared" si="70"/>
        <v>352.02801553957192</v>
      </c>
      <c r="AD64">
        <f t="shared" si="71"/>
        <v>17.237085654818543</v>
      </c>
      <c r="AE64">
        <f t="shared" si="65"/>
        <v>1.2775795311760305</v>
      </c>
      <c r="AF64">
        <f t="shared" si="66"/>
        <v>1.632209458479966</v>
      </c>
      <c r="AI64">
        <f t="shared" si="72"/>
        <v>16.601387089097368</v>
      </c>
      <c r="AJ64">
        <f t="shared" si="73"/>
        <v>-16.601387089097368</v>
      </c>
      <c r="AK64">
        <f t="shared" si="74"/>
        <v>275.60605328204878</v>
      </c>
      <c r="AN64">
        <f t="shared" si="75"/>
        <v>19.622820247141043</v>
      </c>
      <c r="AO64">
        <f t="shared" si="76"/>
        <v>19.622820247141043</v>
      </c>
      <c r="AP64">
        <f t="shared" si="77"/>
        <v>385.05507445160845</v>
      </c>
      <c r="AS64">
        <f t="shared" si="78"/>
        <v>20.385426199983666</v>
      </c>
      <c r="AT64">
        <f t="shared" si="79"/>
        <v>-20.385426199983666</v>
      </c>
      <c r="AU64">
        <f t="shared" si="80"/>
        <v>415.56560135498046</v>
      </c>
      <c r="AX64">
        <f>0.1*B28+0.9*AX63</f>
        <v>20.50057055748999</v>
      </c>
      <c r="AY64">
        <f t="shared" si="81"/>
        <v>20.50057055748999</v>
      </c>
      <c r="AZ64">
        <f t="shared" si="82"/>
        <v>420.27339318262545</v>
      </c>
    </row>
    <row r="65" spans="20:52" x14ac:dyDescent="0.2">
      <c r="T65">
        <f t="shared" si="67"/>
        <v>19.206110614907846</v>
      </c>
      <c r="U65">
        <f t="shared" ref="U65" si="133">B32-T65</f>
        <v>0.96630317819560219</v>
      </c>
      <c r="V65">
        <f t="shared" si="68"/>
        <v>0.93374183219092166</v>
      </c>
      <c r="Y65">
        <f t="shared" si="69"/>
        <v>19.257445784646084</v>
      </c>
      <c r="Z65">
        <f t="shared" ref="Z65" si="134">Y65-B32</f>
        <v>-0.91496800845736459</v>
      </c>
      <c r="AA65">
        <f t="shared" si="70"/>
        <v>0.83716645650043597</v>
      </c>
      <c r="AD65">
        <f t="shared" si="71"/>
        <v>18.894834261927418</v>
      </c>
      <c r="AI65">
        <f t="shared" si="72"/>
        <v>18.98041612672921</v>
      </c>
      <c r="AJ65">
        <f t="shared" si="73"/>
        <v>1.1919976663742382</v>
      </c>
      <c r="AK65">
        <f t="shared" si="74"/>
        <v>1.4208584366416297</v>
      </c>
      <c r="AN65">
        <f t="shared" si="75"/>
        <v>19.735974172998731</v>
      </c>
      <c r="AO65">
        <f t="shared" si="76"/>
        <v>-0.43643962010471782</v>
      </c>
      <c r="AP65">
        <f t="shared" si="77"/>
        <v>0.19047954199715042</v>
      </c>
      <c r="AS65">
        <f t="shared" si="78"/>
        <v>20.308340959986932</v>
      </c>
      <c r="AT65">
        <f t="shared" si="79"/>
        <v>-0.13592716688348361</v>
      </c>
      <c r="AU65">
        <f t="shared" si="80"/>
        <v>1.8476194696970403E-2</v>
      </c>
      <c r="AX65">
        <f>0.1*B29+0.9*AX64</f>
        <v>20.450513501740993</v>
      </c>
      <c r="AY65">
        <f t="shared" si="81"/>
        <v>0.2780997086375443</v>
      </c>
      <c r="AZ65">
        <f t="shared" si="82"/>
        <v>7.7339447944287029E-2</v>
      </c>
    </row>
    <row r="377" spans="45:45" x14ac:dyDescent="0.2">
      <c r="AS377" t="e">
        <v>#N/A</v>
      </c>
    </row>
    <row r="378" spans="45:45" x14ac:dyDescent="0.2">
      <c r="AS378">
        <f>B2</f>
        <v>17</v>
      </c>
    </row>
    <row r="379" spans="45:45" x14ac:dyDescent="0.2">
      <c r="AS379">
        <f t="shared" ref="AS379:AS405" si="135">0.2*B3+0.8*AS378</f>
        <v>17.8</v>
      </c>
    </row>
    <row r="380" spans="45:45" x14ac:dyDescent="0.2">
      <c r="AS380">
        <f t="shared" si="135"/>
        <v>18.040000000000003</v>
      </c>
    </row>
    <row r="381" spans="45:45" x14ac:dyDescent="0.2">
      <c r="AS381">
        <f t="shared" si="135"/>
        <v>19.032000000000004</v>
      </c>
    </row>
    <row r="382" spans="45:45" x14ac:dyDescent="0.2">
      <c r="AS382">
        <f t="shared" si="135"/>
        <v>18.825600000000005</v>
      </c>
    </row>
    <row r="383" spans="45:45" x14ac:dyDescent="0.2">
      <c r="AS383">
        <f t="shared" si="135"/>
        <v>18.260480000000005</v>
      </c>
    </row>
    <row r="384" spans="45:45" x14ac:dyDescent="0.2">
      <c r="AS384">
        <f t="shared" si="135"/>
        <v>18.608384000000004</v>
      </c>
    </row>
    <row r="385" spans="45:45" x14ac:dyDescent="0.2">
      <c r="AS385">
        <f t="shared" si="135"/>
        <v>18.486707200000005</v>
      </c>
    </row>
    <row r="386" spans="45:45" x14ac:dyDescent="0.2">
      <c r="AS386">
        <f t="shared" si="135"/>
        <v>19.189365760000005</v>
      </c>
    </row>
    <row r="387" spans="45:45" x14ac:dyDescent="0.2">
      <c r="AS387">
        <f t="shared" si="135"/>
        <v>19.351492608000004</v>
      </c>
    </row>
    <row r="388" spans="45:45" x14ac:dyDescent="0.2">
      <c r="AS388">
        <f t="shared" si="135"/>
        <v>18.481194086400002</v>
      </c>
    </row>
    <row r="389" spans="45:45" x14ac:dyDescent="0.2">
      <c r="AS389">
        <f t="shared" si="135"/>
        <v>18.784955269120005</v>
      </c>
    </row>
    <row r="390" spans="45:45" x14ac:dyDescent="0.2">
      <c r="AS390">
        <f t="shared" si="135"/>
        <v>19.027964215296002</v>
      </c>
    </row>
    <row r="391" spans="45:45" x14ac:dyDescent="0.2">
      <c r="AS391">
        <f t="shared" si="135"/>
        <v>18.622371372236803</v>
      </c>
    </row>
    <row r="392" spans="45:45" x14ac:dyDescent="0.2">
      <c r="AS392">
        <f t="shared" si="135"/>
        <v>19.697897097789443</v>
      </c>
    </row>
    <row r="393" spans="45:45" x14ac:dyDescent="0.2">
      <c r="AS393">
        <f t="shared" si="135"/>
        <v>19.958317678231555</v>
      </c>
    </row>
    <row r="394" spans="45:45" x14ac:dyDescent="0.2">
      <c r="AS394">
        <f t="shared" si="135"/>
        <v>20.366654142585247</v>
      </c>
    </row>
    <row r="395" spans="45:45" x14ac:dyDescent="0.2">
      <c r="AS395">
        <f t="shared" si="135"/>
        <v>19.693323314068202</v>
      </c>
    </row>
    <row r="396" spans="45:45" x14ac:dyDescent="0.2">
      <c r="AS396">
        <f t="shared" si="135"/>
        <v>20.554658651254563</v>
      </c>
    </row>
    <row r="397" spans="45:45" x14ac:dyDescent="0.2">
      <c r="AS397">
        <f t="shared" si="135"/>
        <v>21.043726921003653</v>
      </c>
    </row>
    <row r="398" spans="45:45" x14ac:dyDescent="0.2">
      <c r="AS398">
        <f t="shared" si="135"/>
        <v>22.034981536802924</v>
      </c>
    </row>
    <row r="399" spans="45:45" x14ac:dyDescent="0.2">
      <c r="AS399">
        <f t="shared" si="135"/>
        <v>22.227985229442343</v>
      </c>
    </row>
    <row r="400" spans="45:45" x14ac:dyDescent="0.2">
      <c r="AS400">
        <f t="shared" si="135"/>
        <v>22.382388183553875</v>
      </c>
    </row>
    <row r="401" spans="45:45" x14ac:dyDescent="0.2">
      <c r="AS401">
        <f t="shared" si="135"/>
        <v>22.7059105468431</v>
      </c>
    </row>
    <row r="402" spans="45:45" x14ac:dyDescent="0.2">
      <c r="AS402">
        <f t="shared" si="135"/>
        <v>22.16472843747448</v>
      </c>
    </row>
    <row r="403" spans="45:45" x14ac:dyDescent="0.2">
      <c r="AS403">
        <f t="shared" si="135"/>
        <v>21.731782749979583</v>
      </c>
    </row>
    <row r="404" spans="45:45" x14ac:dyDescent="0.2">
      <c r="AS404">
        <f t="shared" si="135"/>
        <v>20.385426199983666</v>
      </c>
    </row>
    <row r="405" spans="45:45" x14ac:dyDescent="0.2">
      <c r="AS405">
        <f t="shared" si="135"/>
        <v>20.308340959986932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961D-FFC1-2040-908D-9C600A3D0B69}">
  <dimension ref="A1:Y56"/>
  <sheetViews>
    <sheetView zoomScale="113" workbookViewId="0">
      <selection activeCell="E48" sqref="E48"/>
    </sheetView>
  </sheetViews>
  <sheetFormatPr baseColWidth="10" defaultRowHeight="15" x14ac:dyDescent="0.2"/>
  <sheetData>
    <row r="1" spans="1:25" ht="21" x14ac:dyDescent="0.25">
      <c r="B1" s="12" t="s">
        <v>16</v>
      </c>
      <c r="L1" s="16"/>
    </row>
    <row r="2" spans="1:25" ht="21" x14ac:dyDescent="0.25">
      <c r="B2" s="3" t="s">
        <v>17</v>
      </c>
      <c r="L2" s="16"/>
    </row>
    <row r="3" spans="1:25" ht="20" x14ac:dyDescent="0.2">
      <c r="B3" s="3"/>
    </row>
    <row r="4" spans="1:25" ht="20" x14ac:dyDescent="0.2">
      <c r="B4" s="3"/>
    </row>
    <row r="5" spans="1:25" ht="19" x14ac:dyDescent="0.25">
      <c r="R5" s="23" t="s">
        <v>73</v>
      </c>
      <c r="S5" s="23"/>
      <c r="T5" s="23"/>
      <c r="U5" s="23"/>
      <c r="V5" s="23"/>
      <c r="W5" s="23"/>
      <c r="X5" s="23"/>
      <c r="Y5" s="23"/>
    </row>
    <row r="6" spans="1:25" ht="19" x14ac:dyDescent="0.25">
      <c r="R6" s="23" t="s">
        <v>74</v>
      </c>
      <c r="S6" s="23"/>
      <c r="T6" s="23"/>
      <c r="U6" s="23"/>
      <c r="V6" s="23"/>
      <c r="W6" s="23"/>
      <c r="X6" s="23"/>
      <c r="Y6" s="23"/>
    </row>
    <row r="7" spans="1:25" ht="19" x14ac:dyDescent="0.25">
      <c r="A7" s="4" t="s">
        <v>36</v>
      </c>
      <c r="B7" s="15" t="s">
        <v>72</v>
      </c>
      <c r="C7" s="15" t="s">
        <v>1</v>
      </c>
      <c r="D7" t="s">
        <v>76</v>
      </c>
      <c r="E7" t="s">
        <v>45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  <c r="L7" t="s">
        <v>47</v>
      </c>
      <c r="M7" t="s">
        <v>43</v>
      </c>
      <c r="N7" t="s">
        <v>46</v>
      </c>
      <c r="R7" s="23" t="s">
        <v>75</v>
      </c>
      <c r="S7" s="23"/>
      <c r="T7" s="23"/>
      <c r="U7" s="23"/>
      <c r="V7" s="23"/>
      <c r="W7" s="23"/>
      <c r="X7" s="23"/>
      <c r="Y7" s="23"/>
    </row>
    <row r="8" spans="1:25" x14ac:dyDescent="0.2">
      <c r="A8" t="s">
        <v>76</v>
      </c>
      <c r="B8">
        <v>1</v>
      </c>
      <c r="C8">
        <v>242</v>
      </c>
      <c r="D8" s="21">
        <f>IF($A8=D$7,1,0)</f>
        <v>1</v>
      </c>
      <c r="E8" s="21">
        <f t="shared" ref="E8:N8" si="0">IF($A8=E$7,1,0)</f>
        <v>0</v>
      </c>
      <c r="F8" s="21">
        <f t="shared" si="0"/>
        <v>0</v>
      </c>
      <c r="G8" s="21">
        <f t="shared" si="0"/>
        <v>0</v>
      </c>
      <c r="H8" s="21">
        <f t="shared" si="0"/>
        <v>0</v>
      </c>
      <c r="I8" s="21">
        <f t="shared" si="0"/>
        <v>0</v>
      </c>
      <c r="J8" s="21">
        <f t="shared" si="0"/>
        <v>0</v>
      </c>
      <c r="K8" s="21">
        <f t="shared" si="0"/>
        <v>0</v>
      </c>
      <c r="L8" s="21">
        <f t="shared" si="0"/>
        <v>0</v>
      </c>
      <c r="M8" s="21">
        <f t="shared" si="0"/>
        <v>0</v>
      </c>
      <c r="N8" s="21">
        <f t="shared" si="0"/>
        <v>0</v>
      </c>
    </row>
    <row r="9" spans="1:25" x14ac:dyDescent="0.2">
      <c r="A9" t="s">
        <v>45</v>
      </c>
      <c r="B9">
        <v>2</v>
      </c>
      <c r="C9">
        <v>235</v>
      </c>
      <c r="D9" s="21">
        <f t="shared" ref="D9:N43" si="1">IF($A9=D$7,1,0)</f>
        <v>0</v>
      </c>
      <c r="E9" s="21">
        <f t="shared" si="1"/>
        <v>1</v>
      </c>
      <c r="F9" s="21">
        <f t="shared" si="1"/>
        <v>0</v>
      </c>
      <c r="G9" s="21">
        <f t="shared" si="1"/>
        <v>0</v>
      </c>
      <c r="H9" s="21">
        <f t="shared" si="1"/>
        <v>0</v>
      </c>
      <c r="I9" s="21">
        <f t="shared" si="1"/>
        <v>0</v>
      </c>
      <c r="J9" s="21">
        <f t="shared" si="1"/>
        <v>0</v>
      </c>
      <c r="K9" s="21">
        <f t="shared" si="1"/>
        <v>0</v>
      </c>
      <c r="L9" s="21">
        <f t="shared" si="1"/>
        <v>0</v>
      </c>
      <c r="M9" s="21">
        <f t="shared" si="1"/>
        <v>0</v>
      </c>
      <c r="N9" s="21">
        <f t="shared" si="1"/>
        <v>0</v>
      </c>
    </row>
    <row r="10" spans="1:25" x14ac:dyDescent="0.2">
      <c r="A10" t="s">
        <v>37</v>
      </c>
      <c r="B10">
        <v>3</v>
      </c>
      <c r="C10">
        <v>232</v>
      </c>
      <c r="D10" s="21">
        <f t="shared" si="1"/>
        <v>0</v>
      </c>
      <c r="E10" s="21">
        <f t="shared" si="1"/>
        <v>0</v>
      </c>
      <c r="F10" s="21">
        <f t="shared" si="1"/>
        <v>1</v>
      </c>
      <c r="G10" s="21">
        <f t="shared" si="1"/>
        <v>0</v>
      </c>
      <c r="H10" s="21">
        <f t="shared" si="1"/>
        <v>0</v>
      </c>
      <c r="I10" s="21">
        <f t="shared" si="1"/>
        <v>0</v>
      </c>
      <c r="J10" s="21">
        <f t="shared" si="1"/>
        <v>0</v>
      </c>
      <c r="K10" s="21">
        <f t="shared" si="1"/>
        <v>0</v>
      </c>
      <c r="L10" s="21">
        <f t="shared" si="1"/>
        <v>0</v>
      </c>
      <c r="M10" s="21">
        <f t="shared" si="1"/>
        <v>0</v>
      </c>
      <c r="N10" s="21">
        <f t="shared" si="1"/>
        <v>0</v>
      </c>
    </row>
    <row r="11" spans="1:25" x14ac:dyDescent="0.2">
      <c r="A11" t="s">
        <v>38</v>
      </c>
      <c r="B11">
        <v>4</v>
      </c>
      <c r="C11">
        <v>178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1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1">
        <f t="shared" si="1"/>
        <v>0</v>
      </c>
      <c r="N11" s="21">
        <f t="shared" si="1"/>
        <v>0</v>
      </c>
    </row>
    <row r="12" spans="1:25" x14ac:dyDescent="0.2">
      <c r="A12" t="s">
        <v>39</v>
      </c>
      <c r="B12">
        <v>5</v>
      </c>
      <c r="C12">
        <v>184</v>
      </c>
      <c r="D12" s="21">
        <f t="shared" si="1"/>
        <v>0</v>
      </c>
      <c r="E12" s="21">
        <f t="shared" si="1"/>
        <v>0</v>
      </c>
      <c r="F12" s="21">
        <f t="shared" si="1"/>
        <v>0</v>
      </c>
      <c r="G12" s="21">
        <f t="shared" si="1"/>
        <v>0</v>
      </c>
      <c r="H12" s="21">
        <f t="shared" si="1"/>
        <v>1</v>
      </c>
      <c r="I12" s="21">
        <f t="shared" si="1"/>
        <v>0</v>
      </c>
      <c r="J12" s="21">
        <f t="shared" si="1"/>
        <v>0</v>
      </c>
      <c r="K12" s="21">
        <f t="shared" si="1"/>
        <v>0</v>
      </c>
      <c r="L12" s="21">
        <f t="shared" si="1"/>
        <v>0</v>
      </c>
      <c r="M12" s="21">
        <f t="shared" si="1"/>
        <v>0</v>
      </c>
      <c r="N12" s="21">
        <f t="shared" si="1"/>
        <v>0</v>
      </c>
    </row>
    <row r="13" spans="1:25" x14ac:dyDescent="0.2">
      <c r="A13" t="s">
        <v>40</v>
      </c>
      <c r="B13">
        <v>6</v>
      </c>
      <c r="C13">
        <v>140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1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</row>
    <row r="14" spans="1:25" x14ac:dyDescent="0.2">
      <c r="A14" t="s">
        <v>41</v>
      </c>
      <c r="B14">
        <v>7</v>
      </c>
      <c r="C14">
        <v>145</v>
      </c>
      <c r="D14" s="21">
        <f t="shared" si="1"/>
        <v>0</v>
      </c>
      <c r="E14" s="21">
        <f t="shared" si="1"/>
        <v>0</v>
      </c>
      <c r="F14" s="21">
        <f t="shared" si="1"/>
        <v>0</v>
      </c>
      <c r="G14" s="21">
        <f t="shared" si="1"/>
        <v>0</v>
      </c>
      <c r="H14" s="21">
        <f t="shared" si="1"/>
        <v>0</v>
      </c>
      <c r="I14" s="21">
        <f t="shared" si="1"/>
        <v>0</v>
      </c>
      <c r="J14" s="21">
        <f t="shared" si="1"/>
        <v>1</v>
      </c>
      <c r="K14" s="21">
        <f t="shared" si="1"/>
        <v>0</v>
      </c>
      <c r="L14" s="21">
        <f t="shared" si="1"/>
        <v>0</v>
      </c>
      <c r="M14" s="21">
        <f t="shared" si="1"/>
        <v>0</v>
      </c>
      <c r="N14" s="21">
        <f t="shared" si="1"/>
        <v>0</v>
      </c>
    </row>
    <row r="15" spans="1:25" x14ac:dyDescent="0.2">
      <c r="A15" t="s">
        <v>42</v>
      </c>
      <c r="B15">
        <v>8</v>
      </c>
      <c r="C15">
        <v>152</v>
      </c>
      <c r="D15" s="21">
        <f t="shared" si="1"/>
        <v>0</v>
      </c>
      <c r="E15" s="21">
        <f t="shared" si="1"/>
        <v>0</v>
      </c>
      <c r="F15" s="21">
        <f t="shared" si="1"/>
        <v>0</v>
      </c>
      <c r="G15" s="21">
        <f t="shared" si="1"/>
        <v>0</v>
      </c>
      <c r="H15" s="21">
        <f t="shared" si="1"/>
        <v>0</v>
      </c>
      <c r="I15" s="21">
        <f t="shared" si="1"/>
        <v>0</v>
      </c>
      <c r="J15" s="21">
        <f t="shared" si="1"/>
        <v>0</v>
      </c>
      <c r="K15" s="21">
        <f t="shared" si="1"/>
        <v>1</v>
      </c>
      <c r="L15" s="21">
        <f t="shared" si="1"/>
        <v>0</v>
      </c>
      <c r="M15" s="21">
        <f t="shared" si="1"/>
        <v>0</v>
      </c>
      <c r="N15" s="21">
        <f t="shared" si="1"/>
        <v>0</v>
      </c>
    </row>
    <row r="16" spans="1:25" x14ac:dyDescent="0.2">
      <c r="A16" t="s">
        <v>47</v>
      </c>
      <c r="B16">
        <v>9</v>
      </c>
      <c r="C16">
        <v>110</v>
      </c>
      <c r="D16" s="21">
        <f t="shared" si="1"/>
        <v>0</v>
      </c>
      <c r="E16" s="21">
        <f t="shared" si="1"/>
        <v>0</v>
      </c>
      <c r="F16" s="21">
        <f t="shared" si="1"/>
        <v>0</v>
      </c>
      <c r="G16" s="21">
        <f t="shared" si="1"/>
        <v>0</v>
      </c>
      <c r="H16" s="21">
        <f t="shared" si="1"/>
        <v>0</v>
      </c>
      <c r="I16" s="21">
        <f t="shared" si="1"/>
        <v>0</v>
      </c>
      <c r="J16" s="21">
        <f t="shared" si="1"/>
        <v>0</v>
      </c>
      <c r="K16" s="21">
        <f t="shared" si="1"/>
        <v>0</v>
      </c>
      <c r="L16" s="21">
        <f t="shared" si="1"/>
        <v>1</v>
      </c>
      <c r="M16" s="21">
        <f t="shared" si="1"/>
        <v>0</v>
      </c>
      <c r="N16" s="21">
        <f t="shared" si="1"/>
        <v>0</v>
      </c>
    </row>
    <row r="17" spans="1:17" x14ac:dyDescent="0.2">
      <c r="A17" t="s">
        <v>43</v>
      </c>
      <c r="B17">
        <v>10</v>
      </c>
      <c r="C17">
        <v>130</v>
      </c>
      <c r="D17" s="21">
        <f t="shared" si="1"/>
        <v>0</v>
      </c>
      <c r="E17" s="21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1</v>
      </c>
      <c r="N17" s="21">
        <f t="shared" si="1"/>
        <v>0</v>
      </c>
    </row>
    <row r="18" spans="1:17" x14ac:dyDescent="0.2">
      <c r="A18" t="s">
        <v>46</v>
      </c>
      <c r="B18">
        <v>11</v>
      </c>
      <c r="C18">
        <v>152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21">
        <f t="shared" si="1"/>
        <v>0</v>
      </c>
      <c r="J18" s="21">
        <f t="shared" si="1"/>
        <v>0</v>
      </c>
      <c r="K18" s="21">
        <f t="shared" si="1"/>
        <v>0</v>
      </c>
      <c r="L18" s="21">
        <f t="shared" si="1"/>
        <v>0</v>
      </c>
      <c r="M18" s="21">
        <f t="shared" si="1"/>
        <v>0</v>
      </c>
      <c r="N18" s="21">
        <f t="shared" si="1"/>
        <v>1</v>
      </c>
    </row>
    <row r="19" spans="1:17" x14ac:dyDescent="0.2">
      <c r="A19" t="s">
        <v>44</v>
      </c>
      <c r="B19">
        <v>12</v>
      </c>
      <c r="C19">
        <v>206</v>
      </c>
      <c r="D19" s="21">
        <f t="shared" si="1"/>
        <v>0</v>
      </c>
      <c r="E19" s="21">
        <f t="shared" si="1"/>
        <v>0</v>
      </c>
      <c r="F19" s="21">
        <f t="shared" si="1"/>
        <v>0</v>
      </c>
      <c r="G19" s="21">
        <f t="shared" si="1"/>
        <v>0</v>
      </c>
      <c r="H19" s="21">
        <f t="shared" si="1"/>
        <v>0</v>
      </c>
      <c r="I19" s="21">
        <f t="shared" si="1"/>
        <v>0</v>
      </c>
      <c r="J19" s="21">
        <f t="shared" si="1"/>
        <v>0</v>
      </c>
      <c r="K19" s="21">
        <f t="shared" si="1"/>
        <v>0</v>
      </c>
      <c r="L19" s="21">
        <f t="shared" si="1"/>
        <v>0</v>
      </c>
      <c r="M19" s="21">
        <f t="shared" si="1"/>
        <v>0</v>
      </c>
      <c r="N19" s="21">
        <f t="shared" si="1"/>
        <v>0</v>
      </c>
    </row>
    <row r="20" spans="1:17" x14ac:dyDescent="0.2">
      <c r="A20" t="s">
        <v>76</v>
      </c>
      <c r="B20">
        <v>13</v>
      </c>
      <c r="C20">
        <v>263</v>
      </c>
      <c r="D20" s="21">
        <f t="shared" si="1"/>
        <v>1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1">
        <f t="shared" si="1"/>
        <v>0</v>
      </c>
      <c r="L20" s="21">
        <f t="shared" si="1"/>
        <v>0</v>
      </c>
      <c r="M20" s="21">
        <f t="shared" si="1"/>
        <v>0</v>
      </c>
      <c r="N20" s="21">
        <f t="shared" si="1"/>
        <v>0</v>
      </c>
    </row>
    <row r="21" spans="1:17" x14ac:dyDescent="0.2">
      <c r="A21" t="s">
        <v>45</v>
      </c>
      <c r="B21">
        <v>14</v>
      </c>
      <c r="C21">
        <v>238</v>
      </c>
      <c r="D21" s="21">
        <f t="shared" si="1"/>
        <v>0</v>
      </c>
      <c r="E21" s="21">
        <f t="shared" si="1"/>
        <v>1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</row>
    <row r="22" spans="1:17" x14ac:dyDescent="0.2">
      <c r="A22" t="s">
        <v>37</v>
      </c>
      <c r="B22">
        <v>15</v>
      </c>
      <c r="C22">
        <v>247</v>
      </c>
      <c r="D22" s="21">
        <f t="shared" si="1"/>
        <v>0</v>
      </c>
      <c r="E22" s="21">
        <f t="shared" si="1"/>
        <v>0</v>
      </c>
      <c r="F22" s="21">
        <f t="shared" si="1"/>
        <v>1</v>
      </c>
      <c r="G22" s="21">
        <f t="shared" si="1"/>
        <v>0</v>
      </c>
      <c r="H22" s="21">
        <f t="shared" si="1"/>
        <v>0</v>
      </c>
      <c r="I22" s="21">
        <f t="shared" si="1"/>
        <v>0</v>
      </c>
      <c r="J22" s="21">
        <f t="shared" si="1"/>
        <v>0</v>
      </c>
      <c r="K22" s="21">
        <f t="shared" si="1"/>
        <v>0</v>
      </c>
      <c r="L22" s="21">
        <f t="shared" si="1"/>
        <v>0</v>
      </c>
      <c r="M22" s="21">
        <f t="shared" si="1"/>
        <v>0</v>
      </c>
      <c r="N22" s="21">
        <f t="shared" si="1"/>
        <v>0</v>
      </c>
    </row>
    <row r="23" spans="1:17" x14ac:dyDescent="0.2">
      <c r="A23" t="s">
        <v>38</v>
      </c>
      <c r="B23">
        <v>16</v>
      </c>
      <c r="C23">
        <v>193</v>
      </c>
      <c r="D23" s="21">
        <f t="shared" si="1"/>
        <v>0</v>
      </c>
      <c r="E23" s="21">
        <f t="shared" si="1"/>
        <v>0</v>
      </c>
      <c r="F23" s="21">
        <f t="shared" si="1"/>
        <v>0</v>
      </c>
      <c r="G23" s="21">
        <f t="shared" si="1"/>
        <v>1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21">
        <f t="shared" si="1"/>
        <v>0</v>
      </c>
      <c r="M23" s="21">
        <f t="shared" si="1"/>
        <v>0</v>
      </c>
      <c r="N23" s="21">
        <f t="shared" si="1"/>
        <v>0</v>
      </c>
    </row>
    <row r="24" spans="1:17" x14ac:dyDescent="0.2">
      <c r="A24" t="s">
        <v>39</v>
      </c>
      <c r="B24">
        <v>17</v>
      </c>
      <c r="C24">
        <v>193</v>
      </c>
      <c r="D24" s="21">
        <f t="shared" si="1"/>
        <v>0</v>
      </c>
      <c r="E24" s="21">
        <f t="shared" si="1"/>
        <v>0</v>
      </c>
      <c r="F24" s="21">
        <f t="shared" si="1"/>
        <v>0</v>
      </c>
      <c r="G24" s="21">
        <f t="shared" si="1"/>
        <v>0</v>
      </c>
      <c r="H24" s="21">
        <f t="shared" si="1"/>
        <v>1</v>
      </c>
      <c r="I24" s="21">
        <f t="shared" si="1"/>
        <v>0</v>
      </c>
      <c r="J24" s="21">
        <f t="shared" si="1"/>
        <v>0</v>
      </c>
      <c r="K24" s="21">
        <f t="shared" si="1"/>
        <v>0</v>
      </c>
      <c r="L24" s="21">
        <f t="shared" si="1"/>
        <v>0</v>
      </c>
      <c r="M24" s="21">
        <f t="shared" si="1"/>
        <v>0</v>
      </c>
      <c r="N24" s="21">
        <f t="shared" si="1"/>
        <v>0</v>
      </c>
    </row>
    <row r="25" spans="1:17" x14ac:dyDescent="0.2">
      <c r="A25" t="s">
        <v>40</v>
      </c>
      <c r="B25">
        <v>18</v>
      </c>
      <c r="C25">
        <v>149</v>
      </c>
      <c r="D25" s="21">
        <f t="shared" si="1"/>
        <v>0</v>
      </c>
      <c r="E25" s="21">
        <f t="shared" si="1"/>
        <v>0</v>
      </c>
      <c r="F25" s="21">
        <f t="shared" si="1"/>
        <v>0</v>
      </c>
      <c r="G25" s="21">
        <f t="shared" si="1"/>
        <v>0</v>
      </c>
      <c r="H25" s="21">
        <f t="shared" si="1"/>
        <v>0</v>
      </c>
      <c r="I25" s="21">
        <f t="shared" si="1"/>
        <v>1</v>
      </c>
      <c r="J25" s="21">
        <f t="shared" si="1"/>
        <v>0</v>
      </c>
      <c r="K25" s="21">
        <f t="shared" si="1"/>
        <v>0</v>
      </c>
      <c r="L25" s="21">
        <f t="shared" si="1"/>
        <v>0</v>
      </c>
      <c r="M25" s="21">
        <f t="shared" si="1"/>
        <v>0</v>
      </c>
      <c r="N25" s="21">
        <f t="shared" si="1"/>
        <v>0</v>
      </c>
    </row>
    <row r="26" spans="1:17" x14ac:dyDescent="0.2">
      <c r="A26" t="s">
        <v>41</v>
      </c>
      <c r="B26">
        <v>19</v>
      </c>
      <c r="C26">
        <v>157</v>
      </c>
      <c r="D26" s="21">
        <f t="shared" si="1"/>
        <v>0</v>
      </c>
      <c r="E26" s="21">
        <f t="shared" si="1"/>
        <v>0</v>
      </c>
      <c r="F26" s="21">
        <f t="shared" si="1"/>
        <v>0</v>
      </c>
      <c r="G26" s="21">
        <f t="shared" si="1"/>
        <v>0</v>
      </c>
      <c r="H26" s="21">
        <f t="shared" si="1"/>
        <v>0</v>
      </c>
      <c r="I26" s="21">
        <f t="shared" si="1"/>
        <v>0</v>
      </c>
      <c r="J26" s="21">
        <f t="shared" si="1"/>
        <v>1</v>
      </c>
      <c r="K26" s="21">
        <f t="shared" si="1"/>
        <v>0</v>
      </c>
      <c r="L26" s="21">
        <f t="shared" si="1"/>
        <v>0</v>
      </c>
      <c r="M26" s="21">
        <f t="shared" si="1"/>
        <v>0</v>
      </c>
      <c r="N26" s="21">
        <f t="shared" si="1"/>
        <v>0</v>
      </c>
    </row>
    <row r="27" spans="1:17" x14ac:dyDescent="0.2">
      <c r="A27" t="s">
        <v>42</v>
      </c>
      <c r="B27">
        <v>20</v>
      </c>
      <c r="C27">
        <v>161</v>
      </c>
      <c r="D27" s="21">
        <f t="shared" si="1"/>
        <v>0</v>
      </c>
      <c r="E27" s="21">
        <f t="shared" si="1"/>
        <v>0</v>
      </c>
      <c r="F27" s="21">
        <f t="shared" si="1"/>
        <v>0</v>
      </c>
      <c r="G27" s="21">
        <f t="shared" si="1"/>
        <v>0</v>
      </c>
      <c r="H27" s="21">
        <f t="shared" si="1"/>
        <v>0</v>
      </c>
      <c r="I27" s="21">
        <f t="shared" si="1"/>
        <v>0</v>
      </c>
      <c r="J27" s="21">
        <f t="shared" si="1"/>
        <v>0</v>
      </c>
      <c r="K27" s="21">
        <f t="shared" si="1"/>
        <v>1</v>
      </c>
      <c r="L27" s="21">
        <f t="shared" si="1"/>
        <v>0</v>
      </c>
      <c r="M27" s="21">
        <f t="shared" si="1"/>
        <v>0</v>
      </c>
      <c r="N27" s="21">
        <f t="shared" si="1"/>
        <v>0</v>
      </c>
    </row>
    <row r="28" spans="1:17" x14ac:dyDescent="0.2">
      <c r="A28" t="s">
        <v>47</v>
      </c>
      <c r="B28">
        <v>21</v>
      </c>
      <c r="C28">
        <v>122</v>
      </c>
      <c r="D28" s="21">
        <f t="shared" si="1"/>
        <v>0</v>
      </c>
      <c r="E28" s="21">
        <f t="shared" si="1"/>
        <v>0</v>
      </c>
      <c r="F28" s="21">
        <f t="shared" si="1"/>
        <v>0</v>
      </c>
      <c r="G28" s="21">
        <f t="shared" si="1"/>
        <v>0</v>
      </c>
      <c r="H28" s="21">
        <f t="shared" si="1"/>
        <v>0</v>
      </c>
      <c r="I28" s="21">
        <f t="shared" si="1"/>
        <v>0</v>
      </c>
      <c r="J28" s="21">
        <f t="shared" si="1"/>
        <v>0</v>
      </c>
      <c r="K28" s="21">
        <f t="shared" si="1"/>
        <v>0</v>
      </c>
      <c r="L28" s="21">
        <f t="shared" si="1"/>
        <v>1</v>
      </c>
      <c r="M28" s="21">
        <f t="shared" si="1"/>
        <v>0</v>
      </c>
      <c r="N28" s="21">
        <f t="shared" si="1"/>
        <v>0</v>
      </c>
      <c r="O28" s="4"/>
      <c r="P28" s="4"/>
      <c r="Q28" s="4"/>
    </row>
    <row r="29" spans="1:17" x14ac:dyDescent="0.2">
      <c r="A29" t="s">
        <v>43</v>
      </c>
      <c r="B29">
        <v>22</v>
      </c>
      <c r="C29">
        <v>130</v>
      </c>
      <c r="D29" s="21">
        <f t="shared" si="1"/>
        <v>0</v>
      </c>
      <c r="E29" s="21">
        <f t="shared" si="1"/>
        <v>0</v>
      </c>
      <c r="F29" s="21">
        <f t="shared" si="1"/>
        <v>0</v>
      </c>
      <c r="G29" s="21">
        <f t="shared" si="1"/>
        <v>0</v>
      </c>
      <c r="H29" s="21">
        <f t="shared" si="1"/>
        <v>0</v>
      </c>
      <c r="I29" s="21">
        <f t="shared" si="1"/>
        <v>0</v>
      </c>
      <c r="J29" s="21">
        <f t="shared" si="1"/>
        <v>0</v>
      </c>
      <c r="K29" s="21">
        <f t="shared" si="1"/>
        <v>0</v>
      </c>
      <c r="L29" s="21">
        <f t="shared" si="1"/>
        <v>0</v>
      </c>
      <c r="M29" s="21">
        <f t="shared" si="1"/>
        <v>1</v>
      </c>
      <c r="N29" s="21">
        <f t="shared" si="1"/>
        <v>0</v>
      </c>
    </row>
    <row r="30" spans="1:17" x14ac:dyDescent="0.2">
      <c r="A30" t="s">
        <v>46</v>
      </c>
      <c r="B30">
        <v>23</v>
      </c>
      <c r="C30">
        <v>167</v>
      </c>
      <c r="D30" s="21">
        <f t="shared" si="1"/>
        <v>0</v>
      </c>
      <c r="E30" s="21">
        <f t="shared" si="1"/>
        <v>0</v>
      </c>
      <c r="F30" s="21">
        <f t="shared" si="1"/>
        <v>0</v>
      </c>
      <c r="G30" s="21">
        <f t="shared" si="1"/>
        <v>0</v>
      </c>
      <c r="H30" s="21">
        <f t="shared" si="1"/>
        <v>0</v>
      </c>
      <c r="I30" s="21">
        <f t="shared" si="1"/>
        <v>0</v>
      </c>
      <c r="J30" s="21">
        <f t="shared" si="1"/>
        <v>0</v>
      </c>
      <c r="K30" s="21">
        <f t="shared" si="1"/>
        <v>0</v>
      </c>
      <c r="L30" s="21">
        <f t="shared" si="1"/>
        <v>0</v>
      </c>
      <c r="M30" s="21">
        <f t="shared" si="1"/>
        <v>0</v>
      </c>
      <c r="N30" s="21">
        <f t="shared" si="1"/>
        <v>1</v>
      </c>
    </row>
    <row r="31" spans="1:17" x14ac:dyDescent="0.2">
      <c r="A31" t="s">
        <v>44</v>
      </c>
      <c r="B31">
        <v>24</v>
      </c>
      <c r="C31">
        <v>230</v>
      </c>
      <c r="D31" s="21">
        <f t="shared" si="1"/>
        <v>0</v>
      </c>
      <c r="E31" s="21">
        <f t="shared" ref="E31:N44" si="2">IF($A31=E$7,1,0)</f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0</v>
      </c>
      <c r="L31" s="21">
        <f t="shared" si="2"/>
        <v>0</v>
      </c>
      <c r="M31" s="21">
        <f t="shared" si="2"/>
        <v>0</v>
      </c>
      <c r="N31" s="21">
        <f t="shared" si="2"/>
        <v>0</v>
      </c>
    </row>
    <row r="32" spans="1:17" x14ac:dyDescent="0.2">
      <c r="A32" t="s">
        <v>76</v>
      </c>
      <c r="B32">
        <v>25</v>
      </c>
      <c r="C32">
        <v>282</v>
      </c>
      <c r="D32" s="21">
        <f t="shared" si="1"/>
        <v>1</v>
      </c>
      <c r="E32" s="21">
        <f t="shared" si="2"/>
        <v>0</v>
      </c>
      <c r="F32" s="21">
        <f t="shared" si="2"/>
        <v>0</v>
      </c>
      <c r="G32" s="21">
        <f t="shared" si="2"/>
        <v>0</v>
      </c>
      <c r="H32" s="21">
        <f t="shared" si="2"/>
        <v>0</v>
      </c>
      <c r="I32" s="21">
        <f t="shared" si="2"/>
        <v>0</v>
      </c>
      <c r="J32" s="21">
        <f t="shared" si="2"/>
        <v>0</v>
      </c>
      <c r="K32" s="21">
        <f t="shared" si="2"/>
        <v>0</v>
      </c>
      <c r="L32" s="21">
        <f t="shared" si="2"/>
        <v>0</v>
      </c>
      <c r="M32" s="21">
        <f t="shared" si="2"/>
        <v>0</v>
      </c>
      <c r="N32" s="21">
        <f t="shared" si="2"/>
        <v>0</v>
      </c>
    </row>
    <row r="33" spans="1:14" x14ac:dyDescent="0.2">
      <c r="A33" t="s">
        <v>45</v>
      </c>
      <c r="B33">
        <v>26</v>
      </c>
      <c r="C33">
        <v>255</v>
      </c>
      <c r="D33" s="21">
        <f t="shared" si="1"/>
        <v>0</v>
      </c>
      <c r="E33" s="21">
        <f t="shared" si="2"/>
        <v>1</v>
      </c>
      <c r="F33" s="21">
        <f t="shared" si="2"/>
        <v>0</v>
      </c>
      <c r="G33" s="21">
        <f t="shared" si="2"/>
        <v>0</v>
      </c>
      <c r="H33" s="21">
        <f t="shared" si="2"/>
        <v>0</v>
      </c>
      <c r="I33" s="21">
        <f t="shared" si="2"/>
        <v>0</v>
      </c>
      <c r="J33" s="21">
        <f t="shared" si="2"/>
        <v>0</v>
      </c>
      <c r="K33" s="21">
        <f t="shared" si="2"/>
        <v>0</v>
      </c>
      <c r="L33" s="21">
        <f t="shared" si="2"/>
        <v>0</v>
      </c>
      <c r="M33" s="21">
        <f t="shared" si="2"/>
        <v>0</v>
      </c>
      <c r="N33" s="21">
        <f t="shared" si="2"/>
        <v>0</v>
      </c>
    </row>
    <row r="34" spans="1:14" x14ac:dyDescent="0.2">
      <c r="A34" t="s">
        <v>37</v>
      </c>
      <c r="B34">
        <v>27</v>
      </c>
      <c r="C34">
        <v>265</v>
      </c>
      <c r="D34" s="21">
        <f t="shared" si="1"/>
        <v>0</v>
      </c>
      <c r="E34" s="21">
        <f t="shared" si="2"/>
        <v>0</v>
      </c>
      <c r="F34" s="21">
        <f t="shared" si="2"/>
        <v>1</v>
      </c>
      <c r="G34" s="21">
        <f t="shared" si="2"/>
        <v>0</v>
      </c>
      <c r="H34" s="21">
        <f t="shared" si="2"/>
        <v>0</v>
      </c>
      <c r="I34" s="21">
        <f t="shared" si="2"/>
        <v>0</v>
      </c>
      <c r="J34" s="21">
        <f t="shared" si="2"/>
        <v>0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</row>
    <row r="35" spans="1:14" x14ac:dyDescent="0.2">
      <c r="A35" t="s">
        <v>38</v>
      </c>
      <c r="B35">
        <v>28</v>
      </c>
      <c r="C35">
        <v>205</v>
      </c>
      <c r="D35" s="21">
        <f t="shared" si="1"/>
        <v>0</v>
      </c>
      <c r="E35" s="21">
        <f t="shared" si="2"/>
        <v>0</v>
      </c>
      <c r="F35" s="21">
        <f t="shared" si="2"/>
        <v>0</v>
      </c>
      <c r="G35" s="21">
        <f t="shared" si="2"/>
        <v>1</v>
      </c>
      <c r="H35" s="21">
        <f t="shared" si="2"/>
        <v>0</v>
      </c>
      <c r="I35" s="21">
        <f t="shared" si="2"/>
        <v>0</v>
      </c>
      <c r="J35" s="21">
        <f t="shared" si="2"/>
        <v>0</v>
      </c>
      <c r="K35" s="21">
        <f t="shared" si="2"/>
        <v>0</v>
      </c>
      <c r="L35" s="21">
        <f t="shared" si="2"/>
        <v>0</v>
      </c>
      <c r="M35" s="21">
        <f t="shared" si="2"/>
        <v>0</v>
      </c>
      <c r="N35" s="21">
        <f t="shared" si="2"/>
        <v>0</v>
      </c>
    </row>
    <row r="36" spans="1:14" x14ac:dyDescent="0.2">
      <c r="A36" t="s">
        <v>39</v>
      </c>
      <c r="B36">
        <v>29</v>
      </c>
      <c r="C36">
        <v>210</v>
      </c>
      <c r="D36" s="21">
        <f t="shared" si="1"/>
        <v>0</v>
      </c>
      <c r="E36" s="21">
        <f t="shared" si="2"/>
        <v>0</v>
      </c>
      <c r="F36" s="21">
        <f t="shared" si="2"/>
        <v>0</v>
      </c>
      <c r="G36" s="21">
        <f t="shared" si="2"/>
        <v>0</v>
      </c>
      <c r="H36" s="21">
        <f t="shared" si="2"/>
        <v>1</v>
      </c>
      <c r="I36" s="21">
        <f t="shared" si="2"/>
        <v>0</v>
      </c>
      <c r="J36" s="21">
        <f t="shared" si="2"/>
        <v>0</v>
      </c>
      <c r="K36" s="21">
        <f t="shared" si="2"/>
        <v>0</v>
      </c>
      <c r="L36" s="21">
        <f t="shared" si="2"/>
        <v>0</v>
      </c>
      <c r="M36" s="21">
        <f t="shared" si="2"/>
        <v>0</v>
      </c>
      <c r="N36" s="21">
        <f t="shared" si="2"/>
        <v>0</v>
      </c>
    </row>
    <row r="37" spans="1:14" x14ac:dyDescent="0.2">
      <c r="A37" t="s">
        <v>40</v>
      </c>
      <c r="B37">
        <v>30</v>
      </c>
      <c r="C37">
        <v>160</v>
      </c>
      <c r="D37" s="21">
        <f t="shared" si="1"/>
        <v>0</v>
      </c>
      <c r="E37" s="21">
        <f t="shared" si="2"/>
        <v>0</v>
      </c>
      <c r="F37" s="21">
        <f t="shared" si="2"/>
        <v>0</v>
      </c>
      <c r="G37" s="21">
        <f t="shared" si="2"/>
        <v>0</v>
      </c>
      <c r="H37" s="21">
        <f t="shared" si="2"/>
        <v>0</v>
      </c>
      <c r="I37" s="21">
        <f t="shared" si="2"/>
        <v>1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0</v>
      </c>
    </row>
    <row r="38" spans="1:14" x14ac:dyDescent="0.2">
      <c r="A38" t="s">
        <v>41</v>
      </c>
      <c r="B38">
        <v>31</v>
      </c>
      <c r="C38">
        <v>166</v>
      </c>
      <c r="D38" s="21">
        <f t="shared" si="1"/>
        <v>0</v>
      </c>
      <c r="E38" s="21">
        <f t="shared" si="2"/>
        <v>0</v>
      </c>
      <c r="F38" s="21">
        <f t="shared" si="2"/>
        <v>0</v>
      </c>
      <c r="G38" s="21">
        <f t="shared" si="2"/>
        <v>0</v>
      </c>
      <c r="H38" s="21">
        <f t="shared" si="2"/>
        <v>0</v>
      </c>
      <c r="I38" s="21">
        <f t="shared" si="2"/>
        <v>0</v>
      </c>
      <c r="J38" s="21">
        <f t="shared" si="2"/>
        <v>1</v>
      </c>
      <c r="K38" s="21">
        <f t="shared" si="2"/>
        <v>0</v>
      </c>
      <c r="L38" s="21">
        <f t="shared" si="2"/>
        <v>0</v>
      </c>
      <c r="M38" s="21">
        <f t="shared" si="2"/>
        <v>0</v>
      </c>
      <c r="N38" s="21">
        <f t="shared" si="2"/>
        <v>0</v>
      </c>
    </row>
    <row r="39" spans="1:14" x14ac:dyDescent="0.2">
      <c r="A39" t="s">
        <v>42</v>
      </c>
      <c r="B39">
        <v>32</v>
      </c>
      <c r="C39">
        <v>174</v>
      </c>
      <c r="D39" s="21">
        <f t="shared" si="1"/>
        <v>0</v>
      </c>
      <c r="E39" s="21">
        <f t="shared" si="2"/>
        <v>0</v>
      </c>
      <c r="F39" s="21">
        <f t="shared" si="2"/>
        <v>0</v>
      </c>
      <c r="G39" s="21">
        <f t="shared" si="2"/>
        <v>0</v>
      </c>
      <c r="H39" s="21">
        <f t="shared" si="2"/>
        <v>0</v>
      </c>
      <c r="I39" s="21">
        <f t="shared" si="2"/>
        <v>0</v>
      </c>
      <c r="J39" s="21">
        <f t="shared" si="2"/>
        <v>0</v>
      </c>
      <c r="K39" s="21">
        <f t="shared" si="2"/>
        <v>1</v>
      </c>
      <c r="L39" s="21">
        <f t="shared" si="2"/>
        <v>0</v>
      </c>
      <c r="M39" s="21">
        <f t="shared" si="2"/>
        <v>0</v>
      </c>
      <c r="N39" s="21">
        <f t="shared" si="2"/>
        <v>0</v>
      </c>
    </row>
    <row r="40" spans="1:14" x14ac:dyDescent="0.2">
      <c r="A40" t="s">
        <v>47</v>
      </c>
      <c r="B40">
        <v>33</v>
      </c>
      <c r="C40">
        <v>126</v>
      </c>
      <c r="D40" s="21">
        <f t="shared" si="1"/>
        <v>0</v>
      </c>
      <c r="E40" s="21">
        <f t="shared" si="2"/>
        <v>0</v>
      </c>
      <c r="F40" s="21">
        <f t="shared" si="2"/>
        <v>0</v>
      </c>
      <c r="G40" s="21">
        <f t="shared" si="2"/>
        <v>0</v>
      </c>
      <c r="H40" s="21">
        <f t="shared" si="2"/>
        <v>0</v>
      </c>
      <c r="I40" s="21">
        <f t="shared" si="2"/>
        <v>0</v>
      </c>
      <c r="J40" s="21">
        <f t="shared" si="2"/>
        <v>0</v>
      </c>
      <c r="K40" s="21">
        <f t="shared" si="2"/>
        <v>0</v>
      </c>
      <c r="L40" s="21">
        <f t="shared" si="2"/>
        <v>1</v>
      </c>
      <c r="M40" s="21">
        <f t="shared" si="2"/>
        <v>0</v>
      </c>
      <c r="N40" s="21">
        <f t="shared" si="2"/>
        <v>0</v>
      </c>
    </row>
    <row r="41" spans="1:14" x14ac:dyDescent="0.2">
      <c r="A41" t="s">
        <v>43</v>
      </c>
      <c r="B41">
        <v>34</v>
      </c>
      <c r="C41">
        <v>148</v>
      </c>
      <c r="D41" s="21">
        <f t="shared" si="1"/>
        <v>0</v>
      </c>
      <c r="E41" s="21">
        <f t="shared" si="2"/>
        <v>0</v>
      </c>
      <c r="F41" s="21">
        <f t="shared" si="2"/>
        <v>0</v>
      </c>
      <c r="G41" s="21">
        <f t="shared" si="2"/>
        <v>0</v>
      </c>
      <c r="H41" s="21">
        <f t="shared" si="2"/>
        <v>0</v>
      </c>
      <c r="I41" s="21">
        <f t="shared" si="2"/>
        <v>0</v>
      </c>
      <c r="J41" s="21">
        <f t="shared" si="2"/>
        <v>0</v>
      </c>
      <c r="K41" s="21">
        <f t="shared" si="2"/>
        <v>0</v>
      </c>
      <c r="L41" s="21">
        <f t="shared" si="2"/>
        <v>0</v>
      </c>
      <c r="M41" s="21">
        <f t="shared" si="2"/>
        <v>1</v>
      </c>
      <c r="N41" s="21">
        <f t="shared" si="2"/>
        <v>0</v>
      </c>
    </row>
    <row r="42" spans="1:14" x14ac:dyDescent="0.2">
      <c r="A42" t="s">
        <v>46</v>
      </c>
      <c r="B42">
        <v>35</v>
      </c>
      <c r="C42">
        <v>173</v>
      </c>
      <c r="D42" s="21">
        <f t="shared" si="1"/>
        <v>0</v>
      </c>
      <c r="E42" s="21">
        <f t="shared" si="2"/>
        <v>0</v>
      </c>
      <c r="F42" s="21">
        <f t="shared" si="2"/>
        <v>0</v>
      </c>
      <c r="G42" s="21">
        <f t="shared" si="2"/>
        <v>0</v>
      </c>
      <c r="H42" s="21">
        <f t="shared" si="2"/>
        <v>0</v>
      </c>
      <c r="I42" s="21">
        <f t="shared" si="2"/>
        <v>0</v>
      </c>
      <c r="J42" s="21">
        <f t="shared" si="2"/>
        <v>0</v>
      </c>
      <c r="K42" s="21">
        <f t="shared" si="2"/>
        <v>0</v>
      </c>
      <c r="L42" s="21">
        <f t="shared" si="2"/>
        <v>0</v>
      </c>
      <c r="M42" s="21">
        <f t="shared" si="2"/>
        <v>0</v>
      </c>
      <c r="N42" s="21">
        <f t="shared" si="2"/>
        <v>1</v>
      </c>
    </row>
    <row r="43" spans="1:14" x14ac:dyDescent="0.2">
      <c r="A43" t="s">
        <v>44</v>
      </c>
      <c r="B43">
        <v>36</v>
      </c>
      <c r="C43">
        <v>235</v>
      </c>
      <c r="D43" s="21">
        <f t="shared" si="1"/>
        <v>0</v>
      </c>
      <c r="E43" s="21">
        <f t="shared" si="2"/>
        <v>0</v>
      </c>
      <c r="F43" s="21">
        <f t="shared" si="2"/>
        <v>0</v>
      </c>
      <c r="G43" s="21">
        <f t="shared" si="2"/>
        <v>0</v>
      </c>
      <c r="H43" s="21">
        <f t="shared" si="2"/>
        <v>0</v>
      </c>
      <c r="I43" s="21">
        <f t="shared" si="2"/>
        <v>0</v>
      </c>
      <c r="J43" s="21">
        <f t="shared" si="2"/>
        <v>0</v>
      </c>
      <c r="K43" s="21">
        <f t="shared" si="2"/>
        <v>0</v>
      </c>
      <c r="L43" s="21">
        <f t="shared" si="2"/>
        <v>0</v>
      </c>
      <c r="M43" s="21">
        <f t="shared" si="2"/>
        <v>0</v>
      </c>
      <c r="N43" s="21">
        <f t="shared" si="2"/>
        <v>0</v>
      </c>
    </row>
    <row r="44" spans="1:14" x14ac:dyDescent="0.2">
      <c r="A44" s="24" t="s">
        <v>76</v>
      </c>
      <c r="B44" s="24">
        <v>37</v>
      </c>
      <c r="C44" s="24">
        <f>Regression!$B$17+Regression!B18</f>
        <v>262.33333333333326</v>
      </c>
      <c r="D44" s="22">
        <f t="shared" ref="D44" si="3">IF($A44=D$7,1,0)</f>
        <v>1</v>
      </c>
      <c r="E44" s="22">
        <f t="shared" si="2"/>
        <v>0</v>
      </c>
      <c r="F44" s="22">
        <f t="shared" si="2"/>
        <v>0</v>
      </c>
      <c r="G44" s="22">
        <f t="shared" si="2"/>
        <v>0</v>
      </c>
      <c r="H44" s="22">
        <f t="shared" si="2"/>
        <v>0</v>
      </c>
      <c r="I44" s="22">
        <f t="shared" si="2"/>
        <v>0</v>
      </c>
      <c r="J44" s="22">
        <f t="shared" si="2"/>
        <v>0</v>
      </c>
      <c r="K44" s="22">
        <f t="shared" si="2"/>
        <v>0</v>
      </c>
      <c r="L44" s="22">
        <f t="shared" si="2"/>
        <v>0</v>
      </c>
      <c r="M44" s="22">
        <f t="shared" si="2"/>
        <v>0</v>
      </c>
      <c r="N44" s="22">
        <f t="shared" si="2"/>
        <v>0</v>
      </c>
    </row>
    <row r="45" spans="1:14" x14ac:dyDescent="0.2">
      <c r="A45" s="24" t="s">
        <v>45</v>
      </c>
      <c r="B45" s="24">
        <v>38</v>
      </c>
      <c r="C45" s="24">
        <f>Regression!$B$17+Regression!B19</f>
        <v>242.6666666666666</v>
      </c>
    </row>
    <row r="46" spans="1:14" x14ac:dyDescent="0.2">
      <c r="A46" s="24" t="s">
        <v>37</v>
      </c>
      <c r="B46" s="24">
        <v>39</v>
      </c>
      <c r="C46" s="24">
        <f>Regression!$B$17+Regression!B20</f>
        <v>248</v>
      </c>
    </row>
    <row r="47" spans="1:14" x14ac:dyDescent="0.2">
      <c r="A47" s="24" t="s">
        <v>38</v>
      </c>
      <c r="B47" s="24">
        <v>40</v>
      </c>
      <c r="C47" s="24">
        <f>Regression!$B$17+Regression!B21</f>
        <v>192</v>
      </c>
    </row>
    <row r="48" spans="1:14" x14ac:dyDescent="0.2">
      <c r="A48" s="24" t="s">
        <v>39</v>
      </c>
      <c r="B48" s="24">
        <v>41</v>
      </c>
      <c r="C48" s="24">
        <f>Regression!$B$17+Regression!B22</f>
        <v>195.66666666666669</v>
      </c>
      <c r="E48" t="s">
        <v>77</v>
      </c>
    </row>
    <row r="49" spans="1:5" x14ac:dyDescent="0.2">
      <c r="A49" s="24" t="s">
        <v>40</v>
      </c>
      <c r="B49" s="24">
        <v>42</v>
      </c>
      <c r="C49" s="24">
        <f>Regression!$B$17+Regression!B23</f>
        <v>149.66666666666663</v>
      </c>
    </row>
    <row r="50" spans="1:5" x14ac:dyDescent="0.2">
      <c r="A50" s="24" t="s">
        <v>41</v>
      </c>
      <c r="B50" s="24">
        <v>43</v>
      </c>
      <c r="C50" s="24">
        <f>Regression!$B$17+Regression!B24</f>
        <v>156</v>
      </c>
    </row>
    <row r="51" spans="1:5" x14ac:dyDescent="0.2">
      <c r="A51" s="24" t="s">
        <v>42</v>
      </c>
      <c r="B51" s="24">
        <v>44</v>
      </c>
      <c r="C51" s="24">
        <f>Regression!$B$17+Regression!B25</f>
        <v>162.33333333333331</v>
      </c>
      <c r="E51" t="s">
        <v>78</v>
      </c>
    </row>
    <row r="52" spans="1:5" x14ac:dyDescent="0.2">
      <c r="A52" s="24" t="s">
        <v>47</v>
      </c>
      <c r="B52" s="24">
        <v>45</v>
      </c>
      <c r="C52" s="24">
        <f>Regression!$B$17+Regression!B26</f>
        <v>119.33333333333327</v>
      </c>
      <c r="E52" t="s">
        <v>79</v>
      </c>
    </row>
    <row r="53" spans="1:5" x14ac:dyDescent="0.2">
      <c r="A53" s="24" t="s">
        <v>43</v>
      </c>
      <c r="B53" s="24">
        <v>46</v>
      </c>
      <c r="C53" s="24">
        <f>Regression!$B$17+Regression!B27</f>
        <v>136.00000000000003</v>
      </c>
      <c r="E53" t="s">
        <v>80</v>
      </c>
    </row>
    <row r="54" spans="1:5" x14ac:dyDescent="0.2">
      <c r="A54" s="24" t="s">
        <v>46</v>
      </c>
      <c r="B54" s="24">
        <v>47</v>
      </c>
      <c r="C54" s="24">
        <f>Regression!$B$17+Regression!B28</f>
        <v>164</v>
      </c>
    </row>
    <row r="55" spans="1:5" x14ac:dyDescent="0.2">
      <c r="A55" s="24" t="s">
        <v>44</v>
      </c>
      <c r="B55" s="24">
        <v>48</v>
      </c>
      <c r="C55" s="24">
        <f>Regression!B17</f>
        <v>223.66666666666666</v>
      </c>
    </row>
    <row r="56" spans="1:5" x14ac:dyDescent="0.2">
      <c r="A56" s="24"/>
      <c r="B56" s="24"/>
      <c r="C56" s="24"/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0102-6972-444C-B49F-47CF49C16429}">
  <dimension ref="A1:I28"/>
  <sheetViews>
    <sheetView tabSelected="1" workbookViewId="0">
      <selection activeCell="K12" sqref="K12"/>
    </sheetView>
  </sheetViews>
  <sheetFormatPr baseColWidth="10" defaultRowHeight="15" x14ac:dyDescent="0.2"/>
  <sheetData>
    <row r="1" spans="1:9" x14ac:dyDescent="0.2">
      <c r="A1" t="s">
        <v>48</v>
      </c>
    </row>
    <row r="2" spans="1:9" ht="16" thickBot="1" x14ac:dyDescent="0.25"/>
    <row r="3" spans="1:9" x14ac:dyDescent="0.2">
      <c r="A3" s="20" t="s">
        <v>49</v>
      </c>
      <c r="B3" s="20"/>
    </row>
    <row r="4" spans="1:9" x14ac:dyDescent="0.2">
      <c r="A4" s="17" t="s">
        <v>50</v>
      </c>
      <c r="B4" s="17">
        <v>0.97376866998816569</v>
      </c>
    </row>
    <row r="5" spans="1:9" x14ac:dyDescent="0.2">
      <c r="A5" s="17" t="s">
        <v>51</v>
      </c>
      <c r="B5" s="17">
        <v>0.94822542265052123</v>
      </c>
    </row>
    <row r="6" spans="1:9" x14ac:dyDescent="0.2">
      <c r="A6" s="17" t="s">
        <v>52</v>
      </c>
      <c r="B6" s="17">
        <v>0.92449540803201014</v>
      </c>
    </row>
    <row r="7" spans="1:9" x14ac:dyDescent="0.2">
      <c r="A7" s="17" t="s">
        <v>53</v>
      </c>
      <c r="B7" s="17">
        <v>12.95933811752918</v>
      </c>
    </row>
    <row r="8" spans="1:9" ht="16" thickBot="1" x14ac:dyDescent="0.25">
      <c r="A8" s="18" t="s">
        <v>54</v>
      </c>
      <c r="B8" s="18">
        <v>36</v>
      </c>
    </row>
    <row r="10" spans="1:9" ht="16" thickBot="1" x14ac:dyDescent="0.25">
      <c r="A10" t="s">
        <v>55</v>
      </c>
    </row>
    <row r="11" spans="1:9" x14ac:dyDescent="0.2">
      <c r="A11" s="19"/>
      <c r="B11" s="19" t="s">
        <v>60</v>
      </c>
      <c r="C11" s="19" t="s">
        <v>61</v>
      </c>
      <c r="D11" s="19" t="s">
        <v>62</v>
      </c>
      <c r="E11" s="19" t="s">
        <v>63</v>
      </c>
      <c r="F11" s="19" t="s">
        <v>64</v>
      </c>
    </row>
    <row r="12" spans="1:9" x14ac:dyDescent="0.2">
      <c r="A12" s="17" t="s">
        <v>56</v>
      </c>
      <c r="B12" s="17">
        <v>11</v>
      </c>
      <c r="C12" s="17">
        <v>73819.638888888876</v>
      </c>
      <c r="D12" s="17">
        <v>6710.8762626262615</v>
      </c>
      <c r="E12" s="17">
        <v>39.958905963371642</v>
      </c>
      <c r="F12" s="17">
        <v>1.0167194194730488E-12</v>
      </c>
    </row>
    <row r="13" spans="1:9" x14ac:dyDescent="0.2">
      <c r="A13" s="17" t="s">
        <v>57</v>
      </c>
      <c r="B13" s="17">
        <v>24</v>
      </c>
      <c r="C13" s="17">
        <v>4030.6666666666742</v>
      </c>
      <c r="D13" s="17">
        <v>167.94444444444477</v>
      </c>
      <c r="E13" s="17"/>
      <c r="F13" s="17"/>
    </row>
    <row r="14" spans="1:9" ht="16" thickBot="1" x14ac:dyDescent="0.25">
      <c r="A14" s="18" t="s">
        <v>58</v>
      </c>
      <c r="B14" s="18">
        <v>35</v>
      </c>
      <c r="C14" s="18">
        <v>77850.305555555547</v>
      </c>
      <c r="D14" s="18"/>
      <c r="E14" s="18"/>
      <c r="F14" s="18"/>
    </row>
    <row r="15" spans="1:9" ht="16" thickBot="1" x14ac:dyDescent="0.25"/>
    <row r="16" spans="1:9" x14ac:dyDescent="0.2">
      <c r="A16" s="19"/>
      <c r="B16" s="19" t="s">
        <v>65</v>
      </c>
      <c r="C16" s="19" t="s">
        <v>53</v>
      </c>
      <c r="D16" s="19" t="s">
        <v>66</v>
      </c>
      <c r="E16" s="19" t="s">
        <v>67</v>
      </c>
      <c r="F16" s="19" t="s">
        <v>68</v>
      </c>
      <c r="G16" s="19" t="s">
        <v>69</v>
      </c>
      <c r="H16" s="19" t="s">
        <v>70</v>
      </c>
      <c r="I16" s="19" t="s">
        <v>71</v>
      </c>
    </row>
    <row r="17" spans="1:9" x14ac:dyDescent="0.2">
      <c r="A17" s="17" t="s">
        <v>59</v>
      </c>
      <c r="B17" s="17">
        <v>223.66666666666666</v>
      </c>
      <c r="C17" s="17">
        <v>7.4820773506748468</v>
      </c>
      <c r="D17" s="17">
        <v>29.893658697138839</v>
      </c>
      <c r="E17" s="17">
        <v>1.6716223356111493E-20</v>
      </c>
      <c r="F17" s="17">
        <v>208.22441798461921</v>
      </c>
      <c r="G17" s="17">
        <v>239.10891534871411</v>
      </c>
      <c r="H17" s="17">
        <v>208.22441798461921</v>
      </c>
      <c r="I17" s="17">
        <v>239.10891534871411</v>
      </c>
    </row>
    <row r="18" spans="1:9" x14ac:dyDescent="0.2">
      <c r="A18" s="17" t="s">
        <v>76</v>
      </c>
      <c r="B18" s="17">
        <v>38.666666666666629</v>
      </c>
      <c r="C18" s="17">
        <v>10.58125526404892</v>
      </c>
      <c r="D18" s="17">
        <v>3.6542608321756731</v>
      </c>
      <c r="E18" s="17">
        <v>1.2558519910310375E-3</v>
      </c>
      <c r="F18" s="17">
        <v>16.828029146977091</v>
      </c>
      <c r="G18" s="17">
        <v>60.50530418635617</v>
      </c>
      <c r="H18" s="17">
        <v>16.828029146977091</v>
      </c>
      <c r="I18" s="17">
        <v>60.50530418635617</v>
      </c>
    </row>
    <row r="19" spans="1:9" x14ac:dyDescent="0.2">
      <c r="A19" s="17" t="s">
        <v>45</v>
      </c>
      <c r="B19" s="17">
        <v>18.999999999999954</v>
      </c>
      <c r="C19" s="17">
        <v>10.581255264048938</v>
      </c>
      <c r="D19" s="17">
        <v>1.7956281675345924</v>
      </c>
      <c r="E19" s="17">
        <v>8.5156393612995582E-2</v>
      </c>
      <c r="F19" s="17">
        <v>-2.8386375196896214</v>
      </c>
      <c r="G19" s="17">
        <v>40.838637519689527</v>
      </c>
      <c r="H19" s="17">
        <v>-2.8386375196896214</v>
      </c>
      <c r="I19" s="17">
        <v>40.838637519689527</v>
      </c>
    </row>
    <row r="20" spans="1:9" x14ac:dyDescent="0.2">
      <c r="A20" s="17" t="s">
        <v>37</v>
      </c>
      <c r="B20" s="17">
        <v>24.333333333333346</v>
      </c>
      <c r="C20" s="17">
        <v>10.581255264048924</v>
      </c>
      <c r="D20" s="17">
        <v>2.2996641443864179</v>
      </c>
      <c r="E20" s="17">
        <v>3.0471582297103138E-2</v>
      </c>
      <c r="F20" s="17">
        <v>2.4946958136438004</v>
      </c>
      <c r="G20" s="17">
        <v>46.171970853022891</v>
      </c>
      <c r="H20" s="17">
        <v>2.4946958136438004</v>
      </c>
      <c r="I20" s="17">
        <v>46.171970853022891</v>
      </c>
    </row>
    <row r="21" spans="1:9" x14ac:dyDescent="0.2">
      <c r="A21" s="17" t="s">
        <v>38</v>
      </c>
      <c r="B21" s="17">
        <v>-31.666666666666654</v>
      </c>
      <c r="C21" s="17">
        <v>10.581255264048925</v>
      </c>
      <c r="D21" s="17">
        <v>-2.9927136125576634</v>
      </c>
      <c r="E21" s="17">
        <v>6.3140658285535589E-3</v>
      </c>
      <c r="F21" s="17">
        <v>-53.505304186356206</v>
      </c>
      <c r="G21" s="17">
        <v>-9.8280291469771033</v>
      </c>
      <c r="H21" s="17">
        <v>-53.505304186356206</v>
      </c>
      <c r="I21" s="17">
        <v>-9.8280291469771033</v>
      </c>
    </row>
    <row r="22" spans="1:9" x14ac:dyDescent="0.2">
      <c r="A22" s="17" t="s">
        <v>39</v>
      </c>
      <c r="B22" s="17">
        <v>-27.999999999999986</v>
      </c>
      <c r="C22" s="17">
        <v>10.581255264048927</v>
      </c>
      <c r="D22" s="17">
        <v>-2.6461888784720387</v>
      </c>
      <c r="E22" s="17">
        <v>1.414243944699888E-2</v>
      </c>
      <c r="F22" s="17">
        <v>-49.838637519689541</v>
      </c>
      <c r="G22" s="17">
        <v>-6.1613624803104328</v>
      </c>
      <c r="H22" s="17">
        <v>-49.838637519689541</v>
      </c>
      <c r="I22" s="17">
        <v>-6.1613624803104328</v>
      </c>
    </row>
    <row r="23" spans="1:9" x14ac:dyDescent="0.2">
      <c r="A23" s="17" t="s">
        <v>40</v>
      </c>
      <c r="B23" s="17">
        <v>-74.000000000000028</v>
      </c>
      <c r="C23" s="17">
        <v>10.581255264048933</v>
      </c>
      <c r="D23" s="17">
        <v>-6.9934991788189622</v>
      </c>
      <c r="E23" s="17">
        <v>3.1282294214944371E-7</v>
      </c>
      <c r="F23" s="17">
        <v>-95.838637519689598</v>
      </c>
      <c r="G23" s="17">
        <v>-52.161362480310466</v>
      </c>
      <c r="H23" s="17">
        <v>-95.838637519689598</v>
      </c>
      <c r="I23" s="17">
        <v>-52.161362480310466</v>
      </c>
    </row>
    <row r="24" spans="1:9" x14ac:dyDescent="0.2">
      <c r="A24" s="17" t="s">
        <v>41</v>
      </c>
      <c r="B24" s="17">
        <v>-67.666666666666671</v>
      </c>
      <c r="C24" s="17">
        <v>10.581255264048929</v>
      </c>
      <c r="D24" s="17">
        <v>-6.3949564563074297</v>
      </c>
      <c r="E24" s="17">
        <v>1.3007812708599671E-6</v>
      </c>
      <c r="F24" s="17">
        <v>-89.505304186356227</v>
      </c>
      <c r="G24" s="17">
        <v>-45.828029146977116</v>
      </c>
      <c r="H24" s="17">
        <v>-89.505304186356227</v>
      </c>
      <c r="I24" s="17">
        <v>-45.828029146977116</v>
      </c>
    </row>
    <row r="25" spans="1:9" x14ac:dyDescent="0.2">
      <c r="A25" s="17" t="s">
        <v>42</v>
      </c>
      <c r="B25" s="17">
        <v>-61.333333333333336</v>
      </c>
      <c r="C25" s="17">
        <v>10.581255264048929</v>
      </c>
      <c r="D25" s="17">
        <v>-5.7964137337958963</v>
      </c>
      <c r="E25" s="17">
        <v>5.6326000413513701E-6</v>
      </c>
      <c r="F25" s="17">
        <v>-83.171970853022898</v>
      </c>
      <c r="G25" s="17">
        <v>-39.49469581364378</v>
      </c>
      <c r="H25" s="17">
        <v>-83.171970853022898</v>
      </c>
      <c r="I25" s="17">
        <v>-39.49469581364378</v>
      </c>
    </row>
    <row r="26" spans="1:9" x14ac:dyDescent="0.2">
      <c r="A26" s="17" t="s">
        <v>47</v>
      </c>
      <c r="B26" s="17">
        <v>-104.33333333333339</v>
      </c>
      <c r="C26" s="17">
        <v>10.581255264048933</v>
      </c>
      <c r="D26" s="17">
        <v>-9.8602037971636722</v>
      </c>
      <c r="E26" s="17">
        <v>6.4665148025715785E-10</v>
      </c>
      <c r="F26" s="17">
        <v>-126.17197085302296</v>
      </c>
      <c r="G26" s="17">
        <v>-82.494695813643816</v>
      </c>
      <c r="H26" s="17">
        <v>-126.17197085302296</v>
      </c>
      <c r="I26" s="17">
        <v>-82.494695813643816</v>
      </c>
    </row>
    <row r="27" spans="1:9" x14ac:dyDescent="0.2">
      <c r="A27" s="17" t="s">
        <v>43</v>
      </c>
      <c r="B27" s="17">
        <v>-87.666666666666629</v>
      </c>
      <c r="C27" s="17">
        <v>10.581255264048927</v>
      </c>
      <c r="D27" s="17">
        <v>-8.2850913695017407</v>
      </c>
      <c r="E27" s="17">
        <v>1.6886839314289268E-8</v>
      </c>
      <c r="F27" s="17">
        <v>-109.50530418635618</v>
      </c>
      <c r="G27" s="17">
        <v>-65.828029146977073</v>
      </c>
      <c r="H27" s="17">
        <v>-109.50530418635618</v>
      </c>
      <c r="I27" s="17">
        <v>-65.828029146977073</v>
      </c>
    </row>
    <row r="28" spans="1:9" ht="16" thickBot="1" x14ac:dyDescent="0.25">
      <c r="A28" s="18" t="s">
        <v>46</v>
      </c>
      <c r="B28" s="18">
        <v>-59.666666666666671</v>
      </c>
      <c r="C28" s="18">
        <v>10.581255264048927</v>
      </c>
      <c r="D28" s="18">
        <v>-5.6389024910297048</v>
      </c>
      <c r="E28" s="18">
        <v>8.3319865069504446E-6</v>
      </c>
      <c r="F28" s="18">
        <v>-81.505304186356227</v>
      </c>
      <c r="G28" s="18">
        <v>-37.828029146977116</v>
      </c>
      <c r="H28" s="18">
        <v>-81.505304186356227</v>
      </c>
      <c r="I28" s="18">
        <v>-37.828029146977116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BA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Annika Lindgren</cp:lastModifiedBy>
  <dcterms:created xsi:type="dcterms:W3CDTF">2021-04-19T03:52:47Z</dcterms:created>
  <dcterms:modified xsi:type="dcterms:W3CDTF">2025-02-17T04:03:51Z</dcterms:modified>
</cp:coreProperties>
</file>