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iua8\Desktop\Marketing+Research+Project_April+10,+2023_09.07\"/>
    </mc:Choice>
  </mc:AlternateContent>
  <xr:revisionPtr revIDLastSave="0" documentId="13_ncr:1_{0C2E211E-2369-4592-80BB-A165A279951A}" xr6:coauthVersionLast="47" xr6:coauthVersionMax="47" xr10:uidLastSave="{00000000-0000-0000-0000-000000000000}"/>
  <bookViews>
    <workbookView xWindow="-110" yWindow="-110" windowWidth="19420" windowHeight="10420" firstSheet="5" activeTab="8" xr2:uid="{00000000-000D-0000-FFFF-FFFF00000000}"/>
  </bookViews>
  <sheets>
    <sheet name="Raw Data" sheetId="1" r:id="rId1"/>
    <sheet name="Chi-Square (Q2&amp;Q4)" sheetId="7" r:id="rId2"/>
    <sheet name="Data of q2&amp;q4" sheetId="22" r:id="rId3"/>
    <sheet name="count table of q2&amp;q4" sheetId="24" r:id="rId4"/>
    <sheet name="t-test(Q14)" sheetId="8" r:id="rId5"/>
    <sheet name="q14 t-test analysis" sheetId="9" r:id="rId6"/>
    <sheet name="Q9&amp;Q15 chi-square" sheetId="18" r:id="rId7"/>
    <sheet name="count table(q9&amp;q15)" sheetId="21" r:id="rId8"/>
    <sheet name="Q8" sheetId="25" r:id="rId9"/>
  </sheets>
  <definedNames>
    <definedName name="_xlnm._FilterDatabase" localSheetId="0" hidden="1">'Raw Data'!$A$2:$AX$53</definedName>
  </definedNames>
  <calcPr calcId="191029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18" l="1"/>
  <c r="N14" i="18"/>
  <c r="M14" i="18"/>
  <c r="L14" i="18"/>
  <c r="K14" i="18"/>
  <c r="K22" i="18" s="1"/>
  <c r="P7" i="18"/>
  <c r="P9" i="18"/>
  <c r="P13" i="18"/>
  <c r="P12" i="18"/>
  <c r="P11" i="18"/>
  <c r="P10" i="18"/>
  <c r="P8" i="18"/>
  <c r="M21" i="7"/>
  <c r="M26" i="7" s="1"/>
  <c r="O34" i="7"/>
  <c r="N30" i="7"/>
  <c r="N31" i="7"/>
  <c r="N32" i="7"/>
  <c r="N33" i="7"/>
  <c r="N34" i="7"/>
  <c r="M33" i="7"/>
  <c r="M34" i="7"/>
  <c r="L31" i="7"/>
  <c r="L32" i="7"/>
  <c r="L33" i="7"/>
  <c r="L34" i="7"/>
  <c r="O25" i="7"/>
  <c r="O24" i="7"/>
  <c r="O23" i="7"/>
  <c r="O22" i="7"/>
  <c r="O21" i="7"/>
  <c r="N25" i="7"/>
  <c r="N24" i="7"/>
  <c r="N23" i="7"/>
  <c r="N22" i="7"/>
  <c r="N21" i="7"/>
  <c r="M25" i="7"/>
  <c r="M24" i="7"/>
  <c r="M23" i="7"/>
  <c r="M32" i="7" s="1"/>
  <c r="M22" i="7"/>
  <c r="M31" i="7" s="1"/>
  <c r="L25" i="7"/>
  <c r="L24" i="7"/>
  <c r="L23" i="7"/>
  <c r="L22" i="7"/>
  <c r="L21" i="7"/>
  <c r="L30" i="7" s="1"/>
  <c r="P9" i="7"/>
  <c r="K35" i="7" l="1"/>
  <c r="M30" i="7"/>
  <c r="L26" i="7"/>
  <c r="P14" i="18"/>
  <c r="P12" i="7"/>
  <c r="P11" i="7"/>
  <c r="P10" i="7"/>
  <c r="L28" i="18" l="1"/>
  <c r="L44" i="18" s="1"/>
  <c r="P14" i="7"/>
  <c r="K27" i="18" l="1"/>
  <c r="K43" i="18" s="1"/>
  <c r="N26" i="18"/>
  <c r="N42" i="18" s="1"/>
  <c r="N25" i="18"/>
  <c r="N41" i="18" s="1"/>
  <c r="K28" i="18"/>
  <c r="K44" i="18" s="1"/>
  <c r="O27" i="18"/>
  <c r="O43" i="18" s="1"/>
  <c r="L22" i="18"/>
  <c r="M28" i="18"/>
  <c r="L26" i="18"/>
  <c r="L42" i="18" s="1"/>
  <c r="M27" i="18"/>
  <c r="M43" i="18" s="1"/>
  <c r="O26" i="18"/>
  <c r="O42" i="18" s="1"/>
  <c r="M25" i="18"/>
  <c r="M41" i="18" s="1"/>
  <c r="L24" i="18"/>
  <c r="L40" i="18" s="1"/>
  <c r="L23" i="18"/>
  <c r="L39" i="18" s="1"/>
  <c r="K23" i="18"/>
  <c r="K39" i="18" s="1"/>
  <c r="K26" i="18"/>
  <c r="K42" i="18" s="1"/>
  <c r="N24" i="18"/>
  <c r="N40" i="18" s="1"/>
  <c r="K25" i="18"/>
  <c r="K41" i="18" s="1"/>
  <c r="N23" i="18"/>
  <c r="N39" i="18" s="1"/>
  <c r="O23" i="18"/>
  <c r="O39" i="18" s="1"/>
  <c r="O22" i="18"/>
  <c r="O38" i="18" s="1"/>
  <c r="N22" i="18"/>
  <c r="N38" i="18" s="1"/>
  <c r="N28" i="18"/>
  <c r="N44" i="18" s="1"/>
  <c r="M23" i="18"/>
  <c r="M39" i="18" s="1"/>
  <c r="O25" i="18"/>
  <c r="O41" i="18" s="1"/>
  <c r="M22" i="18"/>
  <c r="M38" i="18" s="1"/>
  <c r="L27" i="18"/>
  <c r="L43" i="18" s="1"/>
  <c r="N27" i="18"/>
  <c r="N43" i="18" s="1"/>
  <c r="O24" i="18"/>
  <c r="O40" i="18" s="1"/>
  <c r="O28" i="18"/>
  <c r="O44" i="18" s="1"/>
  <c r="M26" i="18"/>
  <c r="M42" i="18" s="1"/>
  <c r="K24" i="18"/>
  <c r="K40" i="18" s="1"/>
  <c r="L25" i="18"/>
  <c r="M24" i="18"/>
  <c r="M40" i="18" s="1"/>
  <c r="M44" i="18"/>
  <c r="L38" i="18" l="1"/>
  <c r="J31" i="18"/>
  <c r="K38" i="18"/>
  <c r="P22" i="18"/>
  <c r="K29" i="18"/>
  <c r="P25" i="18"/>
  <c r="P27" i="18"/>
  <c r="P23" i="18"/>
  <c r="O29" i="18"/>
  <c r="P26" i="18"/>
  <c r="P28" i="18"/>
  <c r="L29" i="18"/>
  <c r="N29" i="18"/>
  <c r="M29" i="18"/>
  <c r="L41" i="18"/>
  <c r="L45" i="18" s="1"/>
  <c r="P24" i="18"/>
  <c r="P29" i="18" l="1"/>
  <c r="O33" i="7"/>
  <c r="O32" i="7"/>
  <c r="O31" i="7"/>
  <c r="O30" i="7"/>
  <c r="J41" i="7" l="1"/>
  <c r="O14" i="7"/>
  <c r="N14" i="7"/>
</calcChain>
</file>

<file path=xl/sharedStrings.xml><?xml version="1.0" encoding="utf-8"?>
<sst xmlns="http://schemas.openxmlformats.org/spreadsheetml/2006/main" count="2062" uniqueCount="340">
  <si>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</si>
  <si>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</si>
  <si>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</si>
  <si>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</si>
  <si>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</si>
  <si>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</si>
  <si>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</si>
  <si>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</si>
  <si>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</si>
  <si>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</si>
  <si>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</si>
  <si>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</si>
  <si>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</si>
  <si>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</si>
  <si>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</si>
  <si>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</si>
  <si>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</si>
  <si>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Q1</t>
  </si>
  <si>
    <t>Q2</t>
  </si>
  <si>
    <t>Q3</t>
  </si>
  <si>
    <t>Q4</t>
  </si>
  <si>
    <t>Q5</t>
  </si>
  <si>
    <t>Q6_1</t>
  </si>
  <si>
    <t>Q6_2</t>
  </si>
  <si>
    <t>Q6_3</t>
  </si>
  <si>
    <t>Q6_4</t>
  </si>
  <si>
    <t>Q6_5</t>
  </si>
  <si>
    <t>Q7_1</t>
  </si>
  <si>
    <t>Q7_2</t>
  </si>
  <si>
    <t>Q7_3</t>
  </si>
  <si>
    <t>Q7_4</t>
  </si>
  <si>
    <t>Q7_5</t>
  </si>
  <si>
    <t>Q8_6</t>
  </si>
  <si>
    <t>Q8_7</t>
  </si>
  <si>
    <t>Q8_8</t>
  </si>
  <si>
    <t>Q8_9</t>
  </si>
  <si>
    <t>Q8_10</t>
  </si>
  <si>
    <t>Q9</t>
  </si>
  <si>
    <t>Q10</t>
  </si>
  <si>
    <t>Q11_1</t>
  </si>
  <si>
    <t>Q11_2</t>
  </si>
  <si>
    <t>Q11_3</t>
  </si>
  <si>
    <t>Q11_4</t>
  </si>
  <si>
    <t>Q11_5</t>
  </si>
  <si>
    <t>Q12</t>
  </si>
  <si>
    <t>Q13</t>
  </si>
  <si>
    <t>Q14_1</t>
  </si>
  <si>
    <t>Q14_2</t>
  </si>
  <si>
    <t>Q14_3</t>
  </si>
  <si>
    <t>Q15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</si>
  <si>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</si>
  <si>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</si>
  <si>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</si>
  <si>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</si>
  <si>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</si>
  <si>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</si>
  <si>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</si>
  <si>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</si>
  <si>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</si>
  <si>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</si>
  <si>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</si>
  <si>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</si>
  <si>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</si>
  <si>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</si>
  <si>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Please indicate your source of income below</t>
  </si>
  <si>
    <t>What is your average annual income?</t>
  </si>
  <si>
    <t>How often do you go to Starbucks?</t>
  </si>
  <si>
    <t>What is the average price you pay for a cup of coffee?</t>
  </si>
  <si>
    <t>How would you rate Starbucks in terms of price?</t>
  </si>
  <si>
    <t>Please rank the following coffee brands in terms of liking (1=favorite, 5=least favorite) - Dunkin Donuts</t>
  </si>
  <si>
    <t>Please rank the following coffee brands in terms of liking (1=favorite, 5=least favorite) - McDonald's</t>
  </si>
  <si>
    <t>Please rank the following coffee brands in terms of liking (1=favorite, 5=least favorite) - Tim Horton</t>
  </si>
  <si>
    <t>Please rank the following coffee brands in terms of liking (1=favorite, 5=least favorite) - Starbucks</t>
  </si>
  <si>
    <t>Please rank the following coffee brands in terms of liking (1=favorite, 5=least favorite) - Blue Bottle</t>
  </si>
  <si>
    <t>From 1 to 5, please rank the following ways of getting a coffee in order of liking (1 is most liked, and 5 is least like) - Going to a cafe store and ordering at the register</t>
  </si>
  <si>
    <t>From 1 to 5, please rank the following ways of getting a coffee in order of liking (1 is most liked, and 5 is least like) - Mobile order &amp; pick up</t>
  </si>
  <si>
    <t>From 1 to 5, please rank the following ways of getting a coffee in order of liking (1 is most liked, and 5 is least like) - Delivery from a nearby fast-food chain store</t>
  </si>
  <si>
    <t>From 1 to 5, please rank the following ways of getting a coffee in order of liking (1 is most liked, and 5 is least like) - Getting coffee beverages at a convenient store</t>
  </si>
  <si>
    <t>Please allocate 100 points among the following 5 qualities on choosing coffee so that your allocation reflects the importance of each attribute to you. - Caffeine level</t>
  </si>
  <si>
    <t>Please allocate 100 points among the following 5 qualities on choosing coffee so that your allocation reflects the importance of each attribute to you. - Flavor (ex: vanilla, caramel, etc.)</t>
  </si>
  <si>
    <t>Please allocate 100 points among the following 5 qualities on choosing coffee so that your allocation reflects the importance of each attribute to you. - Diary (ex: milk, cream, etc)</t>
  </si>
  <si>
    <t>Please allocate 100 points among the following 5 qualities on choosing coffee so that your allocation reflects the importance of each attribute to you. - Price</t>
  </si>
  <si>
    <t>Please allocate 100 points among the following 5 qualities on choosing coffee so that your allocation reflects the importance of each attribute to you. - Sweetness</t>
  </si>
  <si>
    <t>How familiar you are with Starbucks Reward System?</t>
  </si>
  <si>
    <t>If you could earn 5 stars instead of 1 star per $1 you spend at a Starbucks store, how likely would you change your response in Q3?</t>
  </si>
  <si>
    <t>How many stars would you be willing to collect to redeem a free drink of your choice in terms of satisfaction? - Very satisfied</t>
  </si>
  <si>
    <t>How many stars would you be willing to collect to redeem a free drink of your choice in terms of satisfaction? - Somewhat satisfied</t>
  </si>
  <si>
    <t>How many stars would you be willing to collect to redeem a free drink of your choice in terms of satisfaction? - Neither satisfied nor dissatisfied</t>
  </si>
  <si>
    <t>How many stars would you be willing to collect to redeem a free drink of your choice in terms of satisfaction? - Somewhat dissatisfied</t>
  </si>
  <si>
    <t>How many stars would you be willing to collect to redeem a free drink of your choice in terms of satisfaction? - very dissatisfied</t>
  </si>
  <si>
    <t>On a scale of 1 to 7, how likely would you visit Starbucks before a bonus star offer ends? Ex: Starbucks offers you 100 bonus stars and it will expire within 3 days.</t>
  </si>
  <si>
    <t>How would you redeem your reward(s) if you have collected 200 stars?</t>
  </si>
  <si>
    <t>How satisfied are you with the overall attributes of Starbucks? - Affordable:Not affordable</t>
  </si>
  <si>
    <t>How satisfied are you with the overall attributes of Starbucks? - Various locations for accessibility:Limited locations for no accessibilities</t>
  </si>
  <si>
    <t>How satisfied are you with the overall attributes of Starbucks? - Good promotion program:Bad promotion program</t>
  </si>
  <si>
    <t>On a scale of 1 to 7, how likely would you go to Starbucks if it offers a promotion?(Ex: participating in a reward program) 1 being least liked and 7 being most liked</t>
  </si>
  <si>
    <t>Survey Preview</t>
  </si>
  <si>
    <t/>
  </si>
  <si>
    <t>True</t>
  </si>
  <si>
    <t>R_XRNdil3RP4K3dUR</t>
  </si>
  <si>
    <t>preview</t>
  </si>
  <si>
    <t>EN</t>
  </si>
  <si>
    <t>Part-time job</t>
  </si>
  <si>
    <t>$0-$30,000</t>
  </si>
  <si>
    <t>Daily</t>
  </si>
  <si>
    <t>$4-$7</t>
  </si>
  <si>
    <t>A little bit expensive</t>
  </si>
  <si>
    <t>A little bit familiar</t>
  </si>
  <si>
    <t>From seldom to once a month</t>
  </si>
  <si>
    <t>100 stars</t>
  </si>
  <si>
    <t>150 stars</t>
  </si>
  <si>
    <t>Redeem 2 bakery items</t>
  </si>
  <si>
    <t>4</t>
  </si>
  <si>
    <t>3</t>
  </si>
  <si>
    <t>6</t>
  </si>
  <si>
    <t>R_e4YEyeyWrXp0TvP</t>
  </si>
  <si>
    <t>69.116.114.234</t>
  </si>
  <si>
    <t>R_3pbSFK9y6LtjUSg</t>
  </si>
  <si>
    <t>anonymous</t>
  </si>
  <si>
    <t>Receiving allowance from families/friends</t>
  </si>
  <si>
    <t>Seldom</t>
  </si>
  <si>
    <t>lower than $3</t>
  </si>
  <si>
    <t>Neither expensive nor inexpensive</t>
  </si>
  <si>
    <t>Neither familiar nor not familiar</t>
  </si>
  <si>
    <t>I don't wish to change my response for question 3</t>
  </si>
  <si>
    <t>Save my stars and collect more stars to redeem a merchandise(ex: a tumbler)</t>
  </si>
  <si>
    <t>1</t>
  </si>
  <si>
    <t>5</t>
  </si>
  <si>
    <t>68.197.73.82</t>
  </si>
  <si>
    <t>R_1FqA3u4yoCUzymT</t>
  </si>
  <si>
    <t>From once a month to once a week</t>
  </si>
  <si>
    <t>Redeem a free drink of my choice with no price value constraint</t>
  </si>
  <si>
    <t>128.6.37.8</t>
  </si>
  <si>
    <t>R_W9BtWWFBHC5EIdr</t>
  </si>
  <si>
    <t>Full-time job</t>
  </si>
  <si>
    <t>Never</t>
  </si>
  <si>
    <t>Very Expensive</t>
  </si>
  <si>
    <t>Not familiar with at all</t>
  </si>
  <si>
    <t>From never to seldom</t>
  </si>
  <si>
    <t>200 stars</t>
  </si>
  <si>
    <t>24.188.51.187</t>
  </si>
  <si>
    <t>R_2Pe38iIwrCD52Py</t>
  </si>
  <si>
    <t>$8-$11</t>
  </si>
  <si>
    <t>2</t>
  </si>
  <si>
    <t>107.122.157.143</t>
  </si>
  <si>
    <t>R_71BAPAQ0iS7sMTv</t>
  </si>
  <si>
    <t>69.116.117.18</t>
  </si>
  <si>
    <t>R_11bVCXABEGmSHuS</t>
  </si>
  <si>
    <t>Once a month</t>
  </si>
  <si>
    <t>$12-$15</t>
  </si>
  <si>
    <t>7</t>
  </si>
  <si>
    <t>166.199.100.102</t>
  </si>
  <si>
    <t>R_1gvc7tj5L6PlRSK</t>
  </si>
  <si>
    <t>Once a week</t>
  </si>
  <si>
    <t>From once a week to daily</t>
  </si>
  <si>
    <t>R_1gpzCRwSzQbuxK3</t>
  </si>
  <si>
    <t>Somewhat familiar</t>
  </si>
  <si>
    <t>R_2S6pTRGFtgEHF9H</t>
  </si>
  <si>
    <t>107.77.226.51</t>
  </si>
  <si>
    <t>R_1DHVA7rgjJwDl4Z</t>
  </si>
  <si>
    <t>$91,000-$120,000</t>
  </si>
  <si>
    <t>$16 above</t>
  </si>
  <si>
    <t>68.197.69.198</t>
  </si>
  <si>
    <t>R_3nMEUvhaSexlytC</t>
  </si>
  <si>
    <t>qr</t>
  </si>
  <si>
    <t>$31,000-$60,000</t>
  </si>
  <si>
    <t>69.116.116.161</t>
  </si>
  <si>
    <t>R_2dAbLaYQwu26fII</t>
  </si>
  <si>
    <t>172.58.88.83</t>
  </si>
  <si>
    <t>R_ZBSCxaYraDZG1wt</t>
  </si>
  <si>
    <t>128.6.37.6</t>
  </si>
  <si>
    <t>R_2BbTvomraq5xzYj</t>
  </si>
  <si>
    <t>24.46.111.191</t>
  </si>
  <si>
    <t>R_3NOOCGfY0IZL12W</t>
  </si>
  <si>
    <t>128.6.147.48</t>
  </si>
  <si>
    <t>R_1pyBueKdOG0Mj8D</t>
  </si>
  <si>
    <t>172.58.235.208</t>
  </si>
  <si>
    <t>R_25MapdBynj30v8H</t>
  </si>
  <si>
    <t>Very familiar</t>
  </si>
  <si>
    <t>R_0SPqcaARWT4rVp7</t>
  </si>
  <si>
    <t>128.6.37.202</t>
  </si>
  <si>
    <t>R_vdAAYFcmkGQYXmx</t>
  </si>
  <si>
    <t>128.6.37.58</t>
  </si>
  <si>
    <t>R_22M5j8zn6eAr4oi</t>
  </si>
  <si>
    <t>128.6.36.194</t>
  </si>
  <si>
    <t>R_1gANEu7N9i259ny</t>
  </si>
  <si>
    <t>104.149.143.157</t>
  </si>
  <si>
    <t>R_A1LZXJ70lPphP7r</t>
  </si>
  <si>
    <t>174.206.232.134</t>
  </si>
  <si>
    <t>R_sd49PoGL4ajlWIF</t>
  </si>
  <si>
    <t>Very inexpensive</t>
  </si>
  <si>
    <t>98.221.155.149</t>
  </si>
  <si>
    <t>R_2QiK90f9k03HUqL</t>
  </si>
  <si>
    <t>$61,000-$90,000</t>
  </si>
  <si>
    <t>172.56.185.76</t>
  </si>
  <si>
    <t>R_3lS9impq1CGxDwT</t>
  </si>
  <si>
    <t>172.58.89.58</t>
  </si>
  <si>
    <t>R_2P6hxtmZwGkE4mE</t>
  </si>
  <si>
    <t>172.58.233.16</t>
  </si>
  <si>
    <t>R_33m40u1X8M2Brpk</t>
  </si>
  <si>
    <t>128.6.37.192</t>
  </si>
  <si>
    <t>R_3gMIFW9wDoq61Ch</t>
  </si>
  <si>
    <t>174.206.240.114</t>
  </si>
  <si>
    <t>R_3n7rZ1WPHW7HiNz</t>
  </si>
  <si>
    <t>96.242.185.40</t>
  </si>
  <si>
    <t>R_20TCDUFlCJUQFCf</t>
  </si>
  <si>
    <t>172.56.37.10</t>
  </si>
  <si>
    <t>R_27p28WOdwhR2D3g</t>
  </si>
  <si>
    <t>71.172.176.42</t>
  </si>
  <si>
    <t>R_2EhO8lWxtpH8UFE</t>
  </si>
  <si>
    <t>173.63.11.214</t>
  </si>
  <si>
    <t>R_3258XslTZGUaGjb</t>
  </si>
  <si>
    <t>73.199.208.136</t>
  </si>
  <si>
    <t>R_3MRnnVGFh89xA9W</t>
  </si>
  <si>
    <t>174.206.229.185</t>
  </si>
  <si>
    <t>R_2zbGFrk2VzeuPpq</t>
  </si>
  <si>
    <t>107.127.42.60</t>
  </si>
  <si>
    <t>R_3QWyvcJ3wHrUMQh</t>
  </si>
  <si>
    <t>206.0.71.29</t>
  </si>
  <si>
    <t>R_2xDimxZphzQQAOV</t>
  </si>
  <si>
    <t>76.132.29.200</t>
  </si>
  <si>
    <t>R_2TI5o6L75lhioLw</t>
  </si>
  <si>
    <t>150 stars,200 stars</t>
  </si>
  <si>
    <t>100 stars,150 stars</t>
  </si>
  <si>
    <t>98.33.35.93</t>
  </si>
  <si>
    <t>R_2CytQJgRyBL6EE1</t>
  </si>
  <si>
    <t>Redeem 2 hot coffees with no customization and size  constraints</t>
  </si>
  <si>
    <t>107.77.213.155</t>
  </si>
  <si>
    <t>R_21sJzFhprsBJIYC</t>
  </si>
  <si>
    <t>73.252.172.118</t>
  </si>
  <si>
    <t>R_1qgF27TiA4bH7P2</t>
  </si>
  <si>
    <t>172.56.168.242</t>
  </si>
  <si>
    <t>R_30tSxsfYG9T2rMW</t>
  </si>
  <si>
    <t>69.119.130.110</t>
  </si>
  <si>
    <t>R_1rfAA4bTwZqepNv</t>
  </si>
  <si>
    <t>135.180.88.206</t>
  </si>
  <si>
    <t>R_voFxP8F4Xeu1sWJ</t>
  </si>
  <si>
    <t>24.44.124.103</t>
  </si>
  <si>
    <t>R_1DI2Ub51vRQg6fC</t>
  </si>
  <si>
    <t>R_2OSHP7Nz8XyJujb</t>
  </si>
  <si>
    <t>72.88.210.92</t>
  </si>
  <si>
    <t>R_eaoaj128ExG3kUV</t>
  </si>
  <si>
    <t>69.116.113.244</t>
  </si>
  <si>
    <t>R_1qU3DN9iBH3zwUm</t>
  </si>
  <si>
    <t>Respondent</t>
  </si>
  <si>
    <t>Observations</t>
  </si>
  <si>
    <t>Total</t>
  </si>
  <si>
    <t>df</t>
  </si>
  <si>
    <t>t Stat</t>
  </si>
  <si>
    <t>Income vs. how much money they are willing to spend on a cup of coffee</t>
  </si>
  <si>
    <t>Q2:</t>
  </si>
  <si>
    <t>&lt;$3</t>
  </si>
  <si>
    <t>&gt;$16</t>
  </si>
  <si>
    <t>Annual Income</t>
  </si>
  <si>
    <t xml:space="preserve">Average price </t>
  </si>
  <si>
    <t>People pay</t>
  </si>
  <si>
    <t>Per cup</t>
  </si>
  <si>
    <t xml:space="preserve"> </t>
  </si>
  <si>
    <t>unit in hundred $</t>
  </si>
  <si>
    <t>0-30</t>
  </si>
  <si>
    <t xml:space="preserve"> 31-60</t>
  </si>
  <si>
    <t xml:space="preserve">61-90 </t>
  </si>
  <si>
    <t>91-120</t>
  </si>
  <si>
    <t>$0-$3</t>
  </si>
  <si>
    <t>Ho: There is no relationship between annual income and average price people pay per cup</t>
  </si>
  <si>
    <t>Ha: There is a relationship between annual income and average price people pay per cup</t>
  </si>
  <si>
    <t>(r-1)*(c-1)</t>
  </si>
  <si>
    <t xml:space="preserve">Actual Table </t>
  </si>
  <si>
    <t>(4-1)*(5-1)=3*4=12</t>
  </si>
  <si>
    <t>0.683&lt;21.03, do not reject Ho, there is no relationship between annual income and average price people pay per cup</t>
  </si>
  <si>
    <t xml:space="preserve">Respondent </t>
  </si>
  <si>
    <t>Satisfaction Rate on Affordability</t>
  </si>
  <si>
    <t>Satisfaction Rate on promotion program</t>
  </si>
  <si>
    <t>Notes: 1=most affordable, 5=least affordable</t>
  </si>
  <si>
    <t>1=best reward program 5=worst reward program</t>
  </si>
  <si>
    <r>
      <t>S.A=</t>
    </r>
    <r>
      <rPr>
        <sz val="11"/>
        <color indexed="8"/>
        <rFont val="Calibri"/>
        <family val="2"/>
      </rPr>
      <t>μ</t>
    </r>
    <r>
      <rPr>
        <sz val="11"/>
        <color indexed="8"/>
        <rFont val="Calibri"/>
        <family val="2"/>
        <scheme val="minor"/>
      </rPr>
      <t>1</t>
    </r>
  </si>
  <si>
    <r>
      <t>S.P.=</t>
    </r>
    <r>
      <rPr>
        <sz val="11"/>
        <color indexed="8"/>
        <rFont val="Calibri"/>
        <family val="2"/>
      </rPr>
      <t>μ</t>
    </r>
    <r>
      <rPr>
        <sz val="11"/>
        <color indexed="8"/>
        <rFont val="Calibri"/>
        <family val="2"/>
        <scheme val="minor"/>
      </rPr>
      <t>2</t>
    </r>
  </si>
  <si>
    <t>Ha: There is a difference between making products more affordable and having a good promotion program</t>
  </si>
  <si>
    <t>Ho: u1=u2</t>
  </si>
  <si>
    <r>
      <t>Ha: u1</t>
    </r>
    <r>
      <rPr>
        <sz val="11"/>
        <color indexed="8"/>
        <rFont val="Calibri"/>
        <family val="2"/>
      </rPr>
      <t>≠</t>
    </r>
    <r>
      <rPr>
        <sz val="11"/>
        <color indexed="8"/>
        <rFont val="Calibri"/>
        <family val="2"/>
        <scheme val="minor"/>
      </rPr>
      <t>u2</t>
    </r>
  </si>
  <si>
    <t>t-Test: Two-Sample Assuming Equal Variances</t>
  </si>
  <si>
    <t>Variable 1</t>
  </si>
  <si>
    <t>Variable 2</t>
  </si>
  <si>
    <t>Mean</t>
  </si>
  <si>
    <t>Variance</t>
  </si>
  <si>
    <t>Pooled Variance</t>
  </si>
  <si>
    <t>Hypothesized Mean Difference</t>
  </si>
  <si>
    <t>P(T&lt;=t) one-tail</t>
  </si>
  <si>
    <t>t Critical one-tail</t>
  </si>
  <si>
    <t>P(T&lt;=t) two-tail</t>
  </si>
  <si>
    <t>t Critical two-tail</t>
  </si>
  <si>
    <t>t-statistic: 0.91</t>
  </si>
  <si>
    <t>Reject Ho if t-test statistic &gt; t-critical value)</t>
  </si>
  <si>
    <t>0.91&lt;1.99, we can not reject Ho</t>
  </si>
  <si>
    <t>t-critical value (two-tail): 1.99</t>
  </si>
  <si>
    <t xml:space="preserve">  </t>
  </si>
  <si>
    <t>α=0.05</t>
  </si>
  <si>
    <t>There is no difference between making products more affordable and having a good promotion program</t>
  </si>
  <si>
    <t>P-value:</t>
  </si>
  <si>
    <t>Reject Ho if the p-value is less than the significance level (0.05)</t>
  </si>
  <si>
    <t xml:space="preserve">0.683&gt;0.05 Do not reject Ho. </t>
  </si>
  <si>
    <t>Chi-Square Values</t>
  </si>
  <si>
    <t>Chi-square test Statistic:</t>
  </si>
  <si>
    <t>Critical Value:</t>
  </si>
  <si>
    <r>
      <t xml:space="preserve">Level of significance: </t>
    </r>
    <r>
      <rPr>
        <sz val="11"/>
        <color indexed="8"/>
        <rFont val="Calibri"/>
        <family val="2"/>
      </rPr>
      <t>α</t>
    </r>
    <r>
      <rPr>
        <sz val="11"/>
        <color indexed="8"/>
        <rFont val="Calibri"/>
        <family val="2"/>
        <scheme val="minor"/>
      </rPr>
      <t>=0.05</t>
    </r>
  </si>
  <si>
    <t>Degree of Freedom:</t>
  </si>
  <si>
    <t>If testing at ∂=0.05 level of significance, with d.f. of 12, X^2=21.03</t>
  </si>
  <si>
    <t>Respondents</t>
  </si>
  <si>
    <t>From 1 to 5, please rank the following ways of getting a coffee in order of liking (1 is most liked, and 5 is least like) - Using an Expresso machine or making coffee at  home</t>
  </si>
  <si>
    <t>Row Labels</t>
  </si>
  <si>
    <t>Grand Total</t>
  </si>
  <si>
    <t>Column Labels</t>
  </si>
  <si>
    <t>How familiar you are with Starbucks Reward System? vs. Satisfaction Rate</t>
  </si>
  <si>
    <t>Familarity with the reward program</t>
  </si>
  <si>
    <t xml:space="preserve">Note: 1 being the least like and 7 being the most like </t>
  </si>
  <si>
    <t>Familiarity</t>
  </si>
  <si>
    <t>Not Familiar</t>
  </si>
  <si>
    <t>A little bit Familiar</t>
  </si>
  <si>
    <t>Very Familiar</t>
  </si>
  <si>
    <t>Rate/Familarity</t>
  </si>
  <si>
    <t>Actual Table</t>
  </si>
  <si>
    <t>Rate</t>
  </si>
  <si>
    <t>Expected-frequency Table</t>
  </si>
  <si>
    <t>Expectancy frequency Table</t>
  </si>
  <si>
    <t xml:space="preserve">p-value: </t>
  </si>
  <si>
    <t>0.674&gt;0.05</t>
  </si>
  <si>
    <t>Reject Ho if p-value is smaller than significance level</t>
  </si>
  <si>
    <t>Do not reject Ho</t>
  </si>
  <si>
    <t>Chi-square Frequency Table</t>
  </si>
  <si>
    <t xml:space="preserve">Chi-Square Test statistic: </t>
  </si>
  <si>
    <t>Degree of freedom: (c-1)*(r-1)=(5-1)*(7-1)=24</t>
  </si>
  <si>
    <t>Critical value at d.f.=24: 36.4</t>
  </si>
  <si>
    <t>20.395&lt;36.4</t>
  </si>
  <si>
    <t>There is no relationship between familarity and rate of the reward program</t>
  </si>
  <si>
    <t>10.88&lt;21.03, do not reject Ho, there is no relationship between annual income and average price people pay per cup</t>
  </si>
  <si>
    <t>Count of Response ID</t>
  </si>
  <si>
    <t>Hypothesis: Ho: There is no difference between making products affordable and having a good promotion program</t>
  </si>
  <si>
    <t>Ho: There is no relationship between the familiarity of the program and the likelihood people visiting the store if there is a promotion</t>
  </si>
  <si>
    <t xml:space="preserve">Ha: There is a relationship between the familiarity of the program and the likelihood of people visiting the store if there is a promotion </t>
  </si>
  <si>
    <t>how likely would you go to Starbucks if it offers a promotion?(Ex: participating in a reward program) 1 being least likely and 7 being most likely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</si>
</sst>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22" fontId="0" fillId="0" borderId="0" xfId="0" applyNumberFormat="1"/>
    <xf numFmtId="49" fontId="0" fillId="0" borderId="0" xfId="0" applyNumberFormat="1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 wrapText="1"/>
    </xf>
    <xf numFmtId="0" fontId="4" fillId="0" borderId="0" xfId="0" applyFont="1"/>
    <xf numFmtId="0" fontId="0" fillId="0" borderId="0" xfId="0" applyNumberFormat="1"/>
    <xf numFmtId="0" fontId="5" fillId="4" borderId="3" xfId="0" applyFont="1" applyFill="1" applyBorder="1"/>
    <xf numFmtId="0" fontId="5" fillId="4" borderId="4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Fill="1" applyAlignment="1"/>
    <xf numFmtId="0" fontId="1" fillId="5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38.875975347219" createdVersion="8" refreshedVersion="8" minRefreshableVersion="3" recordCount="32" xr:uid="{7D5ACDC7-9D95-4FC3-9E7C-FDD3146D56AF}">
  <cacheSource type="worksheet">
    <worksheetSource ref="A1:C33" sheet="count table(q9&amp;q15)"/>
  </cacheSource>
  <cacheFields count="3">
    <cacheField name="Response ID" numFmtId="0">
      <sharedItems/>
    </cacheField>
    <cacheField name="Q9" numFmtId="0">
      <sharedItems count="5">
        <s v="A little bit familiar"/>
        <s v="Neither familiar nor not familiar"/>
        <s v="Not familiar with at all"/>
        <s v="Somewhat familiar"/>
        <s v="Very familiar"/>
      </sharedItems>
    </cacheField>
    <cacheField name="Q15" numFmtId="0">
      <sharedItems containsSemiMixedTypes="0" containsString="0" containsNumber="1" containsInteger="1" minValue="1" maxValue="7" count="7">
        <n v="6"/>
        <n v="5"/>
        <n v="3"/>
        <n v="4"/>
        <n v="2"/>
        <n v="7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39.759359027776" createdVersion="8" refreshedVersion="8" minRefreshableVersion="3" recordCount="47" xr:uid="{671DDB71-7AFC-40E5-BC3D-1513FE92E3E1}">
  <cacheSource type="worksheet">
    <worksheetSource ref="A1:C48" sheet="Data of q2&amp;q4"/>
  </cacheSource>
  <cacheFields count="3">
    <cacheField name="Response ID" numFmtId="0">
      <sharedItems/>
    </cacheField>
    <cacheField name="Q2" numFmtId="0">
      <sharedItems count="4">
        <s v="$0-$30,000"/>
        <s v="$91,000-$120,000"/>
        <s v="$31,000-$60,000"/>
        <s v="$61,000-$90,000"/>
      </sharedItems>
    </cacheField>
    <cacheField name="Q4" numFmtId="0">
      <sharedItems count="5">
        <s v="$4-$7"/>
        <s v="lower than $3"/>
        <s v="$8-$11"/>
        <s v="$12-$15"/>
        <s v="$16 abo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R_XRNdil3RP4K3dUR"/>
    <x v="0"/>
    <x v="0"/>
  </r>
  <r>
    <s v="R_3pbSFK9y6LtjUSg"/>
    <x v="1"/>
    <x v="1"/>
  </r>
  <r>
    <s v="R_11bVCXABEGmSHuS"/>
    <x v="1"/>
    <x v="0"/>
  </r>
  <r>
    <s v="R_1gvc7tj5L6PlRSK"/>
    <x v="2"/>
    <x v="0"/>
  </r>
  <r>
    <s v="R_1gpzCRwSzQbuxK3"/>
    <x v="3"/>
    <x v="1"/>
  </r>
  <r>
    <s v="R_2S6pTRGFtgEHF9H"/>
    <x v="2"/>
    <x v="1"/>
  </r>
  <r>
    <s v="R_1DHVA7rgjJwDl4Z"/>
    <x v="2"/>
    <x v="1"/>
  </r>
  <r>
    <s v="R_3nMEUvhaSexlytC"/>
    <x v="0"/>
    <x v="0"/>
  </r>
  <r>
    <s v="R_2dAbLaYQwu26fII"/>
    <x v="2"/>
    <x v="2"/>
  </r>
  <r>
    <s v="R_1pyBueKdOG0Mj8D"/>
    <x v="3"/>
    <x v="3"/>
  </r>
  <r>
    <s v="R_vdAAYFcmkGQYXmx"/>
    <x v="4"/>
    <x v="2"/>
  </r>
  <r>
    <s v="R_22M5j8zn6eAr4oi"/>
    <x v="2"/>
    <x v="4"/>
  </r>
  <r>
    <s v="R_1gANEu7N9i259ny"/>
    <x v="2"/>
    <x v="4"/>
  </r>
  <r>
    <s v="R_sd49PoGL4ajlWIF"/>
    <x v="2"/>
    <x v="5"/>
  </r>
  <r>
    <s v="R_2QiK90f9k03HUqL"/>
    <x v="0"/>
    <x v="1"/>
  </r>
  <r>
    <s v="R_3lS9impq1CGxDwT"/>
    <x v="3"/>
    <x v="5"/>
  </r>
  <r>
    <s v="R_33m40u1X8M2Brpk"/>
    <x v="3"/>
    <x v="0"/>
  </r>
  <r>
    <s v="R_3gMIFW9wDoq61Ch"/>
    <x v="0"/>
    <x v="1"/>
  </r>
  <r>
    <s v="R_3n7rZ1WPHW7HiNz"/>
    <x v="4"/>
    <x v="0"/>
  </r>
  <r>
    <s v="R_20TCDUFlCJUQFCf"/>
    <x v="4"/>
    <x v="6"/>
  </r>
  <r>
    <s v="R_2EhO8lWxtpH8UFE"/>
    <x v="1"/>
    <x v="0"/>
  </r>
  <r>
    <s v="R_3258XslTZGUaGjb"/>
    <x v="0"/>
    <x v="2"/>
  </r>
  <r>
    <s v="R_3MRnnVGFh89xA9W"/>
    <x v="2"/>
    <x v="1"/>
  </r>
  <r>
    <s v="R_2zbGFrk2VzeuPpq"/>
    <x v="2"/>
    <x v="6"/>
  </r>
  <r>
    <s v="R_2xDimxZphzQQAOV"/>
    <x v="1"/>
    <x v="1"/>
  </r>
  <r>
    <s v="R_2TI5o6L75lhioLw"/>
    <x v="0"/>
    <x v="2"/>
  </r>
  <r>
    <s v="R_1qgF27TiA4bH7P2"/>
    <x v="3"/>
    <x v="2"/>
  </r>
  <r>
    <s v="R_1rfAA4bTwZqepNv"/>
    <x v="3"/>
    <x v="1"/>
  </r>
  <r>
    <s v="R_voFxP8F4Xeu1sWJ"/>
    <x v="0"/>
    <x v="0"/>
  </r>
  <r>
    <s v="R_1DI2Ub51vRQg6fC"/>
    <x v="0"/>
    <x v="3"/>
  </r>
  <r>
    <s v="R_eaoaj128ExG3kUV"/>
    <x v="0"/>
    <x v="3"/>
  </r>
  <r>
    <s v="R_1qU3DN9iBH3zwUm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R_XRNdil3RP4K3dUR"/>
    <x v="0"/>
    <x v="0"/>
  </r>
  <r>
    <s v="R_3pbSFK9y6LtjUSg"/>
    <x v="0"/>
    <x v="1"/>
  </r>
  <r>
    <s v="R_1FqA3u4yoCUzymT"/>
    <x v="0"/>
    <x v="0"/>
  </r>
  <r>
    <s v="R_W9BtWWFBHC5EIdr"/>
    <x v="0"/>
    <x v="1"/>
  </r>
  <r>
    <s v="R_2Pe38iIwrCD52Py"/>
    <x v="0"/>
    <x v="2"/>
  </r>
  <r>
    <s v="R_11bVCXABEGmSHuS"/>
    <x v="0"/>
    <x v="3"/>
  </r>
  <r>
    <s v="R_1gvc7tj5L6PlRSK"/>
    <x v="0"/>
    <x v="0"/>
  </r>
  <r>
    <s v="R_1gpzCRwSzQbuxK3"/>
    <x v="0"/>
    <x v="0"/>
  </r>
  <r>
    <s v="R_2S6pTRGFtgEHF9H"/>
    <x v="0"/>
    <x v="0"/>
  </r>
  <r>
    <s v="R_1DHVA7rgjJwDl4Z"/>
    <x v="1"/>
    <x v="4"/>
  </r>
  <r>
    <s v="R_3nMEUvhaSexlytC"/>
    <x v="2"/>
    <x v="0"/>
  </r>
  <r>
    <s v="R_2dAbLaYQwu26fII"/>
    <x v="0"/>
    <x v="0"/>
  </r>
  <r>
    <s v="R_ZBSCxaYraDZG1wt"/>
    <x v="0"/>
    <x v="0"/>
  </r>
  <r>
    <s v="R_2BbTvomraq5xzYj"/>
    <x v="0"/>
    <x v="1"/>
  </r>
  <r>
    <s v="R_3NOOCGfY0IZL12W"/>
    <x v="2"/>
    <x v="0"/>
  </r>
  <r>
    <s v="R_1pyBueKdOG0Mj8D"/>
    <x v="1"/>
    <x v="1"/>
  </r>
  <r>
    <s v="R_25MapdBynj30v8H"/>
    <x v="1"/>
    <x v="0"/>
  </r>
  <r>
    <s v="R_0SPqcaARWT4rVp7"/>
    <x v="2"/>
    <x v="2"/>
  </r>
  <r>
    <s v="R_vdAAYFcmkGQYXmx"/>
    <x v="0"/>
    <x v="0"/>
  </r>
  <r>
    <s v="R_22M5j8zn6eAr4oi"/>
    <x v="0"/>
    <x v="0"/>
  </r>
  <r>
    <s v="R_1gANEu7N9i259ny"/>
    <x v="0"/>
    <x v="1"/>
  </r>
  <r>
    <s v="R_A1LZXJ70lPphP7r"/>
    <x v="1"/>
    <x v="0"/>
  </r>
  <r>
    <s v="R_sd49PoGL4ajlWIF"/>
    <x v="1"/>
    <x v="2"/>
  </r>
  <r>
    <s v="R_2QiK90f9k03HUqL"/>
    <x v="3"/>
    <x v="0"/>
  </r>
  <r>
    <s v="R_3lS9impq1CGxDwT"/>
    <x v="0"/>
    <x v="0"/>
  </r>
  <r>
    <s v="R_2P6hxtmZwGkE4mE"/>
    <x v="0"/>
    <x v="0"/>
  </r>
  <r>
    <s v="R_33m40u1X8M2Brpk"/>
    <x v="1"/>
    <x v="0"/>
  </r>
  <r>
    <s v="R_3gMIFW9wDoq61Ch"/>
    <x v="0"/>
    <x v="2"/>
  </r>
  <r>
    <s v="R_3n7rZ1WPHW7HiNz"/>
    <x v="0"/>
    <x v="0"/>
  </r>
  <r>
    <s v="R_20TCDUFlCJUQFCf"/>
    <x v="0"/>
    <x v="2"/>
  </r>
  <r>
    <s v="R_27p28WOdwhR2D3g"/>
    <x v="0"/>
    <x v="1"/>
  </r>
  <r>
    <s v="R_2EhO8lWxtpH8UFE"/>
    <x v="0"/>
    <x v="0"/>
  </r>
  <r>
    <s v="R_3258XslTZGUaGjb"/>
    <x v="0"/>
    <x v="0"/>
  </r>
  <r>
    <s v="R_3MRnnVGFh89xA9W"/>
    <x v="0"/>
    <x v="1"/>
  </r>
  <r>
    <s v="R_2zbGFrk2VzeuPpq"/>
    <x v="0"/>
    <x v="1"/>
  </r>
  <r>
    <s v="R_3QWyvcJ3wHrUMQh"/>
    <x v="2"/>
    <x v="0"/>
  </r>
  <r>
    <s v="R_2xDimxZphzQQAOV"/>
    <x v="2"/>
    <x v="0"/>
  </r>
  <r>
    <s v="R_2TI5o6L75lhioLw"/>
    <x v="0"/>
    <x v="0"/>
  </r>
  <r>
    <s v="R_2CytQJgRyBL6EE1"/>
    <x v="3"/>
    <x v="0"/>
  </r>
  <r>
    <s v="R_21sJzFhprsBJIYC"/>
    <x v="0"/>
    <x v="0"/>
  </r>
  <r>
    <s v="R_1qgF27TiA4bH7P2"/>
    <x v="2"/>
    <x v="0"/>
  </r>
  <r>
    <s v="R_30tSxsfYG9T2rMW"/>
    <x v="0"/>
    <x v="0"/>
  </r>
  <r>
    <s v="R_1rfAA4bTwZqepNv"/>
    <x v="2"/>
    <x v="0"/>
  </r>
  <r>
    <s v="R_1DI2Ub51vRQg6fC"/>
    <x v="0"/>
    <x v="0"/>
  </r>
  <r>
    <s v="R_2OSHP7Nz8XyJujb"/>
    <x v="0"/>
    <x v="2"/>
  </r>
  <r>
    <s v="R_eaoaj128ExG3kUV"/>
    <x v="2"/>
    <x v="1"/>
  </r>
  <r>
    <s v="R_1qU3DN9iBH3zwUm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CE092-6B83-4E3F-8399-77D011DFB7F4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3">
    <pivotField dataField="1" showAll="0"/>
    <pivotField axis="axisCol" showAll="0">
      <items count="5">
        <item x="0"/>
        <item x="2"/>
        <item x="3"/>
        <item x="1"/>
        <item t="default"/>
      </items>
    </pivotField>
    <pivotField axis="axisRow" showAll="0">
      <items count="6">
        <item x="3"/>
        <item x="4"/>
        <item x="0"/>
        <item x="2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espons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A67F0-23F4-47DB-A14E-D116D179F708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6:K15" firstHeaderRow="1" firstDataRow="2" firstDataCol="1"/>
  <pivotFields count="3"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6"/>
        <item x="4"/>
        <item x="2"/>
        <item x="3"/>
        <item x="1"/>
        <item x="0"/>
        <item x="5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espons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EED687-3866-4386-8524-012D9CEEA768}" name="Table2" displayName="Table2" ref="K8:P14" totalsRowShown="0">
  <autoFilter ref="K8:P14" xr:uid="{21EED687-3866-4386-8524-012D9CEEA768}"/>
  <tableColumns count="6">
    <tableColumn id="11" xr3:uid="{F738A1AE-6AFD-4609-A7CA-4CDB025EDABF}" name="unit in hundred $"/>
    <tableColumn id="1" xr3:uid="{F9366933-1ADC-4B89-B705-379BC1FE788B}" name="0-30"/>
    <tableColumn id="2" xr3:uid="{DBC68E70-6282-47F7-A834-3A6AE45965C9}" name=" 31-60"/>
    <tableColumn id="3" xr3:uid="{8AC052B5-94EF-4D14-9026-D6D59AC37AC1}" name="61-90 "/>
    <tableColumn id="4" xr3:uid="{A216EE14-0FD6-42E8-85F8-080A98E169CF}" name="91-120"/>
    <tableColumn id="5" xr3:uid="{94E8C8AE-9352-49AC-B923-D14B6328B4DB}" name="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6995DB-24C6-4516-8CFA-5DFAAD38D349}" name="Table24" displayName="Table24" ref="K20:P26" totalsRowShown="0">
  <autoFilter ref="K20:P26" xr:uid="{126995DB-24C6-4516-8CFA-5DFAAD38D349}"/>
  <tableColumns count="6">
    <tableColumn id="11" xr3:uid="{518A0D9F-D202-419E-9CE4-936AEE1BC89B}" name="unit in hundred $"/>
    <tableColumn id="1" xr3:uid="{58014B2B-23C8-4333-AA81-17CD05244AAB}" name="0-30"/>
    <tableColumn id="2" xr3:uid="{46B2922F-672F-4296-95A1-54CCE561B3CE}" name=" 31-60"/>
    <tableColumn id="3" xr3:uid="{39FC83E8-B17F-43D2-9BD8-1D52849D0E8F}" name="61-90 "/>
    <tableColumn id="4" xr3:uid="{9DC37B1F-B5C9-4A57-A9AA-412E4374FA29}" name="91-120"/>
    <tableColumn id="5" xr3:uid="{C0767AC1-0962-4851-94B4-9F01C0BCA965}" name="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10526E-E0EF-4367-9975-0226FF56572A}" name="Table247" displayName="Table247" ref="K29:O35" totalsRowCount="1">
  <autoFilter ref="K29:O34" xr:uid="{9D10526E-E0EF-4367-9975-0226FF56572A}"/>
  <tableColumns count="5">
    <tableColumn id="11" xr3:uid="{CF4F6733-D073-418A-BCDF-97FABA96F18B}" name="unit in hundred $" totalsRowFunction="custom">
      <totalsRowFormula>SUM(Table247[[0-30]:[91-120]])</totalsRowFormula>
    </tableColumn>
    <tableColumn id="1" xr3:uid="{D0BCAD7C-EBA7-4488-BB5F-A0B6BEAAAE4E}" name="0-30" dataDxfId="9" totalsRowDxfId="8">
      <calculatedColumnFormula>(L9-L21)^2/L21</calculatedColumnFormula>
    </tableColumn>
    <tableColumn id="2" xr3:uid="{928C80AE-4A7A-4905-982F-F3615FB21B3D}" name=" 31-60" dataDxfId="7" totalsRowDxfId="6">
      <calculatedColumnFormula>(M9-M21)^2/M21</calculatedColumnFormula>
    </tableColumn>
    <tableColumn id="3" xr3:uid="{94F379E4-8A1D-492F-9C98-03A706EBA53B}" name="61-90 " dataDxfId="5" totalsRowDxfId="4">
      <calculatedColumnFormula>(N9-N21)^2/N21</calculatedColumnFormula>
    </tableColumn>
    <tableColumn id="4" xr3:uid="{97AA2909-638F-4A0F-BE3C-5731A7D1A8DF}" name="91-120" dataDxfId="3" totalsRowDxfId="2">
      <calculatedColumnFormula>(O9-O21)^2/O21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2C53CB-93C4-4624-A532-B709E67E51F3}" name="Table4" displayName="Table4" ref="J6:P14" totalsRowShown="0">
  <autoFilter ref="J6:P14" xr:uid="{C22C53CB-93C4-4624-A532-B709E67E51F3}"/>
  <tableColumns count="7">
    <tableColumn id="7" xr3:uid="{362D3FD2-24C2-4B5A-93F2-8774741DCF96}" name="Rate/Familarity"/>
    <tableColumn id="1" xr3:uid="{87699DDD-8035-43B0-9277-9DBF412DD8FD}" name="Not Familiar"/>
    <tableColumn id="2" xr3:uid="{6E328330-7585-463C-9EB1-823F07BF51F8}" name="A little bit Familiar"/>
    <tableColumn id="3" xr3:uid="{65AB1EB2-96E4-46D2-874D-7586BC514133}" name="Neither familiar nor not familiar"/>
    <tableColumn id="4" xr3:uid="{83E50134-673F-4C0F-8713-5F87DBADCB92}" name="Somewhat familiar"/>
    <tableColumn id="5" xr3:uid="{4B8B6232-0492-4565-9B91-C60EB4F1C10A}" name="Very Familiar"/>
    <tableColumn id="6" xr3:uid="{323C5624-36CA-4D0E-B32D-A0A223D9383F}" name="Total" dataDxfId="1">
      <calculatedColumnFormula>COUNTIF(F3:F22,1)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3EE4C1-043D-481F-A8ED-54894B6937D9}" name="Table49" displayName="Table49" ref="J21:P29" totalsRowShown="0">
  <autoFilter ref="J21:P29" xr:uid="{823EE4C1-043D-481F-A8ED-54894B6937D9}"/>
  <tableColumns count="7">
    <tableColumn id="7" xr3:uid="{DFE05F09-C7B3-405C-8820-C99A4903668E}" name="Rate/Familarity"/>
    <tableColumn id="1" xr3:uid="{26E0E8F8-D3A2-4F2A-BEE7-1784C6B81FF6}" name="Not Familiar"/>
    <tableColumn id="2" xr3:uid="{55839447-B3CD-4958-A430-9FEF0EDBD2E7}" name="A little bit Familiar"/>
    <tableColumn id="3" xr3:uid="{99A591F3-FAD3-487A-BE5B-8DD0D588ECAD}" name="Neither familiar nor not familiar"/>
    <tableColumn id="4" xr3:uid="{6D0B98C8-E416-44E7-8C17-79370379B343}" name="Somewhat familiar"/>
    <tableColumn id="5" xr3:uid="{B721EB24-4F51-4D1A-8DA7-7C545299C7FD}" name="Very Familiar"/>
    <tableColumn id="6" xr3:uid="{FE97410F-C765-4D4B-8957-3AD19D2D6676}" name="Total" dataDxfId="0">
      <calculatedColumnFormula>COUNTIF(F12:F32,1)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3"/>
  <sheetViews>
    <sheetView topLeftCell="U1" workbookViewId="0">
      <selection activeCell="AF2" sqref="AF2"/>
    </sheetView>
  </sheetViews>
  <sheetFormatPr defaultRowHeight="14.5" x14ac:dyDescent="0.35"/>
  <cols>
    <col min="32" max="32" width="19.90625" customWidth="1"/>
  </cols>
  <sheetData>
    <row r="1" spans="1:50" ht="1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</row>
    <row r="2" spans="1:50" ht="15" customHeight="1" x14ac:dyDescent="0.35">
      <c r="A2" s="3" t="s">
        <v>50</v>
      </c>
      <c r="B2" s="3" t="s">
        <v>51</v>
      </c>
      <c r="C2" s="3" t="s">
        <v>52</v>
      </c>
      <c r="D2" s="3" t="s">
        <v>53</v>
      </c>
      <c r="E2" s="3" t="s">
        <v>4</v>
      </c>
      <c r="F2" s="3" t="s">
        <v>5</v>
      </c>
      <c r="G2" s="3" t="s">
        <v>6</v>
      </c>
      <c r="H2" s="3" t="s">
        <v>54</v>
      </c>
      <c r="I2" s="3" t="s">
        <v>55</v>
      </c>
      <c r="J2" s="3" t="s">
        <v>56</v>
      </c>
      <c r="K2" s="3" t="s">
        <v>57</v>
      </c>
      <c r="L2" s="3" t="s">
        <v>58</v>
      </c>
      <c r="M2" s="3" t="s">
        <v>59</v>
      </c>
      <c r="N2" s="3" t="s">
        <v>60</v>
      </c>
      <c r="O2" s="3" t="s">
        <v>61</v>
      </c>
      <c r="P2" s="3" t="s">
        <v>62</v>
      </c>
      <c r="Q2" s="3" t="s">
        <v>63</v>
      </c>
      <c r="R2" s="3" t="s">
        <v>64</v>
      </c>
      <c r="S2" s="3" t="s">
        <v>65</v>
      </c>
      <c r="T2" s="3" t="s">
        <v>66</v>
      </c>
      <c r="U2" s="3" t="s">
        <v>67</v>
      </c>
      <c r="V2" s="3" t="s">
        <v>68</v>
      </c>
      <c r="W2" s="3" t="s">
        <v>69</v>
      </c>
      <c r="X2" s="3" t="s">
        <v>70</v>
      </c>
      <c r="Y2" s="3" t="s">
        <v>71</v>
      </c>
      <c r="Z2" s="3" t="s">
        <v>72</v>
      </c>
      <c r="AA2" s="3" t="s">
        <v>73</v>
      </c>
      <c r="AB2" s="3" t="s">
        <v>74</v>
      </c>
      <c r="AC2" s="3" t="s">
        <v>75</v>
      </c>
      <c r="AD2" s="3" t="s">
        <v>308</v>
      </c>
      <c r="AE2" s="3" t="s">
        <v>76</v>
      </c>
      <c r="AF2" s="3" t="s">
        <v>77</v>
      </c>
      <c r="AG2" s="3" t="s">
        <v>78</v>
      </c>
      <c r="AH2" s="3" t="s">
        <v>79</v>
      </c>
      <c r="AI2" s="3" t="s">
        <v>80</v>
      </c>
      <c r="AJ2" s="3" t="s">
        <v>81</v>
      </c>
      <c r="AK2" s="3" t="s">
        <v>82</v>
      </c>
      <c r="AL2" s="3" t="s">
        <v>83</v>
      </c>
      <c r="AM2" s="3" t="s">
        <v>84</v>
      </c>
      <c r="AN2" s="3" t="s">
        <v>85</v>
      </c>
      <c r="AO2" s="3" t="s">
        <v>86</v>
      </c>
      <c r="AP2" s="3" t="s">
        <v>87</v>
      </c>
      <c r="AQ2" s="3" t="s">
        <v>88</v>
      </c>
      <c r="AR2" s="3" t="s">
        <v>89</v>
      </c>
      <c r="AS2" s="3" t="s">
        <v>90</v>
      </c>
      <c r="AT2" s="3" t="s">
        <v>91</v>
      </c>
      <c r="AU2" s="3" t="s">
        <v>92</v>
      </c>
      <c r="AV2" s="3" t="s">
        <v>93</v>
      </c>
      <c r="AW2" s="3" t="s">
        <v>94</v>
      </c>
      <c r="AX2" s="3" t="s">
        <v>95</v>
      </c>
    </row>
    <row r="3" spans="1:50" ht="15" customHeight="1" x14ac:dyDescent="0.35">
      <c r="A3" s="1">
        <v>45023.484467592592</v>
      </c>
      <c r="B3" s="1">
        <v>45023.485312500001</v>
      </c>
      <c r="C3" s="2" t="s">
        <v>96</v>
      </c>
      <c r="D3" s="2" t="s">
        <v>97</v>
      </c>
      <c r="E3">
        <v>100</v>
      </c>
      <c r="F3">
        <v>73</v>
      </c>
      <c r="G3" s="2" t="s">
        <v>98</v>
      </c>
      <c r="H3" s="1">
        <v>45023.485324594905</v>
      </c>
      <c r="I3" s="2" t="s">
        <v>99</v>
      </c>
      <c r="J3" s="2" t="s">
        <v>97</v>
      </c>
      <c r="K3" s="2" t="s">
        <v>97</v>
      </c>
      <c r="L3" s="2" t="s">
        <v>97</v>
      </c>
      <c r="M3" s="2" t="s">
        <v>97</v>
      </c>
      <c r="N3">
        <v>40.526899999999998</v>
      </c>
      <c r="O3">
        <v>-74.337400000000002</v>
      </c>
      <c r="P3" s="2" t="s">
        <v>100</v>
      </c>
      <c r="Q3" s="2" t="s">
        <v>101</v>
      </c>
      <c r="R3" s="2" t="s">
        <v>102</v>
      </c>
      <c r="S3" s="2" t="s">
        <v>103</v>
      </c>
      <c r="T3" s="2" t="s">
        <v>104</v>
      </c>
      <c r="U3" s="2" t="s">
        <v>105</v>
      </c>
      <c r="V3" s="2" t="s">
        <v>106</v>
      </c>
      <c r="W3">
        <v>1</v>
      </c>
      <c r="X3">
        <v>2</v>
      </c>
      <c r="Y3">
        <v>3</v>
      </c>
      <c r="Z3">
        <v>4</v>
      </c>
      <c r="AA3">
        <v>5</v>
      </c>
      <c r="AB3">
        <v>3</v>
      </c>
      <c r="AC3">
        <v>4</v>
      </c>
      <c r="AD3">
        <v>2</v>
      </c>
      <c r="AE3">
        <v>1</v>
      </c>
      <c r="AF3">
        <v>5</v>
      </c>
      <c r="AG3">
        <v>0</v>
      </c>
      <c r="AH3">
        <v>0</v>
      </c>
      <c r="AI3">
        <v>0</v>
      </c>
      <c r="AJ3">
        <v>0</v>
      </c>
      <c r="AK3">
        <v>0</v>
      </c>
      <c r="AL3" s="2" t="s">
        <v>107</v>
      </c>
      <c r="AM3" s="2" t="s">
        <v>108</v>
      </c>
      <c r="AN3" s="2" t="s">
        <v>109</v>
      </c>
      <c r="AO3" s="2" t="s">
        <v>110</v>
      </c>
      <c r="AP3" s="2" t="s">
        <v>97</v>
      </c>
      <c r="AQ3" s="2" t="s">
        <v>97</v>
      </c>
      <c r="AR3" s="2" t="s">
        <v>97</v>
      </c>
      <c r="AS3" s="2" t="s">
        <v>97</v>
      </c>
      <c r="AT3" s="2" t="s">
        <v>111</v>
      </c>
      <c r="AU3" s="2" t="s">
        <v>112</v>
      </c>
      <c r="AV3" s="2" t="s">
        <v>112</v>
      </c>
      <c r="AW3" s="2" t="s">
        <v>113</v>
      </c>
      <c r="AX3" s="2" t="s">
        <v>114</v>
      </c>
    </row>
    <row r="4" spans="1:50" ht="15" customHeight="1" x14ac:dyDescent="0.35">
      <c r="A4" s="1">
        <v>45023.485625000001</v>
      </c>
      <c r="B4" s="1">
        <v>45023.489965277775</v>
      </c>
      <c r="C4" s="2" t="s">
        <v>96</v>
      </c>
      <c r="D4" s="2" t="s">
        <v>97</v>
      </c>
      <c r="E4">
        <v>100</v>
      </c>
      <c r="F4">
        <v>374</v>
      </c>
      <c r="G4" s="2" t="s">
        <v>98</v>
      </c>
      <c r="H4" s="1">
        <v>45023.489972407406</v>
      </c>
      <c r="I4" s="2" t="s">
        <v>115</v>
      </c>
      <c r="J4" s="2" t="s">
        <v>97</v>
      </c>
      <c r="K4" s="2" t="s">
        <v>97</v>
      </c>
      <c r="L4" s="2" t="s">
        <v>97</v>
      </c>
      <c r="M4" s="2" t="s">
        <v>97</v>
      </c>
      <c r="N4">
        <v>40.712299999999999</v>
      </c>
      <c r="O4">
        <v>-74.006799999999998</v>
      </c>
      <c r="P4" s="2" t="s">
        <v>100</v>
      </c>
      <c r="Q4" s="2" t="s">
        <v>101</v>
      </c>
      <c r="R4" s="2" t="s">
        <v>97</v>
      </c>
      <c r="S4" s="2" t="s">
        <v>97</v>
      </c>
      <c r="T4" s="2" t="s">
        <v>97</v>
      </c>
      <c r="U4" s="2" t="s">
        <v>97</v>
      </c>
      <c r="V4" s="2" t="s">
        <v>97</v>
      </c>
      <c r="W4" s="2" t="s">
        <v>97</v>
      </c>
      <c r="X4" s="2" t="s">
        <v>97</v>
      </c>
      <c r="Y4" s="2" t="s">
        <v>97</v>
      </c>
      <c r="Z4" s="2" t="s">
        <v>97</v>
      </c>
      <c r="AA4" s="2" t="s">
        <v>97</v>
      </c>
      <c r="AB4" s="2" t="s">
        <v>97</v>
      </c>
      <c r="AC4" s="2" t="s">
        <v>97</v>
      </c>
      <c r="AD4" s="2" t="s">
        <v>97</v>
      </c>
      <c r="AE4" s="2" t="s">
        <v>97</v>
      </c>
      <c r="AF4" s="2" t="s">
        <v>97</v>
      </c>
      <c r="AG4">
        <v>0</v>
      </c>
      <c r="AH4">
        <v>0</v>
      </c>
      <c r="AI4">
        <v>0</v>
      </c>
      <c r="AJ4">
        <v>0</v>
      </c>
      <c r="AK4">
        <v>0</v>
      </c>
      <c r="AL4" s="2" t="s">
        <v>97</v>
      </c>
      <c r="AM4" s="2" t="s">
        <v>97</v>
      </c>
      <c r="AN4" s="2" t="s">
        <v>97</v>
      </c>
      <c r="AO4" s="2" t="s">
        <v>97</v>
      </c>
      <c r="AP4" s="2" t="s">
        <v>97</v>
      </c>
      <c r="AQ4" s="2" t="s">
        <v>97</v>
      </c>
      <c r="AR4" s="2" t="s">
        <v>97</v>
      </c>
      <c r="AS4" s="2" t="s">
        <v>97</v>
      </c>
      <c r="AT4" s="2" t="s">
        <v>97</v>
      </c>
      <c r="AU4" s="2" t="s">
        <v>97</v>
      </c>
      <c r="AV4" s="2" t="s">
        <v>97</v>
      </c>
      <c r="AW4" s="2" t="s">
        <v>97</v>
      </c>
      <c r="AX4" s="2" t="s">
        <v>97</v>
      </c>
    </row>
    <row r="5" spans="1:50" ht="15" customHeight="1" x14ac:dyDescent="0.35">
      <c r="A5" s="1">
        <v>45023.513622685183</v>
      </c>
      <c r="B5" s="1">
        <v>45023.525231481479</v>
      </c>
      <c r="C5" s="2" t="s">
        <v>53</v>
      </c>
      <c r="D5" s="2" t="s">
        <v>116</v>
      </c>
      <c r="E5">
        <v>100</v>
      </c>
      <c r="F5">
        <v>1003</v>
      </c>
      <c r="G5" s="2" t="s">
        <v>98</v>
      </c>
      <c r="H5" s="1">
        <v>45023.52524761574</v>
      </c>
      <c r="I5" s="2" t="s">
        <v>117</v>
      </c>
      <c r="J5" s="2" t="s">
        <v>97</v>
      </c>
      <c r="K5" s="2" t="s">
        <v>97</v>
      </c>
      <c r="L5" s="2" t="s">
        <v>97</v>
      </c>
      <c r="M5" s="2" t="s">
        <v>97</v>
      </c>
      <c r="N5">
        <v>40.517499999999998</v>
      </c>
      <c r="O5">
        <v>-74.399100000000004</v>
      </c>
      <c r="P5" s="2" t="s">
        <v>118</v>
      </c>
      <c r="Q5" s="2" t="s">
        <v>101</v>
      </c>
      <c r="R5" s="2" t="s">
        <v>119</v>
      </c>
      <c r="S5" s="2" t="s">
        <v>103</v>
      </c>
      <c r="T5" s="2" t="s">
        <v>120</v>
      </c>
      <c r="U5" s="2" t="s">
        <v>121</v>
      </c>
      <c r="V5" s="2" t="s">
        <v>122</v>
      </c>
      <c r="W5">
        <v>1</v>
      </c>
      <c r="X5">
        <v>5</v>
      </c>
      <c r="Y5">
        <v>1</v>
      </c>
      <c r="Z5">
        <v>3</v>
      </c>
      <c r="AA5">
        <v>3</v>
      </c>
      <c r="AB5">
        <v>2</v>
      </c>
      <c r="AC5">
        <v>1</v>
      </c>
      <c r="AD5">
        <v>4</v>
      </c>
      <c r="AE5">
        <v>3</v>
      </c>
      <c r="AF5">
        <v>5</v>
      </c>
      <c r="AG5">
        <v>40</v>
      </c>
      <c r="AH5">
        <v>50</v>
      </c>
      <c r="AI5">
        <v>10</v>
      </c>
      <c r="AJ5">
        <v>0</v>
      </c>
      <c r="AK5">
        <v>0</v>
      </c>
      <c r="AL5" s="2" t="s">
        <v>123</v>
      </c>
      <c r="AM5" s="2" t="s">
        <v>124</v>
      </c>
      <c r="AN5" s="2" t="s">
        <v>97</v>
      </c>
      <c r="AO5" s="2" t="s">
        <v>97</v>
      </c>
      <c r="AP5" s="2" t="s">
        <v>109</v>
      </c>
      <c r="AQ5" s="2" t="s">
        <v>97</v>
      </c>
      <c r="AR5" s="2" t="s">
        <v>97</v>
      </c>
      <c r="AS5" s="2" t="s">
        <v>97</v>
      </c>
      <c r="AT5" s="2" t="s">
        <v>125</v>
      </c>
      <c r="AU5" s="2" t="s">
        <v>126</v>
      </c>
      <c r="AV5" s="2" t="s">
        <v>126</v>
      </c>
      <c r="AW5" s="2" t="s">
        <v>126</v>
      </c>
      <c r="AX5" s="2" t="s">
        <v>127</v>
      </c>
    </row>
    <row r="6" spans="1:50" ht="15" customHeight="1" x14ac:dyDescent="0.35">
      <c r="A6" s="1">
        <v>45023.52952546296</v>
      </c>
      <c r="B6" s="1">
        <v>45023.530763888892</v>
      </c>
      <c r="C6" s="2" t="s">
        <v>53</v>
      </c>
      <c r="D6" s="2" t="s">
        <v>128</v>
      </c>
      <c r="E6">
        <v>100</v>
      </c>
      <c r="F6">
        <v>107</v>
      </c>
      <c r="G6" s="2" t="s">
        <v>98</v>
      </c>
      <c r="H6" s="1">
        <v>45023.53077474537</v>
      </c>
      <c r="I6" s="2" t="s">
        <v>129</v>
      </c>
      <c r="J6" s="2" t="s">
        <v>97</v>
      </c>
      <c r="K6" s="2" t="s">
        <v>97</v>
      </c>
      <c r="L6" s="2" t="s">
        <v>97</v>
      </c>
      <c r="M6" s="2" t="s">
        <v>97</v>
      </c>
      <c r="N6">
        <v>40.526899999999998</v>
      </c>
      <c r="O6">
        <v>-74.337400000000002</v>
      </c>
      <c r="P6" s="2" t="s">
        <v>118</v>
      </c>
      <c r="Q6" s="2" t="s">
        <v>101</v>
      </c>
      <c r="R6" s="2" t="s">
        <v>102</v>
      </c>
      <c r="S6" s="2" t="s">
        <v>103</v>
      </c>
      <c r="T6" s="2" t="s">
        <v>104</v>
      </c>
      <c r="U6" s="2" t="s">
        <v>105</v>
      </c>
      <c r="V6" s="2" t="s">
        <v>106</v>
      </c>
      <c r="W6">
        <v>2</v>
      </c>
      <c r="X6">
        <v>3</v>
      </c>
      <c r="Y6">
        <v>4</v>
      </c>
      <c r="Z6">
        <v>1</v>
      </c>
      <c r="AA6">
        <v>5</v>
      </c>
      <c r="AB6">
        <v>3</v>
      </c>
      <c r="AC6">
        <v>4</v>
      </c>
      <c r="AD6">
        <v>5</v>
      </c>
      <c r="AE6">
        <v>1</v>
      </c>
      <c r="AF6">
        <v>2</v>
      </c>
      <c r="AG6">
        <v>15</v>
      </c>
      <c r="AH6">
        <v>20</v>
      </c>
      <c r="AI6">
        <v>20</v>
      </c>
      <c r="AJ6">
        <v>20</v>
      </c>
      <c r="AK6">
        <v>20</v>
      </c>
      <c r="AL6" s="2" t="s">
        <v>107</v>
      </c>
      <c r="AM6" s="2" t="s">
        <v>130</v>
      </c>
      <c r="AN6" s="2" t="s">
        <v>109</v>
      </c>
      <c r="AO6" s="2" t="s">
        <v>97</v>
      </c>
      <c r="AP6" s="2" t="s">
        <v>97</v>
      </c>
      <c r="AQ6" s="2" t="s">
        <v>97</v>
      </c>
      <c r="AR6" s="2" t="s">
        <v>97</v>
      </c>
      <c r="AS6" s="2" t="s">
        <v>113</v>
      </c>
      <c r="AT6" s="2" t="s">
        <v>131</v>
      </c>
      <c r="AU6" s="2" t="s">
        <v>112</v>
      </c>
      <c r="AV6" s="2" t="s">
        <v>112</v>
      </c>
      <c r="AW6" s="2" t="s">
        <v>113</v>
      </c>
      <c r="AX6" s="2" t="s">
        <v>97</v>
      </c>
    </row>
    <row r="7" spans="1:50" ht="15" customHeight="1" x14ac:dyDescent="0.35">
      <c r="A7" s="1">
        <v>45023.55159722222</v>
      </c>
      <c r="B7" s="1">
        <v>45023.554097222222</v>
      </c>
      <c r="C7" s="2" t="s">
        <v>53</v>
      </c>
      <c r="D7" s="2" t="s">
        <v>132</v>
      </c>
      <c r="E7">
        <v>100</v>
      </c>
      <c r="F7">
        <v>216</v>
      </c>
      <c r="G7" s="2" t="s">
        <v>98</v>
      </c>
      <c r="H7" s="1">
        <v>45023.554107881944</v>
      </c>
      <c r="I7" s="2" t="s">
        <v>133</v>
      </c>
      <c r="J7" s="2" t="s">
        <v>97</v>
      </c>
      <c r="K7" s="2" t="s">
        <v>97</v>
      </c>
      <c r="L7" s="2" t="s">
        <v>97</v>
      </c>
      <c r="M7" s="2" t="s">
        <v>97</v>
      </c>
      <c r="N7">
        <v>40.551099999999998</v>
      </c>
      <c r="O7">
        <v>-74.460599999999999</v>
      </c>
      <c r="P7" s="2" t="s">
        <v>118</v>
      </c>
      <c r="Q7" s="2" t="s">
        <v>101</v>
      </c>
      <c r="R7" s="2" t="s">
        <v>134</v>
      </c>
      <c r="S7" s="2" t="s">
        <v>103</v>
      </c>
      <c r="T7" s="2" t="s">
        <v>135</v>
      </c>
      <c r="U7" s="2" t="s">
        <v>121</v>
      </c>
      <c r="V7" s="2" t="s">
        <v>136</v>
      </c>
      <c r="W7">
        <v>5</v>
      </c>
      <c r="X7">
        <v>5</v>
      </c>
      <c r="Y7">
        <v>1</v>
      </c>
      <c r="Z7">
        <v>1</v>
      </c>
      <c r="AA7">
        <v>1</v>
      </c>
      <c r="AB7">
        <v>1</v>
      </c>
      <c r="AC7">
        <v>2</v>
      </c>
      <c r="AD7">
        <v>3</v>
      </c>
      <c r="AE7">
        <v>5</v>
      </c>
      <c r="AF7">
        <v>4</v>
      </c>
      <c r="AG7">
        <v>0</v>
      </c>
      <c r="AH7">
        <v>0</v>
      </c>
      <c r="AI7">
        <v>0</v>
      </c>
      <c r="AJ7">
        <v>80</v>
      </c>
      <c r="AK7">
        <v>20</v>
      </c>
      <c r="AL7" s="2" t="s">
        <v>137</v>
      </c>
      <c r="AM7" s="2" t="s">
        <v>138</v>
      </c>
      <c r="AN7" s="2" t="s">
        <v>139</v>
      </c>
      <c r="AO7" s="2" t="s">
        <v>139</v>
      </c>
      <c r="AP7" s="2" t="s">
        <v>139</v>
      </c>
      <c r="AQ7" s="2" t="s">
        <v>139</v>
      </c>
      <c r="AR7" s="2" t="s">
        <v>139</v>
      </c>
      <c r="AS7" s="2" t="s">
        <v>97</v>
      </c>
      <c r="AT7" s="2" t="s">
        <v>131</v>
      </c>
      <c r="AU7" s="2" t="s">
        <v>127</v>
      </c>
      <c r="AV7" s="2" t="s">
        <v>127</v>
      </c>
      <c r="AW7" s="2" t="s">
        <v>127</v>
      </c>
      <c r="AX7" s="2" t="s">
        <v>97</v>
      </c>
    </row>
    <row r="8" spans="1:50" ht="15" customHeight="1" x14ac:dyDescent="0.35">
      <c r="A8" s="1">
        <v>45023.552210648151</v>
      </c>
      <c r="B8" s="1">
        <v>45023.555543981478</v>
      </c>
      <c r="C8" s="2" t="s">
        <v>53</v>
      </c>
      <c r="D8" s="2" t="s">
        <v>140</v>
      </c>
      <c r="E8">
        <v>100</v>
      </c>
      <c r="F8">
        <v>287</v>
      </c>
      <c r="G8" s="2" t="s">
        <v>98</v>
      </c>
      <c r="H8" s="1">
        <v>45023.555549826386</v>
      </c>
      <c r="I8" s="2" t="s">
        <v>141</v>
      </c>
      <c r="J8" s="2" t="s">
        <v>97</v>
      </c>
      <c r="K8" s="2" t="s">
        <v>97</v>
      </c>
      <c r="L8" s="2" t="s">
        <v>97</v>
      </c>
      <c r="M8" s="2" t="s">
        <v>97</v>
      </c>
      <c r="N8">
        <v>40.551099999999998</v>
      </c>
      <c r="O8">
        <v>-74.460599999999999</v>
      </c>
      <c r="P8" s="2" t="s">
        <v>118</v>
      </c>
      <c r="Q8" s="2" t="s">
        <v>101</v>
      </c>
      <c r="R8" s="2" t="s">
        <v>119</v>
      </c>
      <c r="S8" s="2" t="s">
        <v>103</v>
      </c>
      <c r="T8" s="2" t="s">
        <v>120</v>
      </c>
      <c r="U8" s="2" t="s">
        <v>142</v>
      </c>
      <c r="V8" s="2" t="s">
        <v>122</v>
      </c>
      <c r="W8">
        <v>5</v>
      </c>
      <c r="X8">
        <v>3</v>
      </c>
      <c r="Y8">
        <v>2</v>
      </c>
      <c r="Z8">
        <v>1</v>
      </c>
      <c r="AA8">
        <v>4</v>
      </c>
      <c r="AB8">
        <v>1</v>
      </c>
      <c r="AC8">
        <v>3</v>
      </c>
      <c r="AD8">
        <v>4</v>
      </c>
      <c r="AE8">
        <v>2</v>
      </c>
      <c r="AF8">
        <v>5</v>
      </c>
      <c r="AG8">
        <v>5</v>
      </c>
      <c r="AH8">
        <v>5</v>
      </c>
      <c r="AI8">
        <v>60</v>
      </c>
      <c r="AJ8">
        <v>0</v>
      </c>
      <c r="AK8">
        <v>30</v>
      </c>
      <c r="AL8" s="2" t="s">
        <v>123</v>
      </c>
      <c r="AM8" s="2" t="s">
        <v>124</v>
      </c>
      <c r="AN8" s="2" t="s">
        <v>109</v>
      </c>
      <c r="AO8" s="2" t="s">
        <v>97</v>
      </c>
      <c r="AP8" s="2" t="s">
        <v>97</v>
      </c>
      <c r="AQ8" s="2" t="s">
        <v>97</v>
      </c>
      <c r="AR8" s="2" t="s">
        <v>97</v>
      </c>
      <c r="AS8" s="2" t="s">
        <v>97</v>
      </c>
      <c r="AT8" s="2" t="s">
        <v>125</v>
      </c>
      <c r="AU8" s="2" t="s">
        <v>143</v>
      </c>
      <c r="AV8" s="2" t="s">
        <v>143</v>
      </c>
      <c r="AW8" s="2" t="s">
        <v>112</v>
      </c>
      <c r="AX8" s="2" t="s">
        <v>97</v>
      </c>
    </row>
    <row r="9" spans="1:50" ht="15" customHeight="1" x14ac:dyDescent="0.35">
      <c r="A9" s="1">
        <v>45023.585636574076</v>
      </c>
      <c r="B9" s="1">
        <v>45023.585717592592</v>
      </c>
      <c r="C9" s="2" t="s">
        <v>53</v>
      </c>
      <c r="D9" s="2" t="s">
        <v>144</v>
      </c>
      <c r="E9">
        <v>100</v>
      </c>
      <c r="F9">
        <v>6</v>
      </c>
      <c r="G9" s="2" t="s">
        <v>98</v>
      </c>
      <c r="H9" s="1">
        <v>45023.585729687496</v>
      </c>
      <c r="I9" s="2" t="s">
        <v>145</v>
      </c>
      <c r="J9" s="2" t="s">
        <v>97</v>
      </c>
      <c r="K9" s="2" t="s">
        <v>97</v>
      </c>
      <c r="L9" s="2" t="s">
        <v>97</v>
      </c>
      <c r="M9" s="2" t="s">
        <v>97</v>
      </c>
      <c r="N9">
        <v>40.901400000000002</v>
      </c>
      <c r="O9">
        <v>-73.905600000000007</v>
      </c>
      <c r="P9" s="2" t="s">
        <v>118</v>
      </c>
      <c r="Q9" s="2" t="s">
        <v>101</v>
      </c>
      <c r="R9" s="2" t="s">
        <v>97</v>
      </c>
      <c r="S9" s="2" t="s">
        <v>97</v>
      </c>
      <c r="T9" s="2" t="s">
        <v>97</v>
      </c>
      <c r="U9" s="2" t="s">
        <v>97</v>
      </c>
      <c r="V9" s="2" t="s">
        <v>97</v>
      </c>
      <c r="W9" s="2" t="s">
        <v>97</v>
      </c>
      <c r="X9" s="2" t="s">
        <v>97</v>
      </c>
      <c r="Y9" s="2" t="s">
        <v>97</v>
      </c>
      <c r="Z9" s="2" t="s">
        <v>97</v>
      </c>
      <c r="AA9" s="2" t="s">
        <v>97</v>
      </c>
      <c r="AB9" s="2" t="s">
        <v>97</v>
      </c>
      <c r="AC9" s="2" t="s">
        <v>97</v>
      </c>
      <c r="AD9" s="2" t="s">
        <v>97</v>
      </c>
      <c r="AE9" s="2" t="s">
        <v>97</v>
      </c>
      <c r="AF9" s="2" t="s">
        <v>97</v>
      </c>
      <c r="AG9">
        <v>0</v>
      </c>
      <c r="AH9">
        <v>0</v>
      </c>
      <c r="AI9">
        <v>0</v>
      </c>
      <c r="AJ9">
        <v>0</v>
      </c>
      <c r="AK9">
        <v>0</v>
      </c>
      <c r="AL9" s="2" t="s">
        <v>97</v>
      </c>
      <c r="AM9" s="2" t="s">
        <v>97</v>
      </c>
      <c r="AN9" s="2" t="s">
        <v>97</v>
      </c>
      <c r="AO9" s="2" t="s">
        <v>97</v>
      </c>
      <c r="AP9" s="2" t="s">
        <v>97</v>
      </c>
      <c r="AQ9" s="2" t="s">
        <v>97</v>
      </c>
      <c r="AR9" s="2" t="s">
        <v>97</v>
      </c>
      <c r="AS9" s="2" t="s">
        <v>97</v>
      </c>
      <c r="AT9" s="2" t="s">
        <v>97</v>
      </c>
      <c r="AU9" s="2" t="s">
        <v>97</v>
      </c>
      <c r="AV9" s="2" t="s">
        <v>97</v>
      </c>
      <c r="AW9" s="2" t="s">
        <v>97</v>
      </c>
      <c r="AX9" s="2" t="s">
        <v>97</v>
      </c>
    </row>
    <row r="10" spans="1:50" ht="15" customHeight="1" x14ac:dyDescent="0.35">
      <c r="A10" s="1">
        <v>45023.589317129627</v>
      </c>
      <c r="B10" s="1">
        <v>45023.590844907405</v>
      </c>
      <c r="C10" s="2" t="s">
        <v>53</v>
      </c>
      <c r="D10" s="2" t="s">
        <v>146</v>
      </c>
      <c r="E10">
        <v>100</v>
      </c>
      <c r="F10">
        <v>132</v>
      </c>
      <c r="G10" s="2" t="s">
        <v>98</v>
      </c>
      <c r="H10" s="1">
        <v>45023.590859421296</v>
      </c>
      <c r="I10" s="2" t="s">
        <v>147</v>
      </c>
      <c r="J10" s="2" t="s">
        <v>97</v>
      </c>
      <c r="K10" s="2" t="s">
        <v>97</v>
      </c>
      <c r="L10" s="2" t="s">
        <v>97</v>
      </c>
      <c r="M10" s="2" t="s">
        <v>97</v>
      </c>
      <c r="N10">
        <v>40.580199999999998</v>
      </c>
      <c r="O10">
        <v>-74.359399999999994</v>
      </c>
      <c r="P10" s="2" t="s">
        <v>118</v>
      </c>
      <c r="Q10" s="2" t="s">
        <v>101</v>
      </c>
      <c r="R10" s="2" t="s">
        <v>119</v>
      </c>
      <c r="S10" s="2" t="s">
        <v>103</v>
      </c>
      <c r="T10" s="2" t="s">
        <v>148</v>
      </c>
      <c r="U10" s="2" t="s">
        <v>149</v>
      </c>
      <c r="V10" s="2" t="s">
        <v>122</v>
      </c>
      <c r="W10">
        <v>4</v>
      </c>
      <c r="X10">
        <v>3</v>
      </c>
      <c r="Y10">
        <v>5</v>
      </c>
      <c r="Z10">
        <v>1</v>
      </c>
      <c r="AA10">
        <v>2</v>
      </c>
      <c r="AB10">
        <v>2</v>
      </c>
      <c r="AC10">
        <v>1</v>
      </c>
      <c r="AD10">
        <v>4</v>
      </c>
      <c r="AE10">
        <v>5</v>
      </c>
      <c r="AF10">
        <v>3</v>
      </c>
      <c r="AG10">
        <v>30</v>
      </c>
      <c r="AH10">
        <v>15</v>
      </c>
      <c r="AI10">
        <v>30</v>
      </c>
      <c r="AJ10">
        <v>10</v>
      </c>
      <c r="AK10">
        <v>15</v>
      </c>
      <c r="AL10" s="2" t="s">
        <v>123</v>
      </c>
      <c r="AM10" s="2" t="s">
        <v>124</v>
      </c>
      <c r="AN10" s="2" t="s">
        <v>109</v>
      </c>
      <c r="AO10" s="2" t="s">
        <v>97</v>
      </c>
      <c r="AP10" s="2" t="s">
        <v>97</v>
      </c>
      <c r="AQ10" s="2" t="s">
        <v>97</v>
      </c>
      <c r="AR10" s="2" t="s">
        <v>97</v>
      </c>
      <c r="AS10" s="2" t="s">
        <v>150</v>
      </c>
      <c r="AT10" s="2" t="s">
        <v>111</v>
      </c>
      <c r="AU10" s="2" t="s">
        <v>126</v>
      </c>
      <c r="AV10" s="2" t="s">
        <v>126</v>
      </c>
      <c r="AW10" s="2" t="s">
        <v>143</v>
      </c>
      <c r="AX10" s="2" t="s">
        <v>114</v>
      </c>
    </row>
    <row r="11" spans="1:50" ht="15" customHeight="1" x14ac:dyDescent="0.35">
      <c r="A11" s="1">
        <v>45023.59511574074</v>
      </c>
      <c r="B11" s="1">
        <v>45023.598854166667</v>
      </c>
      <c r="C11" s="2" t="s">
        <v>53</v>
      </c>
      <c r="D11" s="2" t="s">
        <v>151</v>
      </c>
      <c r="E11">
        <v>100</v>
      </c>
      <c r="F11">
        <v>322</v>
      </c>
      <c r="G11" s="2" t="s">
        <v>98</v>
      </c>
      <c r="H11" s="1">
        <v>45023.59886046296</v>
      </c>
      <c r="I11" s="2" t="s">
        <v>152</v>
      </c>
      <c r="J11" s="2" t="s">
        <v>97</v>
      </c>
      <c r="K11" s="2" t="s">
        <v>97</v>
      </c>
      <c r="L11" s="2" t="s">
        <v>97</v>
      </c>
      <c r="M11" s="2" t="s">
        <v>97</v>
      </c>
      <c r="N11">
        <v>28.634399999999999</v>
      </c>
      <c r="O11">
        <v>-81.622100000000003</v>
      </c>
      <c r="P11" s="2" t="s">
        <v>118</v>
      </c>
      <c r="Q11" s="2" t="s">
        <v>101</v>
      </c>
      <c r="R11" s="2" t="s">
        <v>119</v>
      </c>
      <c r="S11" s="2" t="s">
        <v>103</v>
      </c>
      <c r="T11" s="2" t="s">
        <v>153</v>
      </c>
      <c r="U11" s="2" t="s">
        <v>105</v>
      </c>
      <c r="V11" s="2" t="s">
        <v>106</v>
      </c>
      <c r="W11">
        <v>3</v>
      </c>
      <c r="X11">
        <v>2</v>
      </c>
      <c r="Y11">
        <v>4</v>
      </c>
      <c r="Z11">
        <v>1</v>
      </c>
      <c r="AA11">
        <v>6</v>
      </c>
      <c r="AB11">
        <v>2</v>
      </c>
      <c r="AC11">
        <v>1</v>
      </c>
      <c r="AD11">
        <v>5</v>
      </c>
      <c r="AE11">
        <v>4</v>
      </c>
      <c r="AF11">
        <v>3</v>
      </c>
      <c r="AG11">
        <v>10</v>
      </c>
      <c r="AH11">
        <v>40</v>
      </c>
      <c r="AI11">
        <v>10</v>
      </c>
      <c r="AJ11">
        <v>40</v>
      </c>
      <c r="AK11">
        <v>10</v>
      </c>
      <c r="AL11" s="2" t="s">
        <v>137</v>
      </c>
      <c r="AM11" s="2" t="s">
        <v>154</v>
      </c>
      <c r="AN11" s="2" t="s">
        <v>110</v>
      </c>
      <c r="AO11" s="2" t="s">
        <v>110</v>
      </c>
      <c r="AP11" s="2" t="s">
        <v>109</v>
      </c>
      <c r="AQ11" s="2" t="s">
        <v>109</v>
      </c>
      <c r="AR11" s="2" t="s">
        <v>109</v>
      </c>
      <c r="AS11" s="2" t="s">
        <v>114</v>
      </c>
      <c r="AT11" s="2" t="s">
        <v>131</v>
      </c>
      <c r="AU11" s="2" t="s">
        <v>112</v>
      </c>
      <c r="AV11" s="2" t="s">
        <v>143</v>
      </c>
      <c r="AW11" s="2" t="s">
        <v>112</v>
      </c>
      <c r="AX11" s="2" t="s">
        <v>114</v>
      </c>
    </row>
    <row r="12" spans="1:50" ht="15" customHeight="1" x14ac:dyDescent="0.35">
      <c r="A12" s="1">
        <v>45023.616342592592</v>
      </c>
      <c r="B12" s="1">
        <v>45023.619062500002</v>
      </c>
      <c r="C12" s="2" t="s">
        <v>53</v>
      </c>
      <c r="D12" s="2" t="s">
        <v>116</v>
      </c>
      <c r="E12">
        <v>100</v>
      </c>
      <c r="F12">
        <v>235</v>
      </c>
      <c r="G12" s="2" t="s">
        <v>98</v>
      </c>
      <c r="H12" s="1">
        <v>45023.619075671297</v>
      </c>
      <c r="I12" s="2" t="s">
        <v>155</v>
      </c>
      <c r="J12" s="2" t="s">
        <v>97</v>
      </c>
      <c r="K12" s="2" t="s">
        <v>97</v>
      </c>
      <c r="L12" s="2" t="s">
        <v>97</v>
      </c>
      <c r="M12" s="2" t="s">
        <v>97</v>
      </c>
      <c r="N12">
        <v>40.517499999999998</v>
      </c>
      <c r="O12">
        <v>-74.399100000000004</v>
      </c>
      <c r="P12" s="2" t="s">
        <v>118</v>
      </c>
      <c r="Q12" s="2" t="s">
        <v>101</v>
      </c>
      <c r="R12" s="2" t="s">
        <v>119</v>
      </c>
      <c r="S12" s="2" t="s">
        <v>103</v>
      </c>
      <c r="T12" s="2" t="s">
        <v>104</v>
      </c>
      <c r="U12" s="2" t="s">
        <v>105</v>
      </c>
      <c r="V12" s="2" t="s">
        <v>106</v>
      </c>
      <c r="W12">
        <v>3</v>
      </c>
      <c r="X12">
        <v>1</v>
      </c>
      <c r="Y12">
        <v>5</v>
      </c>
      <c r="Z12">
        <v>2</v>
      </c>
      <c r="AA12">
        <v>4</v>
      </c>
      <c r="AB12">
        <v>2</v>
      </c>
      <c r="AC12">
        <v>1</v>
      </c>
      <c r="AD12">
        <v>5</v>
      </c>
      <c r="AE12">
        <v>3</v>
      </c>
      <c r="AF12">
        <v>4</v>
      </c>
      <c r="AG12">
        <v>0</v>
      </c>
      <c r="AH12">
        <v>20</v>
      </c>
      <c r="AI12">
        <v>20</v>
      </c>
      <c r="AJ12">
        <v>50</v>
      </c>
      <c r="AK12">
        <v>10</v>
      </c>
      <c r="AL12" s="2" t="s">
        <v>156</v>
      </c>
      <c r="AM12" s="2" t="s">
        <v>124</v>
      </c>
      <c r="AN12" s="2" t="s">
        <v>109</v>
      </c>
      <c r="AO12" s="2" t="s">
        <v>97</v>
      </c>
      <c r="AP12" s="2" t="s">
        <v>97</v>
      </c>
      <c r="AQ12" s="2" t="s">
        <v>97</v>
      </c>
      <c r="AR12" s="2" t="s">
        <v>97</v>
      </c>
      <c r="AS12" s="2" t="s">
        <v>97</v>
      </c>
      <c r="AT12" s="2" t="s">
        <v>125</v>
      </c>
      <c r="AU12" s="2" t="s">
        <v>113</v>
      </c>
      <c r="AV12" s="2" t="s">
        <v>126</v>
      </c>
      <c r="AW12" s="2" t="s">
        <v>112</v>
      </c>
      <c r="AX12" s="2" t="s">
        <v>127</v>
      </c>
    </row>
    <row r="13" spans="1:50" ht="15" customHeight="1" x14ac:dyDescent="0.35">
      <c r="A13" s="1">
        <v>45023.616249999999</v>
      </c>
      <c r="B13" s="1">
        <v>45023.620740740742</v>
      </c>
      <c r="C13" s="2" t="s">
        <v>53</v>
      </c>
      <c r="D13" s="2" t="s">
        <v>116</v>
      </c>
      <c r="E13">
        <v>100</v>
      </c>
      <c r="F13">
        <v>388</v>
      </c>
      <c r="G13" s="2" t="s">
        <v>98</v>
      </c>
      <c r="H13" s="1">
        <v>45023.620758460645</v>
      </c>
      <c r="I13" s="2" t="s">
        <v>157</v>
      </c>
      <c r="J13" s="2" t="s">
        <v>97</v>
      </c>
      <c r="K13" s="2" t="s">
        <v>97</v>
      </c>
      <c r="L13" s="2" t="s">
        <v>97</v>
      </c>
      <c r="M13" s="2" t="s">
        <v>97</v>
      </c>
      <c r="N13">
        <v>40.517499999999998</v>
      </c>
      <c r="O13">
        <v>-74.399100000000004</v>
      </c>
      <c r="P13" s="2" t="s">
        <v>118</v>
      </c>
      <c r="Q13" s="2" t="s">
        <v>101</v>
      </c>
      <c r="R13" s="2" t="s">
        <v>119</v>
      </c>
      <c r="S13" s="2" t="s">
        <v>103</v>
      </c>
      <c r="T13" s="2" t="s">
        <v>104</v>
      </c>
      <c r="U13" s="2" t="s">
        <v>105</v>
      </c>
      <c r="V13" s="2" t="s">
        <v>106</v>
      </c>
      <c r="W13">
        <v>3</v>
      </c>
      <c r="X13">
        <v>1</v>
      </c>
      <c r="Y13">
        <v>4</v>
      </c>
      <c r="Z13">
        <v>2</v>
      </c>
      <c r="AA13">
        <v>5</v>
      </c>
      <c r="AB13">
        <v>4</v>
      </c>
      <c r="AC13">
        <v>2</v>
      </c>
      <c r="AD13">
        <v>1</v>
      </c>
      <c r="AE13">
        <v>3</v>
      </c>
      <c r="AF13">
        <v>5</v>
      </c>
      <c r="AG13">
        <v>15</v>
      </c>
      <c r="AH13">
        <v>15</v>
      </c>
      <c r="AI13">
        <v>20</v>
      </c>
      <c r="AJ13">
        <v>15</v>
      </c>
      <c r="AK13">
        <v>15</v>
      </c>
      <c r="AL13" s="2" t="s">
        <v>137</v>
      </c>
      <c r="AM13" s="2" t="s">
        <v>124</v>
      </c>
      <c r="AN13" s="2" t="s">
        <v>109</v>
      </c>
      <c r="AO13" s="2" t="s">
        <v>110</v>
      </c>
      <c r="AP13" s="2" t="s">
        <v>110</v>
      </c>
      <c r="AQ13" s="2" t="s">
        <v>110</v>
      </c>
      <c r="AR13" s="2" t="s">
        <v>139</v>
      </c>
      <c r="AS13" s="2" t="s">
        <v>114</v>
      </c>
      <c r="AT13" s="2" t="s">
        <v>131</v>
      </c>
      <c r="AU13" s="2" t="s">
        <v>143</v>
      </c>
      <c r="AV13" s="2" t="s">
        <v>126</v>
      </c>
      <c r="AW13" s="2" t="s">
        <v>143</v>
      </c>
      <c r="AX13" s="2" t="s">
        <v>127</v>
      </c>
    </row>
    <row r="14" spans="1:50" ht="15" customHeight="1" x14ac:dyDescent="0.35">
      <c r="A14" s="1">
        <v>45023.621064814812</v>
      </c>
      <c r="B14" s="1">
        <v>45023.629571759258</v>
      </c>
      <c r="C14" s="2" t="s">
        <v>53</v>
      </c>
      <c r="D14" s="2" t="s">
        <v>158</v>
      </c>
      <c r="E14">
        <v>100</v>
      </c>
      <c r="F14">
        <v>735</v>
      </c>
      <c r="G14" s="2" t="s">
        <v>98</v>
      </c>
      <c r="H14" s="1">
        <v>45023.629587743053</v>
      </c>
      <c r="I14" s="2" t="s">
        <v>159</v>
      </c>
      <c r="J14" s="2" t="s">
        <v>97</v>
      </c>
      <c r="K14" s="2" t="s">
        <v>97</v>
      </c>
      <c r="L14" s="2" t="s">
        <v>97</v>
      </c>
      <c r="M14" s="2" t="s">
        <v>97</v>
      </c>
      <c r="N14">
        <v>40.847700000000003</v>
      </c>
      <c r="O14">
        <v>-73.841800000000006</v>
      </c>
      <c r="P14" s="2" t="s">
        <v>118</v>
      </c>
      <c r="Q14" s="2" t="s">
        <v>101</v>
      </c>
      <c r="R14" s="2" t="s">
        <v>119</v>
      </c>
      <c r="S14" s="2" t="s">
        <v>160</v>
      </c>
      <c r="T14" s="2" t="s">
        <v>104</v>
      </c>
      <c r="U14" s="2" t="s">
        <v>161</v>
      </c>
      <c r="V14" s="2" t="s">
        <v>136</v>
      </c>
      <c r="W14">
        <v>3</v>
      </c>
      <c r="X14">
        <v>2</v>
      </c>
      <c r="Y14">
        <v>3</v>
      </c>
      <c r="Z14">
        <v>3</v>
      </c>
      <c r="AA14">
        <v>3</v>
      </c>
      <c r="AB14">
        <v>1</v>
      </c>
      <c r="AC14">
        <v>3</v>
      </c>
      <c r="AD14">
        <v>2</v>
      </c>
      <c r="AE14">
        <v>5</v>
      </c>
      <c r="AF14">
        <v>4</v>
      </c>
      <c r="AG14">
        <v>20</v>
      </c>
      <c r="AH14">
        <v>30</v>
      </c>
      <c r="AI14">
        <v>20</v>
      </c>
      <c r="AJ14">
        <v>20</v>
      </c>
      <c r="AK14">
        <v>10</v>
      </c>
      <c r="AL14" s="2" t="s">
        <v>137</v>
      </c>
      <c r="AM14" s="2" t="s">
        <v>124</v>
      </c>
      <c r="AN14" s="2" t="s">
        <v>109</v>
      </c>
      <c r="AO14" s="2" t="s">
        <v>97</v>
      </c>
      <c r="AP14" s="2" t="s">
        <v>97</v>
      </c>
      <c r="AQ14" s="2" t="s">
        <v>97</v>
      </c>
      <c r="AR14" s="2" t="s">
        <v>97</v>
      </c>
      <c r="AS14" s="2" t="s">
        <v>112</v>
      </c>
      <c r="AT14" s="2" t="s">
        <v>125</v>
      </c>
      <c r="AU14" s="2" t="s">
        <v>113</v>
      </c>
      <c r="AV14" s="2" t="s">
        <v>143</v>
      </c>
      <c r="AW14" s="2" t="s">
        <v>113</v>
      </c>
      <c r="AX14" s="2" t="s">
        <v>127</v>
      </c>
    </row>
    <row r="15" spans="1:50" ht="15" customHeight="1" x14ac:dyDescent="0.35">
      <c r="A15" s="1">
        <v>45023.63486111111</v>
      </c>
      <c r="B15" s="1">
        <v>45023.638414351852</v>
      </c>
      <c r="C15" s="2" t="s">
        <v>53</v>
      </c>
      <c r="D15" s="2" t="s">
        <v>162</v>
      </c>
      <c r="E15">
        <v>100</v>
      </c>
      <c r="F15">
        <v>306</v>
      </c>
      <c r="G15" s="2" t="s">
        <v>98</v>
      </c>
      <c r="H15" s="1">
        <v>45023.638426886573</v>
      </c>
      <c r="I15" s="2" t="s">
        <v>163</v>
      </c>
      <c r="J15" s="2" t="s">
        <v>97</v>
      </c>
      <c r="K15" s="2" t="s">
        <v>97</v>
      </c>
      <c r="L15" s="2" t="s">
        <v>97</v>
      </c>
      <c r="M15" s="2" t="s">
        <v>97</v>
      </c>
      <c r="N15">
        <v>40.517499999999998</v>
      </c>
      <c r="O15">
        <v>-74.399100000000004</v>
      </c>
      <c r="P15" s="2" t="s">
        <v>164</v>
      </c>
      <c r="Q15" s="2" t="s">
        <v>101</v>
      </c>
      <c r="R15" s="2" t="s">
        <v>119</v>
      </c>
      <c r="S15" s="2" t="s">
        <v>165</v>
      </c>
      <c r="T15" s="2" t="s">
        <v>153</v>
      </c>
      <c r="U15" s="2" t="s">
        <v>105</v>
      </c>
      <c r="V15" s="2" t="s">
        <v>106</v>
      </c>
      <c r="W15">
        <v>5</v>
      </c>
      <c r="X15">
        <v>2</v>
      </c>
      <c r="Y15">
        <v>4</v>
      </c>
      <c r="Z15">
        <v>1</v>
      </c>
      <c r="AA15">
        <v>3</v>
      </c>
      <c r="AB15">
        <v>3</v>
      </c>
      <c r="AC15">
        <v>1</v>
      </c>
      <c r="AD15">
        <v>2</v>
      </c>
      <c r="AE15">
        <v>4</v>
      </c>
      <c r="AF15">
        <v>5</v>
      </c>
      <c r="AG15">
        <v>35</v>
      </c>
      <c r="AH15">
        <v>5</v>
      </c>
      <c r="AI15">
        <v>40</v>
      </c>
      <c r="AJ15">
        <v>20</v>
      </c>
      <c r="AK15">
        <v>0</v>
      </c>
      <c r="AL15" s="2" t="s">
        <v>107</v>
      </c>
      <c r="AM15" s="2" t="s">
        <v>124</v>
      </c>
      <c r="AN15" s="2" t="s">
        <v>110</v>
      </c>
      <c r="AO15" s="2" t="s">
        <v>110</v>
      </c>
      <c r="AP15" s="2" t="s">
        <v>97</v>
      </c>
      <c r="AQ15" s="2" t="s">
        <v>97</v>
      </c>
      <c r="AR15" s="2" t="s">
        <v>97</v>
      </c>
      <c r="AS15" s="2" t="s">
        <v>112</v>
      </c>
      <c r="AT15" s="2" t="s">
        <v>125</v>
      </c>
      <c r="AU15" s="2" t="s">
        <v>143</v>
      </c>
      <c r="AV15" s="2" t="s">
        <v>112</v>
      </c>
      <c r="AW15" s="2" t="s">
        <v>112</v>
      </c>
      <c r="AX15" s="2" t="s">
        <v>114</v>
      </c>
    </row>
    <row r="16" spans="1:50" ht="15" customHeight="1" x14ac:dyDescent="0.35">
      <c r="A16" s="1">
        <v>45023.637499999997</v>
      </c>
      <c r="B16" s="1">
        <v>45023.641527777778</v>
      </c>
      <c r="C16" s="2" t="s">
        <v>53</v>
      </c>
      <c r="D16" s="2" t="s">
        <v>166</v>
      </c>
      <c r="E16">
        <v>100</v>
      </c>
      <c r="F16">
        <v>348</v>
      </c>
      <c r="G16" s="2" t="s">
        <v>98</v>
      </c>
      <c r="H16" s="1">
        <v>45023.641543993057</v>
      </c>
      <c r="I16" s="2" t="s">
        <v>167</v>
      </c>
      <c r="J16" s="2" t="s">
        <v>97</v>
      </c>
      <c r="K16" s="2" t="s">
        <v>97</v>
      </c>
      <c r="L16" s="2" t="s">
        <v>97</v>
      </c>
      <c r="M16" s="2" t="s">
        <v>97</v>
      </c>
      <c r="N16">
        <v>40.580199999999998</v>
      </c>
      <c r="O16">
        <v>-74.359399999999994</v>
      </c>
      <c r="P16" s="2" t="s">
        <v>118</v>
      </c>
      <c r="Q16" s="2" t="s">
        <v>101</v>
      </c>
      <c r="R16" s="2" t="s">
        <v>119</v>
      </c>
      <c r="S16" s="2" t="s">
        <v>103</v>
      </c>
      <c r="T16" s="2" t="s">
        <v>148</v>
      </c>
      <c r="U16" s="2" t="s">
        <v>105</v>
      </c>
      <c r="V16" s="2" t="s">
        <v>122</v>
      </c>
      <c r="W16">
        <v>3</v>
      </c>
      <c r="X16">
        <v>3</v>
      </c>
      <c r="Y16">
        <v>4</v>
      </c>
      <c r="Z16">
        <v>2</v>
      </c>
      <c r="AA16">
        <v>3</v>
      </c>
      <c r="AB16">
        <v>1</v>
      </c>
      <c r="AC16">
        <v>2</v>
      </c>
      <c r="AD16">
        <v>3</v>
      </c>
      <c r="AE16">
        <v>5</v>
      </c>
      <c r="AF16">
        <v>4</v>
      </c>
      <c r="AG16">
        <v>40</v>
      </c>
      <c r="AH16">
        <v>20</v>
      </c>
      <c r="AI16">
        <v>20</v>
      </c>
      <c r="AJ16">
        <v>10</v>
      </c>
      <c r="AK16">
        <v>10</v>
      </c>
      <c r="AL16" s="2" t="s">
        <v>137</v>
      </c>
      <c r="AM16" s="2" t="s">
        <v>154</v>
      </c>
      <c r="AN16" s="2" t="s">
        <v>110</v>
      </c>
      <c r="AO16" s="2" t="s">
        <v>110</v>
      </c>
      <c r="AP16" s="2" t="s">
        <v>110</v>
      </c>
      <c r="AQ16" s="2" t="s">
        <v>110</v>
      </c>
      <c r="AR16" s="2" t="s">
        <v>110</v>
      </c>
      <c r="AS16" s="2" t="s">
        <v>127</v>
      </c>
      <c r="AT16" s="2" t="s">
        <v>131</v>
      </c>
      <c r="AU16" s="2" t="s">
        <v>126</v>
      </c>
      <c r="AV16" s="2" t="s">
        <v>143</v>
      </c>
      <c r="AW16" s="2" t="s">
        <v>113</v>
      </c>
      <c r="AX16" s="2" t="s">
        <v>113</v>
      </c>
    </row>
    <row r="17" spans="1:50" ht="15" customHeight="1" x14ac:dyDescent="0.35">
      <c r="A17" s="1">
        <v>45023.64398148148</v>
      </c>
      <c r="B17" s="1">
        <v>45023.645590277774</v>
      </c>
      <c r="C17" s="2" t="s">
        <v>53</v>
      </c>
      <c r="D17" s="2" t="s">
        <v>168</v>
      </c>
      <c r="E17">
        <v>100</v>
      </c>
      <c r="F17">
        <v>139</v>
      </c>
      <c r="G17" s="2" t="s">
        <v>98</v>
      </c>
      <c r="H17" s="1">
        <v>45023.645598553238</v>
      </c>
      <c r="I17" s="2" t="s">
        <v>169</v>
      </c>
      <c r="J17" s="2" t="s">
        <v>97</v>
      </c>
      <c r="K17" s="2" t="s">
        <v>97</v>
      </c>
      <c r="L17" s="2" t="s">
        <v>97</v>
      </c>
      <c r="M17" s="2" t="s">
        <v>97</v>
      </c>
      <c r="N17">
        <v>37.351199999999999</v>
      </c>
      <c r="O17">
        <v>-121.88460000000001</v>
      </c>
      <c r="P17" s="2" t="s">
        <v>164</v>
      </c>
      <c r="Q17" s="2" t="s">
        <v>101</v>
      </c>
      <c r="R17" s="2" t="s">
        <v>119</v>
      </c>
      <c r="S17" s="2" t="s">
        <v>103</v>
      </c>
      <c r="T17" s="2" t="s">
        <v>135</v>
      </c>
      <c r="U17" s="2" t="s">
        <v>105</v>
      </c>
      <c r="V17" s="2" t="s">
        <v>136</v>
      </c>
      <c r="W17">
        <v>5</v>
      </c>
      <c r="X17">
        <v>1</v>
      </c>
      <c r="Y17">
        <v>4</v>
      </c>
      <c r="Z17">
        <v>3</v>
      </c>
      <c r="AA17">
        <v>2</v>
      </c>
      <c r="AB17">
        <v>3</v>
      </c>
      <c r="AC17">
        <v>2</v>
      </c>
      <c r="AD17">
        <v>1</v>
      </c>
      <c r="AE17">
        <v>4</v>
      </c>
      <c r="AF17">
        <v>5</v>
      </c>
      <c r="AG17">
        <v>90</v>
      </c>
      <c r="AH17">
        <v>1</v>
      </c>
      <c r="AI17">
        <v>2</v>
      </c>
      <c r="AJ17">
        <v>5</v>
      </c>
      <c r="AK17">
        <v>2</v>
      </c>
      <c r="AL17" s="2" t="s">
        <v>137</v>
      </c>
      <c r="AM17" s="2" t="s">
        <v>138</v>
      </c>
      <c r="AN17" s="2" t="s">
        <v>139</v>
      </c>
      <c r="AO17" s="2" t="s">
        <v>109</v>
      </c>
      <c r="AP17" s="2" t="s">
        <v>109</v>
      </c>
      <c r="AQ17" s="2" t="s">
        <v>109</v>
      </c>
      <c r="AR17" s="2" t="s">
        <v>109</v>
      </c>
      <c r="AS17" s="2" t="s">
        <v>127</v>
      </c>
      <c r="AT17" s="2" t="s">
        <v>131</v>
      </c>
      <c r="AU17" s="2" t="s">
        <v>127</v>
      </c>
      <c r="AV17" s="2" t="s">
        <v>127</v>
      </c>
      <c r="AW17" s="2" t="s">
        <v>127</v>
      </c>
      <c r="AX17" s="2" t="s">
        <v>97</v>
      </c>
    </row>
    <row r="18" spans="1:50" ht="15" customHeight="1" x14ac:dyDescent="0.35">
      <c r="A18" s="1">
        <v>45023.657638888886</v>
      </c>
      <c r="B18" s="1">
        <v>45023.661215277774</v>
      </c>
      <c r="C18" s="2" t="s">
        <v>53</v>
      </c>
      <c r="D18" s="2" t="s">
        <v>170</v>
      </c>
      <c r="E18">
        <v>100</v>
      </c>
      <c r="F18">
        <v>309</v>
      </c>
      <c r="G18" s="2" t="s">
        <v>98</v>
      </c>
      <c r="H18" s="1">
        <v>45023.661230972219</v>
      </c>
      <c r="I18" s="2" t="s">
        <v>171</v>
      </c>
      <c r="J18" s="2" t="s">
        <v>97</v>
      </c>
      <c r="K18" s="2" t="s">
        <v>97</v>
      </c>
      <c r="L18" s="2" t="s">
        <v>97</v>
      </c>
      <c r="M18" s="2" t="s">
        <v>97</v>
      </c>
      <c r="N18">
        <v>40.551099999999998</v>
      </c>
      <c r="O18">
        <v>-74.460599999999999</v>
      </c>
      <c r="P18" s="2" t="s">
        <v>118</v>
      </c>
      <c r="Q18" s="2" t="s">
        <v>101</v>
      </c>
      <c r="R18" s="2" t="s">
        <v>102</v>
      </c>
      <c r="S18" s="2" t="s">
        <v>103</v>
      </c>
      <c r="T18" s="2" t="s">
        <v>135</v>
      </c>
      <c r="U18" s="2" t="s">
        <v>121</v>
      </c>
      <c r="V18" s="2" t="s">
        <v>106</v>
      </c>
      <c r="W18">
        <v>2</v>
      </c>
      <c r="X18">
        <v>5</v>
      </c>
      <c r="Y18">
        <v>3</v>
      </c>
      <c r="Z18">
        <v>1</v>
      </c>
      <c r="AA18">
        <v>4</v>
      </c>
      <c r="AB18">
        <v>1</v>
      </c>
      <c r="AC18">
        <v>2</v>
      </c>
      <c r="AD18">
        <v>3</v>
      </c>
      <c r="AE18">
        <v>4</v>
      </c>
      <c r="AF18">
        <v>5</v>
      </c>
      <c r="AG18">
        <v>0</v>
      </c>
      <c r="AH18">
        <v>40</v>
      </c>
      <c r="AI18">
        <v>20</v>
      </c>
      <c r="AJ18">
        <v>20</v>
      </c>
      <c r="AK18">
        <v>20</v>
      </c>
      <c r="AL18" s="2" t="s">
        <v>137</v>
      </c>
      <c r="AM18" s="2" t="s">
        <v>138</v>
      </c>
      <c r="AN18" s="2" t="s">
        <v>139</v>
      </c>
      <c r="AO18" s="2" t="s">
        <v>110</v>
      </c>
      <c r="AP18" s="2" t="s">
        <v>110</v>
      </c>
      <c r="AQ18" s="2" t="s">
        <v>109</v>
      </c>
      <c r="AR18" s="2" t="s">
        <v>109</v>
      </c>
      <c r="AS18" s="2" t="s">
        <v>113</v>
      </c>
      <c r="AT18" s="2" t="s">
        <v>111</v>
      </c>
      <c r="AU18" s="2" t="s">
        <v>112</v>
      </c>
      <c r="AV18" s="2" t="s">
        <v>143</v>
      </c>
      <c r="AW18" s="2" t="s">
        <v>143</v>
      </c>
      <c r="AX18" s="2" t="s">
        <v>97</v>
      </c>
    </row>
    <row r="19" spans="1:50" ht="15" customHeight="1" x14ac:dyDescent="0.35">
      <c r="A19" s="1">
        <v>45023.659247685187</v>
      </c>
      <c r="B19" s="1">
        <v>45023.6640625</v>
      </c>
      <c r="C19" s="2" t="s">
        <v>53</v>
      </c>
      <c r="D19" s="2" t="s">
        <v>172</v>
      </c>
      <c r="E19">
        <v>100</v>
      </c>
      <c r="F19">
        <v>416</v>
      </c>
      <c r="G19" s="2" t="s">
        <v>98</v>
      </c>
      <c r="H19" s="1">
        <v>45023.664073391206</v>
      </c>
      <c r="I19" s="2" t="s">
        <v>173</v>
      </c>
      <c r="J19" s="2" t="s">
        <v>97</v>
      </c>
      <c r="K19" s="2" t="s">
        <v>97</v>
      </c>
      <c r="L19" s="2" t="s">
        <v>97</v>
      </c>
      <c r="M19" s="2" t="s">
        <v>97</v>
      </c>
      <c r="N19">
        <v>40.517499999999998</v>
      </c>
      <c r="O19">
        <v>-74.399100000000004</v>
      </c>
      <c r="P19" s="2" t="s">
        <v>164</v>
      </c>
      <c r="Q19" s="2" t="s">
        <v>101</v>
      </c>
      <c r="R19" s="2" t="s">
        <v>102</v>
      </c>
      <c r="S19" s="2" t="s">
        <v>165</v>
      </c>
      <c r="T19" s="2" t="s">
        <v>120</v>
      </c>
      <c r="U19" s="2" t="s">
        <v>105</v>
      </c>
      <c r="V19" s="2" t="s">
        <v>122</v>
      </c>
      <c r="W19">
        <v>1</v>
      </c>
      <c r="X19">
        <v>2</v>
      </c>
      <c r="Y19">
        <v>3</v>
      </c>
      <c r="Z19">
        <v>4</v>
      </c>
      <c r="AA19">
        <v>5</v>
      </c>
      <c r="AB19">
        <v>1</v>
      </c>
      <c r="AC19">
        <v>3</v>
      </c>
      <c r="AD19">
        <v>4</v>
      </c>
      <c r="AE19">
        <v>2</v>
      </c>
      <c r="AF19">
        <v>5</v>
      </c>
      <c r="AG19">
        <v>20</v>
      </c>
      <c r="AH19">
        <v>20</v>
      </c>
      <c r="AI19">
        <v>20</v>
      </c>
      <c r="AJ19">
        <v>20</v>
      </c>
      <c r="AK19">
        <v>20</v>
      </c>
      <c r="AL19" s="2" t="s">
        <v>137</v>
      </c>
      <c r="AM19" s="2" t="s">
        <v>130</v>
      </c>
      <c r="AN19" s="2" t="s">
        <v>109</v>
      </c>
      <c r="AO19" s="2" t="s">
        <v>109</v>
      </c>
      <c r="AP19" s="2" t="s">
        <v>110</v>
      </c>
      <c r="AQ19" s="2" t="s">
        <v>110</v>
      </c>
      <c r="AR19" s="2" t="s">
        <v>110</v>
      </c>
      <c r="AS19" s="2" t="s">
        <v>97</v>
      </c>
      <c r="AT19" s="2" t="s">
        <v>125</v>
      </c>
      <c r="AU19" s="2" t="s">
        <v>112</v>
      </c>
      <c r="AV19" s="2" t="s">
        <v>113</v>
      </c>
      <c r="AW19" s="2" t="s">
        <v>113</v>
      </c>
      <c r="AX19" s="2" t="s">
        <v>97</v>
      </c>
    </row>
    <row r="20" spans="1:50" ht="15" customHeight="1" x14ac:dyDescent="0.35">
      <c r="A20" s="1">
        <v>45023.664502314816</v>
      </c>
      <c r="B20" s="1">
        <v>45023.665868055556</v>
      </c>
      <c r="C20" s="2" t="s">
        <v>53</v>
      </c>
      <c r="D20" s="2" t="s">
        <v>174</v>
      </c>
      <c r="E20">
        <v>100</v>
      </c>
      <c r="F20">
        <v>117</v>
      </c>
      <c r="G20" s="2" t="s">
        <v>98</v>
      </c>
      <c r="H20" s="1">
        <v>45023.665879039349</v>
      </c>
      <c r="I20" s="2" t="s">
        <v>175</v>
      </c>
      <c r="J20" s="2" t="s">
        <v>97</v>
      </c>
      <c r="K20" s="2" t="s">
        <v>97</v>
      </c>
      <c r="L20" s="2" t="s">
        <v>97</v>
      </c>
      <c r="M20" s="2" t="s">
        <v>97</v>
      </c>
      <c r="N20">
        <v>40.551099999999998</v>
      </c>
      <c r="O20">
        <v>-74.460599999999999</v>
      </c>
      <c r="P20" s="2" t="s">
        <v>118</v>
      </c>
      <c r="Q20" s="2" t="s">
        <v>101</v>
      </c>
      <c r="R20" s="2" t="s">
        <v>134</v>
      </c>
      <c r="S20" s="2" t="s">
        <v>160</v>
      </c>
      <c r="T20" s="2" t="s">
        <v>135</v>
      </c>
      <c r="U20" s="2" t="s">
        <v>121</v>
      </c>
      <c r="V20" s="2" t="s">
        <v>106</v>
      </c>
      <c r="W20">
        <v>4</v>
      </c>
      <c r="X20">
        <v>1</v>
      </c>
      <c r="Y20">
        <v>2</v>
      </c>
      <c r="Z20">
        <v>5</v>
      </c>
      <c r="AA20">
        <v>3</v>
      </c>
      <c r="AB20" s="2" t="s">
        <v>97</v>
      </c>
      <c r="AC20" s="2" t="s">
        <v>97</v>
      </c>
      <c r="AD20" s="2" t="s">
        <v>97</v>
      </c>
      <c r="AE20" s="2" t="s">
        <v>97</v>
      </c>
      <c r="AF20" s="2" t="s">
        <v>97</v>
      </c>
      <c r="AG20">
        <v>0</v>
      </c>
      <c r="AH20">
        <v>20</v>
      </c>
      <c r="AI20">
        <v>30</v>
      </c>
      <c r="AJ20">
        <v>50</v>
      </c>
      <c r="AK20">
        <v>0</v>
      </c>
      <c r="AL20" s="2" t="s">
        <v>156</v>
      </c>
      <c r="AM20" s="2" t="s">
        <v>138</v>
      </c>
      <c r="AN20" s="2" t="s">
        <v>109</v>
      </c>
      <c r="AO20" s="2" t="s">
        <v>110</v>
      </c>
      <c r="AP20" s="2" t="s">
        <v>139</v>
      </c>
      <c r="AQ20" s="2" t="s">
        <v>97</v>
      </c>
      <c r="AR20" s="2" t="s">
        <v>97</v>
      </c>
      <c r="AS20" s="2" t="s">
        <v>143</v>
      </c>
      <c r="AT20" s="2" t="s">
        <v>131</v>
      </c>
      <c r="AU20" s="2" t="s">
        <v>97</v>
      </c>
      <c r="AV20" s="2" t="s">
        <v>97</v>
      </c>
      <c r="AW20" s="2" t="s">
        <v>97</v>
      </c>
      <c r="AX20" s="2" t="s">
        <v>112</v>
      </c>
    </row>
    <row r="21" spans="1:50" ht="15" customHeight="1" x14ac:dyDescent="0.35">
      <c r="A21" s="1">
        <v>45023.675046296295</v>
      </c>
      <c r="B21" s="1">
        <v>45023.676446759258</v>
      </c>
      <c r="C21" s="2" t="s">
        <v>53</v>
      </c>
      <c r="D21" s="2" t="s">
        <v>176</v>
      </c>
      <c r="E21">
        <v>100</v>
      </c>
      <c r="F21">
        <v>121</v>
      </c>
      <c r="G21" s="2" t="s">
        <v>98</v>
      </c>
      <c r="H21" s="1">
        <v>45023.676460092589</v>
      </c>
      <c r="I21" s="2" t="s">
        <v>177</v>
      </c>
      <c r="J21" s="2" t="s">
        <v>97</v>
      </c>
      <c r="K21" s="2" t="s">
        <v>97</v>
      </c>
      <c r="L21" s="2" t="s">
        <v>97</v>
      </c>
      <c r="M21" s="2" t="s">
        <v>97</v>
      </c>
      <c r="N21">
        <v>40.7256</v>
      </c>
      <c r="O21">
        <v>-74.159400000000005</v>
      </c>
      <c r="P21" s="2" t="s">
        <v>164</v>
      </c>
      <c r="Q21" s="2" t="s">
        <v>101</v>
      </c>
      <c r="R21" s="2" t="s">
        <v>134</v>
      </c>
      <c r="S21" s="2" t="s">
        <v>160</v>
      </c>
      <c r="T21" s="2" t="s">
        <v>120</v>
      </c>
      <c r="U21" s="2" t="s">
        <v>105</v>
      </c>
      <c r="V21" s="2" t="s">
        <v>122</v>
      </c>
      <c r="W21">
        <v>4</v>
      </c>
      <c r="X21">
        <v>1</v>
      </c>
      <c r="Y21">
        <v>3</v>
      </c>
      <c r="Z21">
        <v>2</v>
      </c>
      <c r="AA21">
        <v>5</v>
      </c>
      <c r="AB21">
        <v>3</v>
      </c>
      <c r="AC21">
        <v>2</v>
      </c>
      <c r="AD21">
        <v>1</v>
      </c>
      <c r="AE21">
        <v>5</v>
      </c>
      <c r="AF21">
        <v>4</v>
      </c>
      <c r="AG21">
        <v>0</v>
      </c>
      <c r="AH21">
        <v>100</v>
      </c>
      <c r="AI21">
        <v>0</v>
      </c>
      <c r="AJ21">
        <v>0</v>
      </c>
      <c r="AK21">
        <v>0</v>
      </c>
      <c r="AL21" s="2" t="s">
        <v>178</v>
      </c>
      <c r="AM21" s="2" t="s">
        <v>138</v>
      </c>
      <c r="AN21" s="2" t="s">
        <v>109</v>
      </c>
      <c r="AO21" s="2" t="s">
        <v>97</v>
      </c>
      <c r="AP21" s="2" t="s">
        <v>97</v>
      </c>
      <c r="AQ21" s="2" t="s">
        <v>97</v>
      </c>
      <c r="AR21" s="2" t="s">
        <v>97</v>
      </c>
      <c r="AS21" s="2" t="s">
        <v>97</v>
      </c>
      <c r="AT21" s="2" t="s">
        <v>131</v>
      </c>
      <c r="AU21" s="2" t="s">
        <v>127</v>
      </c>
      <c r="AV21" s="2" t="s">
        <v>127</v>
      </c>
      <c r="AW21" s="2" t="s">
        <v>127</v>
      </c>
      <c r="AX21" s="2" t="s">
        <v>97</v>
      </c>
    </row>
    <row r="22" spans="1:50" ht="15" customHeight="1" x14ac:dyDescent="0.35">
      <c r="A22" s="1">
        <v>45023.659930555557</v>
      </c>
      <c r="B22" s="1">
        <v>45023.678171296298</v>
      </c>
      <c r="C22" s="2" t="s">
        <v>53</v>
      </c>
      <c r="D22" s="2" t="s">
        <v>172</v>
      </c>
      <c r="E22">
        <v>100</v>
      </c>
      <c r="F22">
        <v>1576</v>
      </c>
      <c r="G22" s="2" t="s">
        <v>98</v>
      </c>
      <c r="H22" s="1">
        <v>45023.678187743055</v>
      </c>
      <c r="I22" s="2" t="s">
        <v>179</v>
      </c>
      <c r="J22" s="2" t="s">
        <v>97</v>
      </c>
      <c r="K22" s="2" t="s">
        <v>97</v>
      </c>
      <c r="L22" s="2" t="s">
        <v>97</v>
      </c>
      <c r="M22" s="2" t="s">
        <v>97</v>
      </c>
      <c r="N22">
        <v>40.517499999999998</v>
      </c>
      <c r="O22">
        <v>-74.399100000000004</v>
      </c>
      <c r="P22" s="2" t="s">
        <v>164</v>
      </c>
      <c r="Q22" s="2" t="s">
        <v>101</v>
      </c>
      <c r="R22" s="2" t="s">
        <v>102</v>
      </c>
      <c r="S22" s="2" t="s">
        <v>165</v>
      </c>
      <c r="T22" s="2" t="s">
        <v>120</v>
      </c>
      <c r="U22" s="2" t="s">
        <v>142</v>
      </c>
      <c r="V22" s="2" t="s">
        <v>122</v>
      </c>
      <c r="W22">
        <v>5</v>
      </c>
      <c r="X22">
        <v>4</v>
      </c>
      <c r="Y22">
        <v>3</v>
      </c>
      <c r="Z22">
        <v>2</v>
      </c>
      <c r="AA22">
        <v>1</v>
      </c>
      <c r="AB22">
        <v>1</v>
      </c>
      <c r="AC22">
        <v>3</v>
      </c>
      <c r="AD22">
        <v>4</v>
      </c>
      <c r="AE22">
        <v>5</v>
      </c>
      <c r="AF22">
        <v>2</v>
      </c>
      <c r="AG22">
        <v>20</v>
      </c>
      <c r="AH22">
        <v>20</v>
      </c>
      <c r="AI22">
        <v>20</v>
      </c>
      <c r="AJ22">
        <v>20</v>
      </c>
      <c r="AK22">
        <v>20</v>
      </c>
      <c r="AL22" s="2" t="s">
        <v>107</v>
      </c>
      <c r="AM22" s="2" t="s">
        <v>130</v>
      </c>
      <c r="AN22" s="2" t="s">
        <v>110</v>
      </c>
      <c r="AO22" s="2" t="s">
        <v>110</v>
      </c>
      <c r="AP22" s="2" t="s">
        <v>110</v>
      </c>
      <c r="AQ22" s="2" t="s">
        <v>110</v>
      </c>
      <c r="AR22" s="2" t="s">
        <v>110</v>
      </c>
      <c r="AS22" s="2" t="s">
        <v>97</v>
      </c>
      <c r="AT22" s="2" t="s">
        <v>125</v>
      </c>
      <c r="AU22" s="2" t="s">
        <v>112</v>
      </c>
      <c r="AV22" s="2" t="s">
        <v>113</v>
      </c>
      <c r="AW22" s="2" t="s">
        <v>143</v>
      </c>
      <c r="AX22" s="2" t="s">
        <v>97</v>
      </c>
    </row>
    <row r="23" spans="1:50" ht="15" customHeight="1" x14ac:dyDescent="0.35">
      <c r="A23" s="1">
        <v>45023.714606481481</v>
      </c>
      <c r="B23" s="1">
        <v>45023.716689814813</v>
      </c>
      <c r="C23" s="2" t="s">
        <v>53</v>
      </c>
      <c r="D23" s="2" t="s">
        <v>180</v>
      </c>
      <c r="E23">
        <v>100</v>
      </c>
      <c r="F23">
        <v>180</v>
      </c>
      <c r="G23" s="2" t="s">
        <v>98</v>
      </c>
      <c r="H23" s="1">
        <v>45023.716706539351</v>
      </c>
      <c r="I23" s="2" t="s">
        <v>181</v>
      </c>
      <c r="J23" s="2" t="s">
        <v>97</v>
      </c>
      <c r="K23" s="2" t="s">
        <v>97</v>
      </c>
      <c r="L23" s="2" t="s">
        <v>97</v>
      </c>
      <c r="M23" s="2" t="s">
        <v>97</v>
      </c>
      <c r="N23">
        <v>40.488</v>
      </c>
      <c r="O23">
        <v>-74.454400000000007</v>
      </c>
      <c r="P23" s="2" t="s">
        <v>118</v>
      </c>
      <c r="Q23" s="2" t="s">
        <v>101</v>
      </c>
      <c r="R23" s="2" t="s">
        <v>102</v>
      </c>
      <c r="S23" s="2" t="s">
        <v>103</v>
      </c>
      <c r="T23" s="2" t="s">
        <v>148</v>
      </c>
      <c r="U23" s="2" t="s">
        <v>105</v>
      </c>
      <c r="V23" s="2" t="s">
        <v>136</v>
      </c>
      <c r="W23">
        <v>1</v>
      </c>
      <c r="X23">
        <v>2</v>
      </c>
      <c r="Y23">
        <v>4</v>
      </c>
      <c r="Z23">
        <v>3</v>
      </c>
      <c r="AA23">
        <v>5</v>
      </c>
      <c r="AB23">
        <v>3</v>
      </c>
      <c r="AC23">
        <v>2</v>
      </c>
      <c r="AD23">
        <v>4</v>
      </c>
      <c r="AE23">
        <v>1</v>
      </c>
      <c r="AF23">
        <v>5</v>
      </c>
      <c r="AG23">
        <v>60</v>
      </c>
      <c r="AH23">
        <v>25</v>
      </c>
      <c r="AI23">
        <v>0</v>
      </c>
      <c r="AJ23">
        <v>10</v>
      </c>
      <c r="AK23">
        <v>5</v>
      </c>
      <c r="AL23" s="2" t="s">
        <v>178</v>
      </c>
      <c r="AM23" s="2" t="s">
        <v>124</v>
      </c>
      <c r="AN23" s="2" t="s">
        <v>109</v>
      </c>
      <c r="AO23" s="2" t="s">
        <v>110</v>
      </c>
      <c r="AP23" s="2" t="s">
        <v>110</v>
      </c>
      <c r="AQ23" s="2" t="s">
        <v>139</v>
      </c>
      <c r="AR23" s="2" t="s">
        <v>139</v>
      </c>
      <c r="AS23" s="2" t="s">
        <v>113</v>
      </c>
      <c r="AT23" s="2" t="s">
        <v>131</v>
      </c>
      <c r="AU23" s="2" t="s">
        <v>112</v>
      </c>
      <c r="AV23" s="2" t="s">
        <v>143</v>
      </c>
      <c r="AW23" s="2" t="s">
        <v>112</v>
      </c>
      <c r="AX23" s="2" t="s">
        <v>113</v>
      </c>
    </row>
    <row r="24" spans="1:50" ht="15" customHeight="1" x14ac:dyDescent="0.35">
      <c r="A24" s="1">
        <v>45023.749606481484</v>
      </c>
      <c r="B24" s="1">
        <v>45023.751226851855</v>
      </c>
      <c r="C24" s="2" t="s">
        <v>53</v>
      </c>
      <c r="D24" s="2" t="s">
        <v>182</v>
      </c>
      <c r="E24">
        <v>100</v>
      </c>
      <c r="F24">
        <v>140</v>
      </c>
      <c r="G24" s="2" t="s">
        <v>98</v>
      </c>
      <c r="H24" s="1">
        <v>45023.751234849537</v>
      </c>
      <c r="I24" s="2" t="s">
        <v>183</v>
      </c>
      <c r="J24" s="2" t="s">
        <v>97</v>
      </c>
      <c r="K24" s="2" t="s">
        <v>97</v>
      </c>
      <c r="L24" s="2" t="s">
        <v>97</v>
      </c>
      <c r="M24" s="2" t="s">
        <v>97</v>
      </c>
      <c r="N24">
        <v>40.551099999999998</v>
      </c>
      <c r="O24">
        <v>-74.460599999999999</v>
      </c>
      <c r="P24" s="2" t="s">
        <v>118</v>
      </c>
      <c r="Q24" s="2" t="s">
        <v>101</v>
      </c>
      <c r="R24" s="2" t="s">
        <v>102</v>
      </c>
      <c r="S24" s="2" t="s">
        <v>103</v>
      </c>
      <c r="T24" s="2" t="s">
        <v>135</v>
      </c>
      <c r="U24" s="2" t="s">
        <v>105</v>
      </c>
      <c r="V24" s="2" t="s">
        <v>106</v>
      </c>
      <c r="W24">
        <v>2</v>
      </c>
      <c r="X24">
        <v>4</v>
      </c>
      <c r="Y24">
        <v>3</v>
      </c>
      <c r="Z24">
        <v>1</v>
      </c>
      <c r="AA24">
        <v>5</v>
      </c>
      <c r="AB24">
        <v>1</v>
      </c>
      <c r="AC24">
        <v>3</v>
      </c>
      <c r="AD24">
        <v>2</v>
      </c>
      <c r="AE24">
        <v>5</v>
      </c>
      <c r="AF24">
        <v>4</v>
      </c>
      <c r="AG24">
        <v>0</v>
      </c>
      <c r="AH24">
        <v>30</v>
      </c>
      <c r="AI24">
        <v>60</v>
      </c>
      <c r="AJ24">
        <v>0</v>
      </c>
      <c r="AK24">
        <v>10</v>
      </c>
      <c r="AL24" s="2" t="s">
        <v>137</v>
      </c>
      <c r="AM24" s="2" t="s">
        <v>124</v>
      </c>
      <c r="AN24" s="2" t="s">
        <v>110</v>
      </c>
      <c r="AO24" s="2" t="s">
        <v>97</v>
      </c>
      <c r="AP24" s="2" t="s">
        <v>97</v>
      </c>
      <c r="AQ24" s="2" t="s">
        <v>97</v>
      </c>
      <c r="AR24" s="2" t="s">
        <v>97</v>
      </c>
      <c r="AS24" s="2" t="s">
        <v>127</v>
      </c>
      <c r="AT24" s="2" t="s">
        <v>111</v>
      </c>
      <c r="AU24" s="2" t="s">
        <v>143</v>
      </c>
      <c r="AV24" s="2" t="s">
        <v>126</v>
      </c>
      <c r="AW24" s="2" t="s">
        <v>143</v>
      </c>
      <c r="AX24" s="2" t="s">
        <v>143</v>
      </c>
    </row>
    <row r="25" spans="1:50" ht="15" customHeight="1" x14ac:dyDescent="0.35">
      <c r="A25" s="1">
        <v>45023.750416666669</v>
      </c>
      <c r="B25" s="1">
        <v>45023.756296296298</v>
      </c>
      <c r="C25" s="2" t="s">
        <v>53</v>
      </c>
      <c r="D25" s="2" t="s">
        <v>184</v>
      </c>
      <c r="E25">
        <v>100</v>
      </c>
      <c r="F25">
        <v>508</v>
      </c>
      <c r="G25" s="2" t="s">
        <v>98</v>
      </c>
      <c r="H25" s="1">
        <v>45023.756312650461</v>
      </c>
      <c r="I25" s="2" t="s">
        <v>185</v>
      </c>
      <c r="J25" s="2" t="s">
        <v>97</v>
      </c>
      <c r="K25" s="2" t="s">
        <v>97</v>
      </c>
      <c r="L25" s="2" t="s">
        <v>97</v>
      </c>
      <c r="M25" s="2" t="s">
        <v>97</v>
      </c>
      <c r="N25">
        <v>40.488</v>
      </c>
      <c r="O25">
        <v>-74.454400000000007</v>
      </c>
      <c r="P25" s="2" t="s">
        <v>118</v>
      </c>
      <c r="Q25" s="2" t="s">
        <v>101</v>
      </c>
      <c r="R25" s="2" t="s">
        <v>119</v>
      </c>
      <c r="S25" s="2" t="s">
        <v>103</v>
      </c>
      <c r="T25" s="2" t="s">
        <v>120</v>
      </c>
      <c r="U25" s="2" t="s">
        <v>121</v>
      </c>
      <c r="V25" s="2" t="s">
        <v>136</v>
      </c>
      <c r="W25">
        <v>2</v>
      </c>
      <c r="X25">
        <v>3</v>
      </c>
      <c r="Y25">
        <v>4</v>
      </c>
      <c r="Z25">
        <v>1</v>
      </c>
      <c r="AA25">
        <v>5</v>
      </c>
      <c r="AB25">
        <v>4</v>
      </c>
      <c r="AC25">
        <v>1</v>
      </c>
      <c r="AD25">
        <v>2</v>
      </c>
      <c r="AE25">
        <v>3</v>
      </c>
      <c r="AF25">
        <v>5</v>
      </c>
      <c r="AG25">
        <v>10</v>
      </c>
      <c r="AH25">
        <v>30</v>
      </c>
      <c r="AI25">
        <v>20</v>
      </c>
      <c r="AJ25">
        <v>20</v>
      </c>
      <c r="AK25">
        <v>20</v>
      </c>
      <c r="AL25" s="2" t="s">
        <v>137</v>
      </c>
      <c r="AM25" s="2" t="s">
        <v>124</v>
      </c>
      <c r="AN25" s="2" t="s">
        <v>110</v>
      </c>
      <c r="AO25" s="2" t="s">
        <v>97</v>
      </c>
      <c r="AP25" s="2" t="s">
        <v>97</v>
      </c>
      <c r="AQ25" s="2" t="s">
        <v>97</v>
      </c>
      <c r="AR25" s="2" t="s">
        <v>97</v>
      </c>
      <c r="AS25" s="2" t="s">
        <v>97</v>
      </c>
      <c r="AT25" s="2" t="s">
        <v>131</v>
      </c>
      <c r="AU25" s="2" t="s">
        <v>127</v>
      </c>
      <c r="AV25" s="2" t="s">
        <v>113</v>
      </c>
      <c r="AW25" s="2" t="s">
        <v>113</v>
      </c>
      <c r="AX25" s="2" t="s">
        <v>143</v>
      </c>
    </row>
    <row r="26" spans="1:50" ht="15" customHeight="1" x14ac:dyDescent="0.35">
      <c r="A26" s="1">
        <v>45023.767893518518</v>
      </c>
      <c r="B26" s="1">
        <v>45023.768842592595</v>
      </c>
      <c r="C26" s="2" t="s">
        <v>53</v>
      </c>
      <c r="D26" s="2" t="s">
        <v>186</v>
      </c>
      <c r="E26">
        <v>100</v>
      </c>
      <c r="F26">
        <v>82</v>
      </c>
      <c r="G26" s="2" t="s">
        <v>98</v>
      </c>
      <c r="H26" s="1">
        <v>45023.768858541669</v>
      </c>
      <c r="I26" s="2" t="s">
        <v>187</v>
      </c>
      <c r="J26" s="2" t="s">
        <v>97</v>
      </c>
      <c r="K26" s="2" t="s">
        <v>97</v>
      </c>
      <c r="L26" s="2" t="s">
        <v>97</v>
      </c>
      <c r="M26" s="2" t="s">
        <v>97</v>
      </c>
      <c r="N26">
        <v>34.051499999999997</v>
      </c>
      <c r="O26">
        <v>-118.27070000000001</v>
      </c>
      <c r="P26" s="2" t="s">
        <v>118</v>
      </c>
      <c r="Q26" s="2" t="s">
        <v>101</v>
      </c>
      <c r="R26" s="2" t="s">
        <v>119</v>
      </c>
      <c r="S26" s="2" t="s">
        <v>160</v>
      </c>
      <c r="T26" s="2" t="s">
        <v>148</v>
      </c>
      <c r="U26" s="2" t="s">
        <v>105</v>
      </c>
      <c r="V26" s="2" t="s">
        <v>122</v>
      </c>
      <c r="W26">
        <v>3</v>
      </c>
      <c r="X26">
        <v>1</v>
      </c>
      <c r="Y26">
        <v>5</v>
      </c>
      <c r="Z26">
        <v>2</v>
      </c>
      <c r="AA26">
        <v>4</v>
      </c>
      <c r="AB26">
        <v>1</v>
      </c>
      <c r="AC26">
        <v>2</v>
      </c>
      <c r="AD26">
        <v>3</v>
      </c>
      <c r="AE26">
        <v>4</v>
      </c>
      <c r="AF26">
        <v>5</v>
      </c>
      <c r="AG26">
        <v>0</v>
      </c>
      <c r="AH26">
        <v>0</v>
      </c>
      <c r="AI26">
        <v>0</v>
      </c>
      <c r="AJ26">
        <v>0</v>
      </c>
      <c r="AK26">
        <v>0</v>
      </c>
      <c r="AL26" s="2" t="s">
        <v>123</v>
      </c>
      <c r="AM26" s="2" t="s">
        <v>130</v>
      </c>
      <c r="AN26" s="2" t="s">
        <v>109</v>
      </c>
      <c r="AO26" s="2" t="s">
        <v>97</v>
      </c>
      <c r="AP26" s="2" t="s">
        <v>97</v>
      </c>
      <c r="AQ26" s="2" t="s">
        <v>97</v>
      </c>
      <c r="AR26" s="2" t="s">
        <v>97</v>
      </c>
      <c r="AS26" s="2" t="s">
        <v>97</v>
      </c>
      <c r="AT26" s="2" t="s">
        <v>125</v>
      </c>
      <c r="AU26" s="2" t="s">
        <v>97</v>
      </c>
      <c r="AV26" s="2" t="s">
        <v>112</v>
      </c>
      <c r="AW26" s="2" t="s">
        <v>97</v>
      </c>
      <c r="AX26" s="2" t="s">
        <v>97</v>
      </c>
    </row>
    <row r="27" spans="1:50" ht="15" customHeight="1" x14ac:dyDescent="0.35">
      <c r="A27" s="1">
        <v>45023.787060185183</v>
      </c>
      <c r="B27" s="1">
        <v>45023.790034722224</v>
      </c>
      <c r="C27" s="2" t="s">
        <v>53</v>
      </c>
      <c r="D27" s="2" t="s">
        <v>188</v>
      </c>
      <c r="E27">
        <v>100</v>
      </c>
      <c r="F27">
        <v>257</v>
      </c>
      <c r="G27" s="2" t="s">
        <v>98</v>
      </c>
      <c r="H27" s="1">
        <v>45023.790046643517</v>
      </c>
      <c r="I27" s="2" t="s">
        <v>189</v>
      </c>
      <c r="J27" s="2" t="s">
        <v>97</v>
      </c>
      <c r="K27" s="2" t="s">
        <v>97</v>
      </c>
      <c r="L27" s="2" t="s">
        <v>97</v>
      </c>
      <c r="M27" s="2" t="s">
        <v>97</v>
      </c>
      <c r="N27">
        <v>40.786900000000003</v>
      </c>
      <c r="O27">
        <v>-74.253500000000003</v>
      </c>
      <c r="P27" s="2" t="s">
        <v>118</v>
      </c>
      <c r="Q27" s="2" t="s">
        <v>101</v>
      </c>
      <c r="R27" s="2" t="s">
        <v>119</v>
      </c>
      <c r="S27" s="2" t="s">
        <v>160</v>
      </c>
      <c r="T27" s="2" t="s">
        <v>148</v>
      </c>
      <c r="U27" s="2" t="s">
        <v>142</v>
      </c>
      <c r="V27" s="2" t="s">
        <v>190</v>
      </c>
      <c r="W27">
        <v>2</v>
      </c>
      <c r="X27">
        <v>5</v>
      </c>
      <c r="Y27">
        <v>3</v>
      </c>
      <c r="Z27">
        <v>5</v>
      </c>
      <c r="AA27">
        <v>1</v>
      </c>
      <c r="AB27">
        <v>5</v>
      </c>
      <c r="AC27">
        <v>3</v>
      </c>
      <c r="AD27">
        <v>2</v>
      </c>
      <c r="AE27">
        <v>1</v>
      </c>
      <c r="AF27">
        <v>4</v>
      </c>
      <c r="AG27">
        <v>0</v>
      </c>
      <c r="AH27">
        <v>0</v>
      </c>
      <c r="AI27">
        <v>0</v>
      </c>
      <c r="AJ27">
        <v>0</v>
      </c>
      <c r="AK27">
        <v>0</v>
      </c>
      <c r="AL27" s="2" t="s">
        <v>137</v>
      </c>
      <c r="AM27" s="2" t="s">
        <v>130</v>
      </c>
      <c r="AN27" s="2" t="s">
        <v>109</v>
      </c>
      <c r="AO27" s="2" t="s">
        <v>109</v>
      </c>
      <c r="AP27" s="2" t="s">
        <v>139</v>
      </c>
      <c r="AQ27" s="2" t="s">
        <v>110</v>
      </c>
      <c r="AR27" s="2" t="s">
        <v>110</v>
      </c>
      <c r="AS27" s="2" t="s">
        <v>97</v>
      </c>
      <c r="AT27" s="2" t="s">
        <v>125</v>
      </c>
      <c r="AU27" s="2" t="s">
        <v>126</v>
      </c>
      <c r="AV27" s="2" t="s">
        <v>126</v>
      </c>
      <c r="AW27" s="2" t="s">
        <v>126</v>
      </c>
      <c r="AX27" s="2" t="s">
        <v>150</v>
      </c>
    </row>
    <row r="28" spans="1:50" ht="15" customHeight="1" x14ac:dyDescent="0.35">
      <c r="A28" s="1">
        <v>45023.799976851849</v>
      </c>
      <c r="B28" s="1">
        <v>45023.80228009259</v>
      </c>
      <c r="C28" s="2" t="s">
        <v>53</v>
      </c>
      <c r="D28" s="2" t="s">
        <v>191</v>
      </c>
      <c r="E28">
        <v>100</v>
      </c>
      <c r="F28">
        <v>198</v>
      </c>
      <c r="G28" s="2" t="s">
        <v>98</v>
      </c>
      <c r="H28" s="1">
        <v>45023.802289652776</v>
      </c>
      <c r="I28" s="2" t="s">
        <v>192</v>
      </c>
      <c r="J28" s="2" t="s">
        <v>97</v>
      </c>
      <c r="K28" s="2" t="s">
        <v>97</v>
      </c>
      <c r="L28" s="2" t="s">
        <v>97</v>
      </c>
      <c r="M28" s="2" t="s">
        <v>97</v>
      </c>
      <c r="N28">
        <v>40.499200000000002</v>
      </c>
      <c r="O28">
        <v>-74.499600000000001</v>
      </c>
      <c r="P28" s="2" t="s">
        <v>118</v>
      </c>
      <c r="Q28" s="2" t="s">
        <v>101</v>
      </c>
      <c r="R28" s="2" t="s">
        <v>134</v>
      </c>
      <c r="S28" s="2" t="s">
        <v>193</v>
      </c>
      <c r="T28" s="2" t="s">
        <v>104</v>
      </c>
      <c r="U28" s="2" t="s">
        <v>105</v>
      </c>
      <c r="V28" s="2" t="s">
        <v>106</v>
      </c>
      <c r="W28">
        <v>3</v>
      </c>
      <c r="X28">
        <v>1</v>
      </c>
      <c r="Y28">
        <v>4</v>
      </c>
      <c r="Z28">
        <v>2</v>
      </c>
      <c r="AA28">
        <v>5</v>
      </c>
      <c r="AB28">
        <v>2</v>
      </c>
      <c r="AC28">
        <v>1</v>
      </c>
      <c r="AD28">
        <v>5</v>
      </c>
      <c r="AE28">
        <v>4</v>
      </c>
      <c r="AF28">
        <v>3</v>
      </c>
      <c r="AG28">
        <v>5</v>
      </c>
      <c r="AH28">
        <v>30</v>
      </c>
      <c r="AI28">
        <v>5</v>
      </c>
      <c r="AJ28">
        <v>30</v>
      </c>
      <c r="AK28">
        <v>30</v>
      </c>
      <c r="AL28" s="2" t="s">
        <v>107</v>
      </c>
      <c r="AM28" s="2" t="s">
        <v>108</v>
      </c>
      <c r="AN28" s="2" t="s">
        <v>109</v>
      </c>
      <c r="AO28" s="2" t="s">
        <v>109</v>
      </c>
      <c r="AP28" s="2" t="s">
        <v>110</v>
      </c>
      <c r="AQ28" s="2" t="s">
        <v>139</v>
      </c>
      <c r="AR28" s="2" t="s">
        <v>139</v>
      </c>
      <c r="AS28" s="2" t="s">
        <v>97</v>
      </c>
      <c r="AT28" s="2" t="s">
        <v>131</v>
      </c>
      <c r="AU28" s="2" t="s">
        <v>112</v>
      </c>
      <c r="AV28" s="2" t="s">
        <v>143</v>
      </c>
      <c r="AW28" s="2" t="s">
        <v>113</v>
      </c>
      <c r="AX28" s="2" t="s">
        <v>127</v>
      </c>
    </row>
    <row r="29" spans="1:50" ht="15" customHeight="1" x14ac:dyDescent="0.35">
      <c r="A29" s="1">
        <v>45023.891261574077</v>
      </c>
      <c r="B29" s="1">
        <v>45023.898333333331</v>
      </c>
      <c r="C29" s="2" t="s">
        <v>53</v>
      </c>
      <c r="D29" s="2" t="s">
        <v>194</v>
      </c>
      <c r="E29">
        <v>100</v>
      </c>
      <c r="F29">
        <v>610</v>
      </c>
      <c r="G29" s="2" t="s">
        <v>98</v>
      </c>
      <c r="H29" s="1">
        <v>45023.898346817128</v>
      </c>
      <c r="I29" s="2" t="s">
        <v>195</v>
      </c>
      <c r="J29" s="2" t="s">
        <v>97</v>
      </c>
      <c r="K29" s="2" t="s">
        <v>97</v>
      </c>
      <c r="L29" s="2" t="s">
        <v>97</v>
      </c>
      <c r="M29" s="2" t="s">
        <v>97</v>
      </c>
      <c r="N29">
        <v>33.749899999999997</v>
      </c>
      <c r="O29">
        <v>-117.9071</v>
      </c>
      <c r="P29" s="2" t="s">
        <v>118</v>
      </c>
      <c r="Q29" s="2" t="s">
        <v>101</v>
      </c>
      <c r="R29" s="2" t="s">
        <v>119</v>
      </c>
      <c r="S29" s="2" t="s">
        <v>103</v>
      </c>
      <c r="T29" s="2" t="s">
        <v>120</v>
      </c>
      <c r="U29" s="2" t="s">
        <v>105</v>
      </c>
      <c r="V29" s="2" t="s">
        <v>106</v>
      </c>
      <c r="W29">
        <v>2</v>
      </c>
      <c r="X29">
        <v>3</v>
      </c>
      <c r="Y29">
        <v>4</v>
      </c>
      <c r="Z29">
        <v>1</v>
      </c>
      <c r="AA29">
        <v>5</v>
      </c>
      <c r="AB29">
        <v>3</v>
      </c>
      <c r="AC29">
        <v>1</v>
      </c>
      <c r="AD29">
        <v>2</v>
      </c>
      <c r="AE29">
        <v>5</v>
      </c>
      <c r="AF29">
        <v>4</v>
      </c>
      <c r="AG29">
        <v>20</v>
      </c>
      <c r="AH29">
        <v>30</v>
      </c>
      <c r="AI29">
        <v>5</v>
      </c>
      <c r="AJ29">
        <v>40</v>
      </c>
      <c r="AK29">
        <v>5</v>
      </c>
      <c r="AL29" s="2" t="s">
        <v>156</v>
      </c>
      <c r="AM29" s="2" t="s">
        <v>108</v>
      </c>
      <c r="AN29" s="2" t="s">
        <v>109</v>
      </c>
      <c r="AO29" s="2" t="s">
        <v>110</v>
      </c>
      <c r="AP29" s="2" t="s">
        <v>139</v>
      </c>
      <c r="AQ29" s="2" t="s">
        <v>139</v>
      </c>
      <c r="AR29" s="2" t="s">
        <v>139</v>
      </c>
      <c r="AS29" s="2" t="s">
        <v>127</v>
      </c>
      <c r="AT29" s="2" t="s">
        <v>111</v>
      </c>
      <c r="AU29" s="2" t="s">
        <v>112</v>
      </c>
      <c r="AV29" s="2" t="s">
        <v>126</v>
      </c>
      <c r="AW29" s="2" t="s">
        <v>113</v>
      </c>
      <c r="AX29" s="2" t="s">
        <v>150</v>
      </c>
    </row>
    <row r="30" spans="1:50" ht="15" customHeight="1" x14ac:dyDescent="0.35">
      <c r="A30" s="1">
        <v>45023.866793981484</v>
      </c>
      <c r="B30" s="1">
        <v>45023.921736111108</v>
      </c>
      <c r="C30" s="2" t="s">
        <v>53</v>
      </c>
      <c r="D30" s="2" t="s">
        <v>196</v>
      </c>
      <c r="E30">
        <v>100</v>
      </c>
      <c r="F30">
        <v>4746</v>
      </c>
      <c r="G30" s="2" t="s">
        <v>98</v>
      </c>
      <c r="H30" s="1">
        <v>45023.921752164351</v>
      </c>
      <c r="I30" s="2" t="s">
        <v>197</v>
      </c>
      <c r="J30" s="2" t="s">
        <v>97</v>
      </c>
      <c r="K30" s="2" t="s">
        <v>97</v>
      </c>
      <c r="L30" s="2" t="s">
        <v>97</v>
      </c>
      <c r="M30" s="2" t="s">
        <v>97</v>
      </c>
      <c r="N30">
        <v>37.718299999999999</v>
      </c>
      <c r="O30">
        <v>-122.41030000000001</v>
      </c>
      <c r="P30" s="2" t="s">
        <v>118</v>
      </c>
      <c r="Q30" s="2" t="s">
        <v>101</v>
      </c>
      <c r="R30" s="2" t="s">
        <v>119</v>
      </c>
      <c r="S30" s="2" t="s">
        <v>103</v>
      </c>
      <c r="T30" s="2" t="s">
        <v>120</v>
      </c>
      <c r="U30" s="2" t="s">
        <v>105</v>
      </c>
      <c r="V30" s="2" t="s">
        <v>122</v>
      </c>
      <c r="W30">
        <v>2</v>
      </c>
      <c r="X30">
        <v>3</v>
      </c>
      <c r="Y30">
        <v>5</v>
      </c>
      <c r="Z30">
        <v>1</v>
      </c>
      <c r="AA30">
        <v>4</v>
      </c>
      <c r="AB30">
        <v>1</v>
      </c>
      <c r="AC30">
        <v>4</v>
      </c>
      <c r="AD30">
        <v>5</v>
      </c>
      <c r="AE30">
        <v>3</v>
      </c>
      <c r="AF30">
        <v>2</v>
      </c>
      <c r="AG30">
        <v>10</v>
      </c>
      <c r="AH30">
        <v>20</v>
      </c>
      <c r="AI30">
        <v>10</v>
      </c>
      <c r="AJ30">
        <v>50</v>
      </c>
      <c r="AK30">
        <v>10</v>
      </c>
      <c r="AL30" s="2" t="s">
        <v>107</v>
      </c>
      <c r="AM30" s="2" t="s">
        <v>108</v>
      </c>
      <c r="AN30" s="2" t="s">
        <v>139</v>
      </c>
      <c r="AO30" s="2" t="s">
        <v>110</v>
      </c>
      <c r="AP30" s="2" t="s">
        <v>109</v>
      </c>
      <c r="AQ30" s="2" t="s">
        <v>97</v>
      </c>
      <c r="AR30" s="2" t="s">
        <v>97</v>
      </c>
      <c r="AS30" s="2" t="s">
        <v>127</v>
      </c>
      <c r="AT30" s="2" t="s">
        <v>125</v>
      </c>
      <c r="AU30" s="2" t="s">
        <v>113</v>
      </c>
      <c r="AV30" s="2" t="s">
        <v>126</v>
      </c>
      <c r="AW30" s="2" t="s">
        <v>113</v>
      </c>
      <c r="AX30" s="2" t="s">
        <v>97</v>
      </c>
    </row>
    <row r="31" spans="1:50" ht="15" customHeight="1" x14ac:dyDescent="0.35">
      <c r="A31" s="1">
        <v>45024.399930555555</v>
      </c>
      <c r="B31" s="1">
        <v>45024.40216435185</v>
      </c>
      <c r="C31" s="2" t="s">
        <v>53</v>
      </c>
      <c r="D31" s="2" t="s">
        <v>198</v>
      </c>
      <c r="E31">
        <v>100</v>
      </c>
      <c r="F31">
        <v>192</v>
      </c>
      <c r="G31" s="2" t="s">
        <v>98</v>
      </c>
      <c r="H31" s="1">
        <v>45024.402171122689</v>
      </c>
      <c r="I31" s="2" t="s">
        <v>199</v>
      </c>
      <c r="J31" s="2" t="s">
        <v>97</v>
      </c>
      <c r="K31" s="2" t="s">
        <v>97</v>
      </c>
      <c r="L31" s="2" t="s">
        <v>97</v>
      </c>
      <c r="M31" s="2" t="s">
        <v>97</v>
      </c>
      <c r="N31">
        <v>40.880000000000003</v>
      </c>
      <c r="O31">
        <v>-74.103099999999998</v>
      </c>
      <c r="P31" s="2" t="s">
        <v>164</v>
      </c>
      <c r="Q31" s="2" t="s">
        <v>101</v>
      </c>
      <c r="R31" s="2" t="s">
        <v>134</v>
      </c>
      <c r="S31" s="2" t="s">
        <v>160</v>
      </c>
      <c r="T31" s="2" t="s">
        <v>148</v>
      </c>
      <c r="U31" s="2" t="s">
        <v>105</v>
      </c>
      <c r="V31" s="2" t="s">
        <v>106</v>
      </c>
      <c r="W31">
        <v>3</v>
      </c>
      <c r="X31">
        <v>1</v>
      </c>
      <c r="Y31">
        <v>4</v>
      </c>
      <c r="Z31">
        <v>2</v>
      </c>
      <c r="AA31">
        <v>5</v>
      </c>
      <c r="AB31">
        <v>1</v>
      </c>
      <c r="AC31">
        <v>2</v>
      </c>
      <c r="AD31">
        <v>3</v>
      </c>
      <c r="AE31">
        <v>5</v>
      </c>
      <c r="AF31">
        <v>4</v>
      </c>
      <c r="AG31">
        <v>20</v>
      </c>
      <c r="AH31">
        <v>20</v>
      </c>
      <c r="AI31">
        <v>20</v>
      </c>
      <c r="AJ31">
        <v>20</v>
      </c>
      <c r="AK31">
        <v>20</v>
      </c>
      <c r="AL31" s="2" t="s">
        <v>156</v>
      </c>
      <c r="AM31" s="2" t="s">
        <v>130</v>
      </c>
      <c r="AN31" s="2" t="s">
        <v>109</v>
      </c>
      <c r="AO31" s="2" t="s">
        <v>109</v>
      </c>
      <c r="AP31" s="2" t="s">
        <v>109</v>
      </c>
      <c r="AQ31" s="2" t="s">
        <v>109</v>
      </c>
      <c r="AR31" s="2" t="s">
        <v>109</v>
      </c>
      <c r="AS31" s="2" t="s">
        <v>113</v>
      </c>
      <c r="AT31" s="2" t="s">
        <v>131</v>
      </c>
      <c r="AU31" s="2" t="s">
        <v>113</v>
      </c>
      <c r="AV31" s="2" t="s">
        <v>113</v>
      </c>
      <c r="AW31" s="2" t="s">
        <v>112</v>
      </c>
      <c r="AX31" s="2" t="s">
        <v>114</v>
      </c>
    </row>
    <row r="32" spans="1:50" ht="15" customHeight="1" x14ac:dyDescent="0.35">
      <c r="A32" s="1">
        <v>45024.401643518519</v>
      </c>
      <c r="B32" s="1">
        <v>45024.404074074075</v>
      </c>
      <c r="C32" s="2" t="s">
        <v>53</v>
      </c>
      <c r="D32" s="2" t="s">
        <v>200</v>
      </c>
      <c r="E32">
        <v>100</v>
      </c>
      <c r="F32">
        <v>209</v>
      </c>
      <c r="G32" s="2" t="s">
        <v>98</v>
      </c>
      <c r="H32" s="1">
        <v>45024.404081944442</v>
      </c>
      <c r="I32" s="2" t="s">
        <v>201</v>
      </c>
      <c r="J32" s="2" t="s">
        <v>97</v>
      </c>
      <c r="K32" s="2" t="s">
        <v>97</v>
      </c>
      <c r="L32" s="2" t="s">
        <v>97</v>
      </c>
      <c r="M32" s="2" t="s">
        <v>97</v>
      </c>
      <c r="N32">
        <v>40.488</v>
      </c>
      <c r="O32">
        <v>-74.454400000000007</v>
      </c>
      <c r="P32" s="2" t="s">
        <v>164</v>
      </c>
      <c r="Q32" s="2" t="s">
        <v>101</v>
      </c>
      <c r="R32" s="2" t="s">
        <v>119</v>
      </c>
      <c r="S32" s="2" t="s">
        <v>103</v>
      </c>
      <c r="T32" s="2" t="s">
        <v>148</v>
      </c>
      <c r="U32" s="2" t="s">
        <v>142</v>
      </c>
      <c r="V32" s="2" t="s">
        <v>106</v>
      </c>
      <c r="W32">
        <v>4</v>
      </c>
      <c r="X32">
        <v>1</v>
      </c>
      <c r="Y32">
        <v>5</v>
      </c>
      <c r="Z32">
        <v>4</v>
      </c>
      <c r="AA32">
        <v>5</v>
      </c>
      <c r="AB32">
        <v>2</v>
      </c>
      <c r="AC32">
        <v>1</v>
      </c>
      <c r="AD32">
        <v>3</v>
      </c>
      <c r="AE32">
        <v>5</v>
      </c>
      <c r="AF32">
        <v>4</v>
      </c>
      <c r="AG32">
        <v>0</v>
      </c>
      <c r="AH32">
        <v>20</v>
      </c>
      <c r="AI32">
        <v>20</v>
      </c>
      <c r="AJ32">
        <v>50</v>
      </c>
      <c r="AK32">
        <v>10</v>
      </c>
      <c r="AL32" s="2" t="s">
        <v>107</v>
      </c>
      <c r="AM32" s="2" t="s">
        <v>130</v>
      </c>
      <c r="AN32" s="2" t="s">
        <v>109</v>
      </c>
      <c r="AO32" s="2" t="s">
        <v>109</v>
      </c>
      <c r="AP32" s="2" t="s">
        <v>109</v>
      </c>
      <c r="AQ32" s="2" t="s">
        <v>109</v>
      </c>
      <c r="AR32" s="2" t="s">
        <v>109</v>
      </c>
      <c r="AS32" s="2" t="s">
        <v>112</v>
      </c>
      <c r="AT32" s="2" t="s">
        <v>125</v>
      </c>
      <c r="AU32" s="2" t="s">
        <v>113</v>
      </c>
      <c r="AV32" s="2" t="s">
        <v>143</v>
      </c>
      <c r="AW32" s="2" t="s">
        <v>143</v>
      </c>
      <c r="AX32" s="2" t="s">
        <v>127</v>
      </c>
    </row>
    <row r="33" spans="1:50" ht="15" customHeight="1" x14ac:dyDescent="0.35">
      <c r="A33" s="1">
        <v>45024.412314814814</v>
      </c>
      <c r="B33" s="1">
        <v>45024.414421296293</v>
      </c>
      <c r="C33" s="2" t="s">
        <v>53</v>
      </c>
      <c r="D33" s="2" t="s">
        <v>202</v>
      </c>
      <c r="E33">
        <v>100</v>
      </c>
      <c r="F33">
        <v>181</v>
      </c>
      <c r="G33" s="2" t="s">
        <v>98</v>
      </c>
      <c r="H33" s="1">
        <v>45024.414430682868</v>
      </c>
      <c r="I33" s="2" t="s">
        <v>203</v>
      </c>
      <c r="J33" s="2" t="s">
        <v>97</v>
      </c>
      <c r="K33" s="2" t="s">
        <v>97</v>
      </c>
      <c r="L33" s="2" t="s">
        <v>97</v>
      </c>
      <c r="M33" s="2" t="s">
        <v>97</v>
      </c>
      <c r="N33">
        <v>40.730400000000003</v>
      </c>
      <c r="O33">
        <v>-74.2727</v>
      </c>
      <c r="P33" s="2" t="s">
        <v>164</v>
      </c>
      <c r="Q33" s="2" t="s">
        <v>101</v>
      </c>
      <c r="R33" s="2" t="s">
        <v>119</v>
      </c>
      <c r="S33" s="2" t="s">
        <v>103</v>
      </c>
      <c r="T33" s="2" t="s">
        <v>153</v>
      </c>
      <c r="U33" s="2" t="s">
        <v>105</v>
      </c>
      <c r="V33" s="2" t="s">
        <v>136</v>
      </c>
      <c r="W33">
        <v>1</v>
      </c>
      <c r="X33">
        <v>3</v>
      </c>
      <c r="Y33">
        <v>5</v>
      </c>
      <c r="Z33">
        <v>2</v>
      </c>
      <c r="AA33">
        <v>4</v>
      </c>
      <c r="AB33">
        <v>3</v>
      </c>
      <c r="AC33">
        <v>2</v>
      </c>
      <c r="AD33">
        <v>1</v>
      </c>
      <c r="AE33">
        <v>4</v>
      </c>
      <c r="AF33">
        <v>5</v>
      </c>
      <c r="AG33">
        <v>10</v>
      </c>
      <c r="AH33">
        <v>30</v>
      </c>
      <c r="AI33">
        <v>30</v>
      </c>
      <c r="AJ33">
        <v>10</v>
      </c>
      <c r="AK33">
        <v>20</v>
      </c>
      <c r="AL33" s="2" t="s">
        <v>178</v>
      </c>
      <c r="AM33" s="2" t="s">
        <v>124</v>
      </c>
      <c r="AN33" s="2" t="s">
        <v>110</v>
      </c>
      <c r="AO33" s="2" t="s">
        <v>97</v>
      </c>
      <c r="AP33" s="2" t="s">
        <v>97</v>
      </c>
      <c r="AQ33" s="2" t="s">
        <v>97</v>
      </c>
      <c r="AR33" s="2" t="s">
        <v>97</v>
      </c>
      <c r="AS33" s="2" t="s">
        <v>150</v>
      </c>
      <c r="AT33" s="2" t="s">
        <v>131</v>
      </c>
      <c r="AU33" s="2" t="s">
        <v>112</v>
      </c>
      <c r="AV33" s="2" t="s">
        <v>143</v>
      </c>
      <c r="AW33" s="2" t="s">
        <v>113</v>
      </c>
      <c r="AX33" s="2" t="s">
        <v>114</v>
      </c>
    </row>
    <row r="34" spans="1:50" ht="15" customHeight="1" x14ac:dyDescent="0.35">
      <c r="A34" s="1">
        <v>45024.40828703704</v>
      </c>
      <c r="B34" s="1">
        <v>45024.41443287037</v>
      </c>
      <c r="C34" s="2" t="s">
        <v>53</v>
      </c>
      <c r="D34" s="2" t="s">
        <v>204</v>
      </c>
      <c r="E34">
        <v>100</v>
      </c>
      <c r="F34">
        <v>531</v>
      </c>
      <c r="G34" s="2" t="s">
        <v>98</v>
      </c>
      <c r="H34" s="1">
        <v>45024.414444212962</v>
      </c>
      <c r="I34" s="2" t="s">
        <v>205</v>
      </c>
      <c r="J34" s="2" t="s">
        <v>97</v>
      </c>
      <c r="K34" s="2" t="s">
        <v>97</v>
      </c>
      <c r="L34" s="2" t="s">
        <v>97</v>
      </c>
      <c r="M34" s="2" t="s">
        <v>97</v>
      </c>
      <c r="N34">
        <v>40.488</v>
      </c>
      <c r="O34">
        <v>-74.454400000000007</v>
      </c>
      <c r="P34" s="2" t="s">
        <v>164</v>
      </c>
      <c r="Q34" s="2" t="s">
        <v>101</v>
      </c>
      <c r="R34" s="2" t="s">
        <v>102</v>
      </c>
      <c r="S34" s="2" t="s">
        <v>103</v>
      </c>
      <c r="T34" s="2" t="s">
        <v>104</v>
      </c>
      <c r="U34" s="2" t="s">
        <v>142</v>
      </c>
      <c r="V34" s="2" t="s">
        <v>106</v>
      </c>
      <c r="W34">
        <v>2</v>
      </c>
      <c r="X34">
        <v>4</v>
      </c>
      <c r="Y34">
        <v>3</v>
      </c>
      <c r="Z34">
        <v>1</v>
      </c>
      <c r="AA34">
        <v>5</v>
      </c>
      <c r="AB34">
        <v>3</v>
      </c>
      <c r="AC34">
        <v>2</v>
      </c>
      <c r="AD34">
        <v>1</v>
      </c>
      <c r="AE34">
        <v>4</v>
      </c>
      <c r="AF34">
        <v>5</v>
      </c>
      <c r="AG34">
        <v>40</v>
      </c>
      <c r="AH34">
        <v>10</v>
      </c>
      <c r="AI34">
        <v>20</v>
      </c>
      <c r="AJ34">
        <v>20</v>
      </c>
      <c r="AK34">
        <v>10</v>
      </c>
      <c r="AL34" s="2" t="s">
        <v>178</v>
      </c>
      <c r="AM34" s="2" t="s">
        <v>124</v>
      </c>
      <c r="AN34" s="2" t="s">
        <v>139</v>
      </c>
      <c r="AO34" s="2" t="s">
        <v>110</v>
      </c>
      <c r="AP34" s="2" t="s">
        <v>109</v>
      </c>
      <c r="AQ34" s="2" t="s">
        <v>109</v>
      </c>
      <c r="AR34" s="2" t="s">
        <v>109</v>
      </c>
      <c r="AS34" s="2" t="s">
        <v>126</v>
      </c>
      <c r="AT34" s="2" t="s">
        <v>131</v>
      </c>
      <c r="AU34" s="2" t="s">
        <v>113</v>
      </c>
      <c r="AV34" s="2" t="s">
        <v>126</v>
      </c>
      <c r="AW34" s="2" t="s">
        <v>113</v>
      </c>
      <c r="AX34" s="2" t="s">
        <v>126</v>
      </c>
    </row>
    <row r="35" spans="1:50" ht="15" customHeight="1" x14ac:dyDescent="0.35">
      <c r="A35" s="1">
        <v>45024.417280092595</v>
      </c>
      <c r="B35" s="1">
        <v>45024.419525462959</v>
      </c>
      <c r="C35" s="2" t="s">
        <v>53</v>
      </c>
      <c r="D35" s="2" t="s">
        <v>206</v>
      </c>
      <c r="E35">
        <v>100</v>
      </c>
      <c r="F35">
        <v>194</v>
      </c>
      <c r="G35" s="2" t="s">
        <v>98</v>
      </c>
      <c r="H35" s="1">
        <v>45024.419534768516</v>
      </c>
      <c r="I35" s="2" t="s">
        <v>207</v>
      </c>
      <c r="J35" s="2" t="s">
        <v>97</v>
      </c>
      <c r="K35" s="2" t="s">
        <v>97</v>
      </c>
      <c r="L35" s="2" t="s">
        <v>97</v>
      </c>
      <c r="M35" s="2" t="s">
        <v>97</v>
      </c>
      <c r="N35">
        <v>40.752299999999998</v>
      </c>
      <c r="O35">
        <v>-74.217200000000005</v>
      </c>
      <c r="P35" s="2" t="s">
        <v>164</v>
      </c>
      <c r="Q35" s="2" t="s">
        <v>101</v>
      </c>
      <c r="R35" s="2" t="s">
        <v>102</v>
      </c>
      <c r="S35" s="2" t="s">
        <v>103</v>
      </c>
      <c r="T35" s="2" t="s">
        <v>135</v>
      </c>
      <c r="U35" s="2" t="s">
        <v>121</v>
      </c>
      <c r="V35" s="2" t="s">
        <v>106</v>
      </c>
      <c r="W35" s="2" t="s">
        <v>97</v>
      </c>
      <c r="X35" s="2" t="s">
        <v>97</v>
      </c>
      <c r="Y35" s="2" t="s">
        <v>97</v>
      </c>
      <c r="Z35" s="2" t="s">
        <v>97</v>
      </c>
      <c r="AA35" s="2" t="s">
        <v>97</v>
      </c>
      <c r="AB35">
        <v>2</v>
      </c>
      <c r="AC35">
        <v>5</v>
      </c>
      <c r="AD35">
        <v>1</v>
      </c>
      <c r="AE35">
        <v>4</v>
      </c>
      <c r="AF35">
        <v>3</v>
      </c>
      <c r="AG35">
        <v>0</v>
      </c>
      <c r="AH35">
        <v>0</v>
      </c>
      <c r="AI35">
        <v>0</v>
      </c>
      <c r="AJ35">
        <v>0</v>
      </c>
      <c r="AK35">
        <v>0</v>
      </c>
      <c r="AL35" s="2" t="s">
        <v>137</v>
      </c>
      <c r="AM35" s="2" t="s">
        <v>138</v>
      </c>
      <c r="AN35" s="2" t="s">
        <v>97</v>
      </c>
      <c r="AO35" s="2" t="s">
        <v>97</v>
      </c>
      <c r="AP35" s="2" t="s">
        <v>97</v>
      </c>
      <c r="AQ35" s="2" t="s">
        <v>97</v>
      </c>
      <c r="AR35" s="2" t="s">
        <v>97</v>
      </c>
      <c r="AS35" s="2" t="s">
        <v>97</v>
      </c>
      <c r="AT35" s="2" t="s">
        <v>111</v>
      </c>
      <c r="AU35" s="2" t="s">
        <v>97</v>
      </c>
      <c r="AV35" s="2" t="s">
        <v>97</v>
      </c>
      <c r="AW35" s="2" t="s">
        <v>97</v>
      </c>
      <c r="AX35" s="2" t="s">
        <v>97</v>
      </c>
    </row>
    <row r="36" spans="1:50" ht="15" customHeight="1" x14ac:dyDescent="0.35">
      <c r="A36" s="1">
        <v>45024.427187499998</v>
      </c>
      <c r="B36" s="1">
        <v>45024.456365740742</v>
      </c>
      <c r="C36" s="2" t="s">
        <v>53</v>
      </c>
      <c r="D36" s="2" t="s">
        <v>208</v>
      </c>
      <c r="E36">
        <v>100</v>
      </c>
      <c r="F36">
        <v>2520</v>
      </c>
      <c r="G36" s="2" t="s">
        <v>98</v>
      </c>
      <c r="H36" s="1">
        <v>45024.456376006943</v>
      </c>
      <c r="I36" s="2" t="s">
        <v>209</v>
      </c>
      <c r="J36" s="2" t="s">
        <v>97</v>
      </c>
      <c r="K36" s="2" t="s">
        <v>97</v>
      </c>
      <c r="L36" s="2" t="s">
        <v>97</v>
      </c>
      <c r="M36" s="2" t="s">
        <v>97</v>
      </c>
      <c r="N36">
        <v>40.658200000000001</v>
      </c>
      <c r="O36">
        <v>-74.221000000000004</v>
      </c>
      <c r="P36" s="2" t="s">
        <v>118</v>
      </c>
      <c r="Q36" s="2" t="s">
        <v>101</v>
      </c>
      <c r="R36" s="2" t="s">
        <v>102</v>
      </c>
      <c r="S36" s="2" t="s">
        <v>103</v>
      </c>
      <c r="T36" s="2" t="s">
        <v>120</v>
      </c>
      <c r="U36" s="2" t="s">
        <v>105</v>
      </c>
      <c r="V36" s="2" t="s">
        <v>122</v>
      </c>
      <c r="W36">
        <v>3</v>
      </c>
      <c r="X36">
        <v>2</v>
      </c>
      <c r="Y36">
        <v>4</v>
      </c>
      <c r="Z36">
        <v>1</v>
      </c>
      <c r="AA36">
        <v>5</v>
      </c>
      <c r="AB36">
        <v>2</v>
      </c>
      <c r="AC36">
        <v>3</v>
      </c>
      <c r="AD36">
        <v>1</v>
      </c>
      <c r="AE36">
        <v>4</v>
      </c>
      <c r="AF36">
        <v>5</v>
      </c>
      <c r="AG36">
        <v>10</v>
      </c>
      <c r="AH36">
        <v>20</v>
      </c>
      <c r="AI36">
        <v>10</v>
      </c>
      <c r="AJ36">
        <v>40</v>
      </c>
      <c r="AK36">
        <v>20</v>
      </c>
      <c r="AL36" s="2" t="s">
        <v>123</v>
      </c>
      <c r="AM36" s="2" t="s">
        <v>108</v>
      </c>
      <c r="AN36" s="2" t="s">
        <v>109</v>
      </c>
      <c r="AO36" s="2" t="s">
        <v>97</v>
      </c>
      <c r="AP36" s="2" t="s">
        <v>110</v>
      </c>
      <c r="AQ36" s="2" t="s">
        <v>97</v>
      </c>
      <c r="AR36" s="2" t="s">
        <v>139</v>
      </c>
      <c r="AS36" s="2" t="s">
        <v>114</v>
      </c>
      <c r="AT36" s="2" t="s">
        <v>131</v>
      </c>
      <c r="AU36" s="2" t="s">
        <v>112</v>
      </c>
      <c r="AV36" s="2" t="s">
        <v>143</v>
      </c>
      <c r="AW36" s="2" t="s">
        <v>113</v>
      </c>
      <c r="AX36" s="2" t="s">
        <v>114</v>
      </c>
    </row>
    <row r="37" spans="1:50" ht="15" customHeight="1" x14ac:dyDescent="0.35">
      <c r="A37" s="1">
        <v>45024.564687500002</v>
      </c>
      <c r="B37" s="1">
        <v>45024.569120370368</v>
      </c>
      <c r="C37" s="2" t="s">
        <v>53</v>
      </c>
      <c r="D37" s="2" t="s">
        <v>210</v>
      </c>
      <c r="E37">
        <v>100</v>
      </c>
      <c r="F37">
        <v>382</v>
      </c>
      <c r="G37" s="2" t="s">
        <v>98</v>
      </c>
      <c r="H37" s="1">
        <v>45024.569132453704</v>
      </c>
      <c r="I37" s="2" t="s">
        <v>211</v>
      </c>
      <c r="J37" s="2" t="s">
        <v>97</v>
      </c>
      <c r="K37" s="2" t="s">
        <v>97</v>
      </c>
      <c r="L37" s="2" t="s">
        <v>97</v>
      </c>
      <c r="M37" s="2" t="s">
        <v>97</v>
      </c>
      <c r="N37">
        <v>40.998199999999997</v>
      </c>
      <c r="O37">
        <v>-74.166200000000003</v>
      </c>
      <c r="P37" s="2" t="s">
        <v>118</v>
      </c>
      <c r="Q37" s="2" t="s">
        <v>101</v>
      </c>
      <c r="R37" s="2" t="s">
        <v>119</v>
      </c>
      <c r="S37" s="2" t="s">
        <v>103</v>
      </c>
      <c r="T37" s="2" t="s">
        <v>148</v>
      </c>
      <c r="U37" s="2" t="s">
        <v>105</v>
      </c>
      <c r="V37" s="2" t="s">
        <v>136</v>
      </c>
      <c r="W37">
        <v>2</v>
      </c>
      <c r="X37">
        <v>3</v>
      </c>
      <c r="Y37">
        <v>4</v>
      </c>
      <c r="Z37">
        <v>1</v>
      </c>
      <c r="AA37">
        <v>5</v>
      </c>
      <c r="AB37">
        <v>1</v>
      </c>
      <c r="AC37">
        <v>3</v>
      </c>
      <c r="AD37">
        <v>5</v>
      </c>
      <c r="AE37">
        <v>4</v>
      </c>
      <c r="AF37">
        <v>2</v>
      </c>
      <c r="AG37">
        <v>60</v>
      </c>
      <c r="AH37">
        <v>20</v>
      </c>
      <c r="AI37">
        <v>10</v>
      </c>
      <c r="AJ37">
        <v>10</v>
      </c>
      <c r="AK37">
        <v>0</v>
      </c>
      <c r="AL37" s="2" t="s">
        <v>107</v>
      </c>
      <c r="AM37" s="2" t="s">
        <v>124</v>
      </c>
      <c r="AN37" s="2" t="s">
        <v>110</v>
      </c>
      <c r="AO37" s="2" t="s">
        <v>110</v>
      </c>
      <c r="AP37" s="2" t="s">
        <v>109</v>
      </c>
      <c r="AQ37" s="2" t="s">
        <v>110</v>
      </c>
      <c r="AR37" s="2" t="s">
        <v>109</v>
      </c>
      <c r="AS37" s="2" t="s">
        <v>97</v>
      </c>
      <c r="AT37" s="2" t="s">
        <v>111</v>
      </c>
      <c r="AU37" s="2" t="s">
        <v>143</v>
      </c>
      <c r="AV37" s="2" t="s">
        <v>113</v>
      </c>
      <c r="AW37" s="2" t="s">
        <v>113</v>
      </c>
      <c r="AX37" s="2" t="s">
        <v>113</v>
      </c>
    </row>
    <row r="38" spans="1:50" ht="15" customHeight="1" x14ac:dyDescent="0.35">
      <c r="A38" s="1">
        <v>45024.572280092594</v>
      </c>
      <c r="B38" s="1">
        <v>45024.574317129627</v>
      </c>
      <c r="C38" s="2" t="s">
        <v>53</v>
      </c>
      <c r="D38" s="2" t="s">
        <v>212</v>
      </c>
      <c r="E38">
        <v>100</v>
      </c>
      <c r="F38">
        <v>175</v>
      </c>
      <c r="G38" s="2" t="s">
        <v>98</v>
      </c>
      <c r="H38" s="1">
        <v>45024.574329490744</v>
      </c>
      <c r="I38" s="2" t="s">
        <v>213</v>
      </c>
      <c r="J38" s="2" t="s">
        <v>97</v>
      </c>
      <c r="K38" s="2" t="s">
        <v>97</v>
      </c>
      <c r="L38" s="2" t="s">
        <v>97</v>
      </c>
      <c r="M38" s="2" t="s">
        <v>97</v>
      </c>
      <c r="N38">
        <v>40.485599999999998</v>
      </c>
      <c r="O38">
        <v>-74.626499999999993</v>
      </c>
      <c r="P38" s="2" t="s">
        <v>118</v>
      </c>
      <c r="Q38" s="2" t="s">
        <v>101</v>
      </c>
      <c r="R38" s="2" t="s">
        <v>119</v>
      </c>
      <c r="S38" s="2" t="s">
        <v>103</v>
      </c>
      <c r="T38" s="2" t="s">
        <v>135</v>
      </c>
      <c r="U38" s="2" t="s">
        <v>121</v>
      </c>
      <c r="V38" s="2" t="s">
        <v>106</v>
      </c>
      <c r="W38">
        <v>2</v>
      </c>
      <c r="X38">
        <v>4</v>
      </c>
      <c r="Y38">
        <v>1</v>
      </c>
      <c r="Z38">
        <v>3</v>
      </c>
      <c r="AA38">
        <v>5</v>
      </c>
      <c r="AB38">
        <v>3</v>
      </c>
      <c r="AC38">
        <v>2</v>
      </c>
      <c r="AD38">
        <v>5</v>
      </c>
      <c r="AE38">
        <v>4</v>
      </c>
      <c r="AF38">
        <v>1</v>
      </c>
      <c r="AG38">
        <v>0</v>
      </c>
      <c r="AH38">
        <v>85</v>
      </c>
      <c r="AI38">
        <v>0</v>
      </c>
      <c r="AJ38">
        <v>5</v>
      </c>
      <c r="AK38">
        <v>10</v>
      </c>
      <c r="AL38" s="2" t="s">
        <v>137</v>
      </c>
      <c r="AM38" s="2" t="s">
        <v>138</v>
      </c>
      <c r="AN38" s="2" t="s">
        <v>109</v>
      </c>
      <c r="AO38" s="2" t="s">
        <v>109</v>
      </c>
      <c r="AP38" s="2" t="s">
        <v>109</v>
      </c>
      <c r="AQ38" s="2" t="s">
        <v>97</v>
      </c>
      <c r="AR38" s="2" t="s">
        <v>97</v>
      </c>
      <c r="AS38" s="2" t="s">
        <v>97</v>
      </c>
      <c r="AT38" s="2" t="s">
        <v>111</v>
      </c>
      <c r="AU38" s="2" t="s">
        <v>143</v>
      </c>
      <c r="AV38" s="2" t="s">
        <v>143</v>
      </c>
      <c r="AW38" s="2" t="s">
        <v>112</v>
      </c>
      <c r="AX38" s="2" t="s">
        <v>127</v>
      </c>
    </row>
    <row r="39" spans="1:50" ht="15" customHeight="1" x14ac:dyDescent="0.35">
      <c r="A39" s="1">
        <v>45024.573449074072</v>
      </c>
      <c r="B39" s="1">
        <v>45024.578252314815</v>
      </c>
      <c r="C39" s="2" t="s">
        <v>53</v>
      </c>
      <c r="D39" s="2" t="s">
        <v>214</v>
      </c>
      <c r="E39">
        <v>100</v>
      </c>
      <c r="F39">
        <v>414</v>
      </c>
      <c r="G39" s="2" t="s">
        <v>98</v>
      </c>
      <c r="H39" s="1">
        <v>45024.578262650466</v>
      </c>
      <c r="I39" s="2" t="s">
        <v>215</v>
      </c>
      <c r="J39" s="2" t="s">
        <v>97</v>
      </c>
      <c r="K39" s="2" t="s">
        <v>97</v>
      </c>
      <c r="L39" s="2" t="s">
        <v>97</v>
      </c>
      <c r="M39" s="2" t="s">
        <v>97</v>
      </c>
      <c r="N39">
        <v>40.6357</v>
      </c>
      <c r="O39">
        <v>-74.252700000000004</v>
      </c>
      <c r="P39" s="2" t="s">
        <v>118</v>
      </c>
      <c r="Q39" s="2" t="s">
        <v>101</v>
      </c>
      <c r="R39" s="2" t="s">
        <v>119</v>
      </c>
      <c r="S39" s="2" t="s">
        <v>103</v>
      </c>
      <c r="T39" s="2" t="s">
        <v>135</v>
      </c>
      <c r="U39" s="2" t="s">
        <v>121</v>
      </c>
      <c r="V39" s="2" t="s">
        <v>136</v>
      </c>
      <c r="W39">
        <v>1</v>
      </c>
      <c r="X39">
        <v>5</v>
      </c>
      <c r="Y39">
        <v>3</v>
      </c>
      <c r="Z39">
        <v>2</v>
      </c>
      <c r="AA39">
        <v>4</v>
      </c>
      <c r="AB39">
        <v>2</v>
      </c>
      <c r="AC39">
        <v>4</v>
      </c>
      <c r="AD39">
        <v>1</v>
      </c>
      <c r="AE39">
        <v>3</v>
      </c>
      <c r="AF39">
        <v>5</v>
      </c>
      <c r="AG39">
        <v>10</v>
      </c>
      <c r="AH39">
        <v>10</v>
      </c>
      <c r="AI39">
        <v>25</v>
      </c>
      <c r="AJ39">
        <v>30</v>
      </c>
      <c r="AK39">
        <v>25</v>
      </c>
      <c r="AL39" s="2" t="s">
        <v>137</v>
      </c>
      <c r="AM39" s="2" t="s">
        <v>124</v>
      </c>
      <c r="AN39" s="2" t="s">
        <v>97</v>
      </c>
      <c r="AO39" s="2" t="s">
        <v>97</v>
      </c>
      <c r="AP39" s="2" t="s">
        <v>97</v>
      </c>
      <c r="AQ39" s="2" t="s">
        <v>97</v>
      </c>
      <c r="AR39" s="2" t="s">
        <v>97</v>
      </c>
      <c r="AS39" s="2" t="s">
        <v>97</v>
      </c>
      <c r="AT39" s="2" t="s">
        <v>111</v>
      </c>
      <c r="AU39" s="2" t="s">
        <v>127</v>
      </c>
      <c r="AV39" s="2" t="s">
        <v>143</v>
      </c>
      <c r="AW39" s="2" t="s">
        <v>113</v>
      </c>
      <c r="AX39" s="2" t="s">
        <v>126</v>
      </c>
    </row>
    <row r="40" spans="1:50" ht="15" customHeight="1" x14ac:dyDescent="0.35">
      <c r="A40" s="1">
        <v>45024.617164351854</v>
      </c>
      <c r="B40" s="1">
        <v>45024.618078703701</v>
      </c>
      <c r="C40" s="2" t="s">
        <v>53</v>
      </c>
      <c r="D40" s="2" t="s">
        <v>216</v>
      </c>
      <c r="E40">
        <v>100</v>
      </c>
      <c r="F40">
        <v>78</v>
      </c>
      <c r="G40" s="2" t="s">
        <v>98</v>
      </c>
      <c r="H40" s="1">
        <v>45024.618087280091</v>
      </c>
      <c r="I40" s="2" t="s">
        <v>217</v>
      </c>
      <c r="J40" s="2" t="s">
        <v>97</v>
      </c>
      <c r="K40" s="2" t="s">
        <v>97</v>
      </c>
      <c r="L40" s="2" t="s">
        <v>97</v>
      </c>
      <c r="M40" s="2" t="s">
        <v>97</v>
      </c>
      <c r="N40">
        <v>40.759700000000002</v>
      </c>
      <c r="O40">
        <v>-73.980999999999995</v>
      </c>
      <c r="P40" s="2" t="s">
        <v>164</v>
      </c>
      <c r="Q40" s="2" t="s">
        <v>101</v>
      </c>
      <c r="R40" s="2" t="s">
        <v>119</v>
      </c>
      <c r="S40" s="2" t="s">
        <v>165</v>
      </c>
      <c r="T40" s="2" t="s">
        <v>153</v>
      </c>
      <c r="U40" s="2" t="s">
        <v>105</v>
      </c>
      <c r="V40" s="2" t="s">
        <v>122</v>
      </c>
      <c r="W40">
        <v>5</v>
      </c>
      <c r="X40">
        <v>5</v>
      </c>
      <c r="Y40">
        <v>1</v>
      </c>
      <c r="Z40">
        <v>5</v>
      </c>
      <c r="AA40">
        <v>1</v>
      </c>
      <c r="AB40">
        <v>2</v>
      </c>
      <c r="AC40">
        <v>3</v>
      </c>
      <c r="AD40">
        <v>1</v>
      </c>
      <c r="AE40">
        <v>4</v>
      </c>
      <c r="AF40">
        <v>5</v>
      </c>
      <c r="AG40">
        <v>1</v>
      </c>
      <c r="AH40">
        <v>1</v>
      </c>
      <c r="AI40">
        <v>1</v>
      </c>
      <c r="AJ40">
        <v>1</v>
      </c>
      <c r="AK40">
        <v>1</v>
      </c>
      <c r="AL40" s="2" t="s">
        <v>107</v>
      </c>
      <c r="AM40" s="2" t="s">
        <v>138</v>
      </c>
      <c r="AN40" s="2" t="s">
        <v>109</v>
      </c>
      <c r="AO40" s="2" t="s">
        <v>97</v>
      </c>
      <c r="AP40" s="2" t="s">
        <v>97</v>
      </c>
      <c r="AQ40" s="2" t="s">
        <v>97</v>
      </c>
      <c r="AR40" s="2" t="s">
        <v>97</v>
      </c>
      <c r="AS40" s="2" t="s">
        <v>97</v>
      </c>
      <c r="AT40" s="2" t="s">
        <v>131</v>
      </c>
      <c r="AU40" s="2" t="s">
        <v>127</v>
      </c>
      <c r="AV40" s="2" t="s">
        <v>127</v>
      </c>
      <c r="AW40" s="2" t="s">
        <v>127</v>
      </c>
      <c r="AX40" s="2" t="s">
        <v>97</v>
      </c>
    </row>
    <row r="41" spans="1:50" ht="15" customHeight="1" x14ac:dyDescent="0.35">
      <c r="A41" s="1">
        <v>45024.619166666664</v>
      </c>
      <c r="B41" s="1">
        <v>45024.620532407411</v>
      </c>
      <c r="C41" s="2" t="s">
        <v>53</v>
      </c>
      <c r="D41" s="2" t="s">
        <v>218</v>
      </c>
      <c r="E41">
        <v>100</v>
      </c>
      <c r="F41">
        <v>118</v>
      </c>
      <c r="G41" s="2" t="s">
        <v>98</v>
      </c>
      <c r="H41" s="1">
        <v>45024.620548888888</v>
      </c>
      <c r="I41" s="2" t="s">
        <v>219</v>
      </c>
      <c r="J41" s="2" t="s">
        <v>97</v>
      </c>
      <c r="K41" s="2" t="s">
        <v>97</v>
      </c>
      <c r="L41" s="2" t="s">
        <v>97</v>
      </c>
      <c r="M41" s="2" t="s">
        <v>97</v>
      </c>
      <c r="N41">
        <v>32.779699999999998</v>
      </c>
      <c r="O41">
        <v>-96.802199999999999</v>
      </c>
      <c r="P41" s="2" t="s">
        <v>164</v>
      </c>
      <c r="Q41" s="2" t="s">
        <v>101</v>
      </c>
      <c r="R41" s="2" t="s">
        <v>134</v>
      </c>
      <c r="S41" s="2" t="s">
        <v>165</v>
      </c>
      <c r="T41" s="2" t="s">
        <v>104</v>
      </c>
      <c r="U41" s="2" t="s">
        <v>105</v>
      </c>
      <c r="V41" s="2" t="s">
        <v>122</v>
      </c>
      <c r="W41">
        <v>4</v>
      </c>
      <c r="X41">
        <v>3</v>
      </c>
      <c r="Y41">
        <v>5</v>
      </c>
      <c r="Z41">
        <v>1</v>
      </c>
      <c r="AA41">
        <v>2</v>
      </c>
      <c r="AB41">
        <v>1</v>
      </c>
      <c r="AC41">
        <v>2</v>
      </c>
      <c r="AD41">
        <v>5</v>
      </c>
      <c r="AE41">
        <v>4</v>
      </c>
      <c r="AF41">
        <v>3</v>
      </c>
      <c r="AG41">
        <v>100</v>
      </c>
      <c r="AH41">
        <v>0</v>
      </c>
      <c r="AI41">
        <v>0</v>
      </c>
      <c r="AJ41">
        <v>0</v>
      </c>
      <c r="AK41">
        <v>0</v>
      </c>
      <c r="AL41" s="2" t="s">
        <v>123</v>
      </c>
      <c r="AM41" s="2" t="s">
        <v>130</v>
      </c>
      <c r="AN41" s="2" t="s">
        <v>110</v>
      </c>
      <c r="AO41" s="2" t="s">
        <v>97</v>
      </c>
      <c r="AP41" s="2" t="s">
        <v>110</v>
      </c>
      <c r="AQ41" s="2" t="s">
        <v>97</v>
      </c>
      <c r="AR41" s="2" t="s">
        <v>110</v>
      </c>
      <c r="AS41" s="2" t="s">
        <v>114</v>
      </c>
      <c r="AT41" s="2" t="s">
        <v>111</v>
      </c>
      <c r="AU41" s="2" t="s">
        <v>113</v>
      </c>
      <c r="AV41" s="2" t="s">
        <v>113</v>
      </c>
      <c r="AW41" s="2" t="s">
        <v>126</v>
      </c>
      <c r="AX41" s="2" t="s">
        <v>127</v>
      </c>
    </row>
    <row r="42" spans="1:50" ht="15" customHeight="1" x14ac:dyDescent="0.35">
      <c r="A42" s="1">
        <v>45024.756979166668</v>
      </c>
      <c r="B42" s="1">
        <v>45024.760335648149</v>
      </c>
      <c r="C42" s="2" t="s">
        <v>53</v>
      </c>
      <c r="D42" s="2" t="s">
        <v>220</v>
      </c>
      <c r="E42">
        <v>100</v>
      </c>
      <c r="F42">
        <v>289</v>
      </c>
      <c r="G42" s="2" t="s">
        <v>98</v>
      </c>
      <c r="H42" s="1">
        <v>45024.760348009258</v>
      </c>
      <c r="I42" s="2" t="s">
        <v>221</v>
      </c>
      <c r="J42" s="2" t="s">
        <v>97</v>
      </c>
      <c r="K42" s="2" t="s">
        <v>97</v>
      </c>
      <c r="L42" s="2" t="s">
        <v>97</v>
      </c>
      <c r="M42" s="2" t="s">
        <v>97</v>
      </c>
      <c r="N42">
        <v>37.317700000000002</v>
      </c>
      <c r="O42">
        <v>-122.0438</v>
      </c>
      <c r="P42" s="2" t="s">
        <v>118</v>
      </c>
      <c r="Q42" s="2" t="s">
        <v>101</v>
      </c>
      <c r="R42" s="2" t="s">
        <v>102</v>
      </c>
      <c r="S42" s="2" t="s">
        <v>103</v>
      </c>
      <c r="T42" s="2" t="s">
        <v>120</v>
      </c>
      <c r="U42" s="2" t="s">
        <v>105</v>
      </c>
      <c r="V42" s="2" t="s">
        <v>136</v>
      </c>
      <c r="W42">
        <v>3</v>
      </c>
      <c r="X42">
        <v>4</v>
      </c>
      <c r="Y42">
        <v>5</v>
      </c>
      <c r="Z42">
        <v>2</v>
      </c>
      <c r="AA42">
        <v>1</v>
      </c>
      <c r="AB42">
        <v>1</v>
      </c>
      <c r="AC42">
        <v>4</v>
      </c>
      <c r="AD42">
        <v>2</v>
      </c>
      <c r="AE42">
        <v>5</v>
      </c>
      <c r="AF42">
        <v>3</v>
      </c>
      <c r="AG42">
        <v>10</v>
      </c>
      <c r="AH42">
        <v>35</v>
      </c>
      <c r="AI42">
        <v>0</v>
      </c>
      <c r="AJ42">
        <v>35</v>
      </c>
      <c r="AK42">
        <v>20</v>
      </c>
      <c r="AL42" s="2" t="s">
        <v>107</v>
      </c>
      <c r="AM42" s="2" t="s">
        <v>108</v>
      </c>
      <c r="AN42" s="2" t="s">
        <v>222</v>
      </c>
      <c r="AO42" s="2" t="s">
        <v>110</v>
      </c>
      <c r="AP42" s="2" t="s">
        <v>223</v>
      </c>
      <c r="AQ42" s="2" t="s">
        <v>109</v>
      </c>
      <c r="AR42" s="2" t="s">
        <v>109</v>
      </c>
      <c r="AS42" s="2" t="s">
        <v>97</v>
      </c>
      <c r="AT42" s="2" t="s">
        <v>131</v>
      </c>
      <c r="AU42" s="2" t="s">
        <v>112</v>
      </c>
      <c r="AV42" s="2" t="s">
        <v>126</v>
      </c>
      <c r="AW42" s="2" t="s">
        <v>112</v>
      </c>
      <c r="AX42" s="2" t="s">
        <v>113</v>
      </c>
    </row>
    <row r="43" spans="1:50" ht="15" customHeight="1" x14ac:dyDescent="0.35">
      <c r="A43" s="1">
        <v>45024.781469907408</v>
      </c>
      <c r="B43" s="1">
        <v>45024.790891203702</v>
      </c>
      <c r="C43" s="2" t="s">
        <v>53</v>
      </c>
      <c r="D43" s="2" t="s">
        <v>224</v>
      </c>
      <c r="E43">
        <v>100</v>
      </c>
      <c r="F43">
        <v>813</v>
      </c>
      <c r="G43" s="2" t="s">
        <v>98</v>
      </c>
      <c r="H43" s="1">
        <v>45024.790899733795</v>
      </c>
      <c r="I43" s="2" t="s">
        <v>225</v>
      </c>
      <c r="J43" s="2" t="s">
        <v>97</v>
      </c>
      <c r="K43" s="2" t="s">
        <v>97</v>
      </c>
      <c r="L43" s="2" t="s">
        <v>97</v>
      </c>
      <c r="M43" s="2" t="s">
        <v>97</v>
      </c>
      <c r="N43">
        <v>37.308300000000003</v>
      </c>
      <c r="O43">
        <v>-121.96429999999999</v>
      </c>
      <c r="P43" s="2" t="s">
        <v>118</v>
      </c>
      <c r="Q43" s="2" t="s">
        <v>101</v>
      </c>
      <c r="R43" s="2" t="s">
        <v>102</v>
      </c>
      <c r="S43" s="2" t="s">
        <v>193</v>
      </c>
      <c r="T43" s="2" t="s">
        <v>120</v>
      </c>
      <c r="U43" s="2" t="s">
        <v>105</v>
      </c>
      <c r="V43" s="2" t="s">
        <v>122</v>
      </c>
      <c r="W43">
        <v>5</v>
      </c>
      <c r="X43">
        <v>3</v>
      </c>
      <c r="Y43">
        <v>4</v>
      </c>
      <c r="Z43">
        <v>1</v>
      </c>
      <c r="AA43">
        <v>2</v>
      </c>
      <c r="AB43">
        <v>2</v>
      </c>
      <c r="AC43">
        <v>4</v>
      </c>
      <c r="AD43">
        <v>1</v>
      </c>
      <c r="AE43">
        <v>5</v>
      </c>
      <c r="AF43">
        <v>3</v>
      </c>
      <c r="AG43">
        <v>20</v>
      </c>
      <c r="AH43">
        <v>40</v>
      </c>
      <c r="AI43">
        <v>10</v>
      </c>
      <c r="AJ43">
        <v>15</v>
      </c>
      <c r="AK43">
        <v>15</v>
      </c>
      <c r="AL43" s="2" t="s">
        <v>137</v>
      </c>
      <c r="AM43" s="2" t="s">
        <v>124</v>
      </c>
      <c r="AN43" s="2" t="s">
        <v>109</v>
      </c>
      <c r="AO43" s="2" t="s">
        <v>223</v>
      </c>
      <c r="AP43" s="2" t="s">
        <v>223</v>
      </c>
      <c r="AQ43" s="2" t="s">
        <v>110</v>
      </c>
      <c r="AR43" s="2" t="s">
        <v>139</v>
      </c>
      <c r="AS43" s="2" t="s">
        <v>127</v>
      </c>
      <c r="AT43" s="2" t="s">
        <v>226</v>
      </c>
      <c r="AU43" s="2" t="s">
        <v>113</v>
      </c>
      <c r="AV43" s="2" t="s">
        <v>143</v>
      </c>
      <c r="AW43" s="2" t="s">
        <v>113</v>
      </c>
      <c r="AX43" s="2" t="s">
        <v>97</v>
      </c>
    </row>
    <row r="44" spans="1:50" ht="15" customHeight="1" x14ac:dyDescent="0.35">
      <c r="A44" s="1">
        <v>45024.849699074075</v>
      </c>
      <c r="B44" s="1">
        <v>45024.85229166667</v>
      </c>
      <c r="C44" s="2" t="s">
        <v>53</v>
      </c>
      <c r="D44" s="2" t="s">
        <v>227</v>
      </c>
      <c r="E44">
        <v>100</v>
      </c>
      <c r="F44">
        <v>223</v>
      </c>
      <c r="G44" s="2" t="s">
        <v>98</v>
      </c>
      <c r="H44" s="1">
        <v>45024.852302893516</v>
      </c>
      <c r="I44" s="2" t="s">
        <v>228</v>
      </c>
      <c r="J44" s="2" t="s">
        <v>97</v>
      </c>
      <c r="K44" s="2" t="s">
        <v>97</v>
      </c>
      <c r="L44" s="2" t="s">
        <v>97</v>
      </c>
      <c r="M44" s="2" t="s">
        <v>97</v>
      </c>
      <c r="N44">
        <v>34.054400000000001</v>
      </c>
      <c r="O44">
        <v>-118.244</v>
      </c>
      <c r="P44" s="2" t="s">
        <v>118</v>
      </c>
      <c r="Q44" s="2" t="s">
        <v>101</v>
      </c>
      <c r="R44" s="2" t="s">
        <v>119</v>
      </c>
      <c r="S44" s="2" t="s">
        <v>103</v>
      </c>
      <c r="T44" s="2" t="s">
        <v>148</v>
      </c>
      <c r="U44" s="2" t="s">
        <v>105</v>
      </c>
      <c r="V44" s="2" t="s">
        <v>136</v>
      </c>
      <c r="W44">
        <v>3</v>
      </c>
      <c r="X44">
        <v>4</v>
      </c>
      <c r="Y44">
        <v>5</v>
      </c>
      <c r="Z44">
        <v>1</v>
      </c>
      <c r="AA44">
        <v>2</v>
      </c>
      <c r="AB44">
        <v>2</v>
      </c>
      <c r="AC44">
        <v>1</v>
      </c>
      <c r="AD44">
        <v>5</v>
      </c>
      <c r="AE44">
        <v>3</v>
      </c>
      <c r="AF44">
        <v>4</v>
      </c>
      <c r="AG44">
        <v>20</v>
      </c>
      <c r="AH44">
        <v>20</v>
      </c>
      <c r="AI44">
        <v>20</v>
      </c>
      <c r="AJ44">
        <v>20</v>
      </c>
      <c r="AK44">
        <v>20</v>
      </c>
      <c r="AL44" s="2" t="s">
        <v>156</v>
      </c>
      <c r="AM44" s="2" t="s">
        <v>130</v>
      </c>
      <c r="AN44" s="2" t="s">
        <v>110</v>
      </c>
      <c r="AO44" s="2" t="s">
        <v>97</v>
      </c>
      <c r="AP44" s="2" t="s">
        <v>97</v>
      </c>
      <c r="AQ44" s="2" t="s">
        <v>97</v>
      </c>
      <c r="AR44" s="2" t="s">
        <v>97</v>
      </c>
      <c r="AS44" s="2" t="s">
        <v>127</v>
      </c>
      <c r="AT44" s="2" t="s">
        <v>111</v>
      </c>
      <c r="AU44" s="2" t="s">
        <v>113</v>
      </c>
      <c r="AV44" s="2" t="s">
        <v>113</v>
      </c>
      <c r="AW44" s="2" t="s">
        <v>113</v>
      </c>
      <c r="AX44" s="2" t="s">
        <v>97</v>
      </c>
    </row>
    <row r="45" spans="1:50" ht="15" customHeight="1" x14ac:dyDescent="0.35">
      <c r="A45" s="1">
        <v>45024.855543981481</v>
      </c>
      <c r="B45" s="1">
        <v>45024.861620370371</v>
      </c>
      <c r="C45" s="2" t="s">
        <v>53</v>
      </c>
      <c r="D45" s="2" t="s">
        <v>229</v>
      </c>
      <c r="E45">
        <v>100</v>
      </c>
      <c r="F45">
        <v>524</v>
      </c>
      <c r="G45" s="2" t="s">
        <v>98</v>
      </c>
      <c r="H45" s="1">
        <v>45024.861627326391</v>
      </c>
      <c r="I45" s="2" t="s">
        <v>230</v>
      </c>
      <c r="J45" s="2" t="s">
        <v>97</v>
      </c>
      <c r="K45" s="2" t="s">
        <v>97</v>
      </c>
      <c r="L45" s="2" t="s">
        <v>97</v>
      </c>
      <c r="M45" s="2" t="s">
        <v>97</v>
      </c>
      <c r="N45">
        <v>37.276800000000001</v>
      </c>
      <c r="O45">
        <v>-122.0235</v>
      </c>
      <c r="P45" s="2" t="s">
        <v>118</v>
      </c>
      <c r="Q45" s="2" t="s">
        <v>101</v>
      </c>
      <c r="R45" s="2" t="s">
        <v>119</v>
      </c>
      <c r="S45" s="2" t="s">
        <v>165</v>
      </c>
      <c r="T45" s="2" t="s">
        <v>120</v>
      </c>
      <c r="U45" s="2" t="s">
        <v>105</v>
      </c>
      <c r="V45" s="2" t="s">
        <v>106</v>
      </c>
      <c r="W45">
        <v>4</v>
      </c>
      <c r="X45">
        <v>4</v>
      </c>
      <c r="Y45">
        <v>4</v>
      </c>
      <c r="Z45">
        <v>4</v>
      </c>
      <c r="AA45">
        <v>4</v>
      </c>
      <c r="AB45">
        <v>2</v>
      </c>
      <c r="AC45">
        <v>1</v>
      </c>
      <c r="AD45">
        <v>3</v>
      </c>
      <c r="AE45">
        <v>5</v>
      </c>
      <c r="AF45">
        <v>4</v>
      </c>
      <c r="AG45">
        <v>30</v>
      </c>
      <c r="AH45">
        <v>10</v>
      </c>
      <c r="AI45">
        <v>20</v>
      </c>
      <c r="AJ45">
        <v>20</v>
      </c>
      <c r="AK45">
        <v>20</v>
      </c>
      <c r="AL45" s="2" t="s">
        <v>156</v>
      </c>
      <c r="AM45" s="2" t="s">
        <v>108</v>
      </c>
      <c r="AN45" s="2" t="s">
        <v>139</v>
      </c>
      <c r="AO45" s="2" t="s">
        <v>110</v>
      </c>
      <c r="AP45" s="2" t="s">
        <v>97</v>
      </c>
      <c r="AQ45" s="2" t="s">
        <v>109</v>
      </c>
      <c r="AR45" s="2" t="s">
        <v>97</v>
      </c>
      <c r="AS45" s="2" t="s">
        <v>127</v>
      </c>
      <c r="AT45" s="2" t="s">
        <v>131</v>
      </c>
      <c r="AU45" s="2" t="s">
        <v>113</v>
      </c>
      <c r="AV45" s="2" t="s">
        <v>113</v>
      </c>
      <c r="AW45" s="2" t="s">
        <v>126</v>
      </c>
      <c r="AX45" s="2" t="s">
        <v>113</v>
      </c>
    </row>
    <row r="46" spans="1:50" ht="15" customHeight="1" x14ac:dyDescent="0.35">
      <c r="A46" s="1">
        <v>45024.858541666668</v>
      </c>
      <c r="B46" s="1">
        <v>45024.867708333331</v>
      </c>
      <c r="C46" s="2" t="s">
        <v>53</v>
      </c>
      <c r="D46" s="2" t="s">
        <v>231</v>
      </c>
      <c r="E46">
        <v>100</v>
      </c>
      <c r="F46">
        <v>792</v>
      </c>
      <c r="G46" s="2" t="s">
        <v>98</v>
      </c>
      <c r="H46" s="1">
        <v>45024.867719282411</v>
      </c>
      <c r="I46" s="2" t="s">
        <v>232</v>
      </c>
      <c r="J46" s="2" t="s">
        <v>97</v>
      </c>
      <c r="K46" s="2" t="s">
        <v>97</v>
      </c>
      <c r="L46" s="2" t="s">
        <v>97</v>
      </c>
      <c r="M46" s="2" t="s">
        <v>97</v>
      </c>
      <c r="N46">
        <v>38.581000000000003</v>
      </c>
      <c r="O46">
        <v>-121.4939</v>
      </c>
      <c r="P46" s="2" t="s">
        <v>118</v>
      </c>
      <c r="Q46" s="2" t="s">
        <v>101</v>
      </c>
      <c r="R46" s="2" t="s">
        <v>102</v>
      </c>
      <c r="S46" s="2" t="s">
        <v>103</v>
      </c>
      <c r="T46" s="2" t="s">
        <v>148</v>
      </c>
      <c r="U46" s="2" t="s">
        <v>105</v>
      </c>
      <c r="V46" s="2" t="s">
        <v>106</v>
      </c>
      <c r="W46">
        <v>4</v>
      </c>
      <c r="X46">
        <v>3</v>
      </c>
      <c r="Y46">
        <v>5</v>
      </c>
      <c r="Z46">
        <v>2</v>
      </c>
      <c r="AA46">
        <v>1</v>
      </c>
      <c r="AB46">
        <v>3</v>
      </c>
      <c r="AC46">
        <v>4</v>
      </c>
      <c r="AD46">
        <v>1</v>
      </c>
      <c r="AE46">
        <v>5</v>
      </c>
      <c r="AF46">
        <v>2</v>
      </c>
      <c r="AG46">
        <v>20</v>
      </c>
      <c r="AH46">
        <v>5</v>
      </c>
      <c r="AI46">
        <v>20</v>
      </c>
      <c r="AJ46">
        <v>50</v>
      </c>
      <c r="AK46">
        <v>5</v>
      </c>
      <c r="AL46" s="2" t="s">
        <v>137</v>
      </c>
      <c r="AM46" s="2" t="s">
        <v>138</v>
      </c>
      <c r="AN46" s="2" t="s">
        <v>97</v>
      </c>
      <c r="AO46" s="2" t="s">
        <v>139</v>
      </c>
      <c r="AP46" s="2" t="s">
        <v>97</v>
      </c>
      <c r="AQ46" s="2" t="s">
        <v>97</v>
      </c>
      <c r="AR46" s="2" t="s">
        <v>97</v>
      </c>
      <c r="AS46" s="2" t="s">
        <v>113</v>
      </c>
      <c r="AT46" s="2" t="s">
        <v>111</v>
      </c>
      <c r="AU46" s="2" t="s">
        <v>112</v>
      </c>
      <c r="AV46" s="2" t="s">
        <v>126</v>
      </c>
      <c r="AW46" s="2" t="s">
        <v>113</v>
      </c>
      <c r="AX46" s="2" t="s">
        <v>97</v>
      </c>
    </row>
    <row r="47" spans="1:50" ht="15" customHeight="1" x14ac:dyDescent="0.35">
      <c r="A47" s="1">
        <v>45024.870694444442</v>
      </c>
      <c r="B47" s="1">
        <v>45024.874050925922</v>
      </c>
      <c r="C47" s="2" t="s">
        <v>53</v>
      </c>
      <c r="D47" s="2" t="s">
        <v>233</v>
      </c>
      <c r="E47">
        <v>100</v>
      </c>
      <c r="F47">
        <v>289</v>
      </c>
      <c r="G47" s="2" t="s">
        <v>98</v>
      </c>
      <c r="H47" s="1">
        <v>45024.874059166665</v>
      </c>
      <c r="I47" s="2" t="s">
        <v>234</v>
      </c>
      <c r="J47" s="2" t="s">
        <v>97</v>
      </c>
      <c r="K47" s="2" t="s">
        <v>97</v>
      </c>
      <c r="L47" s="2" t="s">
        <v>97</v>
      </c>
      <c r="M47" s="2" t="s">
        <v>97</v>
      </c>
      <c r="N47">
        <v>40.551099999999998</v>
      </c>
      <c r="O47">
        <v>-74.460599999999999</v>
      </c>
      <c r="P47" s="2" t="s">
        <v>164</v>
      </c>
      <c r="Q47" s="2" t="s">
        <v>101</v>
      </c>
      <c r="R47" s="2" t="s">
        <v>119</v>
      </c>
      <c r="S47" s="2" t="s">
        <v>165</v>
      </c>
      <c r="T47" s="2" t="s">
        <v>153</v>
      </c>
      <c r="U47" s="2" t="s">
        <v>105</v>
      </c>
      <c r="V47" s="2" t="s">
        <v>122</v>
      </c>
      <c r="W47">
        <v>4</v>
      </c>
      <c r="X47">
        <v>5</v>
      </c>
      <c r="Y47">
        <v>3</v>
      </c>
      <c r="Z47">
        <v>2</v>
      </c>
      <c r="AA47">
        <v>1</v>
      </c>
      <c r="AB47">
        <v>2</v>
      </c>
      <c r="AC47">
        <v>1</v>
      </c>
      <c r="AD47">
        <v>5</v>
      </c>
      <c r="AE47">
        <v>4</v>
      </c>
      <c r="AF47">
        <v>3</v>
      </c>
      <c r="AG47">
        <v>15</v>
      </c>
      <c r="AH47">
        <v>30</v>
      </c>
      <c r="AI47">
        <v>15</v>
      </c>
      <c r="AJ47">
        <v>30</v>
      </c>
      <c r="AK47">
        <v>10</v>
      </c>
      <c r="AL47" s="2" t="s">
        <v>156</v>
      </c>
      <c r="AM47" s="2" t="s">
        <v>124</v>
      </c>
      <c r="AN47" s="2" t="s">
        <v>109</v>
      </c>
      <c r="AO47" s="2" t="s">
        <v>97</v>
      </c>
      <c r="AP47" s="2" t="s">
        <v>110</v>
      </c>
      <c r="AQ47" s="2" t="s">
        <v>139</v>
      </c>
      <c r="AR47" s="2" t="s">
        <v>97</v>
      </c>
      <c r="AS47" s="2" t="s">
        <v>114</v>
      </c>
      <c r="AT47" s="2" t="s">
        <v>131</v>
      </c>
      <c r="AU47" s="2" t="s">
        <v>143</v>
      </c>
      <c r="AV47" s="2" t="s">
        <v>126</v>
      </c>
      <c r="AW47" s="2" t="s">
        <v>143</v>
      </c>
      <c r="AX47" s="2" t="s">
        <v>127</v>
      </c>
    </row>
    <row r="48" spans="1:50" ht="15" customHeight="1" x14ac:dyDescent="0.35">
      <c r="A48" s="1">
        <v>45024.884039351855</v>
      </c>
      <c r="B48" s="1">
        <v>45024.885949074072</v>
      </c>
      <c r="C48" s="2" t="s">
        <v>53</v>
      </c>
      <c r="D48" s="2" t="s">
        <v>235</v>
      </c>
      <c r="E48">
        <v>100</v>
      </c>
      <c r="F48">
        <v>164</v>
      </c>
      <c r="G48" s="2" t="s">
        <v>98</v>
      </c>
      <c r="H48" s="1">
        <v>45024.885958981482</v>
      </c>
      <c r="I48" s="2" t="s">
        <v>236</v>
      </c>
      <c r="J48" s="2" t="s">
        <v>97</v>
      </c>
      <c r="K48" s="2" t="s">
        <v>97</v>
      </c>
      <c r="L48" s="2" t="s">
        <v>97</v>
      </c>
      <c r="M48" s="2" t="s">
        <v>97</v>
      </c>
      <c r="N48">
        <v>37.7562</v>
      </c>
      <c r="O48">
        <v>-122.4866</v>
      </c>
      <c r="P48" s="2" t="s">
        <v>118</v>
      </c>
      <c r="Q48" s="2" t="s">
        <v>101</v>
      </c>
      <c r="R48" s="2" t="s">
        <v>119</v>
      </c>
      <c r="S48" s="2" t="s">
        <v>103</v>
      </c>
      <c r="T48" s="2" t="s">
        <v>135</v>
      </c>
      <c r="U48" s="2" t="s">
        <v>97</v>
      </c>
      <c r="V48" s="2" t="s">
        <v>97</v>
      </c>
      <c r="W48">
        <v>4</v>
      </c>
      <c r="X48">
        <v>5</v>
      </c>
      <c r="Y48">
        <v>3</v>
      </c>
      <c r="Z48">
        <v>2</v>
      </c>
      <c r="AA48">
        <v>1</v>
      </c>
      <c r="AB48">
        <v>1</v>
      </c>
      <c r="AC48">
        <v>5</v>
      </c>
      <c r="AD48">
        <v>2</v>
      </c>
      <c r="AE48">
        <v>4</v>
      </c>
      <c r="AF48">
        <v>3</v>
      </c>
      <c r="AG48">
        <v>20</v>
      </c>
      <c r="AH48">
        <v>20</v>
      </c>
      <c r="AI48">
        <v>20</v>
      </c>
      <c r="AJ48">
        <v>20</v>
      </c>
      <c r="AK48">
        <v>20</v>
      </c>
      <c r="AL48" s="2" t="s">
        <v>107</v>
      </c>
      <c r="AM48" s="2" t="s">
        <v>108</v>
      </c>
      <c r="AN48" s="2" t="s">
        <v>109</v>
      </c>
      <c r="AO48" s="2" t="s">
        <v>109</v>
      </c>
      <c r="AP48" s="2" t="s">
        <v>97</v>
      </c>
      <c r="AQ48" s="2" t="s">
        <v>97</v>
      </c>
      <c r="AR48" s="2" t="s">
        <v>97</v>
      </c>
      <c r="AS48" s="2" t="s">
        <v>114</v>
      </c>
      <c r="AT48" s="2" t="s">
        <v>111</v>
      </c>
      <c r="AU48" s="2" t="s">
        <v>143</v>
      </c>
      <c r="AV48" s="2" t="s">
        <v>143</v>
      </c>
      <c r="AW48" s="2" t="s">
        <v>143</v>
      </c>
      <c r="AX48" s="2" t="s">
        <v>114</v>
      </c>
    </row>
    <row r="49" spans="1:50" ht="15" customHeight="1" x14ac:dyDescent="0.35">
      <c r="A49" s="1">
        <v>45024.900937500002</v>
      </c>
      <c r="B49" s="1">
        <v>45024.905173611114</v>
      </c>
      <c r="C49" s="2" t="s">
        <v>53</v>
      </c>
      <c r="D49" s="2" t="s">
        <v>237</v>
      </c>
      <c r="E49">
        <v>100</v>
      </c>
      <c r="F49">
        <v>366</v>
      </c>
      <c r="G49" s="2" t="s">
        <v>98</v>
      </c>
      <c r="H49" s="1">
        <v>45024.905187326389</v>
      </c>
      <c r="I49" s="2" t="s">
        <v>238</v>
      </c>
      <c r="J49" s="2" t="s">
        <v>97</v>
      </c>
      <c r="K49" s="2" t="s">
        <v>97</v>
      </c>
      <c r="L49" s="2" t="s">
        <v>97</v>
      </c>
      <c r="M49" s="2" t="s">
        <v>97</v>
      </c>
      <c r="N49">
        <v>40.543999999999997</v>
      </c>
      <c r="O49">
        <v>-74.352099999999993</v>
      </c>
      <c r="P49" s="2" t="s">
        <v>118</v>
      </c>
      <c r="Q49" s="2" t="s">
        <v>101</v>
      </c>
      <c r="R49" s="2" t="s">
        <v>102</v>
      </c>
      <c r="S49" s="2" t="s">
        <v>103</v>
      </c>
      <c r="T49" s="2" t="s">
        <v>120</v>
      </c>
      <c r="U49" s="2" t="s">
        <v>105</v>
      </c>
      <c r="V49" s="2" t="s">
        <v>106</v>
      </c>
      <c r="W49">
        <v>1</v>
      </c>
      <c r="X49">
        <v>4</v>
      </c>
      <c r="Y49">
        <v>3</v>
      </c>
      <c r="Z49">
        <v>2</v>
      </c>
      <c r="AA49">
        <v>5</v>
      </c>
      <c r="AB49">
        <v>1</v>
      </c>
      <c r="AC49">
        <v>2</v>
      </c>
      <c r="AD49">
        <v>5</v>
      </c>
      <c r="AE49">
        <v>4</v>
      </c>
      <c r="AF49">
        <v>3</v>
      </c>
      <c r="AG49">
        <v>35</v>
      </c>
      <c r="AH49">
        <v>16</v>
      </c>
      <c r="AI49">
        <v>15</v>
      </c>
      <c r="AJ49">
        <v>16</v>
      </c>
      <c r="AK49">
        <v>18</v>
      </c>
      <c r="AL49" s="2" t="s">
        <v>107</v>
      </c>
      <c r="AM49" s="2" t="s">
        <v>130</v>
      </c>
      <c r="AN49" s="2" t="s">
        <v>109</v>
      </c>
      <c r="AO49" s="2" t="s">
        <v>110</v>
      </c>
      <c r="AP49" s="2" t="s">
        <v>139</v>
      </c>
      <c r="AQ49" s="2" t="s">
        <v>97</v>
      </c>
      <c r="AR49" s="2" t="s">
        <v>97</v>
      </c>
      <c r="AS49" s="2" t="s">
        <v>127</v>
      </c>
      <c r="AT49" s="2" t="s">
        <v>131</v>
      </c>
      <c r="AU49" s="2" t="s">
        <v>112</v>
      </c>
      <c r="AV49" s="2" t="s">
        <v>143</v>
      </c>
      <c r="AW49" s="2" t="s">
        <v>126</v>
      </c>
      <c r="AX49" s="2" t="s">
        <v>112</v>
      </c>
    </row>
    <row r="50" spans="1:50" ht="15" customHeight="1" x14ac:dyDescent="0.35">
      <c r="A50" s="1">
        <v>45025.148611111108</v>
      </c>
      <c r="B50" s="1">
        <v>45025.15042824074</v>
      </c>
      <c r="C50" s="2" t="s">
        <v>53</v>
      </c>
      <c r="D50" s="2" t="s">
        <v>146</v>
      </c>
      <c r="E50">
        <v>100</v>
      </c>
      <c r="F50">
        <v>157</v>
      </c>
      <c r="G50" s="2" t="s">
        <v>98</v>
      </c>
      <c r="H50" s="1">
        <v>45025.150445763888</v>
      </c>
      <c r="I50" s="2" t="s">
        <v>239</v>
      </c>
      <c r="J50" s="2" t="s">
        <v>97</v>
      </c>
      <c r="K50" s="2" t="s">
        <v>97</v>
      </c>
      <c r="L50" s="2" t="s">
        <v>97</v>
      </c>
      <c r="M50" s="2" t="s">
        <v>97</v>
      </c>
      <c r="N50">
        <v>40.580199999999998</v>
      </c>
      <c r="O50">
        <v>-74.359399999999994</v>
      </c>
      <c r="P50" s="2" t="s">
        <v>164</v>
      </c>
      <c r="Q50" s="2" t="s">
        <v>101</v>
      </c>
      <c r="R50" s="2" t="s">
        <v>102</v>
      </c>
      <c r="S50" s="2" t="s">
        <v>103</v>
      </c>
      <c r="T50" s="2" t="s">
        <v>120</v>
      </c>
      <c r="U50" s="2" t="s">
        <v>142</v>
      </c>
      <c r="V50" s="2" t="s">
        <v>136</v>
      </c>
      <c r="W50">
        <v>3</v>
      </c>
      <c r="X50">
        <v>1</v>
      </c>
      <c r="Y50">
        <v>4</v>
      </c>
      <c r="Z50">
        <v>2</v>
      </c>
      <c r="AA50">
        <v>5</v>
      </c>
      <c r="AB50">
        <v>5</v>
      </c>
      <c r="AC50">
        <v>2</v>
      </c>
      <c r="AD50">
        <v>3</v>
      </c>
      <c r="AE50">
        <v>1</v>
      </c>
      <c r="AF50">
        <v>4</v>
      </c>
      <c r="AG50">
        <v>20</v>
      </c>
      <c r="AH50">
        <v>20</v>
      </c>
      <c r="AI50">
        <v>10</v>
      </c>
      <c r="AJ50">
        <v>10</v>
      </c>
      <c r="AK50">
        <v>40</v>
      </c>
      <c r="AL50" s="2" t="s">
        <v>107</v>
      </c>
      <c r="AM50" s="2" t="s">
        <v>138</v>
      </c>
      <c r="AN50" s="2" t="s">
        <v>109</v>
      </c>
      <c r="AO50" s="2" t="s">
        <v>109</v>
      </c>
      <c r="AP50" s="2" t="s">
        <v>109</v>
      </c>
      <c r="AQ50" s="2" t="s">
        <v>109</v>
      </c>
      <c r="AR50" s="2" t="s">
        <v>109</v>
      </c>
      <c r="AS50" s="2" t="s">
        <v>112</v>
      </c>
      <c r="AT50" s="2" t="s">
        <v>131</v>
      </c>
      <c r="AU50" s="2" t="s">
        <v>113</v>
      </c>
      <c r="AV50" s="2" t="s">
        <v>113</v>
      </c>
      <c r="AW50" s="2" t="s">
        <v>113</v>
      </c>
      <c r="AX50" s="2" t="s">
        <v>97</v>
      </c>
    </row>
    <row r="51" spans="1:50" ht="15" customHeight="1" x14ac:dyDescent="0.35">
      <c r="A51" s="1">
        <v>45025.309004629627</v>
      </c>
      <c r="B51" s="1">
        <v>45025.311342592591</v>
      </c>
      <c r="C51" s="2" t="s">
        <v>53</v>
      </c>
      <c r="D51" s="2" t="s">
        <v>240</v>
      </c>
      <c r="E51">
        <v>100</v>
      </c>
      <c r="F51">
        <v>201</v>
      </c>
      <c r="G51" s="2" t="s">
        <v>98</v>
      </c>
      <c r="H51" s="1">
        <v>45025.31134980324</v>
      </c>
      <c r="I51" s="2" t="s">
        <v>241</v>
      </c>
      <c r="J51" s="2" t="s">
        <v>97</v>
      </c>
      <c r="K51" s="2" t="s">
        <v>97</v>
      </c>
      <c r="L51" s="2" t="s">
        <v>97</v>
      </c>
      <c r="M51" s="2" t="s">
        <v>97</v>
      </c>
      <c r="N51">
        <v>40.499899999999997</v>
      </c>
      <c r="O51">
        <v>-74.424700000000001</v>
      </c>
      <c r="P51" s="2" t="s">
        <v>118</v>
      </c>
      <c r="Q51" s="2" t="s">
        <v>101</v>
      </c>
      <c r="R51" s="2" t="s">
        <v>102</v>
      </c>
      <c r="S51" s="2" t="s">
        <v>165</v>
      </c>
      <c r="T51" s="2" t="s">
        <v>120</v>
      </c>
      <c r="U51" s="2" t="s">
        <v>121</v>
      </c>
      <c r="V51" s="2" t="s">
        <v>106</v>
      </c>
      <c r="W51">
        <v>4</v>
      </c>
      <c r="X51">
        <v>5</v>
      </c>
      <c r="Y51">
        <v>2</v>
      </c>
      <c r="Z51">
        <v>1</v>
      </c>
      <c r="AA51">
        <v>3</v>
      </c>
      <c r="AB51">
        <v>1</v>
      </c>
      <c r="AC51">
        <v>3</v>
      </c>
      <c r="AD51">
        <v>4</v>
      </c>
      <c r="AE51">
        <v>5</v>
      </c>
      <c r="AF51">
        <v>2</v>
      </c>
      <c r="AG51">
        <v>30</v>
      </c>
      <c r="AH51">
        <v>30</v>
      </c>
      <c r="AI51">
        <v>20</v>
      </c>
      <c r="AJ51">
        <v>10</v>
      </c>
      <c r="AK51">
        <v>10</v>
      </c>
      <c r="AL51" s="2" t="s">
        <v>107</v>
      </c>
      <c r="AM51" s="2" t="s">
        <v>108</v>
      </c>
      <c r="AN51" s="2" t="s">
        <v>109</v>
      </c>
      <c r="AO51" s="2" t="s">
        <v>109</v>
      </c>
      <c r="AP51" s="2" t="s">
        <v>110</v>
      </c>
      <c r="AQ51" s="2" t="s">
        <v>139</v>
      </c>
      <c r="AR51" s="2" t="s">
        <v>139</v>
      </c>
      <c r="AS51" s="2" t="s">
        <v>127</v>
      </c>
      <c r="AT51" s="2" t="s">
        <v>111</v>
      </c>
      <c r="AU51" s="2" t="s">
        <v>112</v>
      </c>
      <c r="AV51" s="2" t="s">
        <v>143</v>
      </c>
      <c r="AW51" s="2" t="s">
        <v>113</v>
      </c>
      <c r="AX51" s="2" t="s">
        <v>112</v>
      </c>
    </row>
    <row r="52" spans="1:50" ht="15" customHeight="1" x14ac:dyDescent="0.35">
      <c r="A52" s="1">
        <v>45025.695868055554</v>
      </c>
      <c r="B52" s="1">
        <v>45025.699814814812</v>
      </c>
      <c r="C52" s="2" t="s">
        <v>53</v>
      </c>
      <c r="D52" s="2" t="s">
        <v>242</v>
      </c>
      <c r="E52">
        <v>100</v>
      </c>
      <c r="F52">
        <v>341</v>
      </c>
      <c r="G52" s="2" t="s">
        <v>98</v>
      </c>
      <c r="H52" s="1">
        <v>45025.699830243058</v>
      </c>
      <c r="I52" s="2" t="s">
        <v>243</v>
      </c>
      <c r="J52" s="2" t="s">
        <v>97</v>
      </c>
      <c r="K52" s="2" t="s">
        <v>97</v>
      </c>
      <c r="L52" s="2" t="s">
        <v>97</v>
      </c>
      <c r="M52" s="2" t="s">
        <v>97</v>
      </c>
      <c r="N52">
        <v>40.517499999999998</v>
      </c>
      <c r="O52">
        <v>-74.399100000000004</v>
      </c>
      <c r="P52" s="2" t="s">
        <v>118</v>
      </c>
      <c r="Q52" s="2" t="s">
        <v>101</v>
      </c>
      <c r="R52" s="2" t="s">
        <v>102</v>
      </c>
      <c r="S52" s="2" t="s">
        <v>103</v>
      </c>
      <c r="T52" s="2" t="s">
        <v>153</v>
      </c>
      <c r="U52" s="2" t="s">
        <v>105</v>
      </c>
      <c r="V52" s="2" t="s">
        <v>106</v>
      </c>
      <c r="W52">
        <v>3</v>
      </c>
      <c r="X52">
        <v>1</v>
      </c>
      <c r="Y52">
        <v>4</v>
      </c>
      <c r="Z52">
        <v>2</v>
      </c>
      <c r="AA52">
        <v>5</v>
      </c>
      <c r="AB52">
        <v>4</v>
      </c>
      <c r="AC52">
        <v>2</v>
      </c>
      <c r="AD52">
        <v>5</v>
      </c>
      <c r="AE52">
        <v>1</v>
      </c>
      <c r="AF52">
        <v>3</v>
      </c>
      <c r="AG52">
        <v>15</v>
      </c>
      <c r="AH52">
        <v>10</v>
      </c>
      <c r="AI52">
        <v>5</v>
      </c>
      <c r="AJ52">
        <v>20</v>
      </c>
      <c r="AK52">
        <v>50</v>
      </c>
      <c r="AL52" s="2" t="s">
        <v>137</v>
      </c>
      <c r="AM52" s="2" t="s">
        <v>124</v>
      </c>
      <c r="AN52" s="2" t="s">
        <v>109</v>
      </c>
      <c r="AO52" s="2" t="s">
        <v>97</v>
      </c>
      <c r="AP52" s="2" t="s">
        <v>97</v>
      </c>
      <c r="AQ52" s="2" t="s">
        <v>97</v>
      </c>
      <c r="AR52" s="2" t="s">
        <v>97</v>
      </c>
      <c r="AS52" s="2" t="s">
        <v>143</v>
      </c>
      <c r="AT52" s="2" t="s">
        <v>226</v>
      </c>
      <c r="AU52" s="2" t="s">
        <v>143</v>
      </c>
      <c r="AV52" s="2" t="s">
        <v>126</v>
      </c>
      <c r="AW52" s="2" t="s">
        <v>127</v>
      </c>
      <c r="AX52" s="2" t="s">
        <v>113</v>
      </c>
    </row>
    <row r="53" spans="1:50" ht="15" customHeight="1" x14ac:dyDescent="0.35"/>
  </sheetData>
  <autoFilter ref="A2:AX53" xr:uid="{00000000-0009-0000-0000-000000000000}"/>
  <pageMargins left="0.7" right="0.7" top="0.75" bottom="0.75" header="0.3" footer="0.3"/>
  <ignoredErrors>
    <ignoredError sqref="C1:C52 D1:D52 G1:G52 I1:I52 J1:J52 K1:K52 L1:L52 M1:M52 P1:P52 Q1:Q52 R1:R52 S1:S52 T1:T52 U1:U52 V1:V52 AL1 AM1:AM52 AN1:AN52 AO1:AO52 AP1:AP52 AQ1:AQ52 AR1:AR52 AS1:AS52 AT1:AT52 AU1:AU52 AV1:AV52 AW1:AW52 AX1 AX3:AX5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BD39-4F9E-4433-95CD-08722D048B4C}">
  <dimension ref="A1:P50"/>
  <sheetViews>
    <sheetView topLeftCell="B22" zoomScale="90" zoomScaleNormal="90" workbookViewId="0">
      <selection activeCell="J43" sqref="J43"/>
    </sheetView>
  </sheetViews>
  <sheetFormatPr defaultRowHeight="14.5" x14ac:dyDescent="0.35"/>
  <cols>
    <col min="1" max="1" width="10.453125" customWidth="1"/>
    <col min="2" max="2" width="16" customWidth="1"/>
    <col min="8" max="8" width="21.26953125" customWidth="1"/>
    <col min="9" max="9" width="13.1796875" customWidth="1"/>
    <col min="11" max="11" width="19.08984375" customWidth="1"/>
    <col min="12" max="12" width="8.1796875" customWidth="1"/>
    <col min="13" max="13" width="7.6328125" customWidth="1"/>
    <col min="14" max="14" width="7.90625" customWidth="1"/>
  </cols>
  <sheetData>
    <row r="1" spans="1:16" x14ac:dyDescent="0.35">
      <c r="B1" t="s">
        <v>249</v>
      </c>
    </row>
    <row r="2" spans="1:16" x14ac:dyDescent="0.35">
      <c r="B2" t="s">
        <v>250</v>
      </c>
      <c r="F2" s="5" t="s">
        <v>20</v>
      </c>
    </row>
    <row r="3" spans="1:16" x14ac:dyDescent="0.35">
      <c r="A3" t="s">
        <v>244</v>
      </c>
      <c r="B3" t="s">
        <v>65</v>
      </c>
      <c r="F3" s="5" t="s">
        <v>67</v>
      </c>
    </row>
    <row r="4" spans="1:16" x14ac:dyDescent="0.35">
      <c r="A4">
        <v>1</v>
      </c>
      <c r="B4" s="22" t="s">
        <v>103</v>
      </c>
      <c r="C4" s="22"/>
      <c r="D4" s="5"/>
      <c r="E4" s="5"/>
      <c r="F4" s="2" t="s">
        <v>105</v>
      </c>
      <c r="H4" s="2"/>
    </row>
    <row r="5" spans="1:16" x14ac:dyDescent="0.35">
      <c r="A5">
        <v>2</v>
      </c>
      <c r="B5" s="22" t="s">
        <v>103</v>
      </c>
      <c r="C5" s="22"/>
      <c r="D5" s="5"/>
      <c r="E5" s="5"/>
      <c r="F5" s="2" t="s">
        <v>263</v>
      </c>
      <c r="H5" s="2"/>
    </row>
    <row r="6" spans="1:16" x14ac:dyDescent="0.35">
      <c r="A6">
        <v>3</v>
      </c>
      <c r="B6" s="22" t="s">
        <v>103</v>
      </c>
      <c r="C6" s="22"/>
      <c r="D6" s="5"/>
      <c r="E6" s="5"/>
      <c r="F6" s="2" t="s">
        <v>105</v>
      </c>
      <c r="H6" s="2"/>
      <c r="I6" s="4" t="s">
        <v>267</v>
      </c>
      <c r="J6" s="4"/>
    </row>
    <row r="7" spans="1:16" x14ac:dyDescent="0.35">
      <c r="A7">
        <v>4</v>
      </c>
      <c r="B7" s="22" t="s">
        <v>103</v>
      </c>
      <c r="C7" s="22"/>
      <c r="D7" s="5"/>
      <c r="E7" s="5"/>
      <c r="F7" s="2" t="s">
        <v>263</v>
      </c>
      <c r="H7" s="2"/>
      <c r="K7" s="24" t="s">
        <v>253</v>
      </c>
      <c r="L7" s="24"/>
      <c r="M7" s="24"/>
      <c r="N7" s="24"/>
    </row>
    <row r="8" spans="1:16" x14ac:dyDescent="0.35">
      <c r="A8">
        <v>5</v>
      </c>
      <c r="B8" s="22" t="s">
        <v>103</v>
      </c>
      <c r="C8" s="22"/>
      <c r="D8" s="5"/>
      <c r="E8" s="5"/>
      <c r="F8" s="2" t="s">
        <v>142</v>
      </c>
      <c r="H8" s="2"/>
      <c r="K8" t="s">
        <v>258</v>
      </c>
      <c r="L8" t="s">
        <v>259</v>
      </c>
      <c r="M8" t="s">
        <v>260</v>
      </c>
      <c r="N8" t="s">
        <v>261</v>
      </c>
      <c r="O8" t="s">
        <v>262</v>
      </c>
      <c r="P8" t="s">
        <v>246</v>
      </c>
    </row>
    <row r="9" spans="1:16" x14ac:dyDescent="0.35">
      <c r="A9">
        <v>6</v>
      </c>
      <c r="B9" s="22" t="s">
        <v>103</v>
      </c>
      <c r="C9" s="22"/>
      <c r="D9" s="5"/>
      <c r="E9" s="5"/>
      <c r="F9" s="2" t="s">
        <v>149</v>
      </c>
      <c r="H9" s="2"/>
      <c r="I9" s="9" t="s">
        <v>254</v>
      </c>
      <c r="J9" s="9"/>
      <c r="K9" t="s">
        <v>251</v>
      </c>
      <c r="L9">
        <v>7</v>
      </c>
      <c r="M9">
        <v>1</v>
      </c>
      <c r="N9">
        <v>0</v>
      </c>
      <c r="O9">
        <v>1</v>
      </c>
      <c r="P9">
        <f>COUNTIF(F4:F50,F5)</f>
        <v>9</v>
      </c>
    </row>
    <row r="10" spans="1:16" x14ac:dyDescent="0.35">
      <c r="A10">
        <v>7</v>
      </c>
      <c r="B10" s="22" t="s">
        <v>103</v>
      </c>
      <c r="C10" s="22"/>
      <c r="D10" s="5"/>
      <c r="E10" s="5"/>
      <c r="F10" s="2" t="s">
        <v>105</v>
      </c>
      <c r="H10" s="2"/>
      <c r="I10" s="9" t="s">
        <v>255</v>
      </c>
      <c r="J10" s="9"/>
      <c r="K10" t="s">
        <v>105</v>
      </c>
      <c r="L10">
        <v>19</v>
      </c>
      <c r="M10">
        <v>6</v>
      </c>
      <c r="N10">
        <v>2</v>
      </c>
      <c r="O10">
        <v>3</v>
      </c>
      <c r="P10">
        <f>COUNTIF(F4:F50,F6)</f>
        <v>30</v>
      </c>
    </row>
    <row r="11" spans="1:16" x14ac:dyDescent="0.35">
      <c r="A11">
        <v>8</v>
      </c>
      <c r="B11" s="22" t="s">
        <v>103</v>
      </c>
      <c r="C11" s="22"/>
      <c r="D11" s="5"/>
      <c r="E11" s="5"/>
      <c r="F11" s="2" t="s">
        <v>105</v>
      </c>
      <c r="H11" s="2"/>
      <c r="I11" s="9" t="s">
        <v>256</v>
      </c>
      <c r="J11" s="9"/>
      <c r="K11" t="s">
        <v>142</v>
      </c>
      <c r="L11">
        <v>4</v>
      </c>
      <c r="M11">
        <v>1</v>
      </c>
      <c r="N11">
        <v>0</v>
      </c>
      <c r="O11">
        <v>1</v>
      </c>
      <c r="P11">
        <f>COUNTIF(F4:F50,F8)</f>
        <v>6</v>
      </c>
    </row>
    <row r="12" spans="1:16" x14ac:dyDescent="0.35">
      <c r="A12">
        <v>9</v>
      </c>
      <c r="B12" s="22" t="s">
        <v>103</v>
      </c>
      <c r="C12" s="22"/>
      <c r="D12" s="5"/>
      <c r="E12" s="5"/>
      <c r="F12" s="2" t="s">
        <v>105</v>
      </c>
      <c r="H12" s="2"/>
      <c r="I12" s="9"/>
      <c r="J12" s="9"/>
      <c r="K12" t="s">
        <v>149</v>
      </c>
      <c r="L12">
        <v>1</v>
      </c>
      <c r="M12">
        <v>0</v>
      </c>
      <c r="N12">
        <v>0</v>
      </c>
      <c r="O12">
        <v>0</v>
      </c>
      <c r="P12">
        <f>COUNTIF(F4:F50,F9)</f>
        <v>1</v>
      </c>
    </row>
    <row r="13" spans="1:16" x14ac:dyDescent="0.35">
      <c r="A13">
        <v>10</v>
      </c>
      <c r="B13" s="22" t="s">
        <v>160</v>
      </c>
      <c r="C13" s="22"/>
      <c r="D13" s="5"/>
      <c r="E13" s="5"/>
      <c r="F13" s="2" t="s">
        <v>252</v>
      </c>
      <c r="H13" s="2"/>
      <c r="I13" s="9"/>
      <c r="J13" s="9"/>
      <c r="K13" t="s">
        <v>252</v>
      </c>
      <c r="L13">
        <v>0</v>
      </c>
      <c r="M13">
        <v>0</v>
      </c>
      <c r="N13">
        <v>0</v>
      </c>
      <c r="O13">
        <v>1</v>
      </c>
      <c r="P13">
        <v>1</v>
      </c>
    </row>
    <row r="14" spans="1:16" x14ac:dyDescent="0.35">
      <c r="A14">
        <v>11</v>
      </c>
      <c r="B14" s="22" t="s">
        <v>165</v>
      </c>
      <c r="C14" s="22"/>
      <c r="D14" s="5"/>
      <c r="E14" s="5"/>
      <c r="F14" s="2" t="s">
        <v>105</v>
      </c>
      <c r="H14" s="2"/>
      <c r="K14" t="s">
        <v>246</v>
      </c>
      <c r="L14">
        <v>31</v>
      </c>
      <c r="M14">
        <v>8</v>
      </c>
      <c r="N14">
        <f>COUNTIF(B4:C44,B27)</f>
        <v>2</v>
      </c>
      <c r="O14">
        <f>COUNTIF(B4:C44,B20)</f>
        <v>6</v>
      </c>
      <c r="P14">
        <f>SUM(P9:P13)</f>
        <v>47</v>
      </c>
    </row>
    <row r="15" spans="1:16" x14ac:dyDescent="0.35">
      <c r="A15">
        <v>12</v>
      </c>
      <c r="B15" s="22" t="s">
        <v>103</v>
      </c>
      <c r="C15" s="22"/>
      <c r="D15" s="5"/>
      <c r="E15" s="5"/>
      <c r="F15" s="2" t="s">
        <v>105</v>
      </c>
      <c r="H15" s="2"/>
    </row>
    <row r="16" spans="1:16" x14ac:dyDescent="0.35">
      <c r="A16">
        <v>13</v>
      </c>
      <c r="B16" s="22" t="s">
        <v>103</v>
      </c>
      <c r="C16" s="22"/>
      <c r="D16" s="5"/>
      <c r="E16" s="5"/>
      <c r="F16" s="2" t="s">
        <v>105</v>
      </c>
      <c r="H16" s="2"/>
      <c r="I16" t="s">
        <v>264</v>
      </c>
    </row>
    <row r="17" spans="1:16" x14ac:dyDescent="0.35">
      <c r="A17">
        <v>14</v>
      </c>
      <c r="B17" s="22" t="s">
        <v>103</v>
      </c>
      <c r="C17" s="22"/>
      <c r="D17" s="5"/>
      <c r="E17" s="5"/>
      <c r="F17" s="2" t="s">
        <v>263</v>
      </c>
      <c r="H17" s="2"/>
      <c r="I17" t="s">
        <v>265</v>
      </c>
    </row>
    <row r="18" spans="1:16" x14ac:dyDescent="0.35">
      <c r="A18">
        <v>15</v>
      </c>
      <c r="B18" s="22" t="s">
        <v>165</v>
      </c>
      <c r="C18" s="22"/>
      <c r="D18" s="5"/>
      <c r="E18" s="5"/>
      <c r="F18" s="2" t="s">
        <v>105</v>
      </c>
      <c r="H18" s="2"/>
    </row>
    <row r="19" spans="1:16" x14ac:dyDescent="0.35">
      <c r="A19">
        <v>16</v>
      </c>
      <c r="B19" s="22" t="s">
        <v>160</v>
      </c>
      <c r="C19" s="22"/>
      <c r="D19" s="5"/>
      <c r="E19" s="5"/>
      <c r="F19" s="2" t="s">
        <v>263</v>
      </c>
      <c r="H19" s="2"/>
      <c r="I19" s="4" t="s">
        <v>323</v>
      </c>
      <c r="J19" s="4"/>
      <c r="K19" s="4"/>
    </row>
    <row r="20" spans="1:16" x14ac:dyDescent="0.35">
      <c r="A20">
        <v>17</v>
      </c>
      <c r="B20" s="22" t="s">
        <v>160</v>
      </c>
      <c r="C20" s="22"/>
      <c r="D20" s="5"/>
      <c r="E20" s="5"/>
      <c r="F20" s="2" t="s">
        <v>105</v>
      </c>
      <c r="H20" s="2"/>
      <c r="K20" t="s">
        <v>258</v>
      </c>
      <c r="L20" t="s">
        <v>259</v>
      </c>
      <c r="M20" t="s">
        <v>260</v>
      </c>
      <c r="N20" t="s">
        <v>261</v>
      </c>
      <c r="O20" t="s">
        <v>262</v>
      </c>
      <c r="P20" t="s">
        <v>246</v>
      </c>
    </row>
    <row r="21" spans="1:16" x14ac:dyDescent="0.35">
      <c r="A21">
        <v>18</v>
      </c>
      <c r="B21" s="22" t="s">
        <v>165</v>
      </c>
      <c r="C21" s="22"/>
      <c r="D21" s="5"/>
      <c r="E21" s="5"/>
      <c r="F21" s="2" t="s">
        <v>142</v>
      </c>
      <c r="H21" s="2"/>
      <c r="K21" t="s">
        <v>251</v>
      </c>
      <c r="L21">
        <f>L14*(P9/P14)</f>
        <v>5.9361702127659575</v>
      </c>
      <c r="M21">
        <f>M14*(P9/P14)</f>
        <v>1.5319148936170213</v>
      </c>
      <c r="N21">
        <f>N14*(P9/P14)</f>
        <v>0.38297872340425532</v>
      </c>
      <c r="O21">
        <f xml:space="preserve"> O14*(P9/P14)</f>
        <v>1.1489361702127661</v>
      </c>
      <c r="P21">
        <v>9</v>
      </c>
    </row>
    <row r="22" spans="1:16" x14ac:dyDescent="0.35">
      <c r="A22">
        <v>19</v>
      </c>
      <c r="B22" s="22" t="s">
        <v>103</v>
      </c>
      <c r="C22" s="22"/>
      <c r="D22" s="5"/>
      <c r="E22" s="5"/>
      <c r="F22" s="2" t="s">
        <v>105</v>
      </c>
      <c r="H22" s="2"/>
      <c r="K22" t="s">
        <v>105</v>
      </c>
      <c r="L22">
        <f>L14*(P10/P14)</f>
        <v>19.787234042553191</v>
      </c>
      <c r="M22">
        <f>M14*(P10/P14)</f>
        <v>5.1063829787234045</v>
      </c>
      <c r="N22">
        <f>N14*(P10/P14)</f>
        <v>1.2765957446808511</v>
      </c>
      <c r="O22">
        <f xml:space="preserve"> O14*(P10/P14)</f>
        <v>3.8297872340425534</v>
      </c>
      <c r="P22">
        <v>30</v>
      </c>
    </row>
    <row r="23" spans="1:16" x14ac:dyDescent="0.35">
      <c r="A23">
        <v>20</v>
      </c>
      <c r="B23" s="22" t="s">
        <v>103</v>
      </c>
      <c r="C23" s="22"/>
      <c r="D23" s="5"/>
      <c r="E23" s="5"/>
      <c r="F23" s="2" t="s">
        <v>105</v>
      </c>
      <c r="H23" s="2"/>
      <c r="K23" t="s">
        <v>142</v>
      </c>
      <c r="L23">
        <f xml:space="preserve"> L14*(P11/P14)</f>
        <v>3.957446808510638</v>
      </c>
      <c r="M23">
        <f>M14*(P11/P14)</f>
        <v>1.0212765957446808</v>
      </c>
      <c r="N23">
        <f>N14*(P11/P14)</f>
        <v>0.25531914893617019</v>
      </c>
      <c r="O23">
        <f xml:space="preserve"> O14*(P11/P14)</f>
        <v>0.76595744680851063</v>
      </c>
      <c r="P23">
        <v>6</v>
      </c>
    </row>
    <row r="24" spans="1:16" x14ac:dyDescent="0.35">
      <c r="A24">
        <v>21</v>
      </c>
      <c r="B24" s="22" t="s">
        <v>103</v>
      </c>
      <c r="C24" s="22"/>
      <c r="D24" s="5"/>
      <c r="E24" s="5"/>
      <c r="F24" s="2" t="s">
        <v>263</v>
      </c>
      <c r="H24" s="2"/>
      <c r="J24" t="s">
        <v>257</v>
      </c>
      <c r="K24" t="s">
        <v>149</v>
      </c>
      <c r="L24">
        <f>L14*(P12/P14)</f>
        <v>0.65957446808510634</v>
      </c>
      <c r="M24">
        <f>M14*(P12/P14)</f>
        <v>0.1702127659574468</v>
      </c>
      <c r="N24">
        <f>N14*(P12/P14)</f>
        <v>4.2553191489361701E-2</v>
      </c>
      <c r="O24">
        <f xml:space="preserve"> O14*(P12/P14)</f>
        <v>0.1276595744680851</v>
      </c>
      <c r="P24">
        <v>1</v>
      </c>
    </row>
    <row r="25" spans="1:16" x14ac:dyDescent="0.35">
      <c r="A25">
        <v>22</v>
      </c>
      <c r="B25" s="22" t="s">
        <v>160</v>
      </c>
      <c r="C25" s="22"/>
      <c r="D25" s="5"/>
      <c r="E25" s="5"/>
      <c r="F25" s="2" t="s">
        <v>105</v>
      </c>
      <c r="H25" s="2"/>
      <c r="K25" t="s">
        <v>252</v>
      </c>
      <c r="L25">
        <f>L14*(P13/P14)</f>
        <v>0.65957446808510634</v>
      </c>
      <c r="M25">
        <f>M14*(P13/P14)</f>
        <v>0.1702127659574468</v>
      </c>
      <c r="N25">
        <f>N14*(P13/P14)</f>
        <v>4.2553191489361701E-2</v>
      </c>
      <c r="O25">
        <f xml:space="preserve"> O14*(P13/P14)</f>
        <v>0.1276595744680851</v>
      </c>
      <c r="P25">
        <v>1</v>
      </c>
    </row>
    <row r="26" spans="1:16" x14ac:dyDescent="0.35">
      <c r="A26">
        <v>23</v>
      </c>
      <c r="B26" s="22" t="s">
        <v>160</v>
      </c>
      <c r="C26" s="22"/>
      <c r="D26" s="5"/>
      <c r="E26" s="5"/>
      <c r="F26" s="2" t="s">
        <v>142</v>
      </c>
      <c r="H26" s="2"/>
      <c r="K26" t="s">
        <v>246</v>
      </c>
      <c r="L26">
        <f>SUM(L21:L25)</f>
        <v>31.000000000000004</v>
      </c>
      <c r="M26">
        <f>SUM(M21:M25)</f>
        <v>8</v>
      </c>
      <c r="N26">
        <v>2</v>
      </c>
      <c r="O26">
        <v>6</v>
      </c>
      <c r="P26">
        <v>47</v>
      </c>
    </row>
    <row r="27" spans="1:16" x14ac:dyDescent="0.35">
      <c r="A27">
        <v>24</v>
      </c>
      <c r="B27" s="22" t="s">
        <v>193</v>
      </c>
      <c r="C27" s="22"/>
      <c r="D27" s="5"/>
      <c r="E27" s="5"/>
      <c r="F27" s="2" t="s">
        <v>105</v>
      </c>
      <c r="H27" s="2"/>
    </row>
    <row r="28" spans="1:16" x14ac:dyDescent="0.35">
      <c r="A28">
        <v>25</v>
      </c>
      <c r="B28" s="22" t="s">
        <v>103</v>
      </c>
      <c r="C28" s="22"/>
      <c r="D28" s="5"/>
      <c r="E28" s="5"/>
      <c r="F28" s="2" t="s">
        <v>105</v>
      </c>
      <c r="H28" s="2"/>
      <c r="I28" s="4" t="s">
        <v>301</v>
      </c>
      <c r="J28" s="4"/>
    </row>
    <row r="29" spans="1:16" x14ac:dyDescent="0.35">
      <c r="A29">
        <v>32</v>
      </c>
      <c r="B29" s="22" t="s">
        <v>103</v>
      </c>
      <c r="C29" s="22"/>
      <c r="D29" s="5"/>
      <c r="E29" s="5"/>
      <c r="F29" s="2" t="s">
        <v>105</v>
      </c>
      <c r="H29" s="2"/>
      <c r="K29" t="s">
        <v>258</v>
      </c>
      <c r="L29" t="s">
        <v>259</v>
      </c>
      <c r="M29" t="s">
        <v>260</v>
      </c>
      <c r="N29" t="s">
        <v>261</v>
      </c>
      <c r="O29" t="s">
        <v>262</v>
      </c>
    </row>
    <row r="30" spans="1:16" x14ac:dyDescent="0.35">
      <c r="A30">
        <v>33</v>
      </c>
      <c r="B30" s="22" t="s">
        <v>160</v>
      </c>
      <c r="C30" s="22"/>
      <c r="D30" s="5"/>
      <c r="E30" s="5"/>
      <c r="F30" s="2" t="s">
        <v>105</v>
      </c>
      <c r="H30" s="2"/>
      <c r="K30" t="s">
        <v>251</v>
      </c>
      <c r="L30">
        <f>(L9-L21)^2/L21</f>
        <v>0.19065049950430868</v>
      </c>
      <c r="M30">
        <f>(M9-M21)^2/M21</f>
        <v>0.18469267139479903</v>
      </c>
      <c r="N30">
        <f>(N9-N21)^2/N21</f>
        <v>0.38297872340425526</v>
      </c>
      <c r="O30">
        <f t="shared" ref="O30:O33" si="0">(O9-O21)^2/O21</f>
        <v>1.9306540583136352E-2</v>
      </c>
    </row>
    <row r="31" spans="1:16" x14ac:dyDescent="0.35">
      <c r="A31">
        <v>34</v>
      </c>
      <c r="B31" s="22" t="s">
        <v>103</v>
      </c>
      <c r="C31" s="22"/>
      <c r="D31" s="5"/>
      <c r="E31" s="5"/>
      <c r="F31" s="2" t="s">
        <v>142</v>
      </c>
      <c r="H31" s="2"/>
      <c r="K31" t="s">
        <v>105</v>
      </c>
      <c r="L31">
        <f t="shared" ref="L31:M34" si="1">(L10-L22)^2/L22</f>
        <v>3.1320064058567791E-2</v>
      </c>
      <c r="M31">
        <f t="shared" si="1"/>
        <v>0.15638297872340415</v>
      </c>
      <c r="N31">
        <f t="shared" ref="N31:N34" si="2">(N10-N22)^2/N22</f>
        <v>0.40992907801418427</v>
      </c>
      <c r="O31">
        <f t="shared" si="0"/>
        <v>0.17978723404255326</v>
      </c>
    </row>
    <row r="32" spans="1:16" x14ac:dyDescent="0.35">
      <c r="A32">
        <v>35</v>
      </c>
      <c r="B32" s="22" t="s">
        <v>103</v>
      </c>
      <c r="C32" s="22"/>
      <c r="D32" s="5"/>
      <c r="E32" s="5"/>
      <c r="F32" s="2" t="s">
        <v>105</v>
      </c>
      <c r="H32" s="2"/>
      <c r="K32" t="s">
        <v>142</v>
      </c>
      <c r="L32">
        <f t="shared" si="1"/>
        <v>4.5756119881034697E-4</v>
      </c>
      <c r="M32">
        <f t="shared" si="1"/>
        <v>4.4326241134751441E-4</v>
      </c>
      <c r="N32">
        <f t="shared" si="2"/>
        <v>0.25531914893617019</v>
      </c>
      <c r="O32">
        <f t="shared" si="0"/>
        <v>7.15130023640662E-2</v>
      </c>
    </row>
    <row r="33" spans="1:15" x14ac:dyDescent="0.35">
      <c r="A33">
        <v>36</v>
      </c>
      <c r="B33" s="22" t="s">
        <v>103</v>
      </c>
      <c r="C33" s="22"/>
      <c r="D33" s="5"/>
      <c r="E33" s="5"/>
      <c r="F33" s="2" t="s">
        <v>142</v>
      </c>
      <c r="H33" s="2"/>
      <c r="K33" t="s">
        <v>149</v>
      </c>
      <c r="L33">
        <f t="shared" si="1"/>
        <v>0.17570350034317095</v>
      </c>
      <c r="M33">
        <f t="shared" si="1"/>
        <v>0.1702127659574468</v>
      </c>
      <c r="N33">
        <f t="shared" si="2"/>
        <v>4.2553191489361701E-2</v>
      </c>
      <c r="O33">
        <f t="shared" si="0"/>
        <v>0.1276595744680851</v>
      </c>
    </row>
    <row r="34" spans="1:15" x14ac:dyDescent="0.35">
      <c r="A34">
        <v>37</v>
      </c>
      <c r="B34" s="22" t="s">
        <v>103</v>
      </c>
      <c r="C34" s="22"/>
      <c r="D34" s="5"/>
      <c r="E34" s="5"/>
      <c r="F34" s="2" t="s">
        <v>263</v>
      </c>
      <c r="H34" s="2"/>
      <c r="K34" t="s">
        <v>252</v>
      </c>
      <c r="L34">
        <f t="shared" si="1"/>
        <v>0.65957446808510634</v>
      </c>
      <c r="M34">
        <f t="shared" si="1"/>
        <v>0.1702127659574468</v>
      </c>
      <c r="N34">
        <f t="shared" si="2"/>
        <v>4.2553191489361701E-2</v>
      </c>
      <c r="O34">
        <f>(O13-O25)^2/O25</f>
        <v>5.9609929078014199</v>
      </c>
    </row>
    <row r="35" spans="1:15" x14ac:dyDescent="0.35">
      <c r="A35">
        <v>38</v>
      </c>
      <c r="B35" s="22" t="s">
        <v>103</v>
      </c>
      <c r="C35" s="22"/>
      <c r="D35" s="5"/>
      <c r="E35" s="5"/>
      <c r="F35" s="2" t="s">
        <v>105</v>
      </c>
      <c r="H35" s="2"/>
      <c r="I35" t="s">
        <v>302</v>
      </c>
      <c r="K35">
        <f>SUM(Table247[[0-30]:[91-120]])</f>
        <v>9.2322431302270012</v>
      </c>
      <c r="L35" s="12"/>
      <c r="M35" s="12"/>
      <c r="N35" s="12"/>
      <c r="O35" s="12"/>
    </row>
    <row r="36" spans="1:15" x14ac:dyDescent="0.35">
      <c r="A36">
        <v>39</v>
      </c>
      <c r="B36" s="22" t="s">
        <v>103</v>
      </c>
      <c r="C36" s="22"/>
      <c r="D36" s="5"/>
      <c r="E36" s="5"/>
      <c r="F36" s="2" t="s">
        <v>105</v>
      </c>
      <c r="H36" s="2"/>
      <c r="I36" t="s">
        <v>303</v>
      </c>
      <c r="J36" t="s">
        <v>304</v>
      </c>
    </row>
    <row r="37" spans="1:15" x14ac:dyDescent="0.35">
      <c r="A37">
        <v>40</v>
      </c>
      <c r="B37" s="22" t="s">
        <v>103</v>
      </c>
      <c r="C37" s="22"/>
      <c r="D37" s="5"/>
      <c r="E37" s="5"/>
      <c r="F37" s="2" t="s">
        <v>263</v>
      </c>
      <c r="H37" s="2"/>
      <c r="I37" t="s">
        <v>305</v>
      </c>
      <c r="K37" t="s">
        <v>266</v>
      </c>
      <c r="L37" t="s">
        <v>268</v>
      </c>
    </row>
    <row r="38" spans="1:15" x14ac:dyDescent="0.35">
      <c r="A38">
        <v>41</v>
      </c>
      <c r="B38" s="22" t="s">
        <v>103</v>
      </c>
      <c r="C38" s="22"/>
      <c r="D38" s="5"/>
      <c r="E38" s="5"/>
      <c r="F38" s="2" t="s">
        <v>263</v>
      </c>
      <c r="H38" s="2"/>
      <c r="I38" t="s">
        <v>306</v>
      </c>
    </row>
    <row r="39" spans="1:15" x14ac:dyDescent="0.35">
      <c r="A39">
        <v>42</v>
      </c>
      <c r="B39" s="22" t="s">
        <v>165</v>
      </c>
      <c r="C39" s="22"/>
      <c r="D39" s="5"/>
      <c r="E39" s="5"/>
      <c r="F39" s="2" t="s">
        <v>105</v>
      </c>
      <c r="H39" s="2"/>
      <c r="I39" t="s">
        <v>334</v>
      </c>
    </row>
    <row r="40" spans="1:15" x14ac:dyDescent="0.35">
      <c r="A40">
        <v>43</v>
      </c>
      <c r="B40" s="22" t="s">
        <v>165</v>
      </c>
      <c r="C40" s="22"/>
      <c r="D40" s="5"/>
      <c r="E40" s="5"/>
      <c r="F40" s="2" t="s">
        <v>105</v>
      </c>
      <c r="H40" s="2"/>
    </row>
    <row r="41" spans="1:15" x14ac:dyDescent="0.35">
      <c r="A41">
        <v>44</v>
      </c>
      <c r="B41" s="22" t="s">
        <v>103</v>
      </c>
      <c r="C41" s="22"/>
      <c r="D41" s="5"/>
      <c r="E41" s="5"/>
      <c r="F41" s="2" t="s">
        <v>105</v>
      </c>
      <c r="H41" s="2"/>
      <c r="I41" t="s">
        <v>298</v>
      </c>
      <c r="J41">
        <f>_xlfn.CHISQ.TEST(L9:O13,L21:O25)</f>
        <v>0.6829761980236364</v>
      </c>
      <c r="K41" t="s">
        <v>300</v>
      </c>
    </row>
    <row r="42" spans="1:15" x14ac:dyDescent="0.35">
      <c r="A42">
        <v>45</v>
      </c>
      <c r="B42" s="22" t="s">
        <v>193</v>
      </c>
      <c r="C42" s="22"/>
      <c r="D42" s="5"/>
      <c r="E42" s="5"/>
      <c r="F42" s="2" t="s">
        <v>105</v>
      </c>
      <c r="H42" s="2"/>
      <c r="I42" t="s">
        <v>299</v>
      </c>
    </row>
    <row r="43" spans="1:15" x14ac:dyDescent="0.35">
      <c r="A43">
        <v>46</v>
      </c>
      <c r="B43" s="22" t="s">
        <v>103</v>
      </c>
      <c r="C43" s="22"/>
      <c r="D43" s="5"/>
      <c r="E43" s="5"/>
      <c r="F43" s="2" t="s">
        <v>105</v>
      </c>
      <c r="H43" s="2"/>
      <c r="J43" t="s">
        <v>269</v>
      </c>
    </row>
    <row r="44" spans="1:15" x14ac:dyDescent="0.35">
      <c r="A44">
        <v>47</v>
      </c>
      <c r="B44" s="22" t="s">
        <v>165</v>
      </c>
      <c r="C44" s="22"/>
      <c r="D44" s="5"/>
      <c r="E44" s="5"/>
      <c r="F44" s="2" t="s">
        <v>105</v>
      </c>
      <c r="H44" s="2"/>
    </row>
    <row r="45" spans="1:15" x14ac:dyDescent="0.35">
      <c r="B45" t="s">
        <v>103</v>
      </c>
      <c r="E45" s="5"/>
      <c r="F45" s="2" t="s">
        <v>105</v>
      </c>
      <c r="H45" s="2"/>
    </row>
    <row r="46" spans="1:15" x14ac:dyDescent="0.35">
      <c r="B46" t="s">
        <v>165</v>
      </c>
      <c r="E46" s="5"/>
      <c r="F46" s="2" t="s">
        <v>105</v>
      </c>
      <c r="H46" s="2"/>
    </row>
    <row r="47" spans="1:15" x14ac:dyDescent="0.35">
      <c r="B47" t="s">
        <v>103</v>
      </c>
      <c r="E47" s="5"/>
      <c r="F47" s="2" t="s">
        <v>105</v>
      </c>
      <c r="H47" s="2"/>
    </row>
    <row r="48" spans="1:15" x14ac:dyDescent="0.35">
      <c r="B48" t="s">
        <v>103</v>
      </c>
      <c r="E48" s="5"/>
      <c r="F48" s="2" t="s">
        <v>142</v>
      </c>
      <c r="H48" s="2"/>
    </row>
    <row r="49" spans="2:8" x14ac:dyDescent="0.35">
      <c r="B49" t="s">
        <v>165</v>
      </c>
      <c r="E49" s="5"/>
      <c r="F49" s="2" t="s">
        <v>263</v>
      </c>
      <c r="H49" s="2"/>
    </row>
    <row r="50" spans="2:8" x14ac:dyDescent="0.35">
      <c r="B50" t="s">
        <v>103</v>
      </c>
      <c r="E50" s="5"/>
      <c r="F50" s="2" t="s">
        <v>105</v>
      </c>
      <c r="H50" s="2"/>
    </row>
  </sheetData>
  <mergeCells count="1">
    <mergeCell ref="K7:N7"/>
  </mergeCells>
  <phoneticPr fontId="3" type="noConversion"/>
  <pageMargins left="0.7" right="0.7" top="0.75" bottom="0.75" header="0.3" footer="0.3"/>
  <pageSetup orientation="portrait" horizontalDpi="4294967293" verticalDpi="4294967293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8BF7-9F3B-4416-BB0D-AB9CDC2FBD87}">
  <dimension ref="A1:C48"/>
  <sheetViews>
    <sheetView workbookViewId="0">
      <selection activeCell="F13" sqref="F13"/>
    </sheetView>
  </sheetViews>
  <sheetFormatPr defaultRowHeight="14.5" x14ac:dyDescent="0.35"/>
  <cols>
    <col min="1" max="1" width="22" customWidth="1"/>
    <col min="2" max="2" width="19.08984375" customWidth="1"/>
    <col min="3" max="3" width="14" customWidth="1"/>
  </cols>
  <sheetData>
    <row r="1" spans="1:3" x14ac:dyDescent="0.35">
      <c r="A1" t="s">
        <v>55</v>
      </c>
      <c r="B1" t="s">
        <v>18</v>
      </c>
      <c r="C1" t="s">
        <v>20</v>
      </c>
    </row>
    <row r="2" spans="1:3" x14ac:dyDescent="0.35">
      <c r="A2" t="s">
        <v>99</v>
      </c>
      <c r="B2" t="s">
        <v>103</v>
      </c>
      <c r="C2" t="s">
        <v>105</v>
      </c>
    </row>
    <row r="3" spans="1:3" x14ac:dyDescent="0.35">
      <c r="A3" t="s">
        <v>117</v>
      </c>
      <c r="B3" t="s">
        <v>103</v>
      </c>
      <c r="C3" t="s">
        <v>121</v>
      </c>
    </row>
    <row r="4" spans="1:3" x14ac:dyDescent="0.35">
      <c r="A4" t="s">
        <v>129</v>
      </c>
      <c r="B4" t="s">
        <v>103</v>
      </c>
      <c r="C4" t="s">
        <v>105</v>
      </c>
    </row>
    <row r="5" spans="1:3" x14ac:dyDescent="0.35">
      <c r="A5" t="s">
        <v>133</v>
      </c>
      <c r="B5" t="s">
        <v>103</v>
      </c>
      <c r="C5" t="s">
        <v>121</v>
      </c>
    </row>
    <row r="6" spans="1:3" x14ac:dyDescent="0.35">
      <c r="A6" t="s">
        <v>141</v>
      </c>
      <c r="B6" t="s">
        <v>103</v>
      </c>
      <c r="C6" t="s">
        <v>142</v>
      </c>
    </row>
    <row r="7" spans="1:3" x14ac:dyDescent="0.35">
      <c r="A7" t="s">
        <v>147</v>
      </c>
      <c r="B7" t="s">
        <v>103</v>
      </c>
      <c r="C7" t="s">
        <v>149</v>
      </c>
    </row>
    <row r="8" spans="1:3" x14ac:dyDescent="0.35">
      <c r="A8" t="s">
        <v>152</v>
      </c>
      <c r="B8" t="s">
        <v>103</v>
      </c>
      <c r="C8" t="s">
        <v>105</v>
      </c>
    </row>
    <row r="9" spans="1:3" x14ac:dyDescent="0.35">
      <c r="A9" t="s">
        <v>155</v>
      </c>
      <c r="B9" t="s">
        <v>103</v>
      </c>
      <c r="C9" t="s">
        <v>105</v>
      </c>
    </row>
    <row r="10" spans="1:3" x14ac:dyDescent="0.35">
      <c r="A10" t="s">
        <v>157</v>
      </c>
      <c r="B10" t="s">
        <v>103</v>
      </c>
      <c r="C10" t="s">
        <v>105</v>
      </c>
    </row>
    <row r="11" spans="1:3" x14ac:dyDescent="0.35">
      <c r="A11" t="s">
        <v>159</v>
      </c>
      <c r="B11" t="s">
        <v>160</v>
      </c>
      <c r="C11" t="s">
        <v>161</v>
      </c>
    </row>
    <row r="12" spans="1:3" x14ac:dyDescent="0.35">
      <c r="A12" t="s">
        <v>163</v>
      </c>
      <c r="B12" t="s">
        <v>165</v>
      </c>
      <c r="C12" t="s">
        <v>105</v>
      </c>
    </row>
    <row r="13" spans="1:3" x14ac:dyDescent="0.35">
      <c r="A13" t="s">
        <v>167</v>
      </c>
      <c r="B13" t="s">
        <v>103</v>
      </c>
      <c r="C13" t="s">
        <v>105</v>
      </c>
    </row>
    <row r="14" spans="1:3" x14ac:dyDescent="0.35">
      <c r="A14" t="s">
        <v>169</v>
      </c>
      <c r="B14" t="s">
        <v>103</v>
      </c>
      <c r="C14" t="s">
        <v>105</v>
      </c>
    </row>
    <row r="15" spans="1:3" x14ac:dyDescent="0.35">
      <c r="A15" t="s">
        <v>171</v>
      </c>
      <c r="B15" t="s">
        <v>103</v>
      </c>
      <c r="C15" t="s">
        <v>121</v>
      </c>
    </row>
    <row r="16" spans="1:3" x14ac:dyDescent="0.35">
      <c r="A16" t="s">
        <v>173</v>
      </c>
      <c r="B16" t="s">
        <v>165</v>
      </c>
      <c r="C16" t="s">
        <v>105</v>
      </c>
    </row>
    <row r="17" spans="1:3" x14ac:dyDescent="0.35">
      <c r="A17" t="s">
        <v>175</v>
      </c>
      <c r="B17" t="s">
        <v>160</v>
      </c>
      <c r="C17" t="s">
        <v>121</v>
      </c>
    </row>
    <row r="18" spans="1:3" x14ac:dyDescent="0.35">
      <c r="A18" t="s">
        <v>177</v>
      </c>
      <c r="B18" t="s">
        <v>160</v>
      </c>
      <c r="C18" t="s">
        <v>105</v>
      </c>
    </row>
    <row r="19" spans="1:3" x14ac:dyDescent="0.35">
      <c r="A19" t="s">
        <v>179</v>
      </c>
      <c r="B19" t="s">
        <v>165</v>
      </c>
      <c r="C19" t="s">
        <v>142</v>
      </c>
    </row>
    <row r="20" spans="1:3" x14ac:dyDescent="0.35">
      <c r="A20" t="s">
        <v>181</v>
      </c>
      <c r="B20" t="s">
        <v>103</v>
      </c>
      <c r="C20" t="s">
        <v>105</v>
      </c>
    </row>
    <row r="21" spans="1:3" x14ac:dyDescent="0.35">
      <c r="A21" t="s">
        <v>183</v>
      </c>
      <c r="B21" t="s">
        <v>103</v>
      </c>
      <c r="C21" t="s">
        <v>105</v>
      </c>
    </row>
    <row r="22" spans="1:3" x14ac:dyDescent="0.35">
      <c r="A22" t="s">
        <v>185</v>
      </c>
      <c r="B22" t="s">
        <v>103</v>
      </c>
      <c r="C22" t="s">
        <v>121</v>
      </c>
    </row>
    <row r="23" spans="1:3" x14ac:dyDescent="0.35">
      <c r="A23" t="s">
        <v>187</v>
      </c>
      <c r="B23" t="s">
        <v>160</v>
      </c>
      <c r="C23" t="s">
        <v>105</v>
      </c>
    </row>
    <row r="24" spans="1:3" x14ac:dyDescent="0.35">
      <c r="A24" t="s">
        <v>189</v>
      </c>
      <c r="B24" t="s">
        <v>160</v>
      </c>
      <c r="C24" t="s">
        <v>142</v>
      </c>
    </row>
    <row r="25" spans="1:3" x14ac:dyDescent="0.35">
      <c r="A25" t="s">
        <v>192</v>
      </c>
      <c r="B25" t="s">
        <v>193</v>
      </c>
      <c r="C25" t="s">
        <v>105</v>
      </c>
    </row>
    <row r="26" spans="1:3" x14ac:dyDescent="0.35">
      <c r="A26" t="s">
        <v>195</v>
      </c>
      <c r="B26" t="s">
        <v>103</v>
      </c>
      <c r="C26" t="s">
        <v>105</v>
      </c>
    </row>
    <row r="27" spans="1:3" x14ac:dyDescent="0.35">
      <c r="A27" t="s">
        <v>197</v>
      </c>
      <c r="B27" t="s">
        <v>103</v>
      </c>
      <c r="C27" t="s">
        <v>105</v>
      </c>
    </row>
    <row r="28" spans="1:3" x14ac:dyDescent="0.35">
      <c r="A28" t="s">
        <v>199</v>
      </c>
      <c r="B28" t="s">
        <v>160</v>
      </c>
      <c r="C28" t="s">
        <v>105</v>
      </c>
    </row>
    <row r="29" spans="1:3" x14ac:dyDescent="0.35">
      <c r="A29" t="s">
        <v>201</v>
      </c>
      <c r="B29" t="s">
        <v>103</v>
      </c>
      <c r="C29" t="s">
        <v>142</v>
      </c>
    </row>
    <row r="30" spans="1:3" x14ac:dyDescent="0.35">
      <c r="A30" t="s">
        <v>203</v>
      </c>
      <c r="B30" t="s">
        <v>103</v>
      </c>
      <c r="C30" t="s">
        <v>105</v>
      </c>
    </row>
    <row r="31" spans="1:3" x14ac:dyDescent="0.35">
      <c r="A31" t="s">
        <v>205</v>
      </c>
      <c r="B31" t="s">
        <v>103</v>
      </c>
      <c r="C31" t="s">
        <v>142</v>
      </c>
    </row>
    <row r="32" spans="1:3" x14ac:dyDescent="0.35">
      <c r="A32" t="s">
        <v>207</v>
      </c>
      <c r="B32" t="s">
        <v>103</v>
      </c>
      <c r="C32" t="s">
        <v>121</v>
      </c>
    </row>
    <row r="33" spans="1:3" x14ac:dyDescent="0.35">
      <c r="A33" t="s">
        <v>209</v>
      </c>
      <c r="B33" t="s">
        <v>103</v>
      </c>
      <c r="C33" t="s">
        <v>105</v>
      </c>
    </row>
    <row r="34" spans="1:3" x14ac:dyDescent="0.35">
      <c r="A34" t="s">
        <v>211</v>
      </c>
      <c r="B34" t="s">
        <v>103</v>
      </c>
      <c r="C34" t="s">
        <v>105</v>
      </c>
    </row>
    <row r="35" spans="1:3" x14ac:dyDescent="0.35">
      <c r="A35" t="s">
        <v>213</v>
      </c>
      <c r="B35" t="s">
        <v>103</v>
      </c>
      <c r="C35" t="s">
        <v>121</v>
      </c>
    </row>
    <row r="36" spans="1:3" x14ac:dyDescent="0.35">
      <c r="A36" t="s">
        <v>215</v>
      </c>
      <c r="B36" t="s">
        <v>103</v>
      </c>
      <c r="C36" t="s">
        <v>121</v>
      </c>
    </row>
    <row r="37" spans="1:3" x14ac:dyDescent="0.35">
      <c r="A37" t="s">
        <v>217</v>
      </c>
      <c r="B37" t="s">
        <v>165</v>
      </c>
      <c r="C37" t="s">
        <v>105</v>
      </c>
    </row>
    <row r="38" spans="1:3" x14ac:dyDescent="0.35">
      <c r="A38" t="s">
        <v>219</v>
      </c>
      <c r="B38" t="s">
        <v>165</v>
      </c>
      <c r="C38" t="s">
        <v>105</v>
      </c>
    </row>
    <row r="39" spans="1:3" x14ac:dyDescent="0.35">
      <c r="A39" t="s">
        <v>221</v>
      </c>
      <c r="B39" t="s">
        <v>103</v>
      </c>
      <c r="C39" t="s">
        <v>105</v>
      </c>
    </row>
    <row r="40" spans="1:3" x14ac:dyDescent="0.35">
      <c r="A40" t="s">
        <v>225</v>
      </c>
      <c r="B40" t="s">
        <v>193</v>
      </c>
      <c r="C40" t="s">
        <v>105</v>
      </c>
    </row>
    <row r="41" spans="1:3" x14ac:dyDescent="0.35">
      <c r="A41" t="s">
        <v>228</v>
      </c>
      <c r="B41" t="s">
        <v>103</v>
      </c>
      <c r="C41" t="s">
        <v>105</v>
      </c>
    </row>
    <row r="42" spans="1:3" x14ac:dyDescent="0.35">
      <c r="A42" t="s">
        <v>230</v>
      </c>
      <c r="B42" t="s">
        <v>165</v>
      </c>
      <c r="C42" t="s">
        <v>105</v>
      </c>
    </row>
    <row r="43" spans="1:3" x14ac:dyDescent="0.35">
      <c r="A43" t="s">
        <v>232</v>
      </c>
      <c r="B43" t="s">
        <v>103</v>
      </c>
      <c r="C43" t="s">
        <v>105</v>
      </c>
    </row>
    <row r="44" spans="1:3" x14ac:dyDescent="0.35">
      <c r="A44" t="s">
        <v>234</v>
      </c>
      <c r="B44" t="s">
        <v>165</v>
      </c>
      <c r="C44" t="s">
        <v>105</v>
      </c>
    </row>
    <row r="45" spans="1:3" x14ac:dyDescent="0.35">
      <c r="A45" t="s">
        <v>238</v>
      </c>
      <c r="B45" t="s">
        <v>103</v>
      </c>
      <c r="C45" t="s">
        <v>105</v>
      </c>
    </row>
    <row r="46" spans="1:3" x14ac:dyDescent="0.35">
      <c r="A46" t="s">
        <v>239</v>
      </c>
      <c r="B46" t="s">
        <v>103</v>
      </c>
      <c r="C46" t="s">
        <v>142</v>
      </c>
    </row>
    <row r="47" spans="1:3" x14ac:dyDescent="0.35">
      <c r="A47" t="s">
        <v>241</v>
      </c>
      <c r="B47" t="s">
        <v>165</v>
      </c>
      <c r="C47" t="s">
        <v>121</v>
      </c>
    </row>
    <row r="48" spans="1:3" x14ac:dyDescent="0.35">
      <c r="A48" t="s">
        <v>243</v>
      </c>
      <c r="B48" t="s">
        <v>103</v>
      </c>
      <c r="C48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3ED2-07AE-4BA4-B747-AB058C6201DE}">
  <dimension ref="A3:F10"/>
  <sheetViews>
    <sheetView workbookViewId="0">
      <selection activeCell="F16" sqref="F16"/>
    </sheetView>
  </sheetViews>
  <sheetFormatPr defaultRowHeight="14.5" x14ac:dyDescent="0.35"/>
  <cols>
    <col min="1" max="1" width="19" bestFit="1" customWidth="1"/>
    <col min="2" max="2" width="15.26953125" bestFit="1" customWidth="1"/>
    <col min="3" max="4" width="14.6328125" bestFit="1" customWidth="1"/>
    <col min="5" max="5" width="15.6328125" bestFit="1" customWidth="1"/>
    <col min="6" max="6" width="10.7265625" bestFit="1" customWidth="1"/>
  </cols>
  <sheetData>
    <row r="3" spans="1:6" x14ac:dyDescent="0.35">
      <c r="A3" s="18" t="s">
        <v>335</v>
      </c>
      <c r="B3" s="18" t="s">
        <v>311</v>
      </c>
    </row>
    <row r="4" spans="1:6" x14ac:dyDescent="0.35">
      <c r="A4" s="18" t="s">
        <v>309</v>
      </c>
      <c r="B4" t="s">
        <v>103</v>
      </c>
      <c r="C4" t="s">
        <v>165</v>
      </c>
      <c r="D4" t="s">
        <v>193</v>
      </c>
      <c r="E4" t="s">
        <v>160</v>
      </c>
      <c r="F4" t="s">
        <v>310</v>
      </c>
    </row>
    <row r="5" spans="1:6" x14ac:dyDescent="0.35">
      <c r="A5" s="19" t="s">
        <v>149</v>
      </c>
      <c r="B5" s="12">
        <v>1</v>
      </c>
      <c r="C5" s="12"/>
      <c r="D5" s="12"/>
      <c r="E5" s="12"/>
      <c r="F5" s="12">
        <v>1</v>
      </c>
    </row>
    <row r="6" spans="1:6" x14ac:dyDescent="0.35">
      <c r="A6" s="19" t="s">
        <v>161</v>
      </c>
      <c r="B6" s="12"/>
      <c r="C6" s="12"/>
      <c r="D6" s="12"/>
      <c r="E6" s="12">
        <v>1</v>
      </c>
      <c r="F6" s="12">
        <v>1</v>
      </c>
    </row>
    <row r="7" spans="1:6" x14ac:dyDescent="0.35">
      <c r="A7" s="19" t="s">
        <v>105</v>
      </c>
      <c r="B7" s="12">
        <v>19</v>
      </c>
      <c r="C7" s="12">
        <v>6</v>
      </c>
      <c r="D7" s="12">
        <v>2</v>
      </c>
      <c r="E7" s="12">
        <v>3</v>
      </c>
      <c r="F7" s="12">
        <v>30</v>
      </c>
    </row>
    <row r="8" spans="1:6" x14ac:dyDescent="0.35">
      <c r="A8" s="19" t="s">
        <v>142</v>
      </c>
      <c r="B8" s="12">
        <v>4</v>
      </c>
      <c r="C8" s="12">
        <v>1</v>
      </c>
      <c r="D8" s="12"/>
      <c r="E8" s="12">
        <v>1</v>
      </c>
      <c r="F8" s="12">
        <v>6</v>
      </c>
    </row>
    <row r="9" spans="1:6" x14ac:dyDescent="0.35">
      <c r="A9" s="19" t="s">
        <v>121</v>
      </c>
      <c r="B9" s="12">
        <v>7</v>
      </c>
      <c r="C9" s="12">
        <v>1</v>
      </c>
      <c r="D9" s="12"/>
      <c r="E9" s="12">
        <v>1</v>
      </c>
      <c r="F9" s="12">
        <v>9</v>
      </c>
    </row>
    <row r="10" spans="1:6" x14ac:dyDescent="0.35">
      <c r="A10" s="19" t="s">
        <v>310</v>
      </c>
      <c r="B10" s="12">
        <v>31</v>
      </c>
      <c r="C10" s="12">
        <v>8</v>
      </c>
      <c r="D10" s="12">
        <v>2</v>
      </c>
      <c r="E10" s="12">
        <v>6</v>
      </c>
      <c r="F10" s="12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F4C03-DF92-471C-82A5-3536B9E8028A}">
  <dimension ref="A1:I46"/>
  <sheetViews>
    <sheetView topLeftCell="B1" workbookViewId="0">
      <selection activeCell="E20" sqref="E20"/>
    </sheetView>
  </sheetViews>
  <sheetFormatPr defaultRowHeight="14.5" x14ac:dyDescent="0.35"/>
  <cols>
    <col min="1" max="1" width="11.81640625" customWidth="1"/>
    <col min="2" max="2" width="30.7265625" customWidth="1"/>
    <col min="3" max="3" width="35.36328125" customWidth="1"/>
  </cols>
  <sheetData>
    <row r="1" spans="1:9" x14ac:dyDescent="0.35">
      <c r="A1" t="s">
        <v>270</v>
      </c>
      <c r="B1" t="s">
        <v>271</v>
      </c>
      <c r="C1" t="s">
        <v>272</v>
      </c>
    </row>
    <row r="2" spans="1:9" x14ac:dyDescent="0.35">
      <c r="A2">
        <v>1</v>
      </c>
      <c r="B2" s="10">
        <v>4</v>
      </c>
      <c r="C2" s="10">
        <v>3</v>
      </c>
    </row>
    <row r="3" spans="1:9" x14ac:dyDescent="0.35">
      <c r="A3">
        <v>2</v>
      </c>
      <c r="B3" s="10">
        <v>1</v>
      </c>
      <c r="C3" s="10">
        <v>1</v>
      </c>
      <c r="E3" t="s">
        <v>273</v>
      </c>
    </row>
    <row r="4" spans="1:9" x14ac:dyDescent="0.35">
      <c r="A4">
        <v>3</v>
      </c>
      <c r="B4" s="10">
        <v>4</v>
      </c>
      <c r="C4" s="10">
        <v>3</v>
      </c>
      <c r="E4" t="s">
        <v>274</v>
      </c>
    </row>
    <row r="5" spans="1:9" x14ac:dyDescent="0.35">
      <c r="A5">
        <v>4</v>
      </c>
      <c r="B5" s="10">
        <v>5</v>
      </c>
      <c r="C5" s="10">
        <v>5</v>
      </c>
      <c r="E5" t="s">
        <v>275</v>
      </c>
      <c r="F5" t="s">
        <v>276</v>
      </c>
    </row>
    <row r="6" spans="1:9" x14ac:dyDescent="0.35">
      <c r="A6">
        <v>5</v>
      </c>
      <c r="B6" s="10">
        <v>2</v>
      </c>
      <c r="C6" s="10">
        <v>4</v>
      </c>
      <c r="D6" t="s">
        <v>336</v>
      </c>
    </row>
    <row r="7" spans="1:9" x14ac:dyDescent="0.35">
      <c r="A7">
        <v>6</v>
      </c>
      <c r="B7" s="10">
        <v>1</v>
      </c>
      <c r="C7" s="10">
        <v>2</v>
      </c>
      <c r="E7" t="s">
        <v>277</v>
      </c>
    </row>
    <row r="8" spans="1:9" x14ac:dyDescent="0.35">
      <c r="A8">
        <v>7</v>
      </c>
      <c r="B8" s="10">
        <v>4</v>
      </c>
      <c r="C8" s="10">
        <v>4</v>
      </c>
      <c r="E8" t="s">
        <v>278</v>
      </c>
    </row>
    <row r="9" spans="1:9" x14ac:dyDescent="0.35">
      <c r="A9">
        <v>8</v>
      </c>
      <c r="B9" s="10">
        <v>3</v>
      </c>
      <c r="C9" s="10">
        <v>4</v>
      </c>
      <c r="E9" t="s">
        <v>279</v>
      </c>
    </row>
    <row r="10" spans="1:9" x14ac:dyDescent="0.35">
      <c r="A10">
        <v>9</v>
      </c>
      <c r="B10" s="10">
        <v>2</v>
      </c>
      <c r="C10" s="10">
        <v>2</v>
      </c>
    </row>
    <row r="11" spans="1:9" x14ac:dyDescent="0.35">
      <c r="A11">
        <v>10</v>
      </c>
      <c r="B11" s="10">
        <v>3</v>
      </c>
      <c r="C11" s="10">
        <v>3</v>
      </c>
      <c r="D11" t="s">
        <v>291</v>
      </c>
    </row>
    <row r="12" spans="1:9" x14ac:dyDescent="0.35">
      <c r="A12">
        <v>11</v>
      </c>
      <c r="B12" s="10">
        <v>2</v>
      </c>
      <c r="C12" s="10">
        <v>4</v>
      </c>
      <c r="D12" t="s">
        <v>294</v>
      </c>
    </row>
    <row r="13" spans="1:9" x14ac:dyDescent="0.35">
      <c r="A13">
        <v>12</v>
      </c>
      <c r="B13" s="10">
        <v>1</v>
      </c>
      <c r="C13" s="10">
        <v>3</v>
      </c>
    </row>
    <row r="14" spans="1:9" x14ac:dyDescent="0.35">
      <c r="A14">
        <v>13</v>
      </c>
      <c r="B14" s="10">
        <v>5</v>
      </c>
      <c r="C14" s="10">
        <v>5</v>
      </c>
      <c r="D14" t="s">
        <v>292</v>
      </c>
      <c r="H14" t="s">
        <v>295</v>
      </c>
      <c r="I14" s="11" t="s">
        <v>296</v>
      </c>
    </row>
    <row r="15" spans="1:9" x14ac:dyDescent="0.35">
      <c r="A15">
        <v>14</v>
      </c>
      <c r="B15" s="10">
        <v>4</v>
      </c>
      <c r="C15" s="10">
        <v>2</v>
      </c>
      <c r="D15" t="s">
        <v>293</v>
      </c>
    </row>
    <row r="16" spans="1:9" x14ac:dyDescent="0.35">
      <c r="A16">
        <v>15</v>
      </c>
      <c r="B16" s="10">
        <v>4</v>
      </c>
      <c r="C16" s="10">
        <v>3</v>
      </c>
      <c r="D16" t="s">
        <v>297</v>
      </c>
    </row>
    <row r="17" spans="1:3" x14ac:dyDescent="0.35">
      <c r="A17">
        <v>16</v>
      </c>
      <c r="B17" s="10">
        <v>5</v>
      </c>
      <c r="C17" s="10">
        <v>5</v>
      </c>
    </row>
    <row r="18" spans="1:3" x14ac:dyDescent="0.35">
      <c r="A18">
        <v>17</v>
      </c>
      <c r="B18" s="10">
        <v>4</v>
      </c>
      <c r="C18" s="10">
        <v>2</v>
      </c>
    </row>
    <row r="19" spans="1:3" x14ac:dyDescent="0.35">
      <c r="A19">
        <v>18</v>
      </c>
      <c r="B19" s="10">
        <v>4</v>
      </c>
      <c r="C19" s="10">
        <v>4</v>
      </c>
    </row>
    <row r="20" spans="1:3" x14ac:dyDescent="0.35">
      <c r="A20">
        <v>19</v>
      </c>
      <c r="B20" s="10">
        <v>2</v>
      </c>
      <c r="C20" s="10">
        <v>2</v>
      </c>
    </row>
    <row r="21" spans="1:3" x14ac:dyDescent="0.35">
      <c r="A21">
        <v>20</v>
      </c>
      <c r="B21" s="10">
        <v>5</v>
      </c>
      <c r="C21" s="10">
        <v>3</v>
      </c>
    </row>
    <row r="22" spans="1:3" x14ac:dyDescent="0.35">
      <c r="A22">
        <v>21</v>
      </c>
      <c r="B22" s="10">
        <v>1</v>
      </c>
      <c r="C22" s="10">
        <v>1</v>
      </c>
    </row>
    <row r="23" spans="1:3" x14ac:dyDescent="0.35">
      <c r="A23">
        <v>22</v>
      </c>
      <c r="B23" s="10">
        <v>4</v>
      </c>
      <c r="C23" s="10">
        <v>3</v>
      </c>
    </row>
    <row r="24" spans="1:3" x14ac:dyDescent="0.35">
      <c r="A24">
        <v>23</v>
      </c>
      <c r="B24" s="10">
        <v>4</v>
      </c>
      <c r="C24" s="10">
        <v>3</v>
      </c>
    </row>
    <row r="25" spans="1:3" x14ac:dyDescent="0.35">
      <c r="A25">
        <v>24</v>
      </c>
      <c r="B25" s="10">
        <v>3</v>
      </c>
      <c r="C25" s="10">
        <v>3</v>
      </c>
    </row>
    <row r="26" spans="1:3" x14ac:dyDescent="0.35">
      <c r="A26">
        <v>25</v>
      </c>
      <c r="B26" s="10">
        <v>3</v>
      </c>
      <c r="C26" s="10">
        <v>4</v>
      </c>
    </row>
    <row r="27" spans="1:3" x14ac:dyDescent="0.35">
      <c r="A27">
        <v>26</v>
      </c>
      <c r="B27" s="10">
        <v>3</v>
      </c>
      <c r="C27" s="10">
        <v>2</v>
      </c>
    </row>
    <row r="28" spans="1:3" x14ac:dyDescent="0.35">
      <c r="A28">
        <v>27</v>
      </c>
      <c r="B28" s="10">
        <v>4</v>
      </c>
      <c r="C28" s="10">
        <v>3</v>
      </c>
    </row>
    <row r="29" spans="1:3" x14ac:dyDescent="0.35">
      <c r="A29">
        <v>28</v>
      </c>
      <c r="B29" s="10">
        <v>3</v>
      </c>
      <c r="C29" s="10">
        <v>3</v>
      </c>
    </row>
    <row r="30" spans="1:3" x14ac:dyDescent="0.35">
      <c r="A30">
        <v>29</v>
      </c>
      <c r="B30" s="10">
        <v>4</v>
      </c>
      <c r="C30" s="10">
        <v>3</v>
      </c>
    </row>
    <row r="31" spans="1:3" x14ac:dyDescent="0.35">
      <c r="A31">
        <v>30</v>
      </c>
      <c r="B31" s="10">
        <v>2</v>
      </c>
      <c r="C31" s="10">
        <v>3</v>
      </c>
    </row>
    <row r="32" spans="1:3" x14ac:dyDescent="0.35">
      <c r="A32">
        <v>31</v>
      </c>
      <c r="B32" s="10">
        <v>2</v>
      </c>
      <c r="C32" s="10">
        <v>4</v>
      </c>
    </row>
    <row r="33" spans="1:3" x14ac:dyDescent="0.35">
      <c r="A33">
        <v>32</v>
      </c>
      <c r="B33" s="10">
        <v>5</v>
      </c>
      <c r="C33" s="10">
        <v>3</v>
      </c>
    </row>
    <row r="34" spans="1:3" x14ac:dyDescent="0.35">
      <c r="A34">
        <v>33</v>
      </c>
      <c r="B34" s="10">
        <v>5</v>
      </c>
      <c r="C34" s="10">
        <v>5</v>
      </c>
    </row>
    <row r="35" spans="1:3" x14ac:dyDescent="0.35">
      <c r="A35">
        <v>34</v>
      </c>
      <c r="B35" s="10">
        <v>3</v>
      </c>
      <c r="C35" s="10">
        <v>1</v>
      </c>
    </row>
    <row r="36" spans="1:3" x14ac:dyDescent="0.35">
      <c r="A36">
        <v>35</v>
      </c>
      <c r="B36" s="10">
        <v>4</v>
      </c>
      <c r="C36" s="10">
        <v>4</v>
      </c>
    </row>
    <row r="37" spans="1:3" x14ac:dyDescent="0.35">
      <c r="A37">
        <v>36</v>
      </c>
      <c r="B37" s="10">
        <v>3</v>
      </c>
      <c r="C37" s="10">
        <v>3</v>
      </c>
    </row>
    <row r="38" spans="1:3" x14ac:dyDescent="0.35">
      <c r="A38">
        <v>37</v>
      </c>
      <c r="B38" s="10">
        <v>3</v>
      </c>
      <c r="C38" s="10">
        <v>3</v>
      </c>
    </row>
    <row r="39" spans="1:3" x14ac:dyDescent="0.35">
      <c r="A39">
        <v>38</v>
      </c>
      <c r="B39" s="10">
        <v>3</v>
      </c>
      <c r="C39" s="10">
        <v>1</v>
      </c>
    </row>
    <row r="40" spans="1:3" x14ac:dyDescent="0.35">
      <c r="A40">
        <v>39</v>
      </c>
      <c r="B40" s="10">
        <v>4</v>
      </c>
      <c r="C40" s="10">
        <v>3</v>
      </c>
    </row>
    <row r="41" spans="1:3" x14ac:dyDescent="0.35">
      <c r="A41">
        <v>40</v>
      </c>
      <c r="B41" s="10">
        <v>2</v>
      </c>
      <c r="C41" s="10">
        <v>2</v>
      </c>
    </row>
    <row r="42" spans="1:3" x14ac:dyDescent="0.35">
      <c r="A42">
        <v>41</v>
      </c>
      <c r="B42" s="10">
        <v>2</v>
      </c>
      <c r="C42" s="10">
        <v>2</v>
      </c>
    </row>
    <row r="43" spans="1:3" x14ac:dyDescent="0.35">
      <c r="A43">
        <v>42</v>
      </c>
      <c r="B43" s="10">
        <v>4</v>
      </c>
      <c r="C43" s="10">
        <v>1</v>
      </c>
    </row>
    <row r="44" spans="1:3" x14ac:dyDescent="0.35">
      <c r="A44">
        <v>43</v>
      </c>
      <c r="B44" s="10">
        <v>3</v>
      </c>
      <c r="C44" s="10">
        <v>3</v>
      </c>
    </row>
    <row r="45" spans="1:3" x14ac:dyDescent="0.35">
      <c r="A45">
        <v>44</v>
      </c>
      <c r="B45" s="10">
        <v>4</v>
      </c>
      <c r="C45" s="10">
        <v>3</v>
      </c>
    </row>
    <row r="46" spans="1:3" x14ac:dyDescent="0.35">
      <c r="A46">
        <v>45</v>
      </c>
      <c r="B46" s="10">
        <v>2</v>
      </c>
      <c r="C46" s="10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9B2D-8C22-4356-9A32-F9004DF94185}">
  <dimension ref="A1:C14"/>
  <sheetViews>
    <sheetView workbookViewId="0">
      <selection activeCell="B18" sqref="B18"/>
    </sheetView>
  </sheetViews>
  <sheetFormatPr defaultRowHeight="14.5" x14ac:dyDescent="0.35"/>
  <cols>
    <col min="1" max="1" width="21.08984375" customWidth="1"/>
    <col min="2" max="2" width="13.08984375" customWidth="1"/>
    <col min="3" max="3" width="10.26953125" customWidth="1"/>
  </cols>
  <sheetData>
    <row r="1" spans="1:3" x14ac:dyDescent="0.35">
      <c r="A1" t="s">
        <v>280</v>
      </c>
    </row>
    <row r="2" spans="1:3" ht="15" thickBot="1" x14ac:dyDescent="0.4"/>
    <row r="3" spans="1:3" x14ac:dyDescent="0.35">
      <c r="A3" s="8"/>
      <c r="B3" s="8" t="s">
        <v>281</v>
      </c>
      <c r="C3" s="8" t="s">
        <v>282</v>
      </c>
    </row>
    <row r="4" spans="1:3" x14ac:dyDescent="0.35">
      <c r="A4" s="6" t="s">
        <v>283</v>
      </c>
      <c r="B4" s="6">
        <v>3.2222222222222223</v>
      </c>
      <c r="C4" s="6">
        <v>3</v>
      </c>
    </row>
    <row r="5" spans="1:3" x14ac:dyDescent="0.35">
      <c r="A5" s="6" t="s">
        <v>284</v>
      </c>
      <c r="B5" s="6">
        <v>1.404040404040404</v>
      </c>
      <c r="C5" s="6">
        <v>1.2727272727272727</v>
      </c>
    </row>
    <row r="6" spans="1:3" x14ac:dyDescent="0.35">
      <c r="A6" s="6" t="s">
        <v>245</v>
      </c>
      <c r="B6" s="6">
        <v>45</v>
      </c>
      <c r="C6" s="6">
        <v>45</v>
      </c>
    </row>
    <row r="7" spans="1:3" x14ac:dyDescent="0.35">
      <c r="A7" s="6" t="s">
        <v>285</v>
      </c>
      <c r="B7" s="6">
        <v>1.3383838383838382</v>
      </c>
      <c r="C7" s="6"/>
    </row>
    <row r="8" spans="1:3" x14ac:dyDescent="0.35">
      <c r="A8" s="6" t="s">
        <v>286</v>
      </c>
      <c r="B8" s="6">
        <v>0</v>
      </c>
      <c r="C8" s="6"/>
    </row>
    <row r="9" spans="1:3" x14ac:dyDescent="0.35">
      <c r="A9" s="6" t="s">
        <v>247</v>
      </c>
      <c r="B9" s="6">
        <v>88</v>
      </c>
      <c r="C9" s="6"/>
    </row>
    <row r="10" spans="1:3" x14ac:dyDescent="0.35">
      <c r="A10" s="6" t="s">
        <v>248</v>
      </c>
      <c r="B10" s="6">
        <v>0.91114690321884095</v>
      </c>
      <c r="C10" s="6"/>
    </row>
    <row r="11" spans="1:3" x14ac:dyDescent="0.35">
      <c r="A11" s="6" t="s">
        <v>287</v>
      </c>
      <c r="B11" s="6">
        <v>0.18235356304227446</v>
      </c>
      <c r="C11" s="6"/>
    </row>
    <row r="12" spans="1:3" x14ac:dyDescent="0.35">
      <c r="A12" s="6" t="s">
        <v>288</v>
      </c>
      <c r="B12" s="6">
        <v>1.662354029166899</v>
      </c>
      <c r="C12" s="6"/>
    </row>
    <row r="13" spans="1:3" x14ac:dyDescent="0.35">
      <c r="A13" s="6" t="s">
        <v>289</v>
      </c>
      <c r="B13" s="6">
        <v>0.36470712608454892</v>
      </c>
      <c r="C13" s="6"/>
    </row>
    <row r="14" spans="1:3" ht="15" thickBot="1" x14ac:dyDescent="0.4">
      <c r="A14" s="7" t="s">
        <v>290</v>
      </c>
      <c r="B14" s="7">
        <v>1.9872898648311721</v>
      </c>
      <c r="C14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8EAC-E780-4EA5-AD81-81434D49BC4E}">
  <dimension ref="A1:P49"/>
  <sheetViews>
    <sheetView zoomScale="80" zoomScaleNormal="80" workbookViewId="0">
      <selection activeCell="T8" sqref="T8"/>
    </sheetView>
  </sheetViews>
  <sheetFormatPr defaultRowHeight="14.5" x14ac:dyDescent="0.35"/>
  <cols>
    <col min="1" max="1" width="20.54296875" customWidth="1"/>
    <col min="10" max="15" width="10.26953125" customWidth="1"/>
  </cols>
  <sheetData>
    <row r="1" spans="1:16" x14ac:dyDescent="0.35">
      <c r="A1" s="24" t="s">
        <v>312</v>
      </c>
      <c r="B1" s="24"/>
      <c r="C1" s="24"/>
      <c r="D1" s="24"/>
      <c r="E1" s="24"/>
      <c r="F1" s="24"/>
      <c r="G1" s="24"/>
    </row>
    <row r="2" spans="1:16" x14ac:dyDescent="0.35">
      <c r="A2" t="s">
        <v>307</v>
      </c>
      <c r="B2" s="24" t="s">
        <v>313</v>
      </c>
      <c r="C2" s="24"/>
      <c r="D2" s="24"/>
      <c r="E2" s="24"/>
      <c r="F2" s="24" t="s">
        <v>339</v>
      </c>
      <c r="G2" s="24"/>
      <c r="H2" s="24"/>
      <c r="I2" s="24"/>
      <c r="K2" t="s">
        <v>314</v>
      </c>
    </row>
    <row r="3" spans="1:16" x14ac:dyDescent="0.35">
      <c r="A3" t="s">
        <v>99</v>
      </c>
      <c r="B3" s="25" t="s">
        <v>107</v>
      </c>
      <c r="C3" s="25"/>
      <c r="D3" s="25"/>
      <c r="E3" s="25"/>
      <c r="F3" s="21">
        <v>6</v>
      </c>
    </row>
    <row r="4" spans="1:16" x14ac:dyDescent="0.35">
      <c r="A4" t="s">
        <v>117</v>
      </c>
      <c r="B4" s="25" t="s">
        <v>123</v>
      </c>
      <c r="C4" s="25"/>
      <c r="D4" s="25"/>
      <c r="E4" s="25"/>
      <c r="F4" s="21">
        <v>5</v>
      </c>
      <c r="J4" s="4" t="s">
        <v>320</v>
      </c>
      <c r="K4" s="4"/>
    </row>
    <row r="5" spans="1:16" x14ac:dyDescent="0.35">
      <c r="A5" t="s">
        <v>147</v>
      </c>
      <c r="B5" s="25" t="s">
        <v>123</v>
      </c>
      <c r="C5" s="25"/>
      <c r="D5" s="25"/>
      <c r="E5" s="25"/>
      <c r="F5" s="21">
        <v>6</v>
      </c>
      <c r="L5" t="s">
        <v>315</v>
      </c>
    </row>
    <row r="6" spans="1:16" x14ac:dyDescent="0.35">
      <c r="A6" t="s">
        <v>152</v>
      </c>
      <c r="B6" s="25" t="s">
        <v>137</v>
      </c>
      <c r="C6" s="25"/>
      <c r="D6" s="25"/>
      <c r="E6" s="25"/>
      <c r="F6" s="21">
        <v>6</v>
      </c>
      <c r="J6" t="s">
        <v>319</v>
      </c>
      <c r="K6" t="s">
        <v>316</v>
      </c>
      <c r="L6" t="s">
        <v>317</v>
      </c>
      <c r="M6" t="s">
        <v>123</v>
      </c>
      <c r="N6" t="s">
        <v>156</v>
      </c>
      <c r="O6" t="s">
        <v>318</v>
      </c>
      <c r="P6" t="s">
        <v>246</v>
      </c>
    </row>
    <row r="7" spans="1:16" x14ac:dyDescent="0.35">
      <c r="A7" t="s">
        <v>155</v>
      </c>
      <c r="B7" s="25" t="s">
        <v>156</v>
      </c>
      <c r="C7" s="25"/>
      <c r="D7" s="25"/>
      <c r="E7" s="25"/>
      <c r="F7" s="21">
        <v>5</v>
      </c>
      <c r="J7">
        <v>1</v>
      </c>
      <c r="K7">
        <v>1</v>
      </c>
      <c r="L7">
        <v>0</v>
      </c>
      <c r="M7">
        <v>0</v>
      </c>
      <c r="N7">
        <v>0</v>
      </c>
      <c r="O7">
        <v>1</v>
      </c>
      <c r="P7">
        <f>COUNTIF(F3:F34,1)</f>
        <v>2</v>
      </c>
    </row>
    <row r="8" spans="1:16" x14ac:dyDescent="0.35">
      <c r="A8" t="s">
        <v>157</v>
      </c>
      <c r="B8" s="25" t="s">
        <v>137</v>
      </c>
      <c r="C8" s="25"/>
      <c r="D8" s="25"/>
      <c r="E8" s="25"/>
      <c r="F8" s="21">
        <v>5</v>
      </c>
      <c r="I8" s="5" t="s">
        <v>321</v>
      </c>
      <c r="J8">
        <v>2</v>
      </c>
      <c r="K8">
        <v>2</v>
      </c>
      <c r="L8">
        <v>0</v>
      </c>
      <c r="M8">
        <v>0</v>
      </c>
      <c r="N8">
        <v>0</v>
      </c>
      <c r="O8">
        <v>0</v>
      </c>
      <c r="P8">
        <f>COUNTIF(F3:F34,2)</f>
        <v>2</v>
      </c>
    </row>
    <row r="9" spans="1:16" x14ac:dyDescent="0.35">
      <c r="A9" t="s">
        <v>159</v>
      </c>
      <c r="B9" s="25" t="s">
        <v>137</v>
      </c>
      <c r="C9" s="25"/>
      <c r="D9" s="25"/>
      <c r="E9" s="25"/>
      <c r="F9" s="20">
        <v>5</v>
      </c>
      <c r="J9">
        <v>3</v>
      </c>
      <c r="K9">
        <v>2</v>
      </c>
      <c r="L9">
        <v>2</v>
      </c>
      <c r="M9">
        <v>0</v>
      </c>
      <c r="N9">
        <v>1</v>
      </c>
      <c r="O9">
        <v>1</v>
      </c>
      <c r="P9">
        <f>COUNTIF(F3:F34,3)</f>
        <v>6</v>
      </c>
    </row>
    <row r="10" spans="1:16" x14ac:dyDescent="0.35">
      <c r="A10" t="s">
        <v>163</v>
      </c>
      <c r="B10" s="24" t="s">
        <v>107</v>
      </c>
      <c r="C10" s="24"/>
      <c r="D10" s="24"/>
      <c r="E10" s="24"/>
      <c r="F10" s="20">
        <v>6</v>
      </c>
      <c r="J10">
        <v>4</v>
      </c>
      <c r="K10">
        <v>0</v>
      </c>
      <c r="L10">
        <v>2</v>
      </c>
      <c r="M10">
        <v>0</v>
      </c>
      <c r="N10">
        <v>1</v>
      </c>
      <c r="O10">
        <v>0</v>
      </c>
      <c r="P10">
        <f>COUNTIF(F3:F34,4)</f>
        <v>3</v>
      </c>
    </row>
    <row r="11" spans="1:16" x14ac:dyDescent="0.35">
      <c r="A11" t="s">
        <v>167</v>
      </c>
      <c r="B11" s="24" t="s">
        <v>137</v>
      </c>
      <c r="C11" s="24"/>
      <c r="D11" s="24"/>
      <c r="E11" s="24"/>
      <c r="F11" s="20">
        <v>3</v>
      </c>
      <c r="J11">
        <v>5</v>
      </c>
      <c r="K11">
        <v>3</v>
      </c>
      <c r="L11">
        <v>2</v>
      </c>
      <c r="M11">
        <v>2</v>
      </c>
      <c r="N11">
        <v>2</v>
      </c>
      <c r="O11">
        <v>0</v>
      </c>
      <c r="P11">
        <f>COUNTIF(F3:F34,5)</f>
        <v>9</v>
      </c>
    </row>
    <row r="12" spans="1:16" x14ac:dyDescent="0.35">
      <c r="A12" t="s">
        <v>175</v>
      </c>
      <c r="B12" s="24" t="s">
        <v>156</v>
      </c>
      <c r="C12" s="24"/>
      <c r="D12" s="24"/>
      <c r="E12" s="24"/>
      <c r="F12" s="20">
        <v>4</v>
      </c>
      <c r="J12">
        <v>6</v>
      </c>
      <c r="K12">
        <v>1</v>
      </c>
      <c r="L12">
        <v>3</v>
      </c>
      <c r="M12">
        <v>2</v>
      </c>
      <c r="N12">
        <v>1</v>
      </c>
      <c r="O12">
        <v>1</v>
      </c>
      <c r="P12">
        <f>COUNTIF(F3:F34,6)</f>
        <v>8</v>
      </c>
    </row>
    <row r="13" spans="1:16" x14ac:dyDescent="0.35">
      <c r="A13" t="s">
        <v>181</v>
      </c>
      <c r="B13" s="25" t="s">
        <v>178</v>
      </c>
      <c r="C13" s="25"/>
      <c r="D13" s="25"/>
      <c r="E13" s="25"/>
      <c r="F13" s="21">
        <v>3</v>
      </c>
      <c r="J13">
        <v>7</v>
      </c>
      <c r="K13">
        <v>1</v>
      </c>
      <c r="L13">
        <v>0</v>
      </c>
      <c r="M13">
        <v>0</v>
      </c>
      <c r="N13">
        <v>1</v>
      </c>
      <c r="O13">
        <v>0</v>
      </c>
      <c r="P13">
        <f>COUNTIF(F3:F34,7)</f>
        <v>2</v>
      </c>
    </row>
    <row r="14" spans="1:16" x14ac:dyDescent="0.35">
      <c r="A14" t="s">
        <v>183</v>
      </c>
      <c r="B14" s="25" t="s">
        <v>137</v>
      </c>
      <c r="C14" s="25"/>
      <c r="D14" s="25"/>
      <c r="E14" s="25"/>
      <c r="F14" s="21">
        <v>2</v>
      </c>
      <c r="J14" t="s">
        <v>246</v>
      </c>
      <c r="K14">
        <f>COUNTIF(B3:E34,B8)</f>
        <v>10</v>
      </c>
      <c r="L14">
        <f>COUNTIF(B3:E34,B10)</f>
        <v>9</v>
      </c>
      <c r="M14">
        <f>COUNTIF(B3:E34,B4)</f>
        <v>4</v>
      </c>
      <c r="N14">
        <f>COUNTIF(B3:E34,B7)</f>
        <v>6</v>
      </c>
      <c r="O14">
        <f>COUNTIF(B3:E34,B13)</f>
        <v>3</v>
      </c>
      <c r="P14">
        <f>SUM(P7:P13)</f>
        <v>32</v>
      </c>
    </row>
    <row r="15" spans="1:16" x14ac:dyDescent="0.35">
      <c r="A15" t="s">
        <v>185</v>
      </c>
      <c r="B15" s="25" t="s">
        <v>137</v>
      </c>
      <c r="C15" s="25"/>
      <c r="D15" s="25"/>
      <c r="E15" s="25"/>
      <c r="F15" s="20">
        <v>2</v>
      </c>
    </row>
    <row r="16" spans="1:16" x14ac:dyDescent="0.35">
      <c r="A16" t="s">
        <v>189</v>
      </c>
      <c r="B16" s="25" t="s">
        <v>137</v>
      </c>
      <c r="C16" s="25"/>
      <c r="D16" s="25"/>
      <c r="E16" s="25"/>
      <c r="F16" s="21">
        <v>7</v>
      </c>
      <c r="I16" t="s">
        <v>337</v>
      </c>
    </row>
    <row r="17" spans="1:16" x14ac:dyDescent="0.35">
      <c r="A17" t="s">
        <v>192</v>
      </c>
      <c r="B17" s="25" t="s">
        <v>107</v>
      </c>
      <c r="C17" s="25"/>
      <c r="D17" s="25"/>
      <c r="E17" s="25"/>
      <c r="F17" s="21">
        <v>5</v>
      </c>
      <c r="I17" t="s">
        <v>338</v>
      </c>
    </row>
    <row r="18" spans="1:16" x14ac:dyDescent="0.35">
      <c r="A18" t="s">
        <v>195</v>
      </c>
      <c r="B18" s="25" t="s">
        <v>156</v>
      </c>
      <c r="C18" s="25"/>
      <c r="D18" s="25"/>
      <c r="E18" s="25"/>
      <c r="F18" s="21">
        <v>7</v>
      </c>
    </row>
    <row r="19" spans="1:16" x14ac:dyDescent="0.35">
      <c r="A19" t="s">
        <v>199</v>
      </c>
      <c r="B19" s="25" t="s">
        <v>156</v>
      </c>
      <c r="C19" s="25"/>
      <c r="D19" s="25"/>
      <c r="E19" s="25"/>
      <c r="F19" s="21">
        <v>6</v>
      </c>
      <c r="J19" s="4" t="s">
        <v>322</v>
      </c>
      <c r="K19" s="4"/>
      <c r="L19" s="4"/>
    </row>
    <row r="20" spans="1:16" x14ac:dyDescent="0.35">
      <c r="A20" t="s">
        <v>201</v>
      </c>
      <c r="B20" s="25" t="s">
        <v>107</v>
      </c>
      <c r="C20" s="25"/>
      <c r="D20" s="25"/>
      <c r="E20" s="25"/>
      <c r="F20" s="21">
        <v>5</v>
      </c>
    </row>
    <row r="21" spans="1:16" x14ac:dyDescent="0.35">
      <c r="A21" t="s">
        <v>203</v>
      </c>
      <c r="B21" s="25" t="s">
        <v>178</v>
      </c>
      <c r="C21" s="25"/>
      <c r="D21" s="25"/>
      <c r="E21" s="25"/>
      <c r="F21" s="21">
        <v>6</v>
      </c>
      <c r="J21" t="s">
        <v>319</v>
      </c>
      <c r="K21" t="s">
        <v>316</v>
      </c>
      <c r="L21" t="s">
        <v>317</v>
      </c>
      <c r="M21" t="s">
        <v>123</v>
      </c>
      <c r="N21" t="s">
        <v>156</v>
      </c>
      <c r="O21" t="s">
        <v>318</v>
      </c>
      <c r="P21" t="s">
        <v>246</v>
      </c>
    </row>
    <row r="22" spans="1:16" x14ac:dyDescent="0.35">
      <c r="A22" t="s">
        <v>205</v>
      </c>
      <c r="B22" s="25" t="s">
        <v>178</v>
      </c>
      <c r="C22" s="25"/>
      <c r="D22" s="25"/>
      <c r="E22" s="25"/>
      <c r="F22" s="21">
        <v>1</v>
      </c>
      <c r="J22">
        <v>1</v>
      </c>
      <c r="K22">
        <f>K14*(P7/P14)</f>
        <v>0.625</v>
      </c>
      <c r="L22">
        <f>L14*(P7/P14)</f>
        <v>0.5625</v>
      </c>
      <c r="M22">
        <f>M14*(P7/P14)</f>
        <v>0.25</v>
      </c>
      <c r="N22">
        <f>N14*(P7/P14)</f>
        <v>0.375</v>
      </c>
      <c r="O22">
        <f>O14*(P7/P14)</f>
        <v>0.1875</v>
      </c>
      <c r="P22">
        <f>SUM(Table49[[#This Row],[Not Familiar]:[Very Familiar]])</f>
        <v>2</v>
      </c>
    </row>
    <row r="23" spans="1:16" x14ac:dyDescent="0.35">
      <c r="A23" t="s">
        <v>209</v>
      </c>
      <c r="B23" s="24" t="s">
        <v>123</v>
      </c>
      <c r="C23" s="24"/>
      <c r="D23" s="24"/>
      <c r="E23" s="24"/>
      <c r="F23" s="12">
        <v>6</v>
      </c>
      <c r="J23">
        <v>2</v>
      </c>
      <c r="K23">
        <f>K14*(P8/P14)</f>
        <v>0.625</v>
      </c>
      <c r="L23">
        <f>L14*(P8/P14)</f>
        <v>0.5625</v>
      </c>
      <c r="M23">
        <f>M14*(P8/P14)</f>
        <v>0.25</v>
      </c>
      <c r="N23">
        <f>(N14)*(P8/P14)</f>
        <v>0.375</v>
      </c>
      <c r="O23">
        <f>O14*(P8/P14)</f>
        <v>0.1875</v>
      </c>
      <c r="P23">
        <f>SUM(Table49[[#This Row],[Not Familiar]:[Very Familiar]])</f>
        <v>2</v>
      </c>
    </row>
    <row r="24" spans="1:16" x14ac:dyDescent="0.35">
      <c r="A24" t="s">
        <v>211</v>
      </c>
      <c r="B24" s="24" t="s">
        <v>107</v>
      </c>
      <c r="C24" s="24"/>
      <c r="D24" s="24"/>
      <c r="E24" s="24"/>
      <c r="F24" s="12">
        <v>3</v>
      </c>
      <c r="J24">
        <v>3</v>
      </c>
      <c r="K24">
        <f>K14*(P9/P14)</f>
        <v>1.875</v>
      </c>
      <c r="L24">
        <f>L14*(P9/P14)</f>
        <v>1.6875</v>
      </c>
      <c r="M24">
        <f>M14*(P9/P14)</f>
        <v>0.75</v>
      </c>
      <c r="N24">
        <f>(N14)*(P9/P14)</f>
        <v>1.125</v>
      </c>
      <c r="O24">
        <f>O14*(P9/P14)</f>
        <v>0.5625</v>
      </c>
      <c r="P24">
        <f>SUM(Table49[[#This Row],[Not Familiar]:[Very Familiar]])</f>
        <v>6</v>
      </c>
    </row>
    <row r="25" spans="1:16" x14ac:dyDescent="0.35">
      <c r="A25" t="s">
        <v>213</v>
      </c>
      <c r="B25" s="24" t="s">
        <v>137</v>
      </c>
      <c r="C25" s="24"/>
      <c r="D25" s="24"/>
      <c r="E25" s="24"/>
      <c r="F25" s="12">
        <v>5</v>
      </c>
      <c r="J25">
        <v>4</v>
      </c>
      <c r="K25">
        <f>K14*(P10/P14)</f>
        <v>0.9375</v>
      </c>
      <c r="L25">
        <f>L14*(P10/P14)</f>
        <v>0.84375</v>
      </c>
      <c r="M25">
        <f>M14*(P10/P14)</f>
        <v>0.375</v>
      </c>
      <c r="N25">
        <f>(N14)*(P10/P14)</f>
        <v>0.5625</v>
      </c>
      <c r="O25">
        <f>O14*(P10/P14)</f>
        <v>0.28125</v>
      </c>
      <c r="P25">
        <f>SUM(Table49[[#This Row],[Not Familiar]:[Very Familiar]])</f>
        <v>3</v>
      </c>
    </row>
    <row r="26" spans="1:16" x14ac:dyDescent="0.35">
      <c r="A26" t="s">
        <v>215</v>
      </c>
      <c r="B26" s="24" t="s">
        <v>137</v>
      </c>
      <c r="C26" s="24"/>
      <c r="D26" s="24"/>
      <c r="E26" s="24"/>
      <c r="F26" s="12">
        <v>1</v>
      </c>
      <c r="J26">
        <v>5</v>
      </c>
      <c r="K26">
        <f>K14*(P11/P14)</f>
        <v>2.8125</v>
      </c>
      <c r="L26">
        <f>L14*(P11/P14)</f>
        <v>2.53125</v>
      </c>
      <c r="M26">
        <f>M14*(P11/P14)</f>
        <v>1.125</v>
      </c>
      <c r="N26">
        <f>(N14)*(P11/P14)</f>
        <v>1.6875</v>
      </c>
      <c r="O26">
        <f>O14*(P11/P14)</f>
        <v>0.84375</v>
      </c>
      <c r="P26">
        <f>SUM(Table49[[#This Row],[Not Familiar]:[Very Familiar]])</f>
        <v>9</v>
      </c>
    </row>
    <row r="27" spans="1:16" x14ac:dyDescent="0.35">
      <c r="A27" t="s">
        <v>219</v>
      </c>
      <c r="B27" s="24" t="s">
        <v>123</v>
      </c>
      <c r="C27" s="24"/>
      <c r="D27" s="24"/>
      <c r="E27" s="24"/>
      <c r="F27" s="12">
        <v>5</v>
      </c>
      <c r="J27">
        <v>6</v>
      </c>
      <c r="K27">
        <f>K14*(P12/P14)</f>
        <v>2.5</v>
      </c>
      <c r="L27">
        <f>L14*(P12/P14)</f>
        <v>2.25</v>
      </c>
      <c r="M27">
        <f>M14*(P12/P14)</f>
        <v>1</v>
      </c>
      <c r="N27">
        <f>(N14)*(P12/P14)</f>
        <v>1.5</v>
      </c>
      <c r="O27">
        <f>O14*(P12/P14)</f>
        <v>0.75</v>
      </c>
      <c r="P27">
        <f>SUM(Table49[[#This Row],[Not Familiar]:[Very Familiar]])</f>
        <v>8</v>
      </c>
    </row>
    <row r="28" spans="1:16" x14ac:dyDescent="0.35">
      <c r="A28" t="s">
        <v>221</v>
      </c>
      <c r="B28" s="24" t="s">
        <v>107</v>
      </c>
      <c r="C28" s="24"/>
      <c r="D28" s="24"/>
      <c r="E28" s="24"/>
      <c r="F28" s="12">
        <v>3</v>
      </c>
      <c r="J28">
        <v>7</v>
      </c>
      <c r="K28">
        <f>K14*(P13/P14)</f>
        <v>0.625</v>
      </c>
      <c r="L28">
        <f>L14*(P13/P14)</f>
        <v>0.5625</v>
      </c>
      <c r="M28">
        <f>M14*(P13/P14)</f>
        <v>0.25</v>
      </c>
      <c r="N28">
        <f>(N14)*(P13/P14)</f>
        <v>0.375</v>
      </c>
      <c r="O28">
        <f>O14*(P13/P14)</f>
        <v>0.1875</v>
      </c>
      <c r="P28">
        <f>SUM(Table49[[#This Row],[Not Familiar]:[Very Familiar]])</f>
        <v>2</v>
      </c>
    </row>
    <row r="29" spans="1:16" x14ac:dyDescent="0.35">
      <c r="A29" t="s">
        <v>230</v>
      </c>
      <c r="B29" s="24" t="s">
        <v>156</v>
      </c>
      <c r="C29" s="24"/>
      <c r="D29" s="24"/>
      <c r="E29" s="24"/>
      <c r="F29" s="12">
        <v>3</v>
      </c>
      <c r="J29" t="s">
        <v>246</v>
      </c>
      <c r="K29">
        <f>SUM(K22:K28)</f>
        <v>10</v>
      </c>
      <c r="L29">
        <f t="shared" ref="L29:O29" si="0">SUM(L22:L28)</f>
        <v>9</v>
      </c>
      <c r="M29">
        <f t="shared" si="0"/>
        <v>4</v>
      </c>
      <c r="N29">
        <f t="shared" si="0"/>
        <v>6</v>
      </c>
      <c r="O29">
        <f t="shared" si="0"/>
        <v>3</v>
      </c>
      <c r="P29">
        <f>SUM(P22:P28)</f>
        <v>32</v>
      </c>
    </row>
    <row r="30" spans="1:16" x14ac:dyDescent="0.35">
      <c r="A30" t="s">
        <v>234</v>
      </c>
      <c r="B30" s="24" t="s">
        <v>156</v>
      </c>
      <c r="C30" s="24"/>
      <c r="D30" s="24"/>
      <c r="E30" s="24"/>
      <c r="F30" s="12">
        <v>5</v>
      </c>
    </row>
    <row r="31" spans="1:16" x14ac:dyDescent="0.35">
      <c r="A31" t="s">
        <v>236</v>
      </c>
      <c r="B31" s="24" t="s">
        <v>107</v>
      </c>
      <c r="C31" s="24"/>
      <c r="D31" s="24"/>
      <c r="E31" s="24"/>
      <c r="F31" s="12">
        <v>6</v>
      </c>
      <c r="I31" t="s">
        <v>324</v>
      </c>
      <c r="J31">
        <f>_xlfn.CHISQ.TEST(K7:O13,K22:O28)</f>
        <v>0.67410248001914408</v>
      </c>
      <c r="L31" s="11" t="s">
        <v>296</v>
      </c>
      <c r="M31" t="s">
        <v>325</v>
      </c>
    </row>
    <row r="32" spans="1:16" x14ac:dyDescent="0.35">
      <c r="A32" t="s">
        <v>238</v>
      </c>
      <c r="B32" s="24" t="s">
        <v>107</v>
      </c>
      <c r="C32" s="24"/>
      <c r="D32" s="24"/>
      <c r="E32" s="24"/>
      <c r="F32" s="12">
        <v>4</v>
      </c>
      <c r="I32" t="s">
        <v>326</v>
      </c>
    </row>
    <row r="33" spans="1:15" x14ac:dyDescent="0.35">
      <c r="A33" t="s">
        <v>241</v>
      </c>
      <c r="B33" s="24" t="s">
        <v>107</v>
      </c>
      <c r="C33" s="24"/>
      <c r="D33" s="24"/>
      <c r="E33" s="24"/>
      <c r="F33" s="12">
        <v>4</v>
      </c>
      <c r="I33" t="s">
        <v>327</v>
      </c>
    </row>
    <row r="34" spans="1:15" x14ac:dyDescent="0.35">
      <c r="A34" t="s">
        <v>243</v>
      </c>
      <c r="B34" s="24" t="s">
        <v>137</v>
      </c>
      <c r="C34" s="24"/>
      <c r="D34" s="24"/>
      <c r="E34" s="24"/>
      <c r="F34" s="12">
        <v>3</v>
      </c>
    </row>
    <row r="35" spans="1:15" x14ac:dyDescent="0.35">
      <c r="J35" s="4" t="s">
        <v>328</v>
      </c>
      <c r="K35" s="4"/>
      <c r="L35" s="4"/>
    </row>
    <row r="37" spans="1:15" x14ac:dyDescent="0.35">
      <c r="J37" s="13" t="s">
        <v>319</v>
      </c>
      <c r="K37" s="14" t="s">
        <v>316</v>
      </c>
      <c r="L37" s="14" t="s">
        <v>317</v>
      </c>
      <c r="M37" s="14" t="s">
        <v>123</v>
      </c>
      <c r="N37" s="14" t="s">
        <v>156</v>
      </c>
      <c r="O37" s="14" t="s">
        <v>318</v>
      </c>
    </row>
    <row r="38" spans="1:15" x14ac:dyDescent="0.35">
      <c r="J38" s="15">
        <v>1</v>
      </c>
      <c r="K38" s="16">
        <f>(K7-K22)^2/K22</f>
        <v>0.22500000000000001</v>
      </c>
      <c r="L38" s="16">
        <f>(L7-L22)^2/L22</f>
        <v>0.5625</v>
      </c>
      <c r="M38" s="16">
        <f>(M7-M22)^2/M22</f>
        <v>0.25</v>
      </c>
      <c r="N38" s="16">
        <f>(N7-N22)^2/N22</f>
        <v>0.375</v>
      </c>
      <c r="O38" s="16">
        <f>(O7-O22)^2/O22</f>
        <v>3.5208333333333335</v>
      </c>
    </row>
    <row r="39" spans="1:15" x14ac:dyDescent="0.35">
      <c r="J39" s="17">
        <v>2</v>
      </c>
      <c r="K39" s="16">
        <f>(K8-K23)^2/K23</f>
        <v>3.0249999999999999</v>
      </c>
      <c r="L39" s="16">
        <f t="shared" ref="L39:O44" si="1">(L8-L23)^2/L23</f>
        <v>0.5625</v>
      </c>
      <c r="M39" s="16">
        <f t="shared" si="1"/>
        <v>0.25</v>
      </c>
      <c r="N39" s="16">
        <f t="shared" si="1"/>
        <v>0.375</v>
      </c>
      <c r="O39" s="16">
        <f t="shared" si="1"/>
        <v>0.1875</v>
      </c>
    </row>
    <row r="40" spans="1:15" x14ac:dyDescent="0.35">
      <c r="J40" s="15">
        <v>3</v>
      </c>
      <c r="K40" s="16">
        <f t="shared" ref="K40:K44" si="2">(K9-K24)^2/K24</f>
        <v>8.3333333333333332E-3</v>
      </c>
      <c r="L40" s="16">
        <f t="shared" si="1"/>
        <v>5.7870370370370371E-2</v>
      </c>
      <c r="M40" s="16">
        <f t="shared" si="1"/>
        <v>0.75</v>
      </c>
      <c r="N40" s="16">
        <f t="shared" si="1"/>
        <v>1.3888888888888888E-2</v>
      </c>
      <c r="O40" s="16">
        <f t="shared" si="1"/>
        <v>0.34027777777777779</v>
      </c>
    </row>
    <row r="41" spans="1:15" x14ac:dyDescent="0.35">
      <c r="J41" s="17">
        <v>4</v>
      </c>
      <c r="K41" s="16">
        <f t="shared" si="2"/>
        <v>0.9375</v>
      </c>
      <c r="L41" s="16">
        <f t="shared" si="1"/>
        <v>1.5844907407407407</v>
      </c>
      <c r="M41" s="16">
        <f t="shared" si="1"/>
        <v>0.375</v>
      </c>
      <c r="N41" s="16">
        <f t="shared" si="1"/>
        <v>0.34027777777777779</v>
      </c>
      <c r="O41" s="16">
        <f t="shared" si="1"/>
        <v>0.28125</v>
      </c>
    </row>
    <row r="42" spans="1:15" x14ac:dyDescent="0.35">
      <c r="J42" s="15">
        <v>5</v>
      </c>
      <c r="K42" s="16">
        <f t="shared" si="2"/>
        <v>1.2500000000000001E-2</v>
      </c>
      <c r="L42" s="16">
        <f t="shared" si="1"/>
        <v>0.11149691358024691</v>
      </c>
      <c r="M42" s="16">
        <f t="shared" si="1"/>
        <v>0.68055555555555558</v>
      </c>
      <c r="N42" s="16">
        <f t="shared" si="1"/>
        <v>5.7870370370370371E-2</v>
      </c>
      <c r="O42" s="16">
        <f t="shared" si="1"/>
        <v>0.84375</v>
      </c>
    </row>
    <row r="43" spans="1:15" x14ac:dyDescent="0.35">
      <c r="J43" s="17">
        <v>6</v>
      </c>
      <c r="K43" s="16">
        <f t="shared" si="2"/>
        <v>0.9</v>
      </c>
      <c r="L43" s="16">
        <f t="shared" si="1"/>
        <v>0.25</v>
      </c>
      <c r="M43" s="16">
        <f t="shared" si="1"/>
        <v>1</v>
      </c>
      <c r="N43" s="16">
        <f t="shared" si="1"/>
        <v>0.16666666666666666</v>
      </c>
      <c r="O43" s="16">
        <f t="shared" si="1"/>
        <v>8.3333333333333329E-2</v>
      </c>
    </row>
    <row r="44" spans="1:15" x14ac:dyDescent="0.35">
      <c r="J44" s="15">
        <v>7</v>
      </c>
      <c r="K44" s="16">
        <f t="shared" si="2"/>
        <v>0.22500000000000001</v>
      </c>
      <c r="L44" s="16">
        <f t="shared" si="1"/>
        <v>0.5625</v>
      </c>
      <c r="M44" s="16">
        <f t="shared" si="1"/>
        <v>0.25</v>
      </c>
      <c r="N44" s="16">
        <f t="shared" si="1"/>
        <v>1.0416666666666667</v>
      </c>
      <c r="O44" s="16">
        <f t="shared" si="1"/>
        <v>0.1875</v>
      </c>
    </row>
    <row r="45" spans="1:15" x14ac:dyDescent="0.35">
      <c r="I45" t="s">
        <v>329</v>
      </c>
      <c r="L45" s="23">
        <f>SUM(K38:O44)</f>
        <v>20.395061728395063</v>
      </c>
    </row>
    <row r="46" spans="1:15" x14ac:dyDescent="0.35">
      <c r="I46" t="s">
        <v>330</v>
      </c>
    </row>
    <row r="47" spans="1:15" x14ac:dyDescent="0.35">
      <c r="I47" t="s">
        <v>331</v>
      </c>
    </row>
    <row r="48" spans="1:15" x14ac:dyDescent="0.35">
      <c r="I48" t="s">
        <v>332</v>
      </c>
      <c r="K48" t="s">
        <v>327</v>
      </c>
    </row>
    <row r="49" spans="9:9" x14ac:dyDescent="0.35">
      <c r="I49" t="s">
        <v>333</v>
      </c>
    </row>
  </sheetData>
  <mergeCells count="35">
    <mergeCell ref="B31:E31"/>
    <mergeCell ref="B32:E32"/>
    <mergeCell ref="B33:E33"/>
    <mergeCell ref="B34:E34"/>
    <mergeCell ref="F2:I2"/>
    <mergeCell ref="B3:E3"/>
    <mergeCell ref="B4:E4"/>
    <mergeCell ref="B6:E6"/>
    <mergeCell ref="B23:E23"/>
    <mergeCell ref="B5:E5"/>
    <mergeCell ref="B25:E25"/>
    <mergeCell ref="B26:E26"/>
    <mergeCell ref="B27:E27"/>
    <mergeCell ref="B28:E28"/>
    <mergeCell ref="B29:E29"/>
    <mergeCell ref="B30:E30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12:E12"/>
    <mergeCell ref="A1:G1"/>
    <mergeCell ref="B2:E2"/>
    <mergeCell ref="B7:E7"/>
    <mergeCell ref="B8:E8"/>
    <mergeCell ref="B9:E9"/>
    <mergeCell ref="B10:E10"/>
    <mergeCell ref="B11:E11"/>
  </mergeCells>
  <pageMargins left="0.7" right="0.7" top="0.75" bottom="0.75" header="0.3" footer="0.3"/>
  <ignoredErrors>
    <ignoredError sqref="P7:P8 P9:P14 P22:P29" calculatedColumn="1"/>
  </ignoredErrors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1551-5EC1-4B3F-82F3-48B2FEF29C1A}">
  <dimension ref="A1:K33"/>
  <sheetViews>
    <sheetView topLeftCell="C1" workbookViewId="0">
      <selection activeCell="H7" sqref="H7"/>
    </sheetView>
  </sheetViews>
  <sheetFormatPr defaultRowHeight="14.5" x14ac:dyDescent="0.35"/>
  <cols>
    <col min="1" max="1" width="19.1796875" customWidth="1"/>
    <col min="2" max="2" width="27.26953125" customWidth="1"/>
    <col min="5" max="5" width="19.36328125" customWidth="1"/>
    <col min="6" max="6" width="19" bestFit="1" customWidth="1"/>
    <col min="7" max="7" width="28.26953125" customWidth="1"/>
    <col min="8" max="8" width="21.453125" customWidth="1"/>
    <col min="9" max="9" width="14.453125" customWidth="1"/>
    <col min="10" max="10" width="12.54296875" customWidth="1"/>
    <col min="11" max="11" width="11.453125" bestFit="1" customWidth="1"/>
    <col min="12" max="12" width="10.7265625" bestFit="1" customWidth="1"/>
    <col min="13" max="13" width="1.81640625" bestFit="1" customWidth="1"/>
    <col min="14" max="14" width="10.7265625" bestFit="1" customWidth="1"/>
  </cols>
  <sheetData>
    <row r="1" spans="1:11" x14ac:dyDescent="0.35">
      <c r="A1" t="s">
        <v>55</v>
      </c>
      <c r="B1" t="s">
        <v>37</v>
      </c>
      <c r="C1" t="s">
        <v>49</v>
      </c>
    </row>
    <row r="2" spans="1:11" x14ac:dyDescent="0.35">
      <c r="A2" t="s">
        <v>99</v>
      </c>
      <c r="B2" s="22" t="s">
        <v>107</v>
      </c>
      <c r="C2" s="21">
        <v>6</v>
      </c>
      <c r="D2" s="22"/>
      <c r="E2" s="22"/>
    </row>
    <row r="3" spans="1:11" x14ac:dyDescent="0.35">
      <c r="A3" t="s">
        <v>117</v>
      </c>
      <c r="B3" s="22" t="s">
        <v>123</v>
      </c>
      <c r="C3" s="21">
        <v>5</v>
      </c>
      <c r="D3" s="22"/>
      <c r="E3" s="22"/>
    </row>
    <row r="4" spans="1:11" x14ac:dyDescent="0.35">
      <c r="A4" t="s">
        <v>147</v>
      </c>
      <c r="B4" s="22" t="s">
        <v>123</v>
      </c>
      <c r="C4" s="21">
        <v>6</v>
      </c>
      <c r="D4" s="22"/>
      <c r="E4" s="22"/>
    </row>
    <row r="5" spans="1:11" x14ac:dyDescent="0.35">
      <c r="A5" t="s">
        <v>152</v>
      </c>
      <c r="B5" s="22" t="s">
        <v>137</v>
      </c>
      <c r="C5" s="21">
        <v>6</v>
      </c>
      <c r="D5" s="22"/>
      <c r="E5" s="22"/>
    </row>
    <row r="6" spans="1:11" x14ac:dyDescent="0.35">
      <c r="A6" t="s">
        <v>155</v>
      </c>
      <c r="B6" s="22" t="s">
        <v>156</v>
      </c>
      <c r="C6" s="21">
        <v>5</v>
      </c>
      <c r="D6" s="22"/>
      <c r="E6" s="18" t="s">
        <v>335</v>
      </c>
      <c r="F6" s="18" t="s">
        <v>311</v>
      </c>
    </row>
    <row r="7" spans="1:11" x14ac:dyDescent="0.35">
      <c r="A7" t="s">
        <v>157</v>
      </c>
      <c r="B7" s="22" t="s">
        <v>137</v>
      </c>
      <c r="C7" s="21">
        <v>5</v>
      </c>
      <c r="D7" s="22"/>
      <c r="E7" s="18" t="s">
        <v>309</v>
      </c>
      <c r="F7" t="s">
        <v>107</v>
      </c>
      <c r="G7" t="s">
        <v>123</v>
      </c>
      <c r="H7" t="s">
        <v>137</v>
      </c>
      <c r="I7" t="s">
        <v>156</v>
      </c>
      <c r="J7" t="s">
        <v>178</v>
      </c>
      <c r="K7" t="s">
        <v>310</v>
      </c>
    </row>
    <row r="8" spans="1:11" x14ac:dyDescent="0.35">
      <c r="A8" t="s">
        <v>159</v>
      </c>
      <c r="B8" s="9" t="s">
        <v>137</v>
      </c>
      <c r="C8" s="20">
        <v>5</v>
      </c>
      <c r="D8" s="22"/>
      <c r="E8" s="19">
        <v>1</v>
      </c>
      <c r="F8" s="12"/>
      <c r="G8" s="12"/>
      <c r="H8" s="12">
        <v>1</v>
      </c>
      <c r="I8" s="12"/>
      <c r="J8" s="12">
        <v>1</v>
      </c>
      <c r="K8" s="12">
        <v>2</v>
      </c>
    </row>
    <row r="9" spans="1:11" x14ac:dyDescent="0.35">
      <c r="A9" t="s">
        <v>163</v>
      </c>
      <c r="B9" s="9" t="s">
        <v>107</v>
      </c>
      <c r="C9" s="20">
        <v>6</v>
      </c>
      <c r="D9" s="22"/>
      <c r="E9" s="19">
        <v>2</v>
      </c>
      <c r="F9" s="12"/>
      <c r="G9" s="12"/>
      <c r="H9" s="12">
        <v>2</v>
      </c>
      <c r="I9" s="12"/>
      <c r="J9" s="12"/>
      <c r="K9" s="12">
        <v>2</v>
      </c>
    </row>
    <row r="10" spans="1:11" x14ac:dyDescent="0.35">
      <c r="A10" t="s">
        <v>167</v>
      </c>
      <c r="B10" s="9" t="s">
        <v>137</v>
      </c>
      <c r="C10" s="20">
        <v>3</v>
      </c>
      <c r="D10" s="22"/>
      <c r="E10" s="19">
        <v>3</v>
      </c>
      <c r="F10" s="12">
        <v>2</v>
      </c>
      <c r="G10" s="12"/>
      <c r="H10" s="12">
        <v>2</v>
      </c>
      <c r="I10" s="12">
        <v>1</v>
      </c>
      <c r="J10" s="12">
        <v>1</v>
      </c>
      <c r="K10" s="12">
        <v>6</v>
      </c>
    </row>
    <row r="11" spans="1:11" x14ac:dyDescent="0.35">
      <c r="A11" t="s">
        <v>175</v>
      </c>
      <c r="B11" s="9" t="s">
        <v>156</v>
      </c>
      <c r="C11" s="20">
        <v>4</v>
      </c>
      <c r="D11" s="22"/>
      <c r="E11" s="19">
        <v>4</v>
      </c>
      <c r="F11" s="12">
        <v>2</v>
      </c>
      <c r="G11" s="12"/>
      <c r="H11" s="12"/>
      <c r="I11" s="12">
        <v>1</v>
      </c>
      <c r="J11" s="12"/>
      <c r="K11" s="12">
        <v>3</v>
      </c>
    </row>
    <row r="12" spans="1:11" x14ac:dyDescent="0.35">
      <c r="A12" t="s">
        <v>181</v>
      </c>
      <c r="B12" s="5" t="s">
        <v>178</v>
      </c>
      <c r="C12" s="21">
        <v>3</v>
      </c>
      <c r="D12" s="22"/>
      <c r="E12" s="19">
        <v>5</v>
      </c>
      <c r="F12" s="12">
        <v>2</v>
      </c>
      <c r="G12" s="12">
        <v>2</v>
      </c>
      <c r="H12" s="12">
        <v>3</v>
      </c>
      <c r="I12" s="12">
        <v>2</v>
      </c>
      <c r="J12" s="12"/>
      <c r="K12" s="12">
        <v>9</v>
      </c>
    </row>
    <row r="13" spans="1:11" x14ac:dyDescent="0.35">
      <c r="A13" t="s">
        <v>183</v>
      </c>
      <c r="B13" s="22" t="s">
        <v>137</v>
      </c>
      <c r="C13" s="21">
        <v>2</v>
      </c>
      <c r="D13" s="22"/>
      <c r="E13" s="19">
        <v>6</v>
      </c>
      <c r="F13" s="12">
        <v>3</v>
      </c>
      <c r="G13" s="12">
        <v>2</v>
      </c>
      <c r="H13" s="12">
        <v>1</v>
      </c>
      <c r="I13" s="12">
        <v>1</v>
      </c>
      <c r="J13" s="12">
        <v>1</v>
      </c>
      <c r="K13" s="12">
        <v>8</v>
      </c>
    </row>
    <row r="14" spans="1:11" x14ac:dyDescent="0.35">
      <c r="A14" t="s">
        <v>185</v>
      </c>
      <c r="B14" s="9" t="s">
        <v>137</v>
      </c>
      <c r="C14" s="20">
        <v>2</v>
      </c>
      <c r="D14" s="22"/>
      <c r="E14" s="19">
        <v>7</v>
      </c>
      <c r="F14" s="12"/>
      <c r="G14" s="12"/>
      <c r="H14" s="12">
        <v>1</v>
      </c>
      <c r="I14" s="12">
        <v>1</v>
      </c>
      <c r="J14" s="12"/>
      <c r="K14" s="12">
        <v>2</v>
      </c>
    </row>
    <row r="15" spans="1:11" x14ac:dyDescent="0.35">
      <c r="A15" t="s">
        <v>189</v>
      </c>
      <c r="B15" s="22" t="s">
        <v>137</v>
      </c>
      <c r="C15" s="21">
        <v>7</v>
      </c>
      <c r="D15" s="22"/>
      <c r="E15" s="19" t="s">
        <v>310</v>
      </c>
      <c r="F15" s="12">
        <v>9</v>
      </c>
      <c r="G15" s="12">
        <v>4</v>
      </c>
      <c r="H15" s="12">
        <v>10</v>
      </c>
      <c r="I15" s="12">
        <v>6</v>
      </c>
      <c r="J15" s="12">
        <v>3</v>
      </c>
      <c r="K15" s="12">
        <v>32</v>
      </c>
    </row>
    <row r="16" spans="1:11" x14ac:dyDescent="0.35">
      <c r="A16" t="s">
        <v>192</v>
      </c>
      <c r="B16" s="22" t="s">
        <v>107</v>
      </c>
      <c r="C16" s="21">
        <v>5</v>
      </c>
      <c r="D16" s="22"/>
      <c r="E16" s="22"/>
    </row>
    <row r="17" spans="1:5" x14ac:dyDescent="0.35">
      <c r="A17" t="s">
        <v>195</v>
      </c>
      <c r="B17" s="22" t="s">
        <v>156</v>
      </c>
      <c r="C17" s="21">
        <v>7</v>
      </c>
      <c r="D17" s="22"/>
      <c r="E17" s="22"/>
    </row>
    <row r="18" spans="1:5" x14ac:dyDescent="0.35">
      <c r="A18" t="s">
        <v>199</v>
      </c>
      <c r="B18" s="22" t="s">
        <v>156</v>
      </c>
      <c r="C18" s="21">
        <v>6</v>
      </c>
      <c r="D18" s="22"/>
      <c r="E18" s="22"/>
    </row>
    <row r="19" spans="1:5" x14ac:dyDescent="0.35">
      <c r="A19" t="s">
        <v>201</v>
      </c>
      <c r="B19" s="22" t="s">
        <v>107</v>
      </c>
      <c r="C19" s="21">
        <v>5</v>
      </c>
      <c r="D19" s="22"/>
      <c r="E19" s="22"/>
    </row>
    <row r="20" spans="1:5" x14ac:dyDescent="0.35">
      <c r="A20" t="s">
        <v>203</v>
      </c>
      <c r="B20" s="22" t="s">
        <v>178</v>
      </c>
      <c r="C20" s="21">
        <v>6</v>
      </c>
      <c r="D20" s="22"/>
      <c r="E20" s="22"/>
    </row>
    <row r="21" spans="1:5" x14ac:dyDescent="0.35">
      <c r="A21" t="s">
        <v>205</v>
      </c>
      <c r="B21" s="22" t="s">
        <v>178</v>
      </c>
      <c r="C21" s="21">
        <v>1</v>
      </c>
      <c r="D21" s="22"/>
      <c r="E21" s="22"/>
    </row>
    <row r="22" spans="1:5" x14ac:dyDescent="0.35">
      <c r="A22" t="s">
        <v>209</v>
      </c>
      <c r="B22" t="s">
        <v>123</v>
      </c>
      <c r="C22" s="12">
        <v>6</v>
      </c>
      <c r="D22" s="22"/>
    </row>
    <row r="23" spans="1:5" x14ac:dyDescent="0.35">
      <c r="A23" t="s">
        <v>211</v>
      </c>
      <c r="B23" t="s">
        <v>107</v>
      </c>
      <c r="C23" s="12">
        <v>3</v>
      </c>
      <c r="D23" s="22"/>
    </row>
    <row r="24" spans="1:5" x14ac:dyDescent="0.35">
      <c r="A24" t="s">
        <v>213</v>
      </c>
      <c r="B24" t="s">
        <v>137</v>
      </c>
      <c r="C24" s="12">
        <v>5</v>
      </c>
      <c r="D24" s="22"/>
    </row>
    <row r="25" spans="1:5" x14ac:dyDescent="0.35">
      <c r="A25" t="s">
        <v>215</v>
      </c>
      <c r="B25" t="s">
        <v>137</v>
      </c>
      <c r="C25" s="12">
        <v>1</v>
      </c>
      <c r="D25" s="22"/>
    </row>
    <row r="26" spans="1:5" x14ac:dyDescent="0.35">
      <c r="A26" t="s">
        <v>219</v>
      </c>
      <c r="B26" t="s">
        <v>123</v>
      </c>
      <c r="C26" s="12">
        <v>5</v>
      </c>
      <c r="D26" s="22"/>
    </row>
    <row r="27" spans="1:5" x14ac:dyDescent="0.35">
      <c r="A27" t="s">
        <v>221</v>
      </c>
      <c r="B27" t="s">
        <v>107</v>
      </c>
      <c r="C27" s="12">
        <v>3</v>
      </c>
      <c r="D27" s="22"/>
    </row>
    <row r="28" spans="1:5" x14ac:dyDescent="0.35">
      <c r="A28" t="s">
        <v>230</v>
      </c>
      <c r="B28" t="s">
        <v>156</v>
      </c>
      <c r="C28" s="12">
        <v>3</v>
      </c>
      <c r="D28" s="22"/>
    </row>
    <row r="29" spans="1:5" x14ac:dyDescent="0.35">
      <c r="A29" t="s">
        <v>234</v>
      </c>
      <c r="B29" t="s">
        <v>156</v>
      </c>
      <c r="C29" s="12">
        <v>5</v>
      </c>
      <c r="D29" s="22"/>
    </row>
    <row r="30" spans="1:5" x14ac:dyDescent="0.35">
      <c r="A30" t="s">
        <v>236</v>
      </c>
      <c r="B30" t="s">
        <v>107</v>
      </c>
      <c r="C30" s="12">
        <v>6</v>
      </c>
      <c r="D30" s="22"/>
    </row>
    <row r="31" spans="1:5" x14ac:dyDescent="0.35">
      <c r="A31" t="s">
        <v>238</v>
      </c>
      <c r="B31" t="s">
        <v>107</v>
      </c>
      <c r="C31" s="12">
        <v>4</v>
      </c>
      <c r="D31" s="22"/>
    </row>
    <row r="32" spans="1:5" x14ac:dyDescent="0.35">
      <c r="A32" t="s">
        <v>241</v>
      </c>
      <c r="B32" t="s">
        <v>107</v>
      </c>
      <c r="C32" s="12">
        <v>4</v>
      </c>
      <c r="D32" s="22"/>
    </row>
    <row r="33" spans="1:4" x14ac:dyDescent="0.35">
      <c r="A33" t="s">
        <v>243</v>
      </c>
      <c r="B33" t="s">
        <v>137</v>
      </c>
      <c r="C33" s="12">
        <v>3</v>
      </c>
      <c r="D33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9754D-5651-40E6-81AF-22D7966D720D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Chi-Square (Q2&amp;Q4)</vt:lpstr>
      <vt:lpstr>Data of q2&amp;q4</vt:lpstr>
      <vt:lpstr>count table of q2&amp;q4</vt:lpstr>
      <vt:lpstr>t-test(Q14)</vt:lpstr>
      <vt:lpstr>q14 t-test analysis</vt:lpstr>
      <vt:lpstr>Q9&amp;Q15 chi-square</vt:lpstr>
      <vt:lpstr>count table(q9&amp;q15)</vt:lpstr>
      <vt:lpstr>Q8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2023-04-11T13:13:58Z</dcterms:created>
  <dcterms:modified xsi:type="dcterms:W3CDTF">2023-04-24T21:48:37Z</dcterms:modified>
</cp:coreProperties>
</file>