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H:\Grad School\UMCP MIM\INFM 600 2018 Fall\"/>
    </mc:Choice>
  </mc:AlternateContent>
  <xr:revisionPtr revIDLastSave="0" documentId="10_ncr:100000_{AEB8D64C-911E-4B2D-9CB3-380FA2EAD860}" xr6:coauthVersionLast="31" xr6:coauthVersionMax="31" xr10:uidLastSave="{00000000-0000-0000-0000-000000000000}"/>
  <bookViews>
    <workbookView xWindow="0" yWindow="0" windowWidth="23040" windowHeight="8784"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workbook>
</file>

<file path=xl/calcChain.xml><?xml version="1.0" encoding="utf-8"?>
<calcChain xmlns="http://schemas.openxmlformats.org/spreadsheetml/2006/main">
  <c r="I47" i="9" l="1"/>
  <c r="F43" i="9"/>
  <c r="I43" i="9" s="1"/>
  <c r="I44" i="9"/>
  <c r="I45" i="9"/>
  <c r="I46" i="9"/>
  <c r="F42" i="9"/>
  <c r="I42" i="9" s="1"/>
  <c r="F41" i="9"/>
  <c r="I41" i="9" s="1"/>
  <c r="F40" i="9"/>
  <c r="I40" i="9" s="1"/>
  <c r="F39" i="9"/>
  <c r="I39" i="9" s="1"/>
  <c r="F38" i="9"/>
  <c r="I38" i="9" s="1"/>
  <c r="G28" i="9"/>
  <c r="G29" i="9"/>
  <c r="G30" i="9"/>
  <c r="G31" i="9"/>
  <c r="G27" i="9"/>
  <c r="G20" i="9"/>
  <c r="G21" i="9"/>
  <c r="G22" i="9"/>
  <c r="G23" i="9"/>
  <c r="G24" i="9"/>
  <c r="G25" i="9"/>
  <c r="G19" i="9"/>
  <c r="I23" i="9"/>
  <c r="I24" i="9"/>
  <c r="I25" i="9"/>
  <c r="G10" i="9"/>
  <c r="G11" i="9"/>
  <c r="G9" i="9"/>
  <c r="F51" i="9" l="1"/>
  <c r="F52" i="9" s="1"/>
  <c r="I52" i="9" s="1"/>
  <c r="F50" i="9"/>
  <c r="I50" i="9" s="1"/>
  <c r="F8" i="9"/>
  <c r="I8" i="9" s="1"/>
  <c r="F32" i="9"/>
  <c r="I32" i="9" s="1"/>
  <c r="F26" i="9"/>
  <c r="I26" i="9" s="1"/>
  <c r="F18" i="9"/>
  <c r="I18" i="9" s="1"/>
  <c r="F53" i="9" l="1"/>
  <c r="I53" i="9" s="1"/>
  <c r="I51" i="9"/>
  <c r="F12" i="9" l="1"/>
  <c r="K6" i="9"/>
  <c r="F15" i="9" l="1"/>
  <c r="I15" i="9" s="1"/>
  <c r="I12" i="9"/>
  <c r="I10" i="9"/>
  <c r="I9" i="9"/>
  <c r="F16" i="9"/>
  <c r="I16" i="9" s="1"/>
  <c r="K7" i="9"/>
  <c r="K4" i="9"/>
  <c r="A8" i="9"/>
  <c r="A50" i="9"/>
  <c r="A51" i="9" s="1"/>
  <c r="A52" i="9" s="1"/>
  <c r="A53" i="9" s="1"/>
  <c r="F13" i="9" l="1"/>
  <c r="I13" i="9" s="1"/>
  <c r="F14" i="9" l="1"/>
  <c r="I14" i="9" s="1"/>
  <c r="L6" i="9" l="1"/>
  <c r="I20" i="9" l="1"/>
  <c r="I19" i="9"/>
  <c r="I28" i="9"/>
  <c r="I27" i="9"/>
  <c r="F34" i="9"/>
  <c r="I34" i="9" s="1"/>
  <c r="F33" i="9"/>
  <c r="I33" i="9" s="1"/>
  <c r="M6" i="9"/>
  <c r="I29" i="9"/>
  <c r="F35" i="9" l="1"/>
  <c r="I35" i="9" s="1"/>
  <c r="N6" i="9"/>
  <c r="F36" i="9" l="1"/>
  <c r="I36" i="9" s="1"/>
  <c r="I30" i="9"/>
  <c r="O6" i="9"/>
  <c r="F17" i="9"/>
  <c r="I17" i="9" s="1"/>
  <c r="K5" i="9"/>
  <c r="F37" i="9" l="1"/>
  <c r="I37" i="9" s="1"/>
  <c r="I31" i="9"/>
  <c r="I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I21" i="9" l="1"/>
  <c r="I22"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<sst xmlns="http://schemas.openxmlformats.org/spreadsheetml/2006/main" count="214" uniqueCount="172">
  <si>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</si>
  <si>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</si>
  <si>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</si>
  <si>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</si>
  <si>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</si>
  <si>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</si>
  <si>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</si>
  <si>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</si>
  <si>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</si>
  <si>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</si>
  <si>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</si>
  <si>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</si>
  <si>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</si>
  <si>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</si>
  <si>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</si>
  <si>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</si>
  <si>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</si>
  <si>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</si>
  <si>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</si>
  <si>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</si>
  <si>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</si>
  <si>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</si>
  <si>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</si>
  <si>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</si>
  <si>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</si>
  <si>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</si>
  <si>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</si>
  <si>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</si>
  <si>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</si>
  <si>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</si>
  <si>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</si>
  <si>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</si>
  <si>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</si>
  <si>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</si>
  <si>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</si>
  <si>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</si>
  <si>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</si>
  <si>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</si>
  <si>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</si>
  <si>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</si>
  <si>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</si>
  <si>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</si>
  <si>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</si>
  <si>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</si>
  <si>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</si>
  <si>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</si>
  <si>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</si>
  <si>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</si>
  <si>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</si>
  <si>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</si>
  <si>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</si>
  <si>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</si>
  <si>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</si>
  <si>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</si>
  <si>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</si>
  <si>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</si>
  <si>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</si>
  <si>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</si>
  <si>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</si>
  <si>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</si>
  <si>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</si>
  <si>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</si>
  <si>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</si>
  <si>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</si>
  <si>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</si>
  <si>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</si>
  <si>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</si>
  <si>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</si>
  <si>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</si>
  <si>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</si>
  <si>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</si>
  <si>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</si>
  <si>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</si>
  <si>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</si>
  <si>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</si>
  <si>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</si>
  <si>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</si>
  <si>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</si>
  <si>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</si>
  <si>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</si>
  <si>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</si>
  <si>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</si>
  <si>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</si>
  <si>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</si>
  <si>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</si>
  <si>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</si>
  <si>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</si>
  <si>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</si>
  <si>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</si>
  <si>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</si>
  <si>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</si>
  <si>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</si>
  <si>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</si>
  <si>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</si>
  <si>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</si>
  <si>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</si>
  <si>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</si>
  <si>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</si>
  <si>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</si>
  <si>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</si>
  <si>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</si>
  <si>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</si>
  <si>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</si>
  <si>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</si>
  <si>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</si>
  <si>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</si>
  <si>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</si>
  <si>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</si>
  <si>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</si>
  <si>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</si>
  <si>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</si>
  <si>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</si>
  <si>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</si>
  <si>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</si>
  <si>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</si>
  <si>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</si>
  <si>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</si>
  <si>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</si>
  <si>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</si>
  <si>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</si>
  <si>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</si>
  <si>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</si>
  <si>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</si>
  <si>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</si>
  <si>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</si>
  <si>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</si>
  <si>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</si>
  <si>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</si>
  <si>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</si>
  <si>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</si>
  <si>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Work Plan</t>
  </si>
  <si>
    <t>Analysis and Structuring</t>
  </si>
  <si>
    <t>ALL</t>
  </si>
  <si>
    <t>Materializing and Planning</t>
  </si>
  <si>
    <t>Documentation</t>
  </si>
  <si>
    <t>Data Cleaning and Documentation Draft</t>
  </si>
  <si>
    <t>Work on feedback of previous task</t>
  </si>
  <si>
    <t>Data Segregation and compilation</t>
  </si>
  <si>
    <t>Data Wrangling</t>
  </si>
  <si>
    <t xml:space="preserve">Data Cleaning  </t>
  </si>
  <si>
    <t>Data Preparation</t>
  </si>
  <si>
    <t>Meeting with instructor</t>
  </si>
  <si>
    <t>Work Days</t>
  </si>
  <si>
    <t>% Done</t>
  </si>
  <si>
    <t>Days</t>
  </si>
  <si>
    <t>End Date</t>
  </si>
  <si>
    <t>Start Date</t>
  </si>
  <si>
    <t>Task</t>
  </si>
  <si>
    <t>Person</t>
  </si>
  <si>
    <t>#</t>
  </si>
  <si>
    <t>Project Schedule</t>
  </si>
  <si>
    <t>R Script Draft</t>
  </si>
  <si>
    <t>Data Wrangling R Script</t>
  </si>
  <si>
    <t>Data Cleaning R Script</t>
  </si>
  <si>
    <t>Data Preparation R Script</t>
  </si>
  <si>
    <t>Final documentation of all Scripts</t>
  </si>
  <si>
    <t>R Plot Draft</t>
  </si>
  <si>
    <t>R Plot research question 1</t>
  </si>
  <si>
    <t>R Plot research question 2</t>
  </si>
  <si>
    <t>R Plot research question 3</t>
  </si>
  <si>
    <t>Structure the presentation</t>
  </si>
  <si>
    <t>Compilation of all tasks</t>
  </si>
  <si>
    <t>Editing the presentation</t>
  </si>
  <si>
    <t>Group Members: Himanshi Manglunia, Kalpita Raut, Laura Walker</t>
  </si>
  <si>
    <t>Laura Walker</t>
  </si>
  <si>
    <t>Himanshi Manglunia</t>
  </si>
  <si>
    <t>Git Package</t>
  </si>
  <si>
    <t>Commit all documentations</t>
  </si>
  <si>
    <t>Commit R Script Drafts</t>
  </si>
  <si>
    <t>Commit R Plot Drafts</t>
  </si>
  <si>
    <t>Commit final presentation</t>
  </si>
  <si>
    <t>Kalpita Raut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</si>
</sst>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72" formatCode="ddd\ m/d/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0"/>
      <color rgb="FF000000"/>
      <name val="Arial"/>
    </font>
    <font>
      <sz val="10"/>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6">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67" fillId="0" borderId="0"/>
    <xf numFmtId="0" fontId="68" fillId="0" borderId="0"/>
  </cellStyleXfs>
  <cellXfs count="17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42" fillId="24" borderId="10" xfId="0" applyNumberFormat="1" applyFont="1" applyFill="1" applyBorder="1" applyAlignment="1" applyProtection="1">
      <alignment horizontal="left" vertical="center"/>
    </xf>
    <xf numFmtId="0" fontId="42" fillId="24" borderId="10" xfId="0" applyFont="1" applyFill="1" applyBorder="1" applyAlignment="1" applyProtection="1">
      <alignment vertical="center"/>
    </xf>
    <xf numFmtId="0" fontId="38" fillId="24" borderId="10" xfId="0" applyFont="1" applyFill="1" applyBorder="1" applyAlignment="1" applyProtection="1">
      <alignment vertical="center"/>
    </xf>
    <xf numFmtId="0" fontId="38" fillId="24" borderId="10" xfId="0" applyNumberFormat="1" applyFont="1" applyFill="1" applyBorder="1" applyAlignment="1" applyProtection="1">
      <alignment horizontal="center" vertical="center"/>
    </xf>
    <xf numFmtId="1" fontId="38" fillId="24" borderId="10" xfId="40" applyNumberFormat="1" applyFont="1" applyFill="1" applyBorder="1" applyAlignment="1" applyProtection="1">
      <alignment horizontal="center" vertical="center"/>
    </xf>
    <xf numFmtId="9" fontId="38" fillId="24" borderId="10" xfId="40" applyFont="1" applyFill="1" applyBorder="1" applyAlignment="1" applyProtection="1">
      <alignment horizontal="center" vertical="center"/>
    </xf>
    <xf numFmtId="1" fontId="38" fillId="24"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6" borderId="12" xfId="0" applyNumberFormat="1" applyFont="1" applyFill="1" applyBorder="1" applyAlignment="1" applyProtection="1">
      <alignment horizontal="center" vertical="center"/>
    </xf>
    <xf numFmtId="9" fontId="43" fillId="26" borderId="12" xfId="40" applyFont="1" applyFill="1" applyBorder="1" applyAlignment="1" applyProtection="1">
      <alignment horizontal="center" vertical="center"/>
    </xf>
    <xf numFmtId="1" fontId="43" fillId="0" borderId="12" xfId="0" applyNumberFormat="1" applyFont="1" applyBorder="1" applyAlignment="1" applyProtection="1">
      <alignment horizontal="center" vertical="center"/>
    </xf>
    <xf numFmtId="0" fontId="38"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1"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3" fillId="23" borderId="0" xfId="0" applyFont="1" applyFill="1" applyBorder="1" applyAlignment="1" applyProtection="1">
      <alignment vertical="center"/>
    </xf>
    <xf numFmtId="0" fontId="38" fillId="24" borderId="0" xfId="0" applyFont="1" applyFill="1" applyAlignment="1" applyProtection="1">
      <alignment vertical="center"/>
    </xf>
    <xf numFmtId="0" fontId="43" fillId="22" borderId="11" xfId="0" applyFont="1" applyFill="1" applyBorder="1" applyAlignment="1" applyProtection="1">
      <alignment vertical="center"/>
    </xf>
    <xf numFmtId="0" fontId="43" fillId="0" borderId="12" xfId="0" quotePrefix="1" applyFont="1" applyFill="1" applyBorder="1" applyAlignment="1" applyProtection="1">
      <alignment horizontal="center" vertical="center"/>
    </xf>
    <xf numFmtId="1" fontId="43" fillId="0" borderId="12" xfId="0" applyNumberFormat="1" applyFont="1" applyFill="1" applyBorder="1" applyAlignment="1" applyProtection="1">
      <alignment horizontal="center" vertical="center"/>
    </xf>
    <xf numFmtId="0" fontId="43" fillId="0" borderId="12" xfId="0" applyFont="1" applyBorder="1" applyAlignment="1" applyProtection="1">
      <alignment vertical="center"/>
    </xf>
    <xf numFmtId="0" fontId="43"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2" fillId="24" borderId="16" xfId="0" applyNumberFormat="1" applyFont="1" applyFill="1" applyBorder="1" applyAlignment="1" applyProtection="1">
      <alignment horizontal="left" vertical="center"/>
    </xf>
    <xf numFmtId="0" fontId="42" fillId="24" borderId="16" xfId="0" applyFont="1" applyFill="1" applyBorder="1" applyAlignment="1" applyProtection="1">
      <alignment vertical="center"/>
    </xf>
    <xf numFmtId="0" fontId="38" fillId="24" borderId="16" xfId="0" applyFont="1" applyFill="1" applyBorder="1" applyAlignment="1" applyProtection="1">
      <alignment vertical="center"/>
    </xf>
    <xf numFmtId="0" fontId="38" fillId="24" borderId="16" xfId="0" applyNumberFormat="1" applyFont="1" applyFill="1" applyBorder="1" applyAlignment="1" applyProtection="1">
      <alignment horizontal="center" vertical="center"/>
    </xf>
    <xf numFmtId="165" fontId="38" fillId="24" borderId="16" xfId="0" applyNumberFormat="1" applyFont="1" applyFill="1" applyBorder="1" applyAlignment="1" applyProtection="1">
      <alignment horizontal="right" vertical="center"/>
    </xf>
    <xf numFmtId="1" fontId="38" fillId="24" borderId="16" xfId="40" applyNumberFormat="1" applyFont="1" applyFill="1" applyBorder="1" applyAlignment="1" applyProtection="1">
      <alignment horizontal="center" vertical="center"/>
    </xf>
    <xf numFmtId="9" fontId="38" fillId="24" borderId="16" xfId="40" applyFont="1" applyFill="1" applyBorder="1" applyAlignment="1" applyProtection="1">
      <alignment horizontal="center" vertical="center"/>
    </xf>
    <xf numFmtId="1" fontId="38"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48" fillId="24" borderId="16" xfId="0" applyNumberFormat="1" applyFont="1" applyFill="1" applyBorder="1" applyAlignment="1" applyProtection="1">
      <alignment horizontal="center" vertical="center"/>
    </xf>
    <xf numFmtId="1" fontId="49" fillId="0" borderId="12" xfId="0" applyNumberFormat="1" applyFont="1" applyBorder="1" applyAlignment="1" applyProtection="1">
      <alignment horizontal="center" vertical="center"/>
    </xf>
    <xf numFmtId="1" fontId="48" fillId="24" borderId="10"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3" fillId="25" borderId="12" xfId="0" applyNumberFormat="1" applyFont="1" applyFill="1" applyBorder="1" applyAlignment="1" applyProtection="1">
      <alignment horizontal="center" vertical="center"/>
    </xf>
    <xf numFmtId="165" fontId="43" fillId="0" borderId="12" xfId="0" applyNumberFormat="1" applyFont="1" applyBorder="1" applyAlignment="1" applyProtection="1">
      <alignment horizontal="center" vertical="center"/>
    </xf>
    <xf numFmtId="165" fontId="38" fillId="24" borderId="10" xfId="0" applyNumberFormat="1"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8" fillId="24" borderId="0" xfId="0" applyFont="1" applyFill="1" applyAlignment="1" applyProtection="1">
      <alignment horizontal="center" vertical="center"/>
    </xf>
    <xf numFmtId="0" fontId="38" fillId="24"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4"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8" fillId="24" borderId="16" xfId="0" applyNumberFormat="1" applyFont="1" applyFill="1" applyBorder="1" applyAlignment="1" applyProtection="1">
      <alignment horizontal="center" vertical="center"/>
    </xf>
    <xf numFmtId="0" fontId="51" fillId="0" borderId="20" xfId="0" applyNumberFormat="1" applyFont="1" applyFill="1" applyBorder="1" applyAlignment="1" applyProtection="1">
      <alignment horizontal="left" vertical="center"/>
    </xf>
    <xf numFmtId="0" fontId="51" fillId="0" borderId="20" xfId="0" applyFont="1" applyFill="1" applyBorder="1" applyAlignment="1" applyProtection="1">
      <alignment horizontal="left" vertical="center"/>
    </xf>
    <xf numFmtId="0" fontId="51" fillId="0" borderId="20" xfId="0" applyFont="1" applyFill="1" applyBorder="1" applyAlignment="1" applyProtection="1">
      <alignment horizontal="center" vertical="center" wrapText="1"/>
    </xf>
    <xf numFmtId="0" fontId="52" fillId="0" borderId="20" xfId="0" applyNumberFormat="1" applyFont="1" applyFill="1" applyBorder="1" applyAlignment="1" applyProtection="1">
      <alignment horizontal="center" vertical="center" wrapText="1"/>
    </xf>
    <xf numFmtId="0" fontId="51" fillId="0" borderId="20" xfId="0" applyFont="1" applyFill="1" applyBorder="1" applyAlignment="1" applyProtection="1">
      <alignment horizontal="center" vertical="center"/>
    </xf>
    <xf numFmtId="0" fontId="38" fillId="0" borderId="21" xfId="0" applyNumberFormat="1" applyFont="1" applyFill="1" applyBorder="1" applyAlignment="1" applyProtection="1">
      <alignment horizontal="center" vertical="center" shrinkToFit="1"/>
    </xf>
    <xf numFmtId="0" fontId="38" fillId="0" borderId="22" xfId="0" applyNumberFormat="1" applyFont="1" applyFill="1" applyBorder="1" applyAlignment="1" applyProtection="1">
      <alignment horizontal="center" vertical="center" shrinkToFit="1"/>
    </xf>
    <xf numFmtId="0" fontId="38"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43" fillId="0" borderId="12" xfId="0" applyFont="1" applyFill="1" applyBorder="1" applyAlignment="1" applyProtection="1">
      <alignment horizontal="center" vertical="center"/>
    </xf>
    <xf numFmtId="0" fontId="38" fillId="0" borderId="10" xfId="0" applyFont="1" applyFill="1" applyBorder="1" applyAlignment="1" applyProtection="1">
      <alignment horizontal="left" vertical="center" wrapText="1" indent="1"/>
    </xf>
    <xf numFmtId="0" fontId="41" fillId="0" borderId="24" xfId="0" applyNumberFormat="1" applyFont="1" applyFill="1" applyBorder="1" applyAlignment="1" applyProtection="1">
      <alignment horizontal="center" vertical="center"/>
      <protection locked="0"/>
    </xf>
    <xf numFmtId="0" fontId="42"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1" fillId="0" borderId="17" xfId="0" applyNumberFormat="1" applyFont="1" applyFill="1" applyBorder="1" applyAlignment="1" applyProtection="1">
      <alignment horizontal="center" vertical="center" shrinkToFit="1"/>
      <protection locked="0"/>
    </xf>
    <xf numFmtId="0" fontId="47" fillId="0" borderId="18"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9" xfId="0" applyNumberFormat="1" applyFont="1" applyFill="1" applyBorder="1" applyAlignment="1" applyProtection="1">
      <alignment horizontal="center" vertical="center"/>
    </xf>
    <xf numFmtId="164" fontId="41" fillId="0" borderId="24" xfId="0" applyNumberFormat="1" applyFont="1" applyFill="1" applyBorder="1" applyAlignment="1" applyProtection="1">
      <alignment horizontal="center" vertical="center" shrinkToFit="1"/>
      <protection locked="0"/>
    </xf>
    <xf numFmtId="167" fontId="41" fillId="0" borderId="18" xfId="0" applyNumberFormat="1" applyFont="1" applyFill="1" applyBorder="1" applyAlignment="1" applyProtection="1">
      <alignment horizontal="center" vertical="center"/>
    </xf>
    <xf numFmtId="167" fontId="41" fillId="0" borderId="13" xfId="0" applyNumberFormat="1" applyFont="1" applyFill="1" applyBorder="1" applyAlignment="1" applyProtection="1">
      <alignment horizontal="center" vertical="center"/>
    </xf>
    <xf numFmtId="167" fontId="41" fillId="0" borderId="19" xfId="0" applyNumberFormat="1" applyFont="1" applyFill="1" applyBorder="1" applyAlignment="1" applyProtection="1">
      <alignment horizontal="center" vertical="center"/>
    </xf>
    <xf numFmtId="0" fontId="57" fillId="0" borderId="0" xfId="0" applyFont="1" applyFill="1" applyBorder="1" applyAlignment="1">
      <alignment horizontal="left"/>
    </xf>
    <xf numFmtId="0" fontId="38" fillId="0" borderId="0" xfId="44" applyFont="1" applyBorder="1" applyAlignment="1">
      <alignment horizontal="left" wrapText="1"/>
    </xf>
    <xf numFmtId="0" fontId="38" fillId="0" borderId="0" xfId="44" applyFont="1" applyBorder="1"/>
    <xf numFmtId="0" fontId="38" fillId="0" borderId="0" xfId="44" applyFont="1" applyBorder="1" applyAlignment="1">
      <alignment wrapText="1"/>
    </xf>
    <xf numFmtId="0" fontId="38" fillId="0" borderId="0" xfId="45" applyFont="1" applyBorder="1" applyAlignment="1">
      <alignment horizontal="left" wrapText="1"/>
    </xf>
    <xf numFmtId="0" fontId="41" fillId="0" borderId="0" xfId="45" applyFont="1" applyBorder="1" applyAlignment="1">
      <alignment horizontal="left" wrapText="1"/>
    </xf>
    <xf numFmtId="1" fontId="49" fillId="0" borderId="0" xfId="0" applyNumberFormat="1" applyFont="1" applyBorder="1" applyAlignment="1" applyProtection="1">
      <alignment horizontal="center" vertical="center"/>
    </xf>
    <xf numFmtId="172" fontId="43" fillId="25" borderId="12" xfId="0" applyNumberFormat="1" applyFont="1" applyFill="1" applyBorder="1" applyAlignment="1" applyProtection="1">
      <alignment horizontal="center" vertical="center"/>
    </xf>
    <xf numFmtId="172" fontId="43" fillId="0" borderId="12" xfId="0" applyNumberFormat="1" applyFont="1" applyBorder="1" applyAlignment="1" applyProtection="1">
      <alignment horizontal="center" vertical="center"/>
    </xf>
    <xf numFmtId="172" fontId="38" fillId="24" borderId="10" xfId="0" applyNumberFormat="1" applyFont="1" applyFill="1" applyBorder="1" applyAlignment="1" applyProtection="1">
      <alignment horizontal="center" vertic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31000000}"/>
    <cellStyle name="Normal 3" xfId="45" xr:uid="{00000000-0005-0000-0000-000032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0">
    <dxf>
      <fill>
        <patternFill>
          <bgColor rgb="FFFFC000"/>
        </patternFill>
      </fill>
    </dxf>
    <dxf>
      <fill>
        <patternFill>
          <bgColor theme="1"/>
        </patternFill>
      </fill>
    </dxf>
    <dxf>
      <fill>
        <patternFill>
          <bgColor theme="7" tint="-0.24994659260841701"/>
        </patternFill>
      </fill>
    </dxf>
    <dxf>
      <fill>
        <patternFill>
          <bgColor theme="3" tint="-0.24994659260841701"/>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
      <fill>
        <patternFill>
          <bgColor rgb="FFFFC000"/>
        </patternFill>
      </fill>
    </dxf>
    <dxf>
      <fill>
        <patternFill>
          <bgColor theme="1"/>
        </patternFill>
      </fill>
    </dxf>
    <dxf>
      <fill>
        <patternFill>
          <bgColor theme="7" tint="-0.24994659260841701"/>
        </patternFill>
      </fill>
    </dxf>
    <dxf>
      <fill>
        <patternFill>
          <bgColor theme="3" tint="-0.24994659260841701"/>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
      <fill>
        <patternFill>
          <bgColor theme="7" tint="-0.24994659260841701"/>
        </patternFill>
      </fill>
    </dxf>
    <dxf>
      <fill>
        <patternFill>
          <bgColor theme="3" tint="-0.24994659260841701"/>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
      <fill>
        <patternFill>
          <bgColor theme="7" tint="-0.24994659260841701"/>
        </patternFill>
      </fill>
    </dxf>
    <dxf>
      <fill>
        <patternFill>
          <bgColor theme="3" tint="-0.24994659260841701"/>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
      <fill>
        <patternFill>
          <bgColor theme="3" tint="-0.24994659260841701"/>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theme="7" tint="-0.24994659260841701"/>
        </patternFill>
      </fill>
    </dxf>
    <dxf>
      <fill>
        <patternFill>
          <bgColor theme="0" tint="-0.499984740745262"/>
        </patternFill>
      </fill>
    </dxf>
    <dxf>
      <fill>
        <patternFill>
          <bgColor theme="1"/>
        </patternFill>
      </fill>
    </dxf>
    <dxf>
      <fill>
        <patternFill>
          <bgColor rgb="FFFFCC00"/>
        </patternFill>
      </fill>
    </dxf>
    <dxf>
      <fill>
        <patternFill>
          <bgColor theme="3" tint="-0.24994659260841701"/>
        </patternFill>
      </fill>
    </dxf>
    <dxf>
      <font>
        <color theme="0"/>
      </font>
      <fill>
        <patternFill>
          <bgColor theme="5"/>
        </patternFill>
      </fill>
    </dxf>
    <dxf>
      <fill>
        <patternFill>
          <bgColor theme="7" tint="-0.24994659260841701"/>
        </patternFill>
      </fill>
    </dxf>
    <dxf>
      <fill>
        <patternFill>
          <bgColor theme="0" tint="-0.499984740745262"/>
        </patternFill>
      </fill>
    </dxf>
    <dxf>
      <border>
        <left style="thin">
          <color rgb="FFC00000"/>
        </left>
        <right style="thin">
          <color rgb="FFC00000"/>
        </right>
        <vertical/>
        <horizontal/>
      </border>
    </dxf>
    <dxf>
      <fill>
        <patternFill>
          <bgColor theme="1"/>
        </patternFill>
      </fill>
    </dxf>
    <dxf>
      <fill>
        <patternFill>
          <bgColor rgb="FFFFCC00"/>
        </patternFill>
      </fill>
    </dxf>
    <dxf>
      <fill>
        <patternFill>
          <bgColor theme="3" tint="-0.24994659260841701"/>
        </patternFill>
      </fill>
    </dxf>
    <dxf>
      <font>
        <color theme="0"/>
      </font>
      <fill>
        <patternFill>
          <bgColor theme="5"/>
        </patternFill>
      </fill>
    </dxf>
    <dxf>
      <fill>
        <patternFill>
          <bgColor theme="7" tint="-0.24994659260841701"/>
        </patternFill>
      </fill>
    </dxf>
    <dxf>
      <fill>
        <patternFill>
          <bgColor theme="0" tint="-0.499984740745262"/>
        </patternFill>
      </fill>
    </dxf>
    <dxf>
      <border>
        <left style="thin">
          <color rgb="FFC00000"/>
        </left>
        <right style="thin">
          <color rgb="FFC00000"/>
        </right>
        <vertical/>
        <horizontal/>
      </border>
    </dxf>
    <dxf>
      <fill>
        <patternFill>
          <bgColor theme="1"/>
        </patternFill>
      </fill>
    </dxf>
    <dxf>
      <fill>
        <patternFill>
          <bgColor rgb="FFFFCC00"/>
        </patternFill>
      </fill>
    </dxf>
    <dxf>
      <fill>
        <patternFill>
          <bgColor theme="3" tint="-0.24994659260841701"/>
        </patternFill>
      </fill>
    </dxf>
    <dxf>
      <font>
        <color theme="0"/>
      </font>
      <fill>
        <patternFill>
          <bgColor theme="5"/>
        </patternFill>
      </fill>
    </dxf>
    <dxf>
      <fill>
        <patternFill>
          <bgColor theme="7" tint="-0.24994659260841701"/>
        </patternFill>
      </fill>
    </dxf>
    <dxf>
      <fill>
        <patternFill>
          <bgColor rgb="FFFFCC00"/>
        </patternFill>
      </fill>
    </dxf>
    <dxf>
      <fill>
        <patternFill>
          <bgColor theme="3" tint="-0.24994659260841701"/>
        </patternFill>
      </fill>
    </dxf>
    <dxf>
      <border>
        <left style="thin">
          <color rgb="FFC00000"/>
        </left>
        <right style="thin">
          <color rgb="FFC00000"/>
        </right>
        <vertical/>
        <horizontal/>
      </border>
    </dxf>
    <dxf>
      <fill>
        <patternFill>
          <bgColor theme="0" tint="-0.499984740745262"/>
        </patternFill>
      </fill>
    </dxf>
    <dxf>
      <fill>
        <patternFill>
          <bgColor theme="7" tint="-0.24994659260841701"/>
        </patternFill>
      </fill>
    </dxf>
    <dxf>
      <fill>
        <patternFill>
          <bgColor theme="1"/>
        </patternFill>
      </fill>
    </dxf>
    <dxf>
      <border>
        <left style="thin">
          <color rgb="FFC00000"/>
        </left>
        <right style="thin">
          <color rgb="FFC00000"/>
        </right>
        <vertical/>
        <horizontal/>
      </border>
    </dxf>
    <dxf>
      <fill>
        <patternFill>
          <bgColor rgb="FFFFCC00"/>
        </patternFill>
      </fill>
    </dxf>
    <dxf>
      <fill>
        <patternFill>
          <bgColor theme="3" tint="-0.24994659260841701"/>
        </patternFill>
      </fill>
    </dxf>
    <dxf>
      <fill>
        <patternFill>
          <bgColor theme="0" tint="-0.499984740745262"/>
        </patternFill>
      </fill>
    </dxf>
    <dxf>
      <fill>
        <patternFill>
          <bgColor theme="1"/>
        </patternFill>
      </fill>
    </dxf>
    <dxf>
      <border>
        <left style="thin">
          <color rgb="FFC00000"/>
        </left>
        <right style="thin">
          <color rgb="FFC00000"/>
        </right>
        <vertical/>
        <horizontal/>
      </border>
    </dxf>
    <dxf>
      <fill>
        <patternFill>
          <bgColor rgb="FFFFCC00"/>
        </patternFill>
      </fill>
    </dxf>
    <dxf>
      <fill>
        <patternFill>
          <bgColor theme="3" tint="-0.24994659260841701"/>
        </patternFill>
      </fill>
    </dxf>
    <dxf>
      <fill>
        <patternFill>
          <bgColor theme="0" tint="-0.499984740745262"/>
        </patternFill>
      </fill>
    </dxf>
    <dxf>
      <fill>
        <patternFill>
          <bgColor theme="7" tint="-0.24994659260841701"/>
        </patternFill>
      </fill>
    </dxf>
    <dxf>
      <fill>
        <patternFill>
          <bgColor theme="1"/>
        </patternFill>
      </fill>
    </dxf>
    <dxf>
      <font>
        <color theme="0"/>
      </font>
      <fill>
        <patternFill>
          <bgColor theme="5"/>
        </patternFill>
      </fill>
    </dxf>
    <dxf>
      <border>
        <left style="thin">
          <color rgb="FFC00000"/>
        </left>
        <right style="thin">
          <color rgb="FFC00000"/>
        </right>
        <vertical/>
        <horizontal/>
      </border>
    </dxf>
    <dxf>
      <fill>
        <patternFill>
          <bgColor rgb="FFFFCC00"/>
        </patternFill>
      </fill>
    </dxf>
    <dxf>
      <fill>
        <patternFill>
          <bgColor theme="3" tint="-0.24994659260841701"/>
        </patternFill>
      </fill>
    </dxf>
    <dxf>
      <fill>
        <patternFill>
          <bgColor theme="0" tint="-0.499984740745262"/>
        </patternFill>
      </fill>
    </dxf>
    <dxf>
      <fill>
        <patternFill>
          <bgColor theme="7" tint="-0.24994659260841701"/>
        </patternFill>
      </fill>
    </dxf>
    <dxf>
      <fill>
        <patternFill>
          <bgColor theme="1"/>
        </patternFill>
      </fill>
    </dxf>
    <dxf>
      <border>
        <left style="thin">
          <color rgb="FFC00000"/>
        </left>
        <right style="thin">
          <color rgb="FFC00000"/>
        </right>
        <vertical/>
        <horizontal/>
      </border>
    </dxf>
    <dxf>
      <fill>
        <patternFill>
          <bgColor rgb="FFFFCC00"/>
        </patternFill>
      </fill>
    </dxf>
    <dxf>
      <fill>
        <patternFill>
          <bgColor theme="3" tint="-0.24994659260841701"/>
        </patternFill>
      </fill>
    </dxf>
    <dxf>
      <fill>
        <patternFill>
          <bgColor theme="0" tint="-0.499984740745262"/>
        </patternFill>
      </fill>
    </dxf>
    <dxf>
      <fill>
        <patternFill>
          <bgColor theme="7" tint="-0.24994659260841701"/>
        </patternFill>
      </fill>
    </dxf>
    <dxf>
      <fill>
        <patternFill>
          <bgColor theme="1"/>
        </patternFill>
      </fill>
    </dxf>
    <dxf>
      <border>
        <left style="thin">
          <color rgb="FFC00000"/>
        </left>
        <right style="thin">
          <color rgb="FFC00000"/>
        </right>
        <vertical/>
        <horizontal/>
      </border>
    </dxf>
    <dxf>
      <fill>
        <patternFill>
          <bgColor rgb="FFFFCC00"/>
        </patternFill>
      </fill>
    </dxf>
    <dxf>
      <fill>
        <patternFill>
          <bgColor theme="3" tint="-0.24994659260841701"/>
        </patternFill>
      </fill>
    </dxf>
    <dxf>
      <fill>
        <patternFill>
          <bgColor theme="0" tint="-0.499984740745262"/>
        </patternFill>
      </fill>
    </dxf>
    <dxf>
      <fill>
        <patternFill>
          <bgColor theme="7" tint="-0.24994659260841701"/>
        </patternFill>
      </fill>
    </dxf>
    <dxf>
      <fill>
        <patternFill>
          <bgColor theme="1"/>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388620</xdr:colOff>
      <xdr:row>5</xdr:row>
      <xdr:rowOff>142875</xdr:rowOff>
    </xdr:from>
    <xdr:to>
      <xdr:col>24</xdr:col>
      <xdr:colOff>148590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4"/>
  <sheetViews>
    <sheetView showGridLines="0" tabSelected="1" topLeftCell="C1" zoomScale="80" zoomScaleNormal="80" workbookViewId="0">
      <pane ySplit="7" topLeftCell="A8" activePane="bottomLeft" state="frozen"/>
      <selection pane="bottomLeft" activeCell="K24" sqref="K24"/>
    </sheetView>
  </sheetViews>
  <sheetFormatPr defaultColWidth="9.109375" defaultRowHeight="13.2" x14ac:dyDescent="0.25"/>
  <cols>
    <col min="1" max="1" width="6.88671875" style="5" customWidth="1"/>
    <col min="2" max="2" width="20.88671875" style="1" customWidth="1"/>
    <col min="3" max="3" width="16.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19" t="s">
        <v>150</v>
      </c>
      <c r="B1" s="47"/>
      <c r="C1" s="47"/>
      <c r="D1" s="47"/>
      <c r="E1" s="47"/>
      <c r="F1" s="47"/>
      <c r="I1" s="126"/>
      <c r="K1" s="157" t="s">
        <v>70</v>
      </c>
      <c r="L1" s="157"/>
      <c r="M1" s="157"/>
      <c r="N1" s="157"/>
      <c r="O1" s="157"/>
      <c r="P1" s="157"/>
      <c r="Q1" s="157"/>
      <c r="R1" s="157"/>
      <c r="S1" s="157"/>
      <c r="T1" s="157"/>
      <c r="U1" s="157"/>
      <c r="V1" s="157"/>
      <c r="W1" s="157"/>
      <c r="X1" s="157"/>
      <c r="Y1" s="157"/>
      <c r="Z1" s="157"/>
      <c r="AA1" s="157"/>
      <c r="AB1" s="157"/>
      <c r="AC1" s="157"/>
      <c r="AD1" s="157"/>
      <c r="AE1" s="157"/>
    </row>
    <row r="2" spans="1:66" ht="18" customHeight="1" x14ac:dyDescent="0.25">
      <c r="A2" s="52" t="s">
        <v>163</v>
      </c>
      <c r="B2" s="22"/>
      <c r="C2" s="22"/>
      <c r="D2" s="34"/>
      <c r="E2" s="154"/>
      <c r="F2" s="154"/>
      <c r="H2" s="2"/>
    </row>
    <row r="3" spans="1:66" ht="13.8"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4"/>
      <c r="B4" s="108" t="s">
        <v>67</v>
      </c>
      <c r="C4" s="162">
        <v>43370</v>
      </c>
      <c r="D4" s="162"/>
      <c r="E4" s="162"/>
      <c r="F4" s="105"/>
      <c r="G4" s="108" t="s">
        <v>66</v>
      </c>
      <c r="H4" s="123">
        <v>7</v>
      </c>
      <c r="I4" s="106"/>
      <c r="J4" s="50"/>
      <c r="K4" s="159" t="str">
        <f>"Week "&amp;(K6-($C$4-WEEKDAY($C$4,1)+2))/7+1</f>
        <v>Week 7</v>
      </c>
      <c r="L4" s="160"/>
      <c r="M4" s="160"/>
      <c r="N4" s="160"/>
      <c r="O4" s="160"/>
      <c r="P4" s="160"/>
      <c r="Q4" s="161"/>
      <c r="R4" s="159" t="str">
        <f>"Week "&amp;(R6-($C$4-WEEKDAY($C$4,1)+2))/7+1</f>
        <v>Week 8</v>
      </c>
      <c r="S4" s="160"/>
      <c r="T4" s="160"/>
      <c r="U4" s="160"/>
      <c r="V4" s="160"/>
      <c r="W4" s="160"/>
      <c r="X4" s="161"/>
      <c r="Y4" s="159" t="str">
        <f>"Week "&amp;(Y6-($C$4-WEEKDAY($C$4,1)+2))/7+1</f>
        <v>Week 9</v>
      </c>
      <c r="Z4" s="160"/>
      <c r="AA4" s="160"/>
      <c r="AB4" s="160"/>
      <c r="AC4" s="160"/>
      <c r="AD4" s="160"/>
      <c r="AE4" s="161"/>
      <c r="AF4" s="159" t="str">
        <f>"Week "&amp;(AF6-($C$4-WEEKDAY($C$4,1)+2))/7+1</f>
        <v>Week 10</v>
      </c>
      <c r="AG4" s="160"/>
      <c r="AH4" s="160"/>
      <c r="AI4" s="160"/>
      <c r="AJ4" s="160"/>
      <c r="AK4" s="160"/>
      <c r="AL4" s="161"/>
      <c r="AM4" s="159" t="str">
        <f>"Week "&amp;(AM6-($C$4-WEEKDAY($C$4,1)+2))/7+1</f>
        <v>Week 11</v>
      </c>
      <c r="AN4" s="160"/>
      <c r="AO4" s="160"/>
      <c r="AP4" s="160"/>
      <c r="AQ4" s="160"/>
      <c r="AR4" s="160"/>
      <c r="AS4" s="161"/>
      <c r="AT4" s="159" t="str">
        <f>"Week "&amp;(AT6-($C$4-WEEKDAY($C$4,1)+2))/7+1</f>
        <v>Week 12</v>
      </c>
      <c r="AU4" s="160"/>
      <c r="AV4" s="160"/>
      <c r="AW4" s="160"/>
      <c r="AX4" s="160"/>
      <c r="AY4" s="160"/>
      <c r="AZ4" s="161"/>
      <c r="BA4" s="159" t="str">
        <f>"Week "&amp;(BA6-($C$4-WEEKDAY($C$4,1)+2))/7+1</f>
        <v>Week 13</v>
      </c>
      <c r="BB4" s="160"/>
      <c r="BC4" s="160"/>
      <c r="BD4" s="160"/>
      <c r="BE4" s="160"/>
      <c r="BF4" s="160"/>
      <c r="BG4" s="161"/>
      <c r="BH4" s="159" t="str">
        <f>"Week "&amp;(BH6-($C$4-WEEKDAY($C$4,1)+2))/7+1</f>
        <v>Week 14</v>
      </c>
      <c r="BI4" s="160"/>
      <c r="BJ4" s="160"/>
      <c r="BK4" s="160"/>
      <c r="BL4" s="160"/>
      <c r="BM4" s="160"/>
      <c r="BN4" s="161"/>
    </row>
    <row r="5" spans="1:66" ht="17.25" customHeight="1" x14ac:dyDescent="0.25">
      <c r="A5" s="104"/>
      <c r="B5" s="108" t="s">
        <v>68</v>
      </c>
      <c r="C5" s="158"/>
      <c r="D5" s="158"/>
      <c r="E5" s="158"/>
      <c r="F5" s="107"/>
      <c r="G5" s="107"/>
      <c r="H5" s="107"/>
      <c r="I5" s="107"/>
      <c r="J5" s="50"/>
      <c r="K5" s="163">
        <f>K6</f>
        <v>43409</v>
      </c>
      <c r="L5" s="164"/>
      <c r="M5" s="164"/>
      <c r="N5" s="164"/>
      <c r="O5" s="164"/>
      <c r="P5" s="164"/>
      <c r="Q5" s="165"/>
      <c r="R5" s="163">
        <f>R6</f>
        <v>43416</v>
      </c>
      <c r="S5" s="164"/>
      <c r="T5" s="164"/>
      <c r="U5" s="164"/>
      <c r="V5" s="164"/>
      <c r="W5" s="164"/>
      <c r="X5" s="165"/>
      <c r="Y5" s="163">
        <f>Y6</f>
        <v>43423</v>
      </c>
      <c r="Z5" s="164"/>
      <c r="AA5" s="164"/>
      <c r="AB5" s="164"/>
      <c r="AC5" s="164"/>
      <c r="AD5" s="164"/>
      <c r="AE5" s="165"/>
      <c r="AF5" s="163">
        <f>AF6</f>
        <v>43430</v>
      </c>
      <c r="AG5" s="164"/>
      <c r="AH5" s="164"/>
      <c r="AI5" s="164"/>
      <c r="AJ5" s="164"/>
      <c r="AK5" s="164"/>
      <c r="AL5" s="165"/>
      <c r="AM5" s="163">
        <f>AM6</f>
        <v>43437</v>
      </c>
      <c r="AN5" s="164"/>
      <c r="AO5" s="164"/>
      <c r="AP5" s="164"/>
      <c r="AQ5" s="164"/>
      <c r="AR5" s="164"/>
      <c r="AS5" s="165"/>
      <c r="AT5" s="163">
        <f>AT6</f>
        <v>43444</v>
      </c>
      <c r="AU5" s="164"/>
      <c r="AV5" s="164"/>
      <c r="AW5" s="164"/>
      <c r="AX5" s="164"/>
      <c r="AY5" s="164"/>
      <c r="AZ5" s="165"/>
      <c r="BA5" s="163">
        <f>BA6</f>
        <v>43451</v>
      </c>
      <c r="BB5" s="164"/>
      <c r="BC5" s="164"/>
      <c r="BD5" s="164"/>
      <c r="BE5" s="164"/>
      <c r="BF5" s="164"/>
      <c r="BG5" s="165"/>
      <c r="BH5" s="163">
        <f>BH6</f>
        <v>43458</v>
      </c>
      <c r="BI5" s="164"/>
      <c r="BJ5" s="164"/>
      <c r="BK5" s="164"/>
      <c r="BL5" s="164"/>
      <c r="BM5" s="164"/>
      <c r="BN5" s="165"/>
    </row>
    <row r="6" spans="1:66" x14ac:dyDescent="0.25">
      <c r="A6" s="49"/>
      <c r="B6" s="50"/>
      <c r="C6" s="50"/>
      <c r="D6" s="51"/>
      <c r="E6" s="50"/>
      <c r="F6" s="50"/>
      <c r="G6" s="50"/>
      <c r="H6" s="50"/>
      <c r="I6" s="50"/>
      <c r="J6" s="50"/>
      <c r="K6" s="87">
        <f>C4-WEEKDAY(C4,1)+2+7*(H4-1)</f>
        <v>43409</v>
      </c>
      <c r="L6" s="78">
        <f t="shared" ref="L6:AQ6" si="0">K6+1</f>
        <v>43410</v>
      </c>
      <c r="M6" s="78">
        <f t="shared" si="0"/>
        <v>43411</v>
      </c>
      <c r="N6" s="78">
        <f t="shared" si="0"/>
        <v>43412</v>
      </c>
      <c r="O6" s="78">
        <f t="shared" si="0"/>
        <v>43413</v>
      </c>
      <c r="P6" s="78">
        <f t="shared" si="0"/>
        <v>43414</v>
      </c>
      <c r="Q6" s="88">
        <f t="shared" si="0"/>
        <v>43415</v>
      </c>
      <c r="R6" s="87">
        <f t="shared" si="0"/>
        <v>43416</v>
      </c>
      <c r="S6" s="78">
        <f t="shared" si="0"/>
        <v>43417</v>
      </c>
      <c r="T6" s="78">
        <f t="shared" si="0"/>
        <v>43418</v>
      </c>
      <c r="U6" s="78">
        <f t="shared" si="0"/>
        <v>43419</v>
      </c>
      <c r="V6" s="78">
        <f t="shared" si="0"/>
        <v>43420</v>
      </c>
      <c r="W6" s="78">
        <f t="shared" si="0"/>
        <v>43421</v>
      </c>
      <c r="X6" s="88">
        <f t="shared" si="0"/>
        <v>43422</v>
      </c>
      <c r="Y6" s="87">
        <f t="shared" si="0"/>
        <v>43423</v>
      </c>
      <c r="Z6" s="78">
        <f t="shared" si="0"/>
        <v>43424</v>
      </c>
      <c r="AA6" s="78">
        <f t="shared" si="0"/>
        <v>43425</v>
      </c>
      <c r="AB6" s="78">
        <f t="shared" si="0"/>
        <v>43426</v>
      </c>
      <c r="AC6" s="78">
        <f t="shared" si="0"/>
        <v>43427</v>
      </c>
      <c r="AD6" s="78">
        <f t="shared" si="0"/>
        <v>43428</v>
      </c>
      <c r="AE6" s="88">
        <f t="shared" si="0"/>
        <v>43429</v>
      </c>
      <c r="AF6" s="87">
        <f t="shared" si="0"/>
        <v>43430</v>
      </c>
      <c r="AG6" s="78">
        <f t="shared" si="0"/>
        <v>43431</v>
      </c>
      <c r="AH6" s="78">
        <f t="shared" si="0"/>
        <v>43432</v>
      </c>
      <c r="AI6" s="78">
        <f t="shared" si="0"/>
        <v>43433</v>
      </c>
      <c r="AJ6" s="78">
        <f t="shared" si="0"/>
        <v>43434</v>
      </c>
      <c r="AK6" s="78">
        <f t="shared" si="0"/>
        <v>43435</v>
      </c>
      <c r="AL6" s="88">
        <f t="shared" si="0"/>
        <v>43436</v>
      </c>
      <c r="AM6" s="87">
        <f t="shared" si="0"/>
        <v>43437</v>
      </c>
      <c r="AN6" s="78">
        <f t="shared" si="0"/>
        <v>43438</v>
      </c>
      <c r="AO6" s="78">
        <f t="shared" si="0"/>
        <v>43439</v>
      </c>
      <c r="AP6" s="78">
        <f t="shared" si="0"/>
        <v>43440</v>
      </c>
      <c r="AQ6" s="78">
        <f t="shared" si="0"/>
        <v>43441</v>
      </c>
      <c r="AR6" s="78">
        <f t="shared" ref="AR6:BN6" si="1">AQ6+1</f>
        <v>43442</v>
      </c>
      <c r="AS6" s="88">
        <f t="shared" si="1"/>
        <v>43443</v>
      </c>
      <c r="AT6" s="87">
        <f t="shared" si="1"/>
        <v>43444</v>
      </c>
      <c r="AU6" s="78">
        <f t="shared" si="1"/>
        <v>43445</v>
      </c>
      <c r="AV6" s="78">
        <f t="shared" si="1"/>
        <v>43446</v>
      </c>
      <c r="AW6" s="78">
        <f t="shared" si="1"/>
        <v>43447</v>
      </c>
      <c r="AX6" s="78">
        <f t="shared" si="1"/>
        <v>43448</v>
      </c>
      <c r="AY6" s="78">
        <f t="shared" si="1"/>
        <v>43449</v>
      </c>
      <c r="AZ6" s="88">
        <f t="shared" si="1"/>
        <v>43450</v>
      </c>
      <c r="BA6" s="87">
        <f t="shared" si="1"/>
        <v>43451</v>
      </c>
      <c r="BB6" s="78">
        <f t="shared" si="1"/>
        <v>43452</v>
      </c>
      <c r="BC6" s="78">
        <f t="shared" si="1"/>
        <v>43453</v>
      </c>
      <c r="BD6" s="78">
        <f t="shared" si="1"/>
        <v>43454</v>
      </c>
      <c r="BE6" s="78">
        <f t="shared" si="1"/>
        <v>43455</v>
      </c>
      <c r="BF6" s="78">
        <f t="shared" si="1"/>
        <v>43456</v>
      </c>
      <c r="BG6" s="88">
        <f t="shared" si="1"/>
        <v>43457</v>
      </c>
      <c r="BH6" s="87">
        <f t="shared" si="1"/>
        <v>43458</v>
      </c>
      <c r="BI6" s="78">
        <f t="shared" si="1"/>
        <v>43459</v>
      </c>
      <c r="BJ6" s="78">
        <f t="shared" si="1"/>
        <v>43460</v>
      </c>
      <c r="BK6" s="78">
        <f t="shared" si="1"/>
        <v>43461</v>
      </c>
      <c r="BL6" s="78">
        <f t="shared" si="1"/>
        <v>43462</v>
      </c>
      <c r="BM6" s="78">
        <f t="shared" si="1"/>
        <v>43463</v>
      </c>
      <c r="BN6" s="88">
        <f t="shared" si="1"/>
        <v>43464</v>
      </c>
    </row>
    <row r="7" spans="1:66" s="118" customFormat="1" ht="24.6" thickBot="1" x14ac:dyDescent="0.3">
      <c r="A7" s="110" t="s">
        <v>149</v>
      </c>
      <c r="B7" s="111" t="s">
        <v>147</v>
      </c>
      <c r="C7" s="112" t="s">
        <v>148</v>
      </c>
      <c r="D7" s="113" t="s">
        <v>65</v>
      </c>
      <c r="E7" s="114" t="s">
        <v>146</v>
      </c>
      <c r="F7" s="114" t="s">
        <v>145</v>
      </c>
      <c r="G7" s="112" t="s">
        <v>144</v>
      </c>
      <c r="H7" s="112" t="s">
        <v>143</v>
      </c>
      <c r="I7" s="112" t="s">
        <v>142</v>
      </c>
      <c r="J7" s="112"/>
      <c r="K7" s="115" t="str">
        <f t="shared" ref="K7:AP7" si="2">CHOOSE(WEEKDAY(K6,1),"S","M","T","W","T","F","S")</f>
        <v>M</v>
      </c>
      <c r="L7" s="116" t="str">
        <f t="shared" si="2"/>
        <v>T</v>
      </c>
      <c r="M7" s="116" t="str">
        <f t="shared" si="2"/>
        <v>W</v>
      </c>
      <c r="N7" s="116" t="str">
        <f t="shared" si="2"/>
        <v>T</v>
      </c>
      <c r="O7" s="116" t="str">
        <f t="shared" si="2"/>
        <v>F</v>
      </c>
      <c r="P7" s="116" t="str">
        <f t="shared" si="2"/>
        <v>S</v>
      </c>
      <c r="Q7" s="117" t="str">
        <f t="shared" si="2"/>
        <v>S</v>
      </c>
      <c r="R7" s="115" t="str">
        <f t="shared" si="2"/>
        <v>M</v>
      </c>
      <c r="S7" s="116" t="str">
        <f t="shared" si="2"/>
        <v>T</v>
      </c>
      <c r="T7" s="116" t="str">
        <f t="shared" si="2"/>
        <v>W</v>
      </c>
      <c r="U7" s="116" t="str">
        <f t="shared" si="2"/>
        <v>T</v>
      </c>
      <c r="V7" s="116" t="str">
        <f t="shared" si="2"/>
        <v>F</v>
      </c>
      <c r="W7" s="116" t="str">
        <f t="shared" si="2"/>
        <v>S</v>
      </c>
      <c r="X7" s="117" t="str">
        <f t="shared" si="2"/>
        <v>S</v>
      </c>
      <c r="Y7" s="115" t="str">
        <f t="shared" si="2"/>
        <v>M</v>
      </c>
      <c r="Z7" s="116" t="str">
        <f t="shared" si="2"/>
        <v>T</v>
      </c>
      <c r="AA7" s="116" t="str">
        <f t="shared" si="2"/>
        <v>W</v>
      </c>
      <c r="AB7" s="116" t="str">
        <f t="shared" si="2"/>
        <v>T</v>
      </c>
      <c r="AC7" s="116" t="str">
        <f t="shared" si="2"/>
        <v>F</v>
      </c>
      <c r="AD7" s="116" t="str">
        <f t="shared" si="2"/>
        <v>S</v>
      </c>
      <c r="AE7" s="117" t="str">
        <f t="shared" si="2"/>
        <v>S</v>
      </c>
      <c r="AF7" s="115" t="str">
        <f t="shared" si="2"/>
        <v>M</v>
      </c>
      <c r="AG7" s="116" t="str">
        <f t="shared" si="2"/>
        <v>T</v>
      </c>
      <c r="AH7" s="116" t="str">
        <f t="shared" si="2"/>
        <v>W</v>
      </c>
      <c r="AI7" s="116" t="str">
        <f t="shared" si="2"/>
        <v>T</v>
      </c>
      <c r="AJ7" s="116" t="str">
        <f t="shared" si="2"/>
        <v>F</v>
      </c>
      <c r="AK7" s="116" t="str">
        <f t="shared" si="2"/>
        <v>S</v>
      </c>
      <c r="AL7" s="117" t="str">
        <f t="shared" si="2"/>
        <v>S</v>
      </c>
      <c r="AM7" s="115" t="str">
        <f t="shared" si="2"/>
        <v>M</v>
      </c>
      <c r="AN7" s="116" t="str">
        <f t="shared" si="2"/>
        <v>T</v>
      </c>
      <c r="AO7" s="116" t="str">
        <f t="shared" si="2"/>
        <v>W</v>
      </c>
      <c r="AP7" s="116" t="str">
        <f t="shared" si="2"/>
        <v>T</v>
      </c>
      <c r="AQ7" s="116" t="str">
        <f t="shared" ref="AQ7:BN7" si="3">CHOOSE(WEEKDAY(AQ6,1),"S","M","T","W","T","F","S")</f>
        <v>F</v>
      </c>
      <c r="AR7" s="116" t="str">
        <f t="shared" si="3"/>
        <v>S</v>
      </c>
      <c r="AS7" s="117" t="str">
        <f t="shared" si="3"/>
        <v>S</v>
      </c>
      <c r="AT7" s="115" t="str">
        <f t="shared" si="3"/>
        <v>M</v>
      </c>
      <c r="AU7" s="116" t="str">
        <f t="shared" si="3"/>
        <v>T</v>
      </c>
      <c r="AV7" s="116" t="str">
        <f t="shared" si="3"/>
        <v>W</v>
      </c>
      <c r="AW7" s="116" t="str">
        <f t="shared" si="3"/>
        <v>T</v>
      </c>
      <c r="AX7" s="116" t="str">
        <f t="shared" si="3"/>
        <v>F</v>
      </c>
      <c r="AY7" s="116" t="str">
        <f t="shared" si="3"/>
        <v>S</v>
      </c>
      <c r="AZ7" s="117" t="str">
        <f t="shared" si="3"/>
        <v>S</v>
      </c>
      <c r="BA7" s="115" t="str">
        <f t="shared" si="3"/>
        <v>M</v>
      </c>
      <c r="BB7" s="116" t="str">
        <f t="shared" si="3"/>
        <v>T</v>
      </c>
      <c r="BC7" s="116" t="str">
        <f t="shared" si="3"/>
        <v>W</v>
      </c>
      <c r="BD7" s="116" t="str">
        <f t="shared" si="3"/>
        <v>T</v>
      </c>
      <c r="BE7" s="116" t="str">
        <f t="shared" si="3"/>
        <v>F</v>
      </c>
      <c r="BF7" s="116" t="str">
        <f t="shared" si="3"/>
        <v>S</v>
      </c>
      <c r="BG7" s="117" t="str">
        <f t="shared" si="3"/>
        <v>S</v>
      </c>
      <c r="BH7" s="115" t="str">
        <f t="shared" si="3"/>
        <v>M</v>
      </c>
      <c r="BI7" s="116" t="str">
        <f t="shared" si="3"/>
        <v>T</v>
      </c>
      <c r="BJ7" s="116" t="str">
        <f t="shared" si="3"/>
        <v>W</v>
      </c>
      <c r="BK7" s="116" t="str">
        <f t="shared" si="3"/>
        <v>T</v>
      </c>
      <c r="BL7" s="116" t="str">
        <f t="shared" si="3"/>
        <v>F</v>
      </c>
      <c r="BM7" s="116" t="str">
        <f t="shared" si="3"/>
        <v>S</v>
      </c>
      <c r="BN7" s="117" t="str">
        <f t="shared" si="3"/>
        <v>S</v>
      </c>
    </row>
    <row r="8" spans="1:66" s="55" customFormat="1" ht="17.399999999999999" x14ac:dyDescent="0.25">
      <c r="A8" s="79" t="str">
        <f>IF(ISERROR(VALUE(SUBSTITUTE(prevWBS,".",""))),"1",IF(ISERROR(FIND("`",SUBSTITUTE(prevWBS,".","`",1))),TEXT(VALUE(prevWBS)+1,"#"),TEXT(VALUE(LEFT(prevWBS,FIND("`",SUBSTITUTE(prevWBS,".","`",1))-1))+1,"#")))</f>
        <v>1</v>
      </c>
      <c r="B8" s="80" t="s">
        <v>130</v>
      </c>
      <c r="C8" s="81"/>
      <c r="D8" s="82"/>
      <c r="E8" s="83"/>
      <c r="F8" s="109" t="str">
        <f>IF(ISBLANK(E8)," - ",IF(G8=0,E8,E8+G8-1))</f>
        <v xml:space="preserve"> - </v>
      </c>
      <c r="G8" s="84"/>
      <c r="H8" s="85"/>
      <c r="I8" s="86" t="str">
        <f t="shared" ref="I8:I47" si="4">IF(OR(F8=0,E8=0)," - ",NETWORKDAYS(E8,F8))</f>
        <v xml:space="preserve"> - </v>
      </c>
      <c r="J8" s="89"/>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row>
    <row r="9" spans="1:66" s="61" customFormat="1" ht="17.399999999999999" x14ac:dyDescent="0.25">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0" t="s">
        <v>131</v>
      </c>
      <c r="C9" s="61" t="s">
        <v>132</v>
      </c>
      <c r="D9" s="121"/>
      <c r="E9" s="173">
        <v>43375</v>
      </c>
      <c r="F9" s="174">
        <v>43375</v>
      </c>
      <c r="G9" s="62">
        <f>F9-E9</f>
        <v>0</v>
      </c>
      <c r="H9" s="63">
        <v>1</v>
      </c>
      <c r="I9" s="64">
        <f t="shared" si="4"/>
        <v>1</v>
      </c>
      <c r="J9" s="90"/>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row>
    <row r="10" spans="1:66" s="61" customFormat="1" ht="17.399999999999999" x14ac:dyDescent="0.25">
      <c r="A10" s="60" t="str">
        <f t="shared" si="5"/>
        <v>1.2</v>
      </c>
      <c r="B10" s="120" t="s">
        <v>133</v>
      </c>
      <c r="C10" s="61" t="s">
        <v>132</v>
      </c>
      <c r="D10" s="121"/>
      <c r="E10" s="173">
        <v>43376</v>
      </c>
      <c r="F10" s="174">
        <v>43376</v>
      </c>
      <c r="G10" s="62">
        <f t="shared" ref="G10:G11" si="6">F10-E10</f>
        <v>0</v>
      </c>
      <c r="H10" s="63">
        <v>0.9</v>
      </c>
      <c r="I10" s="64">
        <f t="shared" si="4"/>
        <v>1</v>
      </c>
      <c r="J10" s="90"/>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row>
    <row r="11" spans="1:66" s="61" customFormat="1" ht="17.399999999999999" x14ac:dyDescent="0.2">
      <c r="A11" s="60" t="str">
        <f t="shared" si="5"/>
        <v>1.3</v>
      </c>
      <c r="B11" s="120" t="s">
        <v>134</v>
      </c>
      <c r="C11" s="169" t="s">
        <v>165</v>
      </c>
      <c r="D11" s="121"/>
      <c r="E11" s="173">
        <v>43375</v>
      </c>
      <c r="F11" s="174">
        <v>43378</v>
      </c>
      <c r="G11" s="62">
        <f t="shared" si="6"/>
        <v>3</v>
      </c>
      <c r="H11" s="63">
        <v>0.9</v>
      </c>
      <c r="I11" s="64">
        <f t="shared" si="4"/>
        <v>4</v>
      </c>
      <c r="J11" s="90"/>
      <c r="K11" s="101"/>
      <c r="L11" s="101"/>
      <c r="M11" s="102"/>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row>
    <row r="12" spans="1:66" s="61" customFormat="1" ht="17.399999999999999" hidden="1" x14ac:dyDescent="0.25">
      <c r="A12" s="60" t="str">
        <f t="shared" si="5"/>
        <v>1.4</v>
      </c>
      <c r="B12" s="120" t="s">
        <v>7</v>
      </c>
      <c r="D12" s="121"/>
      <c r="E12" s="95">
        <v>43132</v>
      </c>
      <c r="F12" s="96">
        <f t="shared" ref="F12:F37" si="7">IF(ISBLANK(E12)," - ",IF(G12=0,E12,E12+G12-1))</f>
        <v>43135</v>
      </c>
      <c r="G12" s="62">
        <v>4</v>
      </c>
      <c r="H12" s="63">
        <v>0.75</v>
      </c>
      <c r="I12" s="64">
        <f t="shared" si="4"/>
        <v>2</v>
      </c>
      <c r="J12" s="90"/>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row>
    <row r="13" spans="1:66" s="61" customFormat="1" ht="17.399999999999999" hidden="1" x14ac:dyDescent="0.25">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2" t="s">
        <v>125</v>
      </c>
      <c r="D13" s="121"/>
      <c r="E13" s="95">
        <v>43133</v>
      </c>
      <c r="F13" s="96">
        <f t="shared" si="7"/>
        <v>43134</v>
      </c>
      <c r="G13" s="62">
        <v>2</v>
      </c>
      <c r="H13" s="63">
        <v>0.5</v>
      </c>
      <c r="I13" s="64">
        <f t="shared" si="4"/>
        <v>1</v>
      </c>
      <c r="J13" s="90"/>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row>
    <row r="14" spans="1:66" s="61" customFormat="1" ht="17.399999999999999" hidden="1" x14ac:dyDescent="0.2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2" t="s">
        <v>125</v>
      </c>
      <c r="D14" s="121"/>
      <c r="E14" s="95">
        <v>43135</v>
      </c>
      <c r="F14" s="96">
        <f t="shared" si="7"/>
        <v>43137</v>
      </c>
      <c r="G14" s="62">
        <v>3</v>
      </c>
      <c r="H14" s="63">
        <v>0.5</v>
      </c>
      <c r="I14" s="64">
        <f t="shared" si="4"/>
        <v>2</v>
      </c>
      <c r="J14" s="90"/>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row>
    <row r="15" spans="1:66" s="61" customFormat="1" ht="17.399999999999999" hidden="1" x14ac:dyDescent="0.25">
      <c r="A15" s="60" t="str">
        <f t="shared" si="5"/>
        <v>1.5</v>
      </c>
      <c r="B15" s="120" t="s">
        <v>7</v>
      </c>
      <c r="D15" s="121"/>
      <c r="E15" s="95">
        <v>43136</v>
      </c>
      <c r="F15" s="96">
        <f t="shared" si="7"/>
        <v>43140</v>
      </c>
      <c r="G15" s="62">
        <v>5</v>
      </c>
      <c r="H15" s="63">
        <v>0</v>
      </c>
      <c r="I15" s="64">
        <f t="shared" si="4"/>
        <v>5</v>
      </c>
      <c r="J15" s="90"/>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row>
    <row r="16" spans="1:66" s="61" customFormat="1" ht="17.399999999999999" hidden="1" x14ac:dyDescent="0.25">
      <c r="A16" s="60" t="str">
        <f t="shared" si="5"/>
        <v>1.6</v>
      </c>
      <c r="B16" s="120" t="s">
        <v>7</v>
      </c>
      <c r="D16" s="121"/>
      <c r="E16" s="95">
        <v>43134</v>
      </c>
      <c r="F16" s="96">
        <f t="shared" si="7"/>
        <v>43140</v>
      </c>
      <c r="G16" s="62">
        <v>7</v>
      </c>
      <c r="H16" s="63">
        <v>0</v>
      </c>
      <c r="I16" s="64">
        <f t="shared" si="4"/>
        <v>5</v>
      </c>
      <c r="J16" s="90"/>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row>
    <row r="17" spans="1:66" s="61" customFormat="1" ht="17.399999999999999" hidden="1" x14ac:dyDescent="0.25">
      <c r="A17" s="60" t="str">
        <f t="shared" si="5"/>
        <v>1.7</v>
      </c>
      <c r="B17" s="120" t="s">
        <v>7</v>
      </c>
      <c r="D17" s="121"/>
      <c r="E17" s="95">
        <v>43141</v>
      </c>
      <c r="F17" s="96">
        <f t="shared" si="7"/>
        <v>43147</v>
      </c>
      <c r="G17" s="62">
        <v>7</v>
      </c>
      <c r="H17" s="63">
        <v>0</v>
      </c>
      <c r="I17" s="64">
        <f t="shared" si="4"/>
        <v>5</v>
      </c>
      <c r="J17" s="90"/>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row>
    <row r="18" spans="1:66" s="55" customFormat="1" ht="17.399999999999999" x14ac:dyDescent="0.25">
      <c r="A18" s="53" t="str">
        <f>IF(ISERROR(VALUE(SUBSTITUTE(prevWBS,".",""))),"1",IF(ISERROR(FIND("`",SUBSTITUTE(prevWBS,".","`",1))),TEXT(VALUE(prevWBS)+1,"#"),TEXT(VALUE(LEFT(prevWBS,FIND("`",SUBSTITUTE(prevWBS,".","`",1))-1))+1,"#")))</f>
        <v>2</v>
      </c>
      <c r="B18" s="54" t="s">
        <v>135</v>
      </c>
      <c r="D18" s="56"/>
      <c r="E18" s="97"/>
      <c r="F18" s="97" t="str">
        <f t="shared" si="7"/>
        <v xml:space="preserve"> - </v>
      </c>
      <c r="G18" s="57"/>
      <c r="H18" s="58"/>
      <c r="I18" s="59" t="str">
        <f t="shared" si="4"/>
        <v xml:space="preserve"> - </v>
      </c>
      <c r="J18" s="91"/>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row>
    <row r="19" spans="1:66" s="61" customFormat="1" ht="22.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67" t="s">
        <v>136</v>
      </c>
      <c r="C19" s="168" t="s">
        <v>132</v>
      </c>
      <c r="D19" s="121"/>
      <c r="E19" s="173">
        <v>43380</v>
      </c>
      <c r="F19" s="174">
        <v>43383</v>
      </c>
      <c r="G19" s="62">
        <f t="shared" ref="G19:G31" si="8">F19-E19</f>
        <v>3</v>
      </c>
      <c r="H19" s="63">
        <v>0</v>
      </c>
      <c r="I19" s="64">
        <f t="shared" si="4"/>
        <v>3</v>
      </c>
      <c r="J19" s="90"/>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row>
    <row r="20" spans="1:66" s="61" customFormat="1" ht="22.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67" t="s">
        <v>137</v>
      </c>
      <c r="C20" s="169" t="s">
        <v>164</v>
      </c>
      <c r="D20" s="121"/>
      <c r="E20" s="173">
        <v>43383</v>
      </c>
      <c r="F20" s="174">
        <v>43387</v>
      </c>
      <c r="G20" s="62">
        <f t="shared" si="8"/>
        <v>4</v>
      </c>
      <c r="H20" s="63">
        <v>0</v>
      </c>
      <c r="I20" s="64">
        <f t="shared" si="4"/>
        <v>3</v>
      </c>
      <c r="J20" s="90"/>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row>
    <row r="21" spans="1:66" s="61" customFormat="1" ht="17.399999999999999"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67" t="s">
        <v>138</v>
      </c>
      <c r="C21" s="169" t="s">
        <v>165</v>
      </c>
      <c r="D21" s="121"/>
      <c r="E21" s="173">
        <v>43388</v>
      </c>
      <c r="F21" s="174">
        <v>43392</v>
      </c>
      <c r="G21" s="62">
        <f t="shared" si="8"/>
        <v>4</v>
      </c>
      <c r="H21" s="63">
        <v>0</v>
      </c>
      <c r="I21" s="64">
        <f t="shared" si="4"/>
        <v>5</v>
      </c>
      <c r="J21" s="90"/>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row>
    <row r="22" spans="1:66" s="61" customFormat="1" ht="22.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67" t="s">
        <v>139</v>
      </c>
      <c r="C22" s="169" t="s">
        <v>164</v>
      </c>
      <c r="D22" s="121"/>
      <c r="E22" s="173">
        <v>43393</v>
      </c>
      <c r="F22" s="174">
        <v>43397</v>
      </c>
      <c r="G22" s="62">
        <f t="shared" si="8"/>
        <v>4</v>
      </c>
      <c r="H22" s="63">
        <v>0</v>
      </c>
      <c r="I22" s="64">
        <f t="shared" si="4"/>
        <v>3</v>
      </c>
      <c r="J22" s="90"/>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row>
    <row r="23" spans="1:66" s="61" customFormat="1" ht="17.399999999999999"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67" t="s">
        <v>140</v>
      </c>
      <c r="C23" s="61" t="s">
        <v>171</v>
      </c>
      <c r="D23" s="121"/>
      <c r="E23" s="173">
        <v>43398</v>
      </c>
      <c r="F23" s="174">
        <v>43402</v>
      </c>
      <c r="G23" s="62">
        <f t="shared" si="8"/>
        <v>4</v>
      </c>
      <c r="H23" s="63">
        <v>0</v>
      </c>
      <c r="I23" s="64">
        <f t="shared" ref="I23:I25" si="9">IF(OR(F23=0,E23=0)," - ",NETWORKDAYS(E23,F23))</f>
        <v>3</v>
      </c>
      <c r="J23" s="90"/>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row>
    <row r="24" spans="1:66" s="61" customFormat="1" ht="17.399999999999999"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4" s="167" t="s">
        <v>134</v>
      </c>
      <c r="C24" s="61" t="s">
        <v>171</v>
      </c>
      <c r="D24" s="121"/>
      <c r="E24" s="173">
        <v>43403</v>
      </c>
      <c r="F24" s="174">
        <v>43405</v>
      </c>
      <c r="G24" s="62">
        <f t="shared" si="8"/>
        <v>2</v>
      </c>
      <c r="H24" s="63">
        <v>0</v>
      </c>
      <c r="I24" s="64">
        <f t="shared" si="9"/>
        <v>3</v>
      </c>
      <c r="J24" s="90"/>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row>
    <row r="25" spans="1:66" s="61" customFormat="1" ht="17.399999999999999"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5" s="167" t="s">
        <v>141</v>
      </c>
      <c r="C25" s="169" t="s">
        <v>132</v>
      </c>
      <c r="D25" s="121"/>
      <c r="E25" s="173">
        <v>43405</v>
      </c>
      <c r="F25" s="174">
        <v>43405</v>
      </c>
      <c r="G25" s="62">
        <f t="shared" si="8"/>
        <v>0</v>
      </c>
      <c r="H25" s="63">
        <v>0</v>
      </c>
      <c r="I25" s="64">
        <f t="shared" si="9"/>
        <v>1</v>
      </c>
      <c r="J25" s="90"/>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row>
    <row r="26" spans="1:66" s="55" customFormat="1" ht="17.399999999999999" x14ac:dyDescent="0.25">
      <c r="A26" s="53" t="str">
        <f>IF(ISERROR(VALUE(SUBSTITUTE(prevWBS,".",""))),"1",IF(ISERROR(FIND("`",SUBSTITUTE(prevWBS,".","`",1))),TEXT(VALUE(prevWBS)+1,"#"),TEXT(VALUE(LEFT(prevWBS,FIND("`",SUBSTITUTE(prevWBS,".","`",1))-1))+1,"#")))</f>
        <v>3</v>
      </c>
      <c r="B26" s="54" t="s">
        <v>151</v>
      </c>
      <c r="D26" s="56"/>
      <c r="E26" s="97"/>
      <c r="F26" s="97" t="str">
        <f t="shared" si="7"/>
        <v xml:space="preserve"> - </v>
      </c>
      <c r="G26" s="57"/>
      <c r="H26" s="58"/>
      <c r="I26" s="59" t="str">
        <f t="shared" si="4"/>
        <v xml:space="preserve"> - </v>
      </c>
      <c r="J26" s="91"/>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row>
    <row r="27" spans="1:66" s="61" customFormat="1" ht="22.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170" t="s">
        <v>136</v>
      </c>
      <c r="C27" s="61" t="s">
        <v>132</v>
      </c>
      <c r="D27" s="121"/>
      <c r="E27" s="173">
        <v>43409</v>
      </c>
      <c r="F27" s="174">
        <v>43411</v>
      </c>
      <c r="G27" s="62">
        <f t="shared" si="8"/>
        <v>2</v>
      </c>
      <c r="H27" s="63">
        <v>0</v>
      </c>
      <c r="I27" s="64">
        <f t="shared" si="4"/>
        <v>3</v>
      </c>
      <c r="J27" s="90"/>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row>
    <row r="28" spans="1:66" s="61" customFormat="1" ht="17.399999999999999"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170" t="s">
        <v>152</v>
      </c>
      <c r="C28" s="61" t="s">
        <v>165</v>
      </c>
      <c r="D28" s="121"/>
      <c r="E28" s="173">
        <v>43411</v>
      </c>
      <c r="F28" s="174">
        <v>43413</v>
      </c>
      <c r="G28" s="62">
        <f t="shared" si="8"/>
        <v>2</v>
      </c>
      <c r="H28" s="63">
        <v>0</v>
      </c>
      <c r="I28" s="64">
        <f t="shared" si="4"/>
        <v>3</v>
      </c>
      <c r="J28" s="90"/>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row>
    <row r="29" spans="1:66" s="61" customFormat="1" ht="17.399999999999999"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70" t="s">
        <v>153</v>
      </c>
      <c r="C29" s="61" t="s">
        <v>164</v>
      </c>
      <c r="D29" s="121"/>
      <c r="E29" s="173">
        <v>43413</v>
      </c>
      <c r="F29" s="174">
        <v>43415</v>
      </c>
      <c r="G29" s="62">
        <f t="shared" si="8"/>
        <v>2</v>
      </c>
      <c r="H29" s="63">
        <v>0</v>
      </c>
      <c r="I29" s="64">
        <f t="shared" si="4"/>
        <v>1</v>
      </c>
      <c r="J29" s="90"/>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row>
    <row r="30" spans="1:66" s="61" customFormat="1" ht="17.399999999999999"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170" t="s">
        <v>154</v>
      </c>
      <c r="C30" s="61" t="s">
        <v>171</v>
      </c>
      <c r="D30" s="121"/>
      <c r="E30" s="173">
        <v>43415</v>
      </c>
      <c r="F30" s="174">
        <v>43417</v>
      </c>
      <c r="G30" s="62">
        <f t="shared" si="8"/>
        <v>2</v>
      </c>
      <c r="H30" s="63">
        <v>0</v>
      </c>
      <c r="I30" s="64">
        <f t="shared" si="4"/>
        <v>2</v>
      </c>
      <c r="J30" s="90"/>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row>
    <row r="31" spans="1:66" s="61" customFormat="1" ht="22.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170" t="s">
        <v>155</v>
      </c>
      <c r="C31" s="61" t="s">
        <v>164</v>
      </c>
      <c r="D31" s="121"/>
      <c r="E31" s="173">
        <v>43417</v>
      </c>
      <c r="F31" s="174">
        <v>43419</v>
      </c>
      <c r="G31" s="62">
        <f t="shared" si="8"/>
        <v>2</v>
      </c>
      <c r="H31" s="63">
        <v>0</v>
      </c>
      <c r="I31" s="64">
        <f t="shared" si="4"/>
        <v>3</v>
      </c>
      <c r="J31" s="90"/>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row>
    <row r="32" spans="1:66" s="55" customFormat="1" ht="17.399999999999999" x14ac:dyDescent="0.25">
      <c r="A32" s="53" t="str">
        <f>IF(ISERROR(VALUE(SUBSTITUTE(prevWBS,".",""))),"1",IF(ISERROR(FIND("`",SUBSTITUTE(prevWBS,".","`",1))),TEXT(VALUE(prevWBS)+1,"#"),TEXT(VALUE(LEFT(prevWBS,FIND("`",SUBSTITUTE(prevWBS,".","`",1))-1))+1,"#")))</f>
        <v>4</v>
      </c>
      <c r="B32" s="54" t="s">
        <v>156</v>
      </c>
      <c r="D32" s="56"/>
      <c r="E32" s="175"/>
      <c r="F32" s="175" t="str">
        <f t="shared" si="7"/>
        <v xml:space="preserve"> - </v>
      </c>
      <c r="G32" s="57"/>
      <c r="H32" s="58"/>
      <c r="I32" s="59" t="str">
        <f t="shared" si="4"/>
        <v xml:space="preserve"> - </v>
      </c>
      <c r="J32" s="91"/>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row>
    <row r="33" spans="1:66" s="61" customFormat="1" ht="22.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70" t="s">
        <v>136</v>
      </c>
      <c r="C33" s="61" t="s">
        <v>132</v>
      </c>
      <c r="D33" s="121"/>
      <c r="E33" s="173">
        <v>43419</v>
      </c>
      <c r="F33" s="174">
        <f t="shared" si="7"/>
        <v>43419</v>
      </c>
      <c r="G33" s="62">
        <v>1</v>
      </c>
      <c r="H33" s="63">
        <v>0</v>
      </c>
      <c r="I33" s="64">
        <f t="shared" si="4"/>
        <v>1</v>
      </c>
      <c r="J33" s="90"/>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row>
    <row r="34" spans="1:66" s="61" customFormat="1" ht="17.399999999999999"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170" t="s">
        <v>157</v>
      </c>
      <c r="C34" s="61" t="s">
        <v>164</v>
      </c>
      <c r="D34" s="121"/>
      <c r="E34" s="173">
        <v>43421</v>
      </c>
      <c r="F34" s="174">
        <f t="shared" si="7"/>
        <v>43421</v>
      </c>
      <c r="G34" s="62">
        <v>1</v>
      </c>
      <c r="H34" s="63">
        <v>0</v>
      </c>
      <c r="I34" s="64">
        <f t="shared" si="4"/>
        <v>0</v>
      </c>
      <c r="J34" s="90"/>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row>
    <row r="35" spans="1:66" s="61" customFormat="1" ht="17.399999999999999"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170" t="s">
        <v>158</v>
      </c>
      <c r="C35" s="61" t="s">
        <v>164</v>
      </c>
      <c r="D35" s="121"/>
      <c r="E35" s="173">
        <v>43423</v>
      </c>
      <c r="F35" s="174">
        <f t="shared" si="7"/>
        <v>43423</v>
      </c>
      <c r="G35" s="62">
        <v>1</v>
      </c>
      <c r="H35" s="63">
        <v>0</v>
      </c>
      <c r="I35" s="64">
        <f t="shared" si="4"/>
        <v>1</v>
      </c>
      <c r="J35" s="90"/>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row>
    <row r="36" spans="1:66" s="61" customFormat="1" ht="17.399999999999999"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170" t="s">
        <v>159</v>
      </c>
      <c r="C36" s="61" t="s">
        <v>164</v>
      </c>
      <c r="D36" s="121"/>
      <c r="E36" s="173">
        <v>43425</v>
      </c>
      <c r="F36" s="174">
        <f t="shared" si="7"/>
        <v>43425</v>
      </c>
      <c r="G36" s="62">
        <v>1</v>
      </c>
      <c r="H36" s="63">
        <v>0</v>
      </c>
      <c r="I36" s="64">
        <f t="shared" si="4"/>
        <v>1</v>
      </c>
      <c r="J36" s="90"/>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row>
    <row r="37" spans="1:66" s="61" customFormat="1" ht="22.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170" t="s">
        <v>155</v>
      </c>
      <c r="D37" s="121"/>
      <c r="E37" s="173">
        <v>43427</v>
      </c>
      <c r="F37" s="174">
        <f t="shared" si="7"/>
        <v>43427</v>
      </c>
      <c r="G37" s="62">
        <v>1</v>
      </c>
      <c r="H37" s="63">
        <v>0</v>
      </c>
      <c r="I37" s="64">
        <f t="shared" si="4"/>
        <v>1</v>
      </c>
      <c r="J37" s="90"/>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row>
    <row r="38" spans="1:66" s="65" customFormat="1" ht="17.399999999999999" x14ac:dyDescent="0.25">
      <c r="A38" s="53" t="str">
        <f>IF(ISERROR(VALUE(SUBSTITUTE(prevWBS,".",""))),"1",IF(ISERROR(FIND("`",SUBSTITUTE(prevWBS,".","`",1))),TEXT(VALUE(prevWBS)+1,"#"),TEXT(VALUE(LEFT(prevWBS,FIND("`",SUBSTITUTE(prevWBS,".","`",1))-1))+1,"#")))</f>
        <v>5</v>
      </c>
      <c r="B38" s="54" t="s">
        <v>156</v>
      </c>
      <c r="C38" s="55"/>
      <c r="D38" s="56"/>
      <c r="E38" s="175"/>
      <c r="F38" s="175" t="str">
        <f t="shared" ref="F38:F43" si="10">IF(ISBLANK(E38)," - ",IF(G38=0,E38,E38+G38-1))</f>
        <v xml:space="preserve"> - </v>
      </c>
      <c r="G38" s="57"/>
      <c r="H38" s="58"/>
      <c r="I38" s="59" t="str">
        <f t="shared" ref="I38:I43" si="11">IF(OR(F38=0,E38=0)," - ",NETWORKDAYS(E38,F38))</f>
        <v xml:space="preserve"> - </v>
      </c>
      <c r="J38" s="91"/>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row>
    <row r="39" spans="1:66" s="65" customFormat="1" ht="22.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9" s="170" t="s">
        <v>136</v>
      </c>
      <c r="C39" s="61" t="s">
        <v>132</v>
      </c>
      <c r="D39" s="121"/>
      <c r="E39" s="173">
        <v>43419</v>
      </c>
      <c r="F39" s="174">
        <f t="shared" si="10"/>
        <v>43419</v>
      </c>
      <c r="G39" s="62">
        <v>1</v>
      </c>
      <c r="H39" s="63">
        <v>0</v>
      </c>
      <c r="I39" s="64">
        <f t="shared" si="11"/>
        <v>1</v>
      </c>
      <c r="J39" s="90"/>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row>
    <row r="40" spans="1:66" s="65" customFormat="1" ht="17.399999999999999"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0" s="170" t="s">
        <v>160</v>
      </c>
      <c r="C40" s="61" t="s">
        <v>132</v>
      </c>
      <c r="D40" s="121"/>
      <c r="E40" s="173">
        <v>43421</v>
      </c>
      <c r="F40" s="174">
        <f t="shared" si="10"/>
        <v>43421</v>
      </c>
      <c r="G40" s="62">
        <v>1</v>
      </c>
      <c r="H40" s="63">
        <v>0</v>
      </c>
      <c r="I40" s="64">
        <f t="shared" si="11"/>
        <v>0</v>
      </c>
      <c r="J40" s="90"/>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row>
    <row r="41" spans="1:66" s="65" customFormat="1" ht="17.399999999999999"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1" s="170" t="s">
        <v>161</v>
      </c>
      <c r="C41" s="61" t="s">
        <v>165</v>
      </c>
      <c r="D41" s="121"/>
      <c r="E41" s="173">
        <v>43423</v>
      </c>
      <c r="F41" s="174">
        <f t="shared" si="10"/>
        <v>43423</v>
      </c>
      <c r="G41" s="62">
        <v>1</v>
      </c>
      <c r="H41" s="63">
        <v>0</v>
      </c>
      <c r="I41" s="64">
        <f t="shared" si="11"/>
        <v>1</v>
      </c>
      <c r="J41" s="90"/>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row>
    <row r="42" spans="1:66" s="65" customFormat="1" ht="17.399999999999999" x14ac:dyDescent="0.2">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2" s="170" t="s">
        <v>162</v>
      </c>
      <c r="C42" s="61" t="s">
        <v>164</v>
      </c>
      <c r="D42" s="121"/>
      <c r="E42" s="173">
        <v>43425</v>
      </c>
      <c r="F42" s="174">
        <f t="shared" si="10"/>
        <v>43425</v>
      </c>
      <c r="G42" s="62">
        <v>1</v>
      </c>
      <c r="H42" s="63">
        <v>0</v>
      </c>
      <c r="I42" s="64">
        <f t="shared" si="11"/>
        <v>1</v>
      </c>
      <c r="J42" s="90"/>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row>
    <row r="43" spans="1:66" s="65" customFormat="1" ht="17.399999999999999" x14ac:dyDescent="0.25">
      <c r="A43" s="53" t="str">
        <f>IF(ISERROR(VALUE(SUBSTITUTE(prevWBS,".",""))),"1",IF(ISERROR(FIND("`",SUBSTITUTE(prevWBS,".","`",1))),TEXT(VALUE(prevWBS)+1,"#"),TEXT(VALUE(LEFT(prevWBS,FIND("`",SUBSTITUTE(prevWBS,".","`",1))-1))+1,"#")))</f>
        <v>6</v>
      </c>
      <c r="B43" s="54" t="s">
        <v>166</v>
      </c>
      <c r="C43" s="55"/>
      <c r="D43" s="56"/>
      <c r="E43" s="175"/>
      <c r="F43" s="175" t="str">
        <f t="shared" ref="F43" si="12">IF(ISBLANK(E43)," - ",IF(G43=0,E43,E43+G43-1))</f>
        <v xml:space="preserve"> - </v>
      </c>
      <c r="G43" s="57"/>
      <c r="H43" s="58"/>
      <c r="I43" s="59" t="str">
        <f t="shared" ref="I43" si="13">IF(OR(F43=0,E43=0)," - ",NETWORKDAYS(E43,F43))</f>
        <v xml:space="preserve"> - </v>
      </c>
      <c r="J43" s="91"/>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row>
    <row r="44" spans="1:66" s="65" customFormat="1" ht="26.4" x14ac:dyDescent="0.25">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4" s="171" t="s">
        <v>167</v>
      </c>
      <c r="C44" s="61" t="s">
        <v>165</v>
      </c>
      <c r="D44" s="121"/>
      <c r="E44" s="173">
        <v>43430</v>
      </c>
      <c r="F44" s="174">
        <v>43433</v>
      </c>
      <c r="G44" s="62">
        <v>1</v>
      </c>
      <c r="H44" s="63">
        <v>0</v>
      </c>
      <c r="I44" s="64">
        <f t="shared" ref="I44:I46" si="14">IF(OR(F44=0,E44=0)," - ",NETWORKDAYS(E44,F44))</f>
        <v>4</v>
      </c>
      <c r="J44" s="172"/>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row>
    <row r="45" spans="1:66" s="65" customFormat="1" ht="17.399999999999999" x14ac:dyDescent="0.25">
      <c r="A4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5" s="171" t="s">
        <v>168</v>
      </c>
      <c r="C45" s="61" t="s">
        <v>132</v>
      </c>
      <c r="D45" s="121"/>
      <c r="E45" s="173">
        <v>43430</v>
      </c>
      <c r="F45" s="174">
        <v>43433</v>
      </c>
      <c r="G45" s="62">
        <v>1</v>
      </c>
      <c r="H45" s="63">
        <v>0</v>
      </c>
      <c r="I45" s="64">
        <f t="shared" si="14"/>
        <v>4</v>
      </c>
      <c r="J45" s="172"/>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row>
    <row r="46" spans="1:66" s="65" customFormat="1" ht="17.399999999999999" x14ac:dyDescent="0.25">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6" s="171" t="s">
        <v>169</v>
      </c>
      <c r="C46" s="61" t="s">
        <v>132</v>
      </c>
      <c r="D46" s="121"/>
      <c r="E46" s="173">
        <v>43432</v>
      </c>
      <c r="F46" s="174">
        <v>43433</v>
      </c>
      <c r="G46" s="62">
        <v>1</v>
      </c>
      <c r="H46" s="63">
        <v>0</v>
      </c>
      <c r="I46" s="64">
        <f t="shared" si="14"/>
        <v>2</v>
      </c>
      <c r="J46" s="92"/>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row>
    <row r="47" spans="1:66" s="65" customFormat="1" ht="26.4" x14ac:dyDescent="0.25">
      <c r="A4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7" s="171" t="s">
        <v>170</v>
      </c>
      <c r="C47" s="61" t="s">
        <v>171</v>
      </c>
      <c r="D47" s="121"/>
      <c r="E47" s="173">
        <v>43432</v>
      </c>
      <c r="F47" s="174">
        <v>43433</v>
      </c>
      <c r="G47" s="62">
        <v>1</v>
      </c>
      <c r="H47" s="63">
        <v>0</v>
      </c>
      <c r="I47" s="64">
        <f t="shared" ref="I47" si="15">IF(OR(F47=0,E47=0)," - ",NETWORKDAYS(E47,F47))</f>
        <v>2</v>
      </c>
      <c r="J47" s="92"/>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row>
    <row r="48" spans="1:66" s="70" customFormat="1" ht="17.399999999999999" x14ac:dyDescent="0.25">
      <c r="A48" s="66" t="s">
        <v>0</v>
      </c>
      <c r="B48" s="67"/>
      <c r="C48" s="68"/>
      <c r="D48" s="68"/>
      <c r="E48" s="98"/>
      <c r="F48" s="98"/>
      <c r="G48" s="69"/>
      <c r="H48" s="69"/>
      <c r="I48" s="69"/>
      <c r="J48" s="93"/>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row>
    <row r="49" spans="1:66" s="65" customFormat="1" ht="17.399999999999999" x14ac:dyDescent="0.25">
      <c r="A49" s="71" t="s">
        <v>37</v>
      </c>
      <c r="B49" s="72"/>
      <c r="C49" s="72"/>
      <c r="D49" s="72"/>
      <c r="E49" s="99"/>
      <c r="F49" s="99"/>
      <c r="G49" s="72"/>
      <c r="H49" s="72"/>
      <c r="I49" s="72"/>
      <c r="J49" s="93"/>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row>
    <row r="50" spans="1:66" s="65" customFormat="1" ht="17.399999999999999" x14ac:dyDescent="0.25">
      <c r="A50" s="124" t="str">
        <f>IF(ISERROR(VALUE(SUBSTITUTE(prevWBS,".",""))),"1",IF(ISERROR(FIND("`",SUBSTITUTE(prevWBS,".","`",1))),TEXT(VALUE(prevWBS)+1,"#"),TEXT(VALUE(LEFT(prevWBS,FIND("`",SUBSTITUTE(prevWBS,".","`",1))-1))+1,"#")))</f>
        <v>1</v>
      </c>
      <c r="B50" s="125" t="s">
        <v>69</v>
      </c>
      <c r="C50" s="73"/>
      <c r="D50" s="74"/>
      <c r="E50" s="95"/>
      <c r="F50" s="96" t="str">
        <f t="shared" ref="F50:F53" si="16">IF(ISBLANK(E50)," - ",IF(G50=0,E50,E50+G50-1))</f>
        <v xml:space="preserve"> - </v>
      </c>
      <c r="G50" s="62"/>
      <c r="H50" s="63"/>
      <c r="I50" s="75" t="str">
        <f>IF(OR(F50=0,E50=0)," - ",NETWORKDAYS(E50,F50))</f>
        <v xml:space="preserve"> - </v>
      </c>
      <c r="J50" s="94"/>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row>
    <row r="51" spans="1:66" s="65" customFormat="1" ht="17.399999999999999" x14ac:dyDescent="0.25">
      <c r="A5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1" s="76" t="s">
        <v>62</v>
      </c>
      <c r="C51" s="76"/>
      <c r="D51" s="74"/>
      <c r="E51" s="95"/>
      <c r="F51" s="96" t="str">
        <f t="shared" si="16"/>
        <v xml:space="preserve"> - </v>
      </c>
      <c r="G51" s="62"/>
      <c r="H51" s="63"/>
      <c r="I51" s="75" t="str">
        <f t="shared" ref="I51:I53" si="17">IF(OR(F51=0,E51=0)," - ",NETWORKDAYS(E51,F51))</f>
        <v xml:space="preserve"> - </v>
      </c>
      <c r="J51" s="94"/>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row>
    <row r="52" spans="1:66" s="65" customFormat="1" ht="17.399999999999999" x14ac:dyDescent="0.25">
      <c r="A5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2" s="77" t="s">
        <v>63</v>
      </c>
      <c r="C52" s="76"/>
      <c r="D52" s="74"/>
      <c r="E52" s="95"/>
      <c r="F52" s="96" t="str">
        <f t="shared" si="16"/>
        <v xml:space="preserve"> - </v>
      </c>
      <c r="G52" s="62"/>
      <c r="H52" s="63"/>
      <c r="I52" s="75" t="str">
        <f t="shared" si="17"/>
        <v xml:space="preserve"> - </v>
      </c>
      <c r="J52" s="94"/>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row>
    <row r="53" spans="1:66" s="65" customFormat="1" ht="17.399999999999999" x14ac:dyDescent="0.25">
      <c r="A5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3" s="77" t="s">
        <v>64</v>
      </c>
      <c r="C53" s="76"/>
      <c r="D53" s="74"/>
      <c r="E53" s="95"/>
      <c r="F53" s="96" t="str">
        <f t="shared" si="16"/>
        <v xml:space="preserve"> - </v>
      </c>
      <c r="G53" s="62"/>
      <c r="H53" s="63"/>
      <c r="I53" s="75" t="str">
        <f t="shared" si="17"/>
        <v xml:space="preserve"> - </v>
      </c>
      <c r="J53" s="94"/>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row>
    <row r="54" spans="1:66" s="33" customFormat="1" x14ac:dyDescent="0.25">
      <c r="A54" s="30"/>
      <c r="B54" s="31"/>
      <c r="C54" s="31"/>
      <c r="D54" s="32"/>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K6:BN7">
    <cfRule type="expression" dxfId="13" priority="30">
      <formula>K$6=TODAY()</formula>
    </cfRule>
  </conditionalFormatting>
  <conditionalFormatting sqref="H8:H50">
    <cfRule type="dataBar" priority="9">
      <dataBar>
        <cfvo type="num" val="0"/>
        <cfvo type="num" val="1"/>
        <color theme="0" tint="-0.34998626667073579"/>
      </dataBar>
      <extLst>
        <ext xmlns:x14="http://schemas.microsoft.com/office/spreadsheetml/2009/9/main" uri="{B025F937-C7B1-47D3-B67F-A62EFF666E3E}">
          <x14:id>{38978615-0775-46D1-BFC3-9FF6B6D18719}</x14:id>
        </ext>
      </extLst>
    </cfRule>
  </conditionalFormatting>
  <conditionalFormatting sqref="K43:BN50">
    <cfRule type="expression" dxfId="12" priority="8">
      <formula>AND($E43&lt;=K$6,ROUNDDOWN(($F43-$E43+1)*$H43,0)+$E43-1&gt;=K$6)</formula>
    </cfRule>
  </conditionalFormatting>
  <conditionalFormatting sqref="K8:BN47">
    <cfRule type="expression" dxfId="11" priority="7">
      <formula>K$6=TODAY()</formula>
    </cfRule>
  </conditionalFormatting>
  <conditionalFormatting sqref="K8:BN50">
    <cfRule type="expression" dxfId="10" priority="4">
      <formula>AND(NOT(ISBLANK($E8)),$E8&lt;=K$6,$F8&gt;=K$6,$C8="Himanshi Manglunia")</formula>
    </cfRule>
    <cfRule type="expression" dxfId="9" priority="3">
      <formula>AND(NOT(ISBLANK($E8)),$E8&lt;=K$6,$F8&gt;=K$6,$C8="Laura Walker")</formula>
    </cfRule>
    <cfRule type="expression" dxfId="8" priority="2">
      <formula>AND(NOT(ISBLANK($E8)),$E8&lt;=K$6,$F8&gt;=K$6,$C8="ALL")</formula>
    </cfRule>
    <cfRule type="expression" dxfId="7" priority="1">
      <formula>AND(NOT(ISBLANK($E8)),$E8&lt;=K$6,$F8&gt;=K$6,$C8="Kalpita Raut")</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3:H13 G12 G16 G14:H14 A49:B49 B48 E18 E26 E32 E48:H49 G15 G18:H18 G26:H26 G32:H36 H22 G50 G51:G52 G53 H20 H21 H27:H30" unlockedFormula="1"/>
    <ignoredError sqref="A32 A26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8978615-0775-46D1-BFC3-9FF6B6D18719}">
            <x14:dataBar minLength="0" maxLength="100" gradient="0">
              <x14:cfvo type="num">
                <xm:f>0</xm:f>
              </x14:cfvo>
              <x14:cfvo type="num">
                <xm:f>1</xm:f>
              </x14:cfvo>
              <x14:negativeFillColor rgb="FFFF0000"/>
              <x14:axisColor rgb="FF000000"/>
            </x14:dataBar>
          </x14:cfRule>
          <xm:sqref>H8:H50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5"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120</v>
      </c>
    </row>
    <row r="36" spans="2:2" x14ac:dyDescent="0.25">
      <c r="B36" s="20" t="s">
        <v>121</v>
      </c>
    </row>
    <row r="37" spans="2:2" x14ac:dyDescent="0.25">
      <c r="B37" s="20" t="s">
        <v>122</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123</v>
      </c>
    </row>
    <row r="44" spans="2:2" s="16" customFormat="1" x14ac:dyDescent="0.25">
      <c r="B44" s="20" t="s">
        <v>33</v>
      </c>
    </row>
    <row r="45" spans="2:2" s="16" customFormat="1" x14ac:dyDescent="0.25"/>
    <row r="46" spans="2:2" ht="17.399999999999999" x14ac:dyDescent="0.3">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2" workbookViewId="0">
      <selection activeCell="A24"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40" t="s">
        <v>115</v>
      </c>
      <c r="B1" s="41"/>
      <c r="C1" s="42"/>
    </row>
    <row r="2" spans="1:3" ht="13.8" x14ac:dyDescent="0.25">
      <c r="A2" s="132" t="s">
        <v>48</v>
      </c>
      <c r="B2" s="9"/>
      <c r="C2" s="8"/>
    </row>
    <row r="3" spans="1:3" s="20" customFormat="1" x14ac:dyDescent="0.25">
      <c r="A3" s="8"/>
      <c r="B3" s="9"/>
      <c r="C3" s="8"/>
    </row>
    <row r="4" spans="1:3" s="8" customFormat="1" ht="17.399999999999999" x14ac:dyDescent="0.3">
      <c r="A4" s="127" t="s">
        <v>82</v>
      </c>
      <c r="B4" s="39"/>
    </row>
    <row r="5" spans="1:3" s="8" customFormat="1" ht="55.2" x14ac:dyDescent="0.25">
      <c r="B5" s="133" t="s">
        <v>71</v>
      </c>
    </row>
    <row r="7" spans="1:3" ht="27.6" x14ac:dyDescent="0.25">
      <c r="B7" s="133" t="s">
        <v>83</v>
      </c>
    </row>
    <row r="9" spans="1:3" ht="13.8" x14ac:dyDescent="0.25">
      <c r="B9" s="132" t="s">
        <v>60</v>
      </c>
    </row>
    <row r="11" spans="1:3" ht="27.6" x14ac:dyDescent="0.25">
      <c r="B11" s="131" t="s">
        <v>61</v>
      </c>
    </row>
    <row r="12" spans="1:3" s="20" customFormat="1" x14ac:dyDescent="0.25"/>
    <row r="13" spans="1:3" ht="17.399999999999999" x14ac:dyDescent="0.3">
      <c r="A13" s="166" t="s">
        <v>3</v>
      </c>
      <c r="B13" s="166"/>
    </row>
    <row r="14" spans="1:3" s="20" customFormat="1" x14ac:dyDescent="0.25"/>
    <row r="15" spans="1:3" s="128" customFormat="1" ht="17.399999999999999" x14ac:dyDescent="0.25">
      <c r="A15" s="136"/>
      <c r="B15" s="134" t="s">
        <v>74</v>
      </c>
    </row>
    <row r="16" spans="1:3" s="128" customFormat="1" ht="17.399999999999999" x14ac:dyDescent="0.25">
      <c r="A16" s="136"/>
      <c r="B16" s="135" t="s">
        <v>72</v>
      </c>
      <c r="C16" s="130" t="s">
        <v>2</v>
      </c>
    </row>
    <row r="17" spans="1:3" ht="17.399999999999999" x14ac:dyDescent="0.3">
      <c r="A17" s="137"/>
      <c r="B17" s="135" t="s">
        <v>76</v>
      </c>
    </row>
    <row r="18" spans="1:3" s="20" customFormat="1" ht="17.399999999999999" x14ac:dyDescent="0.3">
      <c r="A18" s="137"/>
      <c r="B18" s="135" t="s">
        <v>84</v>
      </c>
    </row>
    <row r="19" spans="1:3" s="42" customFormat="1" ht="17.399999999999999" x14ac:dyDescent="0.3">
      <c r="A19" s="140"/>
      <c r="B19" s="135" t="s">
        <v>85</v>
      </c>
    </row>
    <row r="20" spans="1:3" s="128" customFormat="1" ht="17.399999999999999" x14ac:dyDescent="0.25">
      <c r="A20" s="136"/>
      <c r="B20" s="134" t="s">
        <v>73</v>
      </c>
      <c r="C20" s="129" t="s">
        <v>1</v>
      </c>
    </row>
    <row r="21" spans="1:3" ht="17.399999999999999" x14ac:dyDescent="0.3">
      <c r="A21" s="137"/>
      <c r="B21" s="135" t="s">
        <v>75</v>
      </c>
    </row>
    <row r="22" spans="1:3" s="8" customFormat="1" ht="17.399999999999999" x14ac:dyDescent="0.3">
      <c r="A22" s="138"/>
      <c r="B22" s="139" t="s">
        <v>77</v>
      </c>
    </row>
    <row r="23" spans="1:3" s="8" customFormat="1" ht="17.399999999999999" x14ac:dyDescent="0.3">
      <c r="A23" s="138"/>
      <c r="B23" s="10"/>
    </row>
    <row r="24" spans="1:3" s="8" customFormat="1" ht="17.399999999999999" x14ac:dyDescent="0.3">
      <c r="A24" s="166" t="s">
        <v>78</v>
      </c>
      <c r="B24" s="166"/>
    </row>
    <row r="25" spans="1:3" s="8" customFormat="1" ht="41.4" x14ac:dyDescent="0.3">
      <c r="A25" s="138"/>
      <c r="B25" s="135" t="s">
        <v>86</v>
      </c>
    </row>
    <row r="26" spans="1:3" s="8" customFormat="1" ht="17.399999999999999" x14ac:dyDescent="0.3">
      <c r="A26" s="138"/>
      <c r="B26" s="135"/>
    </row>
    <row r="27" spans="1:3" s="8" customFormat="1" ht="17.399999999999999" x14ac:dyDescent="0.3">
      <c r="A27" s="138"/>
      <c r="B27" s="156" t="s">
        <v>90</v>
      </c>
    </row>
    <row r="28" spans="1:3" s="8" customFormat="1" ht="17.399999999999999" x14ac:dyDescent="0.3">
      <c r="A28" s="138"/>
      <c r="B28" s="135" t="s">
        <v>79</v>
      </c>
    </row>
    <row r="29" spans="1:3" s="8" customFormat="1" ht="27.6" x14ac:dyDescent="0.3">
      <c r="A29" s="138"/>
      <c r="B29" s="135" t="s">
        <v>81</v>
      </c>
    </row>
    <row r="30" spans="1:3" s="8" customFormat="1" ht="17.399999999999999" x14ac:dyDescent="0.3">
      <c r="A30" s="138"/>
      <c r="B30" s="135"/>
    </row>
    <row r="31" spans="1:3" s="8" customFormat="1" ht="17.399999999999999" x14ac:dyDescent="0.3">
      <c r="A31" s="138"/>
      <c r="B31" s="156" t="s">
        <v>87</v>
      </c>
    </row>
    <row r="32" spans="1:3" s="8" customFormat="1" ht="17.399999999999999" x14ac:dyDescent="0.3">
      <c r="A32" s="138"/>
      <c r="B32" s="135" t="s">
        <v>80</v>
      </c>
    </row>
    <row r="33" spans="1:2" s="8" customFormat="1" ht="17.399999999999999" x14ac:dyDescent="0.3">
      <c r="A33" s="138"/>
      <c r="B33" s="135" t="s">
        <v>88</v>
      </c>
    </row>
    <row r="34" spans="1:2" s="8" customFormat="1" ht="17.399999999999999" x14ac:dyDescent="0.3">
      <c r="A34" s="138"/>
      <c r="B34" s="10"/>
    </row>
    <row r="35" spans="1:2" s="8" customFormat="1" ht="27.6" x14ac:dyDescent="0.3">
      <c r="A35" s="138"/>
      <c r="B35" s="135" t="s">
        <v>126</v>
      </c>
    </row>
    <row r="36" spans="1:2" s="8" customFormat="1" ht="17.399999999999999" x14ac:dyDescent="0.3">
      <c r="A36" s="138"/>
      <c r="B36" s="141" t="s">
        <v>89</v>
      </c>
    </row>
    <row r="37" spans="1:2" s="8" customFormat="1" ht="17.399999999999999" x14ac:dyDescent="0.3">
      <c r="A37" s="138"/>
      <c r="B37" s="10"/>
    </row>
    <row r="38" spans="1:2" ht="17.399999999999999" x14ac:dyDescent="0.3">
      <c r="A38" s="166" t="s">
        <v>9</v>
      </c>
      <c r="B38" s="166"/>
    </row>
    <row r="39" spans="1:2" ht="27.6" x14ac:dyDescent="0.25">
      <c r="B39" s="135" t="s">
        <v>92</v>
      </c>
    </row>
    <row r="40" spans="1:2" s="20" customFormat="1" x14ac:dyDescent="0.25"/>
    <row r="41" spans="1:2" s="20" customFormat="1" ht="13.8" x14ac:dyDescent="0.25">
      <c r="B41" s="135" t="s">
        <v>93</v>
      </c>
    </row>
    <row r="42" spans="1:2" s="20" customFormat="1" x14ac:dyDescent="0.25"/>
    <row r="43" spans="1:2" s="20" customFormat="1" ht="27.6" x14ac:dyDescent="0.25">
      <c r="B43" s="135" t="s">
        <v>91</v>
      </c>
    </row>
    <row r="44" spans="1:2" s="20" customFormat="1" x14ac:dyDescent="0.25"/>
    <row r="45" spans="1:2" ht="27.6" x14ac:dyDescent="0.25">
      <c r="B45" s="135" t="s">
        <v>94</v>
      </c>
    </row>
    <row r="46" spans="1:2" x14ac:dyDescent="0.25">
      <c r="B46" s="21"/>
    </row>
    <row r="47" spans="1:2" ht="27.6" x14ac:dyDescent="0.25">
      <c r="B47" s="135" t="s">
        <v>95</v>
      </c>
    </row>
    <row r="48" spans="1:2" x14ac:dyDescent="0.25">
      <c r="B48" s="11"/>
    </row>
    <row r="49" spans="1:2" ht="17.399999999999999" x14ac:dyDescent="0.3">
      <c r="A49" s="166" t="s">
        <v>6</v>
      </c>
      <c r="B49" s="166"/>
    </row>
    <row r="50" spans="1:2" ht="27.6" x14ac:dyDescent="0.25">
      <c r="B50" s="135" t="s">
        <v>127</v>
      </c>
    </row>
    <row r="51" spans="1:2" x14ac:dyDescent="0.25">
      <c r="B51" s="11"/>
    </row>
    <row r="52" spans="1:2" ht="13.8" x14ac:dyDescent="0.25">
      <c r="A52" s="142" t="s">
        <v>10</v>
      </c>
      <c r="B52" s="135" t="s">
        <v>11</v>
      </c>
    </row>
    <row r="53" spans="1:2" ht="13.8" x14ac:dyDescent="0.25">
      <c r="A53" s="142" t="s">
        <v>12</v>
      </c>
      <c r="B53" s="135" t="s">
        <v>13</v>
      </c>
    </row>
    <row r="54" spans="1:2" ht="13.8" x14ac:dyDescent="0.25">
      <c r="A54" s="142" t="s">
        <v>14</v>
      </c>
      <c r="B54" s="135" t="s">
        <v>15</v>
      </c>
    </row>
    <row r="55" spans="1:2" ht="28.2" x14ac:dyDescent="0.25">
      <c r="A55" s="131"/>
      <c r="B55" s="135" t="s">
        <v>96</v>
      </c>
    </row>
    <row r="56" spans="1:2" ht="28.2" x14ac:dyDescent="0.25">
      <c r="A56" s="131"/>
      <c r="B56" s="135" t="s">
        <v>97</v>
      </c>
    </row>
    <row r="57" spans="1:2" ht="13.8" x14ac:dyDescent="0.25">
      <c r="A57" s="142" t="s">
        <v>16</v>
      </c>
      <c r="B57" s="135" t="s">
        <v>17</v>
      </c>
    </row>
    <row r="58" spans="1:2" ht="14.4" x14ac:dyDescent="0.25">
      <c r="A58" s="131"/>
      <c r="B58" s="135" t="s">
        <v>98</v>
      </c>
    </row>
    <row r="59" spans="1:2" ht="14.4" x14ac:dyDescent="0.25">
      <c r="A59" s="131"/>
      <c r="B59" s="135" t="s">
        <v>99</v>
      </c>
    </row>
    <row r="60" spans="1:2" ht="13.8" x14ac:dyDescent="0.25">
      <c r="A60" s="142" t="s">
        <v>18</v>
      </c>
      <c r="B60" s="135" t="s">
        <v>19</v>
      </c>
    </row>
    <row r="61" spans="1:2" ht="28.2" x14ac:dyDescent="0.25">
      <c r="A61" s="131"/>
      <c r="B61" s="135" t="s">
        <v>100</v>
      </c>
    </row>
    <row r="62" spans="1:2" ht="13.8" x14ac:dyDescent="0.25">
      <c r="A62" s="142" t="s">
        <v>101</v>
      </c>
      <c r="B62" s="135" t="s">
        <v>102</v>
      </c>
    </row>
    <row r="63" spans="1:2" ht="13.8" x14ac:dyDescent="0.25">
      <c r="A63" s="143"/>
      <c r="B63" s="135" t="s">
        <v>103</v>
      </c>
    </row>
    <row r="64" spans="1:2" s="20" customFormat="1" x14ac:dyDescent="0.25">
      <c r="B64" s="12"/>
    </row>
    <row r="65" spans="1:2" s="20" customFormat="1" ht="17.399999999999999" x14ac:dyDescent="0.3">
      <c r="A65" s="166" t="s">
        <v>8</v>
      </c>
      <c r="B65" s="166"/>
    </row>
    <row r="66" spans="1:2" s="20" customFormat="1" ht="41.4" x14ac:dyDescent="0.25">
      <c r="B66" s="135" t="s">
        <v>104</v>
      </c>
    </row>
    <row r="67" spans="1:2" s="20" customFormat="1" x14ac:dyDescent="0.25">
      <c r="B67" s="13"/>
    </row>
    <row r="68" spans="1:2" s="8" customFormat="1" ht="17.399999999999999" x14ac:dyDescent="0.3">
      <c r="A68" s="166" t="s">
        <v>4</v>
      </c>
      <c r="B68" s="166"/>
    </row>
    <row r="69" spans="1:2" s="20" customFormat="1" ht="13.8" x14ac:dyDescent="0.25">
      <c r="A69" s="150" t="s">
        <v>5</v>
      </c>
      <c r="B69" s="151" t="s">
        <v>105</v>
      </c>
    </row>
    <row r="70" spans="1:2" s="8" customFormat="1" ht="27.6" x14ac:dyDescent="0.25">
      <c r="A70" s="144"/>
      <c r="B70" s="149" t="s">
        <v>107</v>
      </c>
    </row>
    <row r="71" spans="1:2" s="8" customFormat="1" ht="13.8" x14ac:dyDescent="0.25">
      <c r="A71" s="144"/>
      <c r="B71" s="145"/>
    </row>
    <row r="72" spans="1:2" s="20" customFormat="1" ht="13.8" x14ac:dyDescent="0.25">
      <c r="A72" s="150" t="s">
        <v>5</v>
      </c>
      <c r="B72" s="151" t="s">
        <v>124</v>
      </c>
    </row>
    <row r="73" spans="1:2" s="8" customFormat="1" ht="28.2" x14ac:dyDescent="0.25">
      <c r="A73" s="144"/>
      <c r="B73" s="149" t="s">
        <v>129</v>
      </c>
    </row>
    <row r="74" spans="1:2" s="8" customFormat="1" ht="13.8" x14ac:dyDescent="0.25">
      <c r="A74" s="144"/>
      <c r="B74" s="145"/>
    </row>
    <row r="75" spans="1:2" ht="13.8" x14ac:dyDescent="0.25">
      <c r="A75" s="150" t="s">
        <v>5</v>
      </c>
      <c r="B75" s="153" t="s">
        <v>110</v>
      </c>
    </row>
    <row r="76" spans="1:2" s="8" customFormat="1" ht="41.4" x14ac:dyDescent="0.25">
      <c r="A76" s="144"/>
      <c r="B76" s="133" t="s">
        <v>128</v>
      </c>
    </row>
    <row r="77" spans="1:2" ht="13.8" x14ac:dyDescent="0.25">
      <c r="A77" s="143"/>
      <c r="B77" s="143"/>
    </row>
    <row r="78" spans="1:2" s="20" customFormat="1" ht="13.8" x14ac:dyDescent="0.25">
      <c r="A78" s="150" t="s">
        <v>5</v>
      </c>
      <c r="B78" s="153" t="s">
        <v>116</v>
      </c>
    </row>
    <row r="79" spans="1:2" s="8" customFormat="1" ht="27.6" x14ac:dyDescent="0.25">
      <c r="A79" s="144"/>
      <c r="B79" s="133" t="s">
        <v>111</v>
      </c>
    </row>
    <row r="80" spans="1:2" s="20" customFormat="1" ht="13.8" x14ac:dyDescent="0.25">
      <c r="A80" s="143"/>
      <c r="B80" s="143"/>
    </row>
    <row r="81" spans="1:2" ht="13.8" x14ac:dyDescent="0.25">
      <c r="A81" s="150" t="s">
        <v>5</v>
      </c>
      <c r="B81" s="153" t="s">
        <v>117</v>
      </c>
    </row>
    <row r="82" spans="1:2" s="8" customFormat="1" ht="14.4" x14ac:dyDescent="0.3">
      <c r="A82" s="144"/>
      <c r="B82" s="148" t="s">
        <v>112</v>
      </c>
    </row>
    <row r="83" spans="1:2" s="8" customFormat="1" ht="14.4" x14ac:dyDescent="0.3">
      <c r="A83" s="144"/>
      <c r="B83" s="148" t="s">
        <v>113</v>
      </c>
    </row>
    <row r="84" spans="1:2" s="8" customFormat="1" ht="14.4" x14ac:dyDescent="0.3">
      <c r="A84" s="144"/>
      <c r="B84" s="148" t="s">
        <v>114</v>
      </c>
    </row>
    <row r="85" spans="1:2" ht="13.8" x14ac:dyDescent="0.25">
      <c r="A85" s="143"/>
      <c r="B85" s="147"/>
    </row>
    <row r="86" spans="1:2" ht="13.8" x14ac:dyDescent="0.25">
      <c r="A86" s="150" t="s">
        <v>5</v>
      </c>
      <c r="B86" s="153" t="s">
        <v>118</v>
      </c>
    </row>
    <row r="87" spans="1:2" s="8" customFormat="1" ht="41.4" x14ac:dyDescent="0.25">
      <c r="A87" s="144"/>
      <c r="B87" s="133" t="s">
        <v>106</v>
      </c>
    </row>
    <row r="88" spans="1:2" s="8" customFormat="1" ht="14.4" x14ac:dyDescent="0.3">
      <c r="A88" s="144"/>
      <c r="B88" s="146" t="s">
        <v>108</v>
      </c>
    </row>
    <row r="89" spans="1:2" s="8" customFormat="1" ht="41.4" x14ac:dyDescent="0.25">
      <c r="A89" s="144"/>
      <c r="B89" s="152" t="s">
        <v>109</v>
      </c>
    </row>
    <row r="90" spans="1:2" ht="13.8" x14ac:dyDescent="0.25">
      <c r="A90" s="143"/>
      <c r="B90" s="143"/>
    </row>
    <row r="91" spans="1:2" ht="13.8" x14ac:dyDescent="0.25">
      <c r="A91" s="150" t="s">
        <v>5</v>
      </c>
      <c r="B91" s="155" t="s">
        <v>119</v>
      </c>
    </row>
    <row r="92" spans="1:2" ht="27.6" x14ac:dyDescent="0.25">
      <c r="A92" s="131"/>
      <c r="B92" s="148"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40" t="s">
        <v>51</v>
      </c>
      <c r="B1" s="40"/>
      <c r="C1" s="45"/>
      <c r="D1" s="45"/>
    </row>
    <row r="2" spans="1:4" ht="15" x14ac:dyDescent="0.25">
      <c r="A2" s="42"/>
      <c r="B2" s="46"/>
      <c r="C2" s="45"/>
      <c r="D2" s="45"/>
    </row>
    <row r="3" spans="1:4" ht="15" x14ac:dyDescent="0.25">
      <c r="A3" s="43"/>
      <c r="B3" s="36" t="s">
        <v>52</v>
      </c>
      <c r="C3" s="44"/>
    </row>
    <row r="4" spans="1:4" ht="13.8" x14ac:dyDescent="0.25">
      <c r="A4" s="14"/>
      <c r="B4" s="38"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7"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Ann Laura Walker</cp:lastModifiedBy>
  <cp:lastPrinted>2018-02-12T20:25:38Z</cp:lastPrinted>
  <dcterms:created xsi:type="dcterms:W3CDTF">2010-06-09T16:05:03Z</dcterms:created>
  <dcterms:modified xsi:type="dcterms:W3CDTF">2018-10-05T02:19:21Z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