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\Desktop\UTN\4to nivel\TC II\personal\TC2_2023\TPLAB2\"/>
    </mc:Choice>
  </mc:AlternateContent>
  <xr:revisionPtr revIDLastSave="0" documentId="13_ncr:1_{790C1355-B473-4D9A-91D6-E701B3E1D73A}" xr6:coauthVersionLast="47" xr6:coauthVersionMax="47" xr10:uidLastSave="{00000000-0000-0000-0000-000000000000}"/>
  <bookViews>
    <workbookView xWindow="-120" yWindow="-120" windowWidth="29040" windowHeight="15720" activeTab="3" xr2:uid="{E302A9BC-EAAA-4DDC-83D7-FA1B91CC0688}"/>
  </bookViews>
  <sheets>
    <sheet name="Talkthrough" sheetId="4" r:id="rId1"/>
    <sheet name="FIR EQ" sheetId="1" r:id="rId2"/>
    <sheet name="FIR LSTSQR" sheetId="2" r:id="rId3"/>
    <sheet name="IIR" sheetId="3" r:id="rId4"/>
    <sheet name="Sheet1" sheetId="5" r:id="rId5"/>
  </sheets>
  <definedNames>
    <definedName name="ExternalData_1" localSheetId="1" hidden="1">'FIR EQ'!$N$1:$O$209</definedName>
    <definedName name="ExternalData_1" localSheetId="2" hidden="1">'FIR LSTSQR'!$N$1:$O$104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2" l="1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5" i="2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5" i="3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5" i="1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4" i="4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G3" i="3"/>
  <c r="G4" i="3"/>
  <c r="G5" i="3"/>
  <c r="G6" i="3"/>
  <c r="G7" i="3"/>
  <c r="G8" i="3"/>
  <c r="G9" i="3"/>
  <c r="G10" i="3"/>
  <c r="G11" i="3"/>
  <c r="G12" i="3"/>
  <c r="G13" i="3"/>
  <c r="G21" i="2"/>
  <c r="G18" i="2"/>
  <c r="G19" i="2"/>
  <c r="G20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12" i="1"/>
  <c r="E14" i="1"/>
  <c r="E15" i="1"/>
  <c r="E9" i="1"/>
  <c r="E7" i="1"/>
  <c r="E3" i="1"/>
  <c r="E4" i="1"/>
  <c r="E5" i="1"/>
  <c r="E6" i="1"/>
  <c r="E8" i="1"/>
  <c r="E10" i="1"/>
  <c r="E11" i="1"/>
  <c r="E13" i="1"/>
  <c r="E16" i="1"/>
  <c r="E17" i="1"/>
  <c r="D14" i="4"/>
  <c r="D4" i="4"/>
  <c r="D13" i="4"/>
  <c r="D5" i="4"/>
  <c r="D3" i="4"/>
  <c r="D6" i="4"/>
  <c r="D7" i="4"/>
  <c r="D8" i="4"/>
  <c r="D9" i="4"/>
  <c r="D10" i="4"/>
  <c r="D11" i="4"/>
  <c r="D1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348E5B-7A06-4589-AED1-568D504D076F}" keepAlive="1" name="Query - Sweep Data_0" description="Connection to the 'Sweep Data_0' query in the workbook." type="5" refreshedVersion="0" background="1">
    <dbPr connection="Provider=Microsoft.Mashup.OleDb.1;Data Source=$Workbook$;Location=&quot;Sweep Data_0&quot;;Extended Properties=&quot;&quot;" command="SELECT * FROM [Sweep Data_0]"/>
  </connection>
  <connection id="2" xr16:uid="{AACB4A11-C891-48CD-BAE1-865503E3A126}" keepAlive="1" name="Query - Sweep Data_1" description="Connection to the 'Sweep Data_1' query in the workbook." type="5" refreshedVersion="8" background="1" saveData="1">
    <dbPr connection="Provider=Microsoft.Mashup.OleDb.1;Data Source=$Workbook$;Location=&quot;Sweep Data_1&quot;;Extended Properties=&quot;&quot;" command="SELECT * FROM [Sweep Data_1]"/>
  </connection>
  <connection id="3" xr16:uid="{B4662F69-BBD0-4FEC-BCBD-6C60B33D5A9F}" keepAlive="1" name="Query - Sweep Data_2" description="Connection to the 'Sweep Data_2' query in the workbook." type="5" refreshedVersion="8" background="1" saveData="1">
    <dbPr connection="Provider=Microsoft.Mashup.OleDb.1;Data Source=$Workbook$;Location=&quot;Sweep Data_2&quot;;Extended Properties=&quot;&quot;" command="SELECT * FROM [Sweep Data_2]"/>
  </connection>
  <connection id="4" xr16:uid="{8ECCFC48-2C6F-4D26-ACAD-DD2215FD2B4C}" keepAlive="1" name="Query - Sweep Data_3" description="Connection to the 'Sweep Data_3' query in the workbook." type="5" refreshedVersion="0" background="1">
    <dbPr connection="Provider=Microsoft.Mashup.OleDb.1;Data Source=$Workbook$;Location=&quot;Sweep Data_3&quot;;Extended Properties=&quot;&quot;" command="SELECT * FROM [Sweep Data_3]"/>
  </connection>
</connections>
</file>

<file path=xl/sharedStrings.xml><?xml version="1.0" encoding="utf-8"?>
<sst xmlns="http://schemas.openxmlformats.org/spreadsheetml/2006/main" count="95" uniqueCount="32">
  <si>
    <t>Column1</t>
  </si>
  <si>
    <t>Fase</t>
  </si>
  <si>
    <t>MATLAB</t>
  </si>
  <si>
    <t>LAB</t>
  </si>
  <si>
    <t>Retardo de grupo</t>
  </si>
  <si>
    <t>Frecuencia [KHz]</t>
  </si>
  <si>
    <t>Ganancia [dB]</t>
  </si>
  <si>
    <t>VI [Vpp]</t>
  </si>
  <si>
    <t>Vo [V]</t>
  </si>
  <si>
    <t>Vi [V]</t>
  </si>
  <si>
    <t>Vo[Vpp]</t>
  </si>
  <si>
    <t>foto 17</t>
  </si>
  <si>
    <t>foto16</t>
  </si>
  <si>
    <t>foto 18</t>
  </si>
  <si>
    <t>Modulo [dB]</t>
  </si>
  <si>
    <t>FIR Equiripple</t>
  </si>
  <si>
    <t>Frecuencia [KHz]2</t>
  </si>
  <si>
    <t>FIR Least Squares</t>
  </si>
  <si>
    <t>IIR Butterworth</t>
  </si>
  <si>
    <t>Ganancia [dB]2</t>
  </si>
  <si>
    <t>Column2</t>
  </si>
  <si>
    <t/>
  </si>
  <si>
    <t>X (Hz)</t>
  </si>
  <si>
    <t>100</t>
  </si>
  <si>
    <t xml:space="preserve">Sweep - Function 2 </t>
  </si>
  <si>
    <t>Vac vs Frequency</t>
  </si>
  <si>
    <t>Ch-1 (dBr)</t>
  </si>
  <si>
    <t>x(KHz)</t>
  </si>
  <si>
    <t>X(KHz)</t>
  </si>
  <si>
    <t>500</t>
  </si>
  <si>
    <t>1000</t>
  </si>
  <si>
    <t>X (KHz)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</si>
</sst>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198E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6" xfId="0" applyFill="1" applyBorder="1"/>
    <xf numFmtId="0" fontId="0" fillId="7" borderId="8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NumberFormat="1"/>
    <xf numFmtId="0" fontId="0" fillId="8" borderId="12" xfId="0" applyNumberFormat="1" applyFont="1" applyFill="1" applyBorder="1"/>
    <xf numFmtId="0" fontId="0" fillId="8" borderId="13" xfId="0" applyNumberFormat="1" applyFont="1" applyFill="1" applyBorder="1"/>
    <xf numFmtId="0" fontId="0" fillId="0" borderId="12" xfId="0" applyNumberFormat="1" applyFont="1" applyBorder="1"/>
    <xf numFmtId="0" fontId="0" fillId="0" borderId="13" xfId="0" applyNumberFormat="1" applyFont="1" applyBorder="1"/>
    <xf numFmtId="0" fontId="0" fillId="0" borderId="12" xfId="1" applyNumberFormat="1" applyFont="1" applyBorder="1"/>
  </cellXfs>
  <cellStyles count="2">
    <cellStyle name="Comma" xfId="1" builtinId="3"/>
    <cellStyle name="Normal" xfId="0" builtinId="0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34998626667073579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34998626667073579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34998626667073579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198E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indexed="64"/>
          <bgColor rgb="FFC198E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34998626667073579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198E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right style="thin">
          <color theme="0"/>
        </right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C198E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C198E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C198E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198E0"/>
      <color rgb="FF1BE3ED"/>
      <color rgb="FFEA3AD5"/>
      <color rgb="FF51E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Modulo Talkthrough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LAB</c:v>
          </c:tx>
          <c:spPr>
            <a:ln w="22225" cap="rnd">
              <a:solidFill>
                <a:srgbClr val="EA3AD5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EA3AD5"/>
              </a:solidFill>
              <a:ln w="9525">
                <a:solidFill>
                  <a:srgbClr val="7030A0"/>
                </a:solidFill>
                <a:round/>
              </a:ln>
              <a:effectLst/>
            </c:spPr>
          </c:marker>
          <c:xVal>
            <c:numRef>
              <c:f>Talkthrough!$A$3:$A$14</c:f>
              <c:numCache>
                <c:formatCode>General</c:formatCode>
                <c:ptCount val="12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numCache>
            </c:numRef>
          </c:xVal>
          <c:yVal>
            <c:numRef>
              <c:f>Talkthrough!$D$3:$D$14</c:f>
              <c:numCache>
                <c:formatCode>General</c:formatCode>
                <c:ptCount val="12"/>
                <c:pt idx="0">
                  <c:v>0</c:v>
                </c:pt>
                <c:pt idx="1">
                  <c:v>-5.8099812868144453E-2</c:v>
                </c:pt>
                <c:pt idx="2">
                  <c:v>-0.175478486150103</c:v>
                </c:pt>
                <c:pt idx="3">
                  <c:v>-0.53744292800602733</c:v>
                </c:pt>
                <c:pt idx="4">
                  <c:v>-0.91514981121350236</c:v>
                </c:pt>
                <c:pt idx="5">
                  <c:v>-1.377625788156257</c:v>
                </c:pt>
                <c:pt idx="6">
                  <c:v>-2.0841850349911177</c:v>
                </c:pt>
                <c:pt idx="7">
                  <c:v>-2.6939714779491233</c:v>
                </c:pt>
                <c:pt idx="8">
                  <c:v>-3.5218251811136252</c:v>
                </c:pt>
                <c:pt idx="9">
                  <c:v>-4.4369749923271282</c:v>
                </c:pt>
                <c:pt idx="10">
                  <c:v>-5.3521248035406286</c:v>
                </c:pt>
                <c:pt idx="11">
                  <c:v>-6.4722253083764976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88-455B-97A8-32BF0EA16C38}"/>
            </c:ext>
          </c:extLst>
        </c:ser>
        <c:ser>
          <c:idx val="1"/>
          <c:order val="1"/>
          <c:tx>
            <c:v>Analizador de audio</c:v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Talkthrough!$P$4:$P$103</c:f>
              <c:numCache>
                <c:formatCode>General</c:formatCode>
                <c:ptCount val="100"/>
                <c:pt idx="0">
                  <c:v>0.1</c:v>
                </c:pt>
                <c:pt idx="1">
                  <c:v>0.10476157527896601</c:v>
                </c:pt>
                <c:pt idx="2">
                  <c:v>0.109749876549306</c:v>
                </c:pt>
                <c:pt idx="3">
                  <c:v>0.114975699539774</c:v>
                </c:pt>
                <c:pt idx="4">
                  <c:v>0.120450354025878</c:v>
                </c:pt>
                <c:pt idx="5">
                  <c:v>0.12618568830660201</c:v>
                </c:pt>
                <c:pt idx="6">
                  <c:v>0.13219411484660298</c:v>
                </c:pt>
                <c:pt idx="7">
                  <c:v>0.138488637139387</c:v>
                </c:pt>
                <c:pt idx="8">
                  <c:v>0.14508287784959401</c:v>
                </c:pt>
                <c:pt idx="9">
                  <c:v>0.151991108295293</c:v>
                </c:pt>
                <c:pt idx="10">
                  <c:v>0.15922827933410899</c:v>
                </c:pt>
                <c:pt idx="11">
                  <c:v>0.16681005372000601</c:v>
                </c:pt>
                <c:pt idx="12">
                  <c:v>0.17475284000076802</c:v>
                </c:pt>
                <c:pt idx="13">
                  <c:v>0.18307382802953701</c:v>
                </c:pt>
                <c:pt idx="14">
                  <c:v>0.191791026167249</c:v>
                </c:pt>
                <c:pt idx="15">
                  <c:v>0.20092330025650501</c:v>
                </c:pt>
                <c:pt idx="16">
                  <c:v>0.21049041445120201</c:v>
                </c:pt>
                <c:pt idx="17">
                  <c:v>0.22051307399030401</c:v>
                </c:pt>
                <c:pt idx="18">
                  <c:v>0.231012970008316</c:v>
                </c:pt>
                <c:pt idx="19">
                  <c:v>0.242012826479438</c:v>
                </c:pt>
                <c:pt idx="20">
                  <c:v>0.25353644939701103</c:v>
                </c:pt>
                <c:pt idx="21">
                  <c:v>0.265608778294668</c:v>
                </c:pt>
                <c:pt idx="22">
                  <c:v>0.27825594022071198</c:v>
                </c:pt>
                <c:pt idx="23">
                  <c:v>0.29150530628251697</c:v>
                </c:pt>
                <c:pt idx="24">
                  <c:v>0.30538555088334102</c:v>
                </c:pt>
                <c:pt idx="25">
                  <c:v>0.31992671377973803</c:v>
                </c:pt>
                <c:pt idx="26">
                  <c:v>0.33516026509388397</c:v>
                </c:pt>
                <c:pt idx="27">
                  <c:v>0.351119173421513</c:v>
                </c:pt>
                <c:pt idx="28">
                  <c:v>0.36783797718286304</c:v>
                </c:pt>
                <c:pt idx="29">
                  <c:v>0.38535285937105301</c:v>
                </c:pt>
                <c:pt idx="30">
                  <c:v>0.40370172585965503</c:v>
                </c:pt>
                <c:pt idx="31">
                  <c:v>0.42292428743895</c:v>
                </c:pt>
                <c:pt idx="32">
                  <c:v>0.44306214575838798</c:v>
                </c:pt>
                <c:pt idx="33">
                  <c:v>0.46415888336127803</c:v>
                </c:pt>
                <c:pt idx="34">
                  <c:v>0.48626015800653499</c:v>
                </c:pt>
                <c:pt idx="35">
                  <c:v>0.50941380148163695</c:v>
                </c:pt>
                <c:pt idx="36">
                  <c:v>0.53366992312063</c:v>
                </c:pt>
                <c:pt idx="37">
                  <c:v>0.55908101825122192</c:v>
                </c:pt>
                <c:pt idx="38">
                  <c:v>0.58570208180566596</c:v>
                </c:pt>
                <c:pt idx="39">
                  <c:v>0.61359072734131703</c:v>
                </c:pt>
                <c:pt idx="40">
                  <c:v>0.64280731172843109</c:v>
                </c:pt>
                <c:pt idx="41">
                  <c:v>0.67341506577508092</c:v>
                </c:pt>
                <c:pt idx="42">
                  <c:v>0.70548023107186308</c:v>
                </c:pt>
                <c:pt idx="43">
                  <c:v>0.73907220335257706</c:v>
                </c:pt>
                <c:pt idx="44">
                  <c:v>0.77426368268112611</c:v>
                </c:pt>
                <c:pt idx="45">
                  <c:v>0.81113083078968595</c:v>
                </c:pt>
                <c:pt idx="46">
                  <c:v>0.84975343590864305</c:v>
                </c:pt>
                <c:pt idx="47">
                  <c:v>0.89021508544503691</c:v>
                </c:pt>
                <c:pt idx="48">
                  <c:v>0.932603346883219</c:v>
                </c:pt>
                <c:pt idx="49">
                  <c:v>0.97700995729922402</c:v>
                </c:pt>
                <c:pt idx="50">
                  <c:v>1.0235310218990199</c:v>
                </c:pt>
                <c:pt idx="51">
                  <c:v>1.07226722201032</c:v>
                </c:pt>
                <c:pt idx="52">
                  <c:v>1.1233240329780299</c:v>
                </c:pt>
                <c:pt idx="53">
                  <c:v>1.176811952435</c:v>
                </c:pt>
                <c:pt idx="54">
                  <c:v>1.2328467394420599</c:v>
                </c:pt>
                <c:pt idx="55">
                  <c:v>1.2915496650148801</c:v>
                </c:pt>
                <c:pt idx="56">
                  <c:v>1.3530477745798</c:v>
                </c:pt>
                <c:pt idx="57">
                  <c:v>1.4174741629268002</c:v>
                </c:pt>
                <c:pt idx="58">
                  <c:v>1.48496826225446</c:v>
                </c:pt>
                <c:pt idx="59">
                  <c:v>1.55567614393047</c:v>
                </c:pt>
                <c:pt idx="60">
                  <c:v>1.62975083462064</c:v>
                </c:pt>
                <c:pt idx="61">
                  <c:v>1.7073526474706902</c:v>
                </c:pt>
                <c:pt idx="62">
                  <c:v>1.78864952905743</c:v>
                </c:pt>
                <c:pt idx="63">
                  <c:v>1.8738174228603801</c:v>
                </c:pt>
                <c:pt idx="64">
                  <c:v>1.9630406500402702</c:v>
                </c:pt>
                <c:pt idx="65">
                  <c:v>2.0565123083486503</c:v>
                </c:pt>
                <c:pt idx="66">
                  <c:v>2.1544346900318803</c:v>
                </c:pt>
                <c:pt idx="67">
                  <c:v>2.2570197196339201</c:v>
                </c:pt>
                <c:pt idx="68">
                  <c:v>2.3644894126453999</c:v>
                </c:pt>
                <c:pt idx="69">
                  <c:v>2.4770763559917102</c:v>
                </c:pt>
                <c:pt idx="70">
                  <c:v>2.5950242113997302</c:v>
                </c:pt>
                <c:pt idx="71">
                  <c:v>2.7185882427329404</c:v>
                </c:pt>
                <c:pt idx="72">
                  <c:v>2.8480358684357996</c:v>
                </c:pt>
                <c:pt idx="73">
                  <c:v>2.9836472402833301</c:v>
                </c:pt>
                <c:pt idx="74">
                  <c:v>3.12571584968823</c:v>
                </c:pt>
                <c:pt idx="75">
                  <c:v>3.2745491628777201</c:v>
                </c:pt>
                <c:pt idx="76">
                  <c:v>3.43046928631491</c:v>
                </c:pt>
                <c:pt idx="77">
                  <c:v>3.5938136638046201</c:v>
                </c:pt>
                <c:pt idx="78">
                  <c:v>3.7649358067924599</c:v>
                </c:pt>
                <c:pt idx="79">
                  <c:v>3.9442060594376498</c:v>
                </c:pt>
                <c:pt idx="80">
                  <c:v>4.1320124001153298</c:v>
                </c:pt>
                <c:pt idx="81">
                  <c:v>4.3287612810830494</c:v>
                </c:pt>
                <c:pt idx="82">
                  <c:v>4.5348785081285694</c:v>
                </c:pt>
                <c:pt idx="83">
                  <c:v>4.7508101621027903</c:v>
                </c:pt>
                <c:pt idx="84">
                  <c:v>4.9770235643321001</c:v>
                </c:pt>
                <c:pt idx="85">
                  <c:v>5.2140082879996701</c:v>
                </c:pt>
                <c:pt idx="86">
                  <c:v>5.4622772176843304</c:v>
                </c:pt>
                <c:pt idx="87">
                  <c:v>5.7223676593501995</c:v>
                </c:pt>
                <c:pt idx="88">
                  <c:v>5.9948425031894006</c:v>
                </c:pt>
                <c:pt idx="89">
                  <c:v>6.2802914418342395</c:v>
                </c:pt>
                <c:pt idx="90">
                  <c:v>6.5793322465756603</c:v>
                </c:pt>
                <c:pt idx="91">
                  <c:v>6.8926121043496797</c:v>
                </c:pt>
                <c:pt idx="92">
                  <c:v>7.2208090183854505</c:v>
                </c:pt>
                <c:pt idx="93">
                  <c:v>7.56463327554627</c:v>
                </c:pt>
                <c:pt idx="94">
                  <c:v>7.9248289835391494</c:v>
                </c:pt>
                <c:pt idx="95">
                  <c:v>8.3021756813197207</c:v>
                </c:pt>
                <c:pt idx="96">
                  <c:v>8.6974900261778085</c:v>
                </c:pt>
                <c:pt idx="97">
                  <c:v>9.1116275611548705</c:v>
                </c:pt>
                <c:pt idx="98">
                  <c:v>9.5454845666183186</c:v>
                </c:pt>
                <c:pt idx="99">
                  <c:v>9.9999999999999716</c:v>
                </c:pt>
              </c:numCache>
            </c:numRef>
          </c:xVal>
          <c:yVal>
            <c:numRef>
              <c:f>Talkthrough!$N$4:$N$103</c:f>
              <c:numCache>
                <c:formatCode>General</c:formatCode>
                <c:ptCount val="100"/>
                <c:pt idx="0">
                  <c:v>8.8135906143684897E-2</c:v>
                </c:pt>
                <c:pt idx="1">
                  <c:v>9.6372587519222605E-2</c:v>
                </c:pt>
                <c:pt idx="2">
                  <c:v>0.103859319122549</c:v>
                </c:pt>
                <c:pt idx="3">
                  <c:v>0.105321986008531</c:v>
                </c:pt>
                <c:pt idx="4">
                  <c:v>9.0337885211914298E-2</c:v>
                </c:pt>
                <c:pt idx="5">
                  <c:v>0.120348569852223</c:v>
                </c:pt>
                <c:pt idx="6">
                  <c:v>6.01984862196797E-2</c:v>
                </c:pt>
                <c:pt idx="7">
                  <c:v>7.3037023659596301E-2</c:v>
                </c:pt>
                <c:pt idx="8">
                  <c:v>7.7838941590368402E-2</c:v>
                </c:pt>
                <c:pt idx="9">
                  <c:v>8.4975731517873895E-2</c:v>
                </c:pt>
                <c:pt idx="10">
                  <c:v>6.5292107197321203E-2</c:v>
                </c:pt>
                <c:pt idx="11">
                  <c:v>5.5739022777265897E-2</c:v>
                </c:pt>
                <c:pt idx="12">
                  <c:v>2.9825887085232899E-2</c:v>
                </c:pt>
                <c:pt idx="13">
                  <c:v>8.5512319445624999E-2</c:v>
                </c:pt>
                <c:pt idx="14">
                  <c:v>8.6012359744004299E-2</c:v>
                </c:pt>
                <c:pt idx="15">
                  <c:v>9.5905894632738894E-2</c:v>
                </c:pt>
                <c:pt idx="16">
                  <c:v>8.3956123121245202E-2</c:v>
                </c:pt>
                <c:pt idx="17">
                  <c:v>0.11755278735043601</c:v>
                </c:pt>
                <c:pt idx="18">
                  <c:v>9.0266381806018897E-2</c:v>
                </c:pt>
                <c:pt idx="19">
                  <c:v>9.0342354155239293E-2</c:v>
                </c:pt>
                <c:pt idx="20">
                  <c:v>7.48145501002562E-2</c:v>
                </c:pt>
                <c:pt idx="21">
                  <c:v>7.81007473681498E-2</c:v>
                </c:pt>
                <c:pt idx="22">
                  <c:v>6.8972419600101101E-2</c:v>
                </c:pt>
                <c:pt idx="23">
                  <c:v>6.8867886788779406E-2</c:v>
                </c:pt>
                <c:pt idx="24">
                  <c:v>8.3539450445994798E-2</c:v>
                </c:pt>
                <c:pt idx="25">
                  <c:v>8.4674631550444898E-2</c:v>
                </c:pt>
                <c:pt idx="26">
                  <c:v>8.2164065125893707E-2</c:v>
                </c:pt>
                <c:pt idx="27">
                  <c:v>5.4499834948567798E-2</c:v>
                </c:pt>
                <c:pt idx="28">
                  <c:v>4.0939486176700401E-2</c:v>
                </c:pt>
                <c:pt idx="29">
                  <c:v>4.3746554813153302E-2</c:v>
                </c:pt>
                <c:pt idx="30">
                  <c:v>7.0973233769183894E-2</c:v>
                </c:pt>
                <c:pt idx="31">
                  <c:v>7.4503397303604793E-2</c:v>
                </c:pt>
                <c:pt idx="32">
                  <c:v>8.1334255805179501E-2</c:v>
                </c:pt>
                <c:pt idx="33">
                  <c:v>3.6679217530474102E-2</c:v>
                </c:pt>
                <c:pt idx="34">
                  <c:v>4.6778038686497797E-2</c:v>
                </c:pt>
                <c:pt idx="35">
                  <c:v>7.5133899173583402E-2</c:v>
                </c:pt>
                <c:pt idx="36">
                  <c:v>7.63432900480632E-2</c:v>
                </c:pt>
                <c:pt idx="37">
                  <c:v>5.5846704861129901E-2</c:v>
                </c:pt>
                <c:pt idx="38">
                  <c:v>5.5610400760828002E-2</c:v>
                </c:pt>
                <c:pt idx="39">
                  <c:v>2.6370556358201701E-2</c:v>
                </c:pt>
                <c:pt idx="40">
                  <c:v>5.6002243292165001E-2</c:v>
                </c:pt>
                <c:pt idx="41">
                  <c:v>3.6542068999518097E-2</c:v>
                </c:pt>
                <c:pt idx="42">
                  <c:v>3.7713382621259603E-2</c:v>
                </c:pt>
                <c:pt idx="43">
                  <c:v>3.0525637972843501E-2</c:v>
                </c:pt>
                <c:pt idx="44">
                  <c:v>1.8730469867958199E-3</c:v>
                </c:pt>
                <c:pt idx="45">
                  <c:v>3.7295984429322797E-2</c:v>
                </c:pt>
                <c:pt idx="46">
                  <c:v>8.6470707696078403E-4</c:v>
                </c:pt>
                <c:pt idx="47">
                  <c:v>1.46267156021969E-2</c:v>
                </c:pt>
                <c:pt idx="48">
                  <c:v>1.0554223731401099E-2</c:v>
                </c:pt>
                <c:pt idx="49">
                  <c:v>-3.7037324793237299E-2</c:v>
                </c:pt>
                <c:pt idx="50">
                  <c:v>-2.45675743807783E-2</c:v>
                </c:pt>
                <c:pt idx="51">
                  <c:v>-2.9106273733902101E-2</c:v>
                </c:pt>
                <c:pt idx="52">
                  <c:v>-6.3508138041807896E-2</c:v>
                </c:pt>
                <c:pt idx="53">
                  <c:v>-4.1125799916296599E-2</c:v>
                </c:pt>
                <c:pt idx="54">
                  <c:v>-5.8183120746801598E-2</c:v>
                </c:pt>
                <c:pt idx="55">
                  <c:v>-8.2450287434593997E-2</c:v>
                </c:pt>
                <c:pt idx="56">
                  <c:v>-0.112295878733659</c:v>
                </c:pt>
                <c:pt idx="57">
                  <c:v>-8.9047002300561104E-2</c:v>
                </c:pt>
                <c:pt idx="58">
                  <c:v>-0.12314404089890001</c:v>
                </c:pt>
                <c:pt idx="59">
                  <c:v>-0.12857549848652799</c:v>
                </c:pt>
                <c:pt idx="60">
                  <c:v>-0.17858230183884599</c:v>
                </c:pt>
                <c:pt idx="61">
                  <c:v>-0.18847447703589401</c:v>
                </c:pt>
                <c:pt idx="62">
                  <c:v>-0.21190808550249701</c:v>
                </c:pt>
                <c:pt idx="63">
                  <c:v>-0.23711344597734099</c:v>
                </c:pt>
                <c:pt idx="64">
                  <c:v>-0.263638791240353</c:v>
                </c:pt>
                <c:pt idx="65">
                  <c:v>-0.31191449984177</c:v>
                </c:pt>
                <c:pt idx="66">
                  <c:v>-0.35728415793060397</c:v>
                </c:pt>
                <c:pt idx="67">
                  <c:v>-0.34370825850259601</c:v>
                </c:pt>
                <c:pt idx="68">
                  <c:v>-0.38643128274396898</c:v>
                </c:pt>
                <c:pt idx="69">
                  <c:v>-0.44938342565153</c:v>
                </c:pt>
                <c:pt idx="70">
                  <c:v>-0.52854472295573496</c:v>
                </c:pt>
                <c:pt idx="71">
                  <c:v>-0.55708310859462296</c:v>
                </c:pt>
                <c:pt idx="72">
                  <c:v>-0.64784635209288399</c:v>
                </c:pt>
                <c:pt idx="73">
                  <c:v>-0.67081845459926903</c:v>
                </c:pt>
                <c:pt idx="74">
                  <c:v>-0.77007253761987304</c:v>
                </c:pt>
                <c:pt idx="75">
                  <c:v>-0.85837672998863201</c:v>
                </c:pt>
                <c:pt idx="76">
                  <c:v>-0.91417590346612299</c:v>
                </c:pt>
                <c:pt idx="77">
                  <c:v>-1.0364747927701099</c:v>
                </c:pt>
                <c:pt idx="78">
                  <c:v>-1.0829504288468399</c:v>
                </c:pt>
                <c:pt idx="79">
                  <c:v>-1.2094463384321501</c:v>
                </c:pt>
                <c:pt idx="80">
                  <c:v>-1.30324089487116</c:v>
                </c:pt>
                <c:pt idx="81">
                  <c:v>-1.4350459219561</c:v>
                </c:pt>
                <c:pt idx="82">
                  <c:v>-1.5847636961499001</c:v>
                </c:pt>
                <c:pt idx="83">
                  <c:v>-1.7516205011291099</c:v>
                </c:pt>
                <c:pt idx="84">
                  <c:v>-1.87361911540208</c:v>
                </c:pt>
                <c:pt idx="85">
                  <c:v>-2.0489011447337599</c:v>
                </c:pt>
                <c:pt idx="86">
                  <c:v>-2.2213188424479098</c:v>
                </c:pt>
                <c:pt idx="87">
                  <c:v>-2.4002858421137798</c:v>
                </c:pt>
                <c:pt idx="88">
                  <c:v>-2.6454949667093901</c:v>
                </c:pt>
                <c:pt idx="89">
                  <c:v>-2.88328237872296</c:v>
                </c:pt>
                <c:pt idx="90">
                  <c:v>-3.1106512541863198</c:v>
                </c:pt>
                <c:pt idx="91">
                  <c:v>-3.3679362251881799</c:v>
                </c:pt>
                <c:pt idx="92">
                  <c:v>-3.6135817917109301</c:v>
                </c:pt>
                <c:pt idx="93">
                  <c:v>-3.8975216087306901</c:v>
                </c:pt>
                <c:pt idx="94">
                  <c:v>-4.2023508524184603</c:v>
                </c:pt>
                <c:pt idx="95">
                  <c:v>-4.5748476410457197</c:v>
                </c:pt>
                <c:pt idx="96">
                  <c:v>-4.9610725978525902</c:v>
                </c:pt>
                <c:pt idx="97">
                  <c:v>-5.2932175555015801</c:v>
                </c:pt>
                <c:pt idx="98">
                  <c:v>-5.6444400077569998</c:v>
                </c:pt>
                <c:pt idx="99">
                  <c:v>-6.0445123956103703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B2-4C1E-A745-A08CA050B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622431"/>
        <c:axId val="319416384"/>
      </c:scatterChart>
      <c:valAx>
        <c:axId val="190462243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[KHz]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416384"/>
        <c:crossesAt val="0"/>
        <c:crossBetween val="midCat"/>
      </c:valAx>
      <c:valAx>
        <c:axId val="319416384"/>
        <c:scaling>
          <c:orientation val="minMax"/>
          <c:max val="0.5"/>
          <c:min val="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Ganancia</a:t>
                </a:r>
                <a:r>
                  <a:rPr lang="en-US" baseline="0"/>
                  <a:t>  [db]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622431"/>
        <c:crossesAt val="0.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Ganancia</a:t>
            </a:r>
            <a:r>
              <a:rPr lang="en-US" baseline="0"/>
              <a:t> FIR Equiripple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MATLAB</c:v>
          </c:tx>
          <c:spPr>
            <a:ln w="28575" cap="rnd">
              <a:solidFill>
                <a:srgbClr val="EA3AD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A3AD5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'FIR EQ'!$A$3:$A$17</c:f>
              <c:numCache>
                <c:formatCode>General</c:formatCode>
                <c:ptCount val="15"/>
                <c:pt idx="0">
                  <c:v>0.5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1.3</c:v>
                </c:pt>
                <c:pt idx="5">
                  <c:v>1.5</c:v>
                </c:pt>
                <c:pt idx="6">
                  <c:v>1.7</c:v>
                </c:pt>
                <c:pt idx="7">
                  <c:v>1.9</c:v>
                </c:pt>
                <c:pt idx="8">
                  <c:v>2</c:v>
                </c:pt>
                <c:pt idx="9">
                  <c:v>2.1</c:v>
                </c:pt>
                <c:pt idx="10">
                  <c:v>2.15</c:v>
                </c:pt>
                <c:pt idx="11">
                  <c:v>2.2000000000000002</c:v>
                </c:pt>
                <c:pt idx="12">
                  <c:v>2.5</c:v>
                </c:pt>
                <c:pt idx="13">
                  <c:v>3</c:v>
                </c:pt>
                <c:pt idx="14">
                  <c:v>5</c:v>
                </c:pt>
              </c:numCache>
            </c:numRef>
          </c:xVal>
          <c:yVal>
            <c:numRef>
              <c:f>'FIR EQ'!$C$3:$C$17</c:f>
              <c:numCache>
                <c:formatCode>General</c:formatCode>
                <c:ptCount val="15"/>
                <c:pt idx="0">
                  <c:v>0.49509999999999998</c:v>
                </c:pt>
                <c:pt idx="1">
                  <c:v>-0.17649999999999999</c:v>
                </c:pt>
                <c:pt idx="2">
                  <c:v>-0.56999999999999995</c:v>
                </c:pt>
                <c:pt idx="3">
                  <c:v>-1.1000000000000001</c:v>
                </c:pt>
                <c:pt idx="4">
                  <c:v>-2.6</c:v>
                </c:pt>
                <c:pt idx="5">
                  <c:v>-4.97</c:v>
                </c:pt>
                <c:pt idx="6">
                  <c:v>-8.57</c:v>
                </c:pt>
                <c:pt idx="7">
                  <c:v>-14.42</c:v>
                </c:pt>
                <c:pt idx="8">
                  <c:v>-19.38</c:v>
                </c:pt>
                <c:pt idx="9">
                  <c:v>-28.15</c:v>
                </c:pt>
                <c:pt idx="10">
                  <c:v>-42.125</c:v>
                </c:pt>
                <c:pt idx="11">
                  <c:v>-34</c:v>
                </c:pt>
                <c:pt idx="12">
                  <c:v>-19.399999999999999</c:v>
                </c:pt>
                <c:pt idx="13">
                  <c:v>-35</c:v>
                </c:pt>
                <c:pt idx="14">
                  <c:v>-22.4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F1-4BB1-82D8-BDD15F98E753}"/>
            </c:ext>
          </c:extLst>
        </c:ser>
        <c:ser>
          <c:idx val="1"/>
          <c:order val="1"/>
          <c:tx>
            <c:v>LAB</c:v>
          </c:tx>
          <c:spPr>
            <a:ln w="28575" cap="rnd">
              <a:solidFill>
                <a:srgbClr val="1BE3E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1BE3ED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'FIR EQ'!$A$3:$A$17</c:f>
              <c:numCache>
                <c:formatCode>General</c:formatCode>
                <c:ptCount val="15"/>
                <c:pt idx="0">
                  <c:v>0.5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1.3</c:v>
                </c:pt>
                <c:pt idx="5">
                  <c:v>1.5</c:v>
                </c:pt>
                <c:pt idx="6">
                  <c:v>1.7</c:v>
                </c:pt>
                <c:pt idx="7">
                  <c:v>1.9</c:v>
                </c:pt>
                <c:pt idx="8">
                  <c:v>2</c:v>
                </c:pt>
                <c:pt idx="9">
                  <c:v>2.1</c:v>
                </c:pt>
                <c:pt idx="10">
                  <c:v>2.15</c:v>
                </c:pt>
                <c:pt idx="11">
                  <c:v>2.2000000000000002</c:v>
                </c:pt>
                <c:pt idx="12">
                  <c:v>2.5</c:v>
                </c:pt>
                <c:pt idx="13">
                  <c:v>3</c:v>
                </c:pt>
                <c:pt idx="14">
                  <c:v>5</c:v>
                </c:pt>
              </c:numCache>
            </c:numRef>
          </c:xVal>
          <c:yVal>
            <c:numRef>
              <c:f>'FIR EQ'!$E$3:$E$17</c:f>
              <c:numCache>
                <c:formatCode>General</c:formatCode>
                <c:ptCount val="15"/>
                <c:pt idx="0">
                  <c:v>0.3406667859756074</c:v>
                </c:pt>
                <c:pt idx="1">
                  <c:v>-0.21100364666616389</c:v>
                </c:pt>
                <c:pt idx="2">
                  <c:v>-0.500560114038621</c:v>
                </c:pt>
                <c:pt idx="3">
                  <c:v>-0.87663139049273464</c:v>
                </c:pt>
                <c:pt idx="4">
                  <c:v>-2.2027655748362309</c:v>
                </c:pt>
                <c:pt idx="5">
                  <c:v>-4.4369749923271282</c:v>
                </c:pt>
                <c:pt idx="6">
                  <c:v>-6.9744397200371191</c:v>
                </c:pt>
                <c:pt idx="7">
                  <c:v>-11.308621919316025</c:v>
                </c:pt>
                <c:pt idx="8">
                  <c:v>-14.190403733386541</c:v>
                </c:pt>
                <c:pt idx="9">
                  <c:v>-18.416375079047505</c:v>
                </c:pt>
                <c:pt idx="10">
                  <c:v>-21.938200260161128</c:v>
                </c:pt>
                <c:pt idx="11">
                  <c:v>-25.161218445416019</c:v>
                </c:pt>
                <c:pt idx="12">
                  <c:v>-22.383728154384173</c:v>
                </c:pt>
                <c:pt idx="13">
                  <c:v>-23.876400520322257</c:v>
                </c:pt>
                <c:pt idx="14">
                  <c:v>-21.514414278762366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F1-4BB1-82D8-BDD15F98E753}"/>
            </c:ext>
          </c:extLst>
        </c:ser>
        <c:ser>
          <c:idx val="2"/>
          <c:order val="2"/>
          <c:tx>
            <c:v>Analizador de Audio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'FIR EQ'!$Q$5:$Q$104</c:f>
              <c:numCache>
                <c:formatCode>General</c:formatCode>
                <c:ptCount val="100"/>
                <c:pt idx="0">
                  <c:v>0.1</c:v>
                </c:pt>
                <c:pt idx="1">
                  <c:v>0.10349524970641701</c:v>
                </c:pt>
                <c:pt idx="2">
                  <c:v>0.10711266711793699</c:v>
                </c:pt>
                <c:pt idx="3">
                  <c:v>0.110856522300912</c:v>
                </c:pt>
                <c:pt idx="4">
                  <c:v>0.11473123457117901</c:v>
                </c:pt>
                <c:pt idx="5">
                  <c:v>0.118741377710697</c:v>
                </c:pt>
                <c:pt idx="6">
                  <c:v>0.122891685366526</c:v>
                </c:pt>
                <c:pt idx="7">
                  <c:v>0.12718705663851099</c:v>
                </c:pt>
                <c:pt idx="8">
                  <c:v>0.13163256186226899</c:v>
                </c:pt>
                <c:pt idx="9">
                  <c:v>0.13623344859431</c:v>
                </c:pt>
                <c:pt idx="10">
                  <c:v>0.14099514780634401</c:v>
                </c:pt>
                <c:pt idx="11">
                  <c:v>0.14592328029610802</c:v>
                </c:pt>
                <c:pt idx="12">
                  <c:v>0.15102366332225298</c:v>
                </c:pt>
                <c:pt idx="13">
                  <c:v>0.15630231747114398</c:v>
                </c:pt>
                <c:pt idx="14">
                  <c:v>0.16176547376367797</c:v>
                </c:pt>
                <c:pt idx="15">
                  <c:v>0.16741958101048701</c:v>
                </c:pt>
                <c:pt idx="16">
                  <c:v>0.17327131342424099</c:v>
                </c:pt>
                <c:pt idx="17">
                  <c:v>0.17932757849800701</c:v>
                </c:pt>
                <c:pt idx="18">
                  <c:v>0.185595525158984</c:v>
                </c:pt>
                <c:pt idx="19">
                  <c:v>0.192082552207227</c:v>
                </c:pt>
                <c:pt idx="20">
                  <c:v>0.19879631704932899</c:v>
                </c:pt>
                <c:pt idx="21">
                  <c:v>0.20574474473736398</c:v>
                </c:pt>
                <c:pt idx="22">
                  <c:v>0.21293603732376598</c:v>
                </c:pt>
                <c:pt idx="23">
                  <c:v>0.22037868354318202</c:v>
                </c:pt>
                <c:pt idx="24">
                  <c:v>0.228081468832731</c:v>
                </c:pt>
                <c:pt idx="25">
                  <c:v>0.23605348570249898</c:v>
                </c:pt>
                <c:pt idx="26">
                  <c:v>0.24430414446850302</c:v>
                </c:pt>
                <c:pt idx="27">
                  <c:v>0.252843184360804</c:v>
                </c:pt>
                <c:pt idx="28">
                  <c:v>0.26168068501987102</c:v>
                </c:pt>
                <c:pt idx="29">
                  <c:v>0.27082707839477899</c:v>
                </c:pt>
                <c:pt idx="30">
                  <c:v>0.28029316105727098</c:v>
                </c:pt>
                <c:pt idx="31">
                  <c:v>0.290090106946233</c:v>
                </c:pt>
                <c:pt idx="32">
                  <c:v>0.300229480557617</c:v>
                </c:pt>
                <c:pt idx="33">
                  <c:v>0.31072325059538503</c:v>
                </c:pt>
                <c:pt idx="34">
                  <c:v>0.32158380409958998</c:v>
                </c:pt>
                <c:pt idx="35">
                  <c:v>0.332823961068267</c:v>
                </c:pt>
                <c:pt idx="36">
                  <c:v>0.344456989590392</c:v>
                </c:pt>
                <c:pt idx="37">
                  <c:v>0.35649662150778405</c:v>
                </c:pt>
                <c:pt idx="38">
                  <c:v>0.36895706862442201</c:v>
                </c:pt>
                <c:pt idx="39">
                  <c:v>0.38185303948232302</c:v>
                </c:pt>
                <c:pt idx="40">
                  <c:v>0.395199756723774</c:v>
                </c:pt>
                <c:pt idx="41">
                  <c:v>0.409012975060424</c:v>
                </c:pt>
                <c:pt idx="42">
                  <c:v>0.42330899987043197</c:v>
                </c:pt>
                <c:pt idx="43">
                  <c:v>0.43810470644564098</c:v>
                </c:pt>
                <c:pt idx="44">
                  <c:v>0.45341755991148303</c:v>
                </c:pt>
                <c:pt idx="45">
                  <c:v>0.46926563584313302</c:v>
                </c:pt>
                <c:pt idx="46">
                  <c:v>0.485667641602258</c:v>
                </c:pt>
                <c:pt idx="47">
                  <c:v>0.50264293841952401</c:v>
                </c:pt>
                <c:pt idx="48">
                  <c:v>0.52021156424895998</c:v>
                </c:pt>
                <c:pt idx="49">
                  <c:v>0.53839425742112001</c:v>
                </c:pt>
                <c:pt idx="50">
                  <c:v>0.55721248112299993</c:v>
                </c:pt>
                <c:pt idx="51">
                  <c:v>0.57668844873357106</c:v>
                </c:pt>
                <c:pt idx="52">
                  <c:v>0.59684515004487404</c:v>
                </c:pt>
                <c:pt idx="53">
                  <c:v>0.61770637839958298</c:v>
                </c:pt>
                <c:pt idx="54">
                  <c:v>0.639296758777116</c:v>
                </c:pt>
                <c:pt idx="55">
                  <c:v>0.6616417768614079</c:v>
                </c:pt>
                <c:pt idx="56">
                  <c:v>0.68476780912468993</c:v>
                </c:pt>
                <c:pt idx="57">
                  <c:v>0.70870215396276104</c:v>
                </c:pt>
                <c:pt idx="58">
                  <c:v>0.73347306391851708</c:v>
                </c:pt>
                <c:pt idx="59">
                  <c:v>0.75910977903177901</c:v>
                </c:pt>
                <c:pt idx="60">
                  <c:v>0.78564256135477206</c:v>
                </c:pt>
                <c:pt idx="61">
                  <c:v>0.81310273067401395</c:v>
                </c:pt>
                <c:pt idx="62">
                  <c:v>0.84152270148076902</c:v>
                </c:pt>
                <c:pt idx="63">
                  <c:v>0.87093602123370994</c:v>
                </c:pt>
                <c:pt idx="64">
                  <c:v>0.90137740995896398</c:v>
                </c:pt>
                <c:pt idx="65">
                  <c:v>0.93288280123426603</c:v>
                </c:pt>
                <c:pt idx="66">
                  <c:v>0.96548938460562395</c:v>
                </c:pt>
                <c:pt idx="67">
                  <c:v>0.99923564948654198</c:v>
                </c:pt>
                <c:pt idx="68">
                  <c:v>1.03416143059164</c:v>
                </c:pt>
                <c:pt idx="69">
                  <c:v>1.0703079549582701</c:v>
                </c:pt>
                <c:pt idx="70">
                  <c:v>1.10771789061171</c:v>
                </c:pt>
                <c:pt idx="71">
                  <c:v>1.14643539693125</c:v>
                </c:pt>
                <c:pt idx="72">
                  <c:v>1.18650617677675</c:v>
                </c:pt>
                <c:pt idx="73">
                  <c:v>1.2279775304371698</c:v>
                </c:pt>
                <c:pt idx="74">
                  <c:v>1.27089841146464</c:v>
                </c:pt>
                <c:pt idx="75">
                  <c:v>1.3153194844602201</c:v>
                </c:pt>
                <c:pt idx="76">
                  <c:v>1.36129318487927</c:v>
                </c:pt>
                <c:pt idx="77">
                  <c:v>1.40887378092724</c:v>
                </c:pt>
                <c:pt idx="78">
                  <c:v>1.4581174376188901</c:v>
                </c:pt>
                <c:pt idx="79">
                  <c:v>1.5090822830764801</c:v>
                </c:pt>
                <c:pt idx="80">
                  <c:v>1.5618284771452999</c:v>
                </c:pt>
                <c:pt idx="81">
                  <c:v>1.61641828240747</c:v>
                </c:pt>
                <c:pt idx="82">
                  <c:v>1.6729161376777899</c:v>
                </c:pt>
                <c:pt idx="83">
                  <c:v>1.7313887340685801</c:v>
                </c:pt>
                <c:pt idx="84">
                  <c:v>1.7919050937130501</c:v>
                </c:pt>
                <c:pt idx="85">
                  <c:v>1.8545366512403401</c:v>
                </c:pt>
                <c:pt idx="86">
                  <c:v>1.9193573380982101</c:v>
                </c:pt>
                <c:pt idx="87">
                  <c:v>1.98644366982319</c:v>
                </c:pt>
                <c:pt idx="88">
                  <c:v>2.0558748363608301</c:v>
                </c:pt>
                <c:pt idx="89">
                  <c:v>2.1277327955430403</c:v>
                </c:pt>
                <c:pt idx="90">
                  <c:v>2.2021023698325997</c:v>
                </c:pt>
                <c:pt idx="91">
                  <c:v>2.2790713464491801</c:v>
                </c:pt>
                <c:pt idx="92">
                  <c:v>2.3587305809949899</c:v>
                </c:pt>
                <c:pt idx="93">
                  <c:v>2.44117410470239</c:v>
                </c:pt>
                <c:pt idx="94">
                  <c:v>2.5264992354301397</c:v>
                </c:pt>
                <c:pt idx="95">
                  <c:v>2.61480669253914</c:v>
                </c:pt>
                <c:pt idx="96">
                  <c:v>2.7062007157835</c:v>
                </c:pt>
                <c:pt idx="97">
                  <c:v>2.8007891883569802</c:v>
                </c:pt>
                <c:pt idx="98">
                  <c:v>2.8986837642404</c:v>
                </c:pt>
                <c:pt idx="99">
                  <c:v>2.9999999999999698</c:v>
                </c:pt>
              </c:numCache>
            </c:numRef>
          </c:xVal>
          <c:yVal>
            <c:numRef>
              <c:f>'FIR EQ'!$O$5:$O$104</c:f>
              <c:numCache>
                <c:formatCode>General</c:formatCode>
                <c:ptCount val="100"/>
                <c:pt idx="0">
                  <c:v>0.35901740818285099</c:v>
                </c:pt>
                <c:pt idx="1">
                  <c:v>0.43297920454865202</c:v>
                </c:pt>
                <c:pt idx="2">
                  <c:v>0.53763250866586199</c:v>
                </c:pt>
                <c:pt idx="3">
                  <c:v>0.55158684609618303</c:v>
                </c:pt>
                <c:pt idx="4">
                  <c:v>0.49247409725429198</c:v>
                </c:pt>
                <c:pt idx="5">
                  <c:v>0.52051756546767503</c:v>
                </c:pt>
                <c:pt idx="6">
                  <c:v>0.52062672526385501</c:v>
                </c:pt>
                <c:pt idx="7">
                  <c:v>0.55801112383516605</c:v>
                </c:pt>
                <c:pt idx="8">
                  <c:v>0.51272540003046796</c:v>
                </c:pt>
                <c:pt idx="9">
                  <c:v>0.437107477297908</c:v>
                </c:pt>
                <c:pt idx="10">
                  <c:v>0.49745624303624097</c:v>
                </c:pt>
                <c:pt idx="11">
                  <c:v>0.51961162799004101</c:v>
                </c:pt>
                <c:pt idx="12">
                  <c:v>0.53449020388976498</c:v>
                </c:pt>
                <c:pt idx="13">
                  <c:v>0.49562594935543502</c:v>
                </c:pt>
                <c:pt idx="14">
                  <c:v>0.51113178313946495</c:v>
                </c:pt>
                <c:pt idx="15">
                  <c:v>0.52801946244874398</c:v>
                </c:pt>
                <c:pt idx="16">
                  <c:v>0.48826534190313398</c:v>
                </c:pt>
                <c:pt idx="17">
                  <c:v>0.471112632370488</c:v>
                </c:pt>
                <c:pt idx="18">
                  <c:v>0.508865732650708</c:v>
                </c:pt>
                <c:pt idx="19">
                  <c:v>0.54578121174202598</c:v>
                </c:pt>
                <c:pt idx="20">
                  <c:v>0.51974064833050604</c:v>
                </c:pt>
                <c:pt idx="21">
                  <c:v>0.50204272162025299</c:v>
                </c:pt>
                <c:pt idx="22">
                  <c:v>0.478732089631764</c:v>
                </c:pt>
                <c:pt idx="23">
                  <c:v>0.60681263547874598</c:v>
                </c:pt>
                <c:pt idx="24">
                  <c:v>0.476172589235135</c:v>
                </c:pt>
                <c:pt idx="25">
                  <c:v>0.56634733792948799</c:v>
                </c:pt>
                <c:pt idx="26">
                  <c:v>0.51389240057708796</c:v>
                </c:pt>
                <c:pt idx="27">
                  <c:v>0.51904377393231005</c:v>
                </c:pt>
                <c:pt idx="28">
                  <c:v>0.53848705289879195</c:v>
                </c:pt>
                <c:pt idx="29">
                  <c:v>0.57442477896659705</c:v>
                </c:pt>
                <c:pt idx="30">
                  <c:v>0.54125666973614694</c:v>
                </c:pt>
                <c:pt idx="31">
                  <c:v>0.53229394883963599</c:v>
                </c:pt>
                <c:pt idx="32">
                  <c:v>0.54814364123856896</c:v>
                </c:pt>
                <c:pt idx="33">
                  <c:v>0.48076818094068202</c:v>
                </c:pt>
                <c:pt idx="34">
                  <c:v>0.43961555246153999</c:v>
                </c:pt>
                <c:pt idx="35">
                  <c:v>0.50812539449513805</c:v>
                </c:pt>
                <c:pt idx="36">
                  <c:v>0.50236947352604699</c:v>
                </c:pt>
                <c:pt idx="37">
                  <c:v>0.49823728785640298</c:v>
                </c:pt>
                <c:pt idx="38">
                  <c:v>0.51823481908446301</c:v>
                </c:pt>
                <c:pt idx="39">
                  <c:v>0.478295467859567</c:v>
                </c:pt>
                <c:pt idx="40">
                  <c:v>0.56827840336476998</c:v>
                </c:pt>
                <c:pt idx="41">
                  <c:v>0.51643372000238497</c:v>
                </c:pt>
                <c:pt idx="42">
                  <c:v>0.54844887989713298</c:v>
                </c:pt>
                <c:pt idx="43">
                  <c:v>0.50009545157656898</c:v>
                </c:pt>
                <c:pt idx="44">
                  <c:v>0.49926128116537699</c:v>
                </c:pt>
                <c:pt idx="45">
                  <c:v>0.49015053603248199</c:v>
                </c:pt>
                <c:pt idx="46">
                  <c:v>0.45432383317223601</c:v>
                </c:pt>
                <c:pt idx="47">
                  <c:v>0.41072851193869703</c:v>
                </c:pt>
                <c:pt idx="48">
                  <c:v>0.41454018096552803</c:v>
                </c:pt>
                <c:pt idx="49">
                  <c:v>0.470175860685494</c:v>
                </c:pt>
                <c:pt idx="50">
                  <c:v>0.48860541848754102</c:v>
                </c:pt>
                <c:pt idx="51">
                  <c:v>0.426999143793313</c:v>
                </c:pt>
                <c:pt idx="52">
                  <c:v>0.429432778273524</c:v>
                </c:pt>
                <c:pt idx="53">
                  <c:v>0.482427893855913</c:v>
                </c:pt>
                <c:pt idx="54">
                  <c:v>0.31077562774391998</c:v>
                </c:pt>
                <c:pt idx="55">
                  <c:v>0.369706402884105</c:v>
                </c:pt>
                <c:pt idx="56">
                  <c:v>0.32821352568727802</c:v>
                </c:pt>
                <c:pt idx="57">
                  <c:v>0.372757471880029</c:v>
                </c:pt>
                <c:pt idx="58">
                  <c:v>0.22445290718005501</c:v>
                </c:pt>
                <c:pt idx="59">
                  <c:v>0.218301804237091</c:v>
                </c:pt>
                <c:pt idx="60">
                  <c:v>0.16881595576458999</c:v>
                </c:pt>
                <c:pt idx="61">
                  <c:v>0.154868967909009</c:v>
                </c:pt>
                <c:pt idx="62">
                  <c:v>9.1123639073262597E-2</c:v>
                </c:pt>
                <c:pt idx="63">
                  <c:v>4.19439337980336E-2</c:v>
                </c:pt>
                <c:pt idx="64">
                  <c:v>-0.12935922823406101</c:v>
                </c:pt>
                <c:pt idx="65">
                  <c:v>-0.124568582239228</c:v>
                </c:pt>
                <c:pt idx="66">
                  <c:v>-0.27090413902509602</c:v>
                </c:pt>
                <c:pt idx="67">
                  <c:v>-0.41634607093303799</c:v>
                </c:pt>
                <c:pt idx="68">
                  <c:v>-0.494851719565927</c:v>
                </c:pt>
                <c:pt idx="69">
                  <c:v>-0.70018868991395899</c:v>
                </c:pt>
                <c:pt idx="70">
                  <c:v>-0.90635983276061005</c:v>
                </c:pt>
                <c:pt idx="71">
                  <c:v>-1.1110959162704099</c:v>
                </c:pt>
                <c:pt idx="72">
                  <c:v>-1.31526759344996</c:v>
                </c:pt>
                <c:pt idx="73">
                  <c:v>-1.5055754898785501</c:v>
                </c:pt>
                <c:pt idx="74">
                  <c:v>-1.83092744353869</c:v>
                </c:pt>
                <c:pt idx="75">
                  <c:v>-2.1553714396050401</c:v>
                </c:pt>
                <c:pt idx="76">
                  <c:v>-2.5696795948479498</c:v>
                </c:pt>
                <c:pt idx="77">
                  <c:v>-3.0042361265572501</c:v>
                </c:pt>
                <c:pt idx="78">
                  <c:v>-3.46429929454156</c:v>
                </c:pt>
                <c:pt idx="79">
                  <c:v>-3.99897261081769</c:v>
                </c:pt>
                <c:pt idx="80">
                  <c:v>-4.5964044405748901</c:v>
                </c:pt>
                <c:pt idx="81">
                  <c:v>-5.3521509777206502</c:v>
                </c:pt>
                <c:pt idx="82">
                  <c:v>-6.2695782848506596</c:v>
                </c:pt>
                <c:pt idx="83">
                  <c:v>-7.1717800791331303</c:v>
                </c:pt>
                <c:pt idx="84">
                  <c:v>-8.2835041550439197</c:v>
                </c:pt>
                <c:pt idx="85">
                  <c:v>-9.6033851385765008</c:v>
                </c:pt>
                <c:pt idx="86">
                  <c:v>-11.10236027505</c:v>
                </c:pt>
                <c:pt idx="87">
                  <c:v>-12.9365220014386</c:v>
                </c:pt>
                <c:pt idx="88">
                  <c:v>-15.256133747549899</c:v>
                </c:pt>
                <c:pt idx="89">
                  <c:v>-17.798889830534701</c:v>
                </c:pt>
                <c:pt idx="90">
                  <c:v>-21.323024122058101</c:v>
                </c:pt>
                <c:pt idx="91">
                  <c:v>-24.040335133493201</c:v>
                </c:pt>
                <c:pt idx="92">
                  <c:v>-23.255828699191301</c:v>
                </c:pt>
                <c:pt idx="93">
                  <c:v>-20.857033036738301</c:v>
                </c:pt>
                <c:pt idx="94">
                  <c:v>-19.9933970311907</c:v>
                </c:pt>
                <c:pt idx="95">
                  <c:v>-19.148238637237899</c:v>
                </c:pt>
                <c:pt idx="96">
                  <c:v>-18.459827492925999</c:v>
                </c:pt>
                <c:pt idx="97">
                  <c:v>-18.4717779349027</c:v>
                </c:pt>
                <c:pt idx="98">
                  <c:v>-19.200653835984799</c:v>
                </c:pt>
                <c:pt idx="99">
                  <c:v>-20.711288117718802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15-467A-B256-4C74B6BD7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614271"/>
        <c:axId val="2011385503"/>
      </c:scatterChart>
      <c:valAx>
        <c:axId val="1904614271"/>
        <c:scaling>
          <c:orientation val="minMax"/>
          <c:max val="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[kHz]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385503"/>
        <c:crosses val="autoZero"/>
        <c:crossBetween val="midCat"/>
      </c:valAx>
      <c:valAx>
        <c:axId val="201138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Módulo</a:t>
                </a:r>
                <a:r>
                  <a:rPr lang="en-US" baseline="0"/>
                  <a:t> [dB]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614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Ganancia</a:t>
            </a:r>
            <a:r>
              <a:rPr lang="en-US" baseline="0"/>
              <a:t> FIR Least Squares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MATLAB</c:v>
          </c:tx>
          <c:spPr>
            <a:ln w="28575" cap="rnd">
              <a:solidFill>
                <a:srgbClr val="EA3AD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A3AD5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'FIR LSTSQR'!$A$3:$A$21</c:f>
              <c:numCache>
                <c:formatCode>General</c:formatCode>
                <c:ptCount val="19"/>
                <c:pt idx="0">
                  <c:v>1</c:v>
                </c:pt>
                <c:pt idx="1">
                  <c:v>1.5</c:v>
                </c:pt>
                <c:pt idx="2">
                  <c:v>1.9</c:v>
                </c:pt>
                <c:pt idx="3">
                  <c:v>2</c:v>
                </c:pt>
                <c:pt idx="4">
                  <c:v>2.1</c:v>
                </c:pt>
                <c:pt idx="5">
                  <c:v>3</c:v>
                </c:pt>
                <c:pt idx="6">
                  <c:v>3.9</c:v>
                </c:pt>
                <c:pt idx="7">
                  <c:v>4</c:v>
                </c:pt>
                <c:pt idx="8">
                  <c:v>4.0999999999999996</c:v>
                </c:pt>
                <c:pt idx="9">
                  <c:v>5</c:v>
                </c:pt>
                <c:pt idx="10">
                  <c:v>5.9</c:v>
                </c:pt>
                <c:pt idx="11">
                  <c:v>6</c:v>
                </c:pt>
                <c:pt idx="12">
                  <c:v>6.1</c:v>
                </c:pt>
                <c:pt idx="13">
                  <c:v>7</c:v>
                </c:pt>
                <c:pt idx="14">
                  <c:v>7.9</c:v>
                </c:pt>
                <c:pt idx="15">
                  <c:v>8</c:v>
                </c:pt>
                <c:pt idx="16">
                  <c:v>8.1</c:v>
                </c:pt>
                <c:pt idx="17">
                  <c:v>9</c:v>
                </c:pt>
                <c:pt idx="18">
                  <c:v>10</c:v>
                </c:pt>
              </c:numCache>
            </c:numRef>
          </c:xVal>
          <c:yVal>
            <c:numRef>
              <c:f>'FIR LSTSQR'!$B$3:$B$21</c:f>
              <c:numCache>
                <c:formatCode>General</c:formatCode>
                <c:ptCount val="19"/>
                <c:pt idx="0">
                  <c:v>0</c:v>
                </c:pt>
                <c:pt idx="1">
                  <c:v>0.1</c:v>
                </c:pt>
                <c:pt idx="2">
                  <c:v>-0.158</c:v>
                </c:pt>
                <c:pt idx="3">
                  <c:v>-0.32</c:v>
                </c:pt>
                <c:pt idx="4">
                  <c:v>-0.54</c:v>
                </c:pt>
                <c:pt idx="5">
                  <c:v>-6.53</c:v>
                </c:pt>
                <c:pt idx="6">
                  <c:v>-28.62</c:v>
                </c:pt>
                <c:pt idx="7">
                  <c:v>-34.840000000000003</c:v>
                </c:pt>
                <c:pt idx="8">
                  <c:v>-46</c:v>
                </c:pt>
                <c:pt idx="9">
                  <c:v>-43.9</c:v>
                </c:pt>
                <c:pt idx="10">
                  <c:v>-45.66</c:v>
                </c:pt>
                <c:pt idx="11">
                  <c:v>-34.76</c:v>
                </c:pt>
                <c:pt idx="12">
                  <c:v>-28.64</c:v>
                </c:pt>
                <c:pt idx="13">
                  <c:v>-6.64</c:v>
                </c:pt>
                <c:pt idx="14">
                  <c:v>-0.63</c:v>
                </c:pt>
                <c:pt idx="15">
                  <c:v>-0.38</c:v>
                </c:pt>
                <c:pt idx="16">
                  <c:v>-0.2</c:v>
                </c:pt>
                <c:pt idx="17">
                  <c:v>1.7999999999999999E-2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3B-4409-A2A4-C576EF25EF48}"/>
            </c:ext>
          </c:extLst>
        </c:ser>
        <c:ser>
          <c:idx val="1"/>
          <c:order val="1"/>
          <c:tx>
            <c:v>LAB</c:v>
          </c:tx>
          <c:spPr>
            <a:ln w="28575" cap="rnd">
              <a:solidFill>
                <a:srgbClr val="1BE3E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1BE3ED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'FIR LSTSQR'!$A$3:$A$21</c:f>
              <c:numCache>
                <c:formatCode>General</c:formatCode>
                <c:ptCount val="19"/>
                <c:pt idx="0">
                  <c:v>1</c:v>
                </c:pt>
                <c:pt idx="1">
                  <c:v>1.5</c:v>
                </c:pt>
                <c:pt idx="2">
                  <c:v>1.9</c:v>
                </c:pt>
                <c:pt idx="3">
                  <c:v>2</c:v>
                </c:pt>
                <c:pt idx="4">
                  <c:v>2.1</c:v>
                </c:pt>
                <c:pt idx="5">
                  <c:v>3</c:v>
                </c:pt>
                <c:pt idx="6">
                  <c:v>3.9</c:v>
                </c:pt>
                <c:pt idx="7">
                  <c:v>4</c:v>
                </c:pt>
                <c:pt idx="8">
                  <c:v>4.0999999999999996</c:v>
                </c:pt>
                <c:pt idx="9">
                  <c:v>5</c:v>
                </c:pt>
                <c:pt idx="10">
                  <c:v>5.9</c:v>
                </c:pt>
                <c:pt idx="11">
                  <c:v>6</c:v>
                </c:pt>
                <c:pt idx="12">
                  <c:v>6.1</c:v>
                </c:pt>
                <c:pt idx="13">
                  <c:v>7</c:v>
                </c:pt>
                <c:pt idx="14">
                  <c:v>7.9</c:v>
                </c:pt>
                <c:pt idx="15">
                  <c:v>8</c:v>
                </c:pt>
                <c:pt idx="16">
                  <c:v>8.1</c:v>
                </c:pt>
                <c:pt idx="17">
                  <c:v>9</c:v>
                </c:pt>
                <c:pt idx="18">
                  <c:v>10</c:v>
                </c:pt>
              </c:numCache>
            </c:numRef>
          </c:xVal>
          <c:yVal>
            <c:numRef>
              <c:f>'FIR LSTSQR'!$G$3:$G$21</c:f>
              <c:numCache>
                <c:formatCode>General</c:formatCode>
                <c:ptCount val="19"/>
                <c:pt idx="0">
                  <c:v>-0.35457533920863205</c:v>
                </c:pt>
                <c:pt idx="1">
                  <c:v>-6.9766556916426942E-2</c:v>
                </c:pt>
                <c:pt idx="2">
                  <c:v>-0.35457533920863205</c:v>
                </c:pt>
                <c:pt idx="3">
                  <c:v>-0.14009803137316978</c:v>
                </c:pt>
                <c:pt idx="4">
                  <c:v>-0.28249285383212691</c:v>
                </c:pt>
                <c:pt idx="5">
                  <c:v>-3.1478152077887582</c:v>
                </c:pt>
                <c:pt idx="6">
                  <c:v>-11.308621919316025</c:v>
                </c:pt>
                <c:pt idx="7">
                  <c:v>-12.055108379792273</c:v>
                </c:pt>
                <c:pt idx="8">
                  <c:v>-13.375504379585353</c:v>
                </c:pt>
                <c:pt idx="9">
                  <c:v>-15.169070388069033</c:v>
                </c:pt>
                <c:pt idx="10">
                  <c:v>-15.169070388069033</c:v>
                </c:pt>
                <c:pt idx="11">
                  <c:v>-15.089746643717003</c:v>
                </c:pt>
                <c:pt idx="12">
                  <c:v>-14.89454989793388</c:v>
                </c:pt>
                <c:pt idx="13">
                  <c:v>-13.807396651482025</c:v>
                </c:pt>
                <c:pt idx="14">
                  <c:v>-10.812150244815385</c:v>
                </c:pt>
                <c:pt idx="15">
                  <c:v>-9.89700043360188</c:v>
                </c:pt>
                <c:pt idx="16">
                  <c:v>-9.3704216591548981</c:v>
                </c:pt>
                <c:pt idx="17">
                  <c:v>-7.9588001734407516</c:v>
                </c:pt>
                <c:pt idx="18">
                  <c:v>-7.9588001734407516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3B-4409-A2A4-C576EF25EF48}"/>
            </c:ext>
          </c:extLst>
        </c:ser>
        <c:ser>
          <c:idx val="2"/>
          <c:order val="2"/>
          <c:tx>
            <c:v>Analizador de Audio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'FIR LSTSQR'!$Q$5:$Q$104</c:f>
              <c:numCache>
                <c:formatCode>General</c:formatCode>
                <c:ptCount val="100"/>
                <c:pt idx="0">
                  <c:v>1</c:v>
                </c:pt>
                <c:pt idx="1">
                  <c:v>1.0235310218990299</c:v>
                </c:pt>
                <c:pt idx="2">
                  <c:v>1.0476157527896601</c:v>
                </c:pt>
                <c:pt idx="3">
                  <c:v>1.07226722201032</c:v>
                </c:pt>
                <c:pt idx="4">
                  <c:v>1.0974987654930601</c:v>
                </c:pt>
                <c:pt idx="5">
                  <c:v>1.1233240329780299</c:v>
                </c:pt>
                <c:pt idx="6">
                  <c:v>1.14975699539774</c:v>
                </c:pt>
                <c:pt idx="7">
                  <c:v>1.176811952435</c:v>
                </c:pt>
                <c:pt idx="8">
                  <c:v>1.20450354025878</c:v>
                </c:pt>
                <c:pt idx="9">
                  <c:v>1.2328467394420699</c:v>
                </c:pt>
                <c:pt idx="10">
                  <c:v>1.26185688306602</c:v>
                </c:pt>
                <c:pt idx="11">
                  <c:v>1.2915496650148801</c:v>
                </c:pt>
                <c:pt idx="12">
                  <c:v>1.3219411484660299</c:v>
                </c:pt>
                <c:pt idx="13">
                  <c:v>1.35304777457981</c:v>
                </c:pt>
                <c:pt idx="14">
                  <c:v>1.3848863713938699</c:v>
                </c:pt>
                <c:pt idx="15">
                  <c:v>1.4174741629268002</c:v>
                </c:pt>
                <c:pt idx="16">
                  <c:v>1.4508287784959399</c:v>
                </c:pt>
                <c:pt idx="17">
                  <c:v>1.48496826225446</c:v>
                </c:pt>
                <c:pt idx="18">
                  <c:v>1.5199110829529299</c:v>
                </c:pt>
                <c:pt idx="19">
                  <c:v>1.55567614393047</c:v>
                </c:pt>
                <c:pt idx="20">
                  <c:v>1.5922827933410899</c:v>
                </c:pt>
                <c:pt idx="21">
                  <c:v>1.62975083462064</c:v>
                </c:pt>
                <c:pt idx="22">
                  <c:v>1.6681005372000599</c:v>
                </c:pt>
                <c:pt idx="23">
                  <c:v>1.7073526474706902</c:v>
                </c:pt>
                <c:pt idx="24">
                  <c:v>1.7475284000076798</c:v>
                </c:pt>
                <c:pt idx="25">
                  <c:v>1.78864952905743</c:v>
                </c:pt>
                <c:pt idx="26">
                  <c:v>1.83073828029537</c:v>
                </c:pt>
                <c:pt idx="27">
                  <c:v>1.8738174228603801</c:v>
                </c:pt>
                <c:pt idx="28">
                  <c:v>1.9179102616724799</c:v>
                </c:pt>
                <c:pt idx="29">
                  <c:v>1.9630406500402702</c:v>
                </c:pt>
                <c:pt idx="30">
                  <c:v>2.0092330025650398</c:v>
                </c:pt>
                <c:pt idx="31">
                  <c:v>2.0565123083486503</c:v>
                </c:pt>
                <c:pt idx="32">
                  <c:v>2.10490414451202</c:v>
                </c:pt>
                <c:pt idx="33">
                  <c:v>2.1544346900318803</c:v>
                </c:pt>
                <c:pt idx="34">
                  <c:v>2.2051307399030402</c:v>
                </c:pt>
                <c:pt idx="35">
                  <c:v>2.2570197196339099</c:v>
                </c:pt>
                <c:pt idx="36">
                  <c:v>2.31012970008315</c:v>
                </c:pt>
                <c:pt idx="37">
                  <c:v>2.3644894126453999</c:v>
                </c:pt>
                <c:pt idx="38">
                  <c:v>2.4201282647943798</c:v>
                </c:pt>
                <c:pt idx="39">
                  <c:v>2.4770763559917</c:v>
                </c:pt>
                <c:pt idx="40">
                  <c:v>2.5353644939701097</c:v>
                </c:pt>
                <c:pt idx="41">
                  <c:v>2.5950242113997302</c:v>
                </c:pt>
                <c:pt idx="42">
                  <c:v>2.6560877829466798</c:v>
                </c:pt>
                <c:pt idx="43">
                  <c:v>2.7185882427329302</c:v>
                </c:pt>
                <c:pt idx="44">
                  <c:v>2.7825594022071201</c:v>
                </c:pt>
                <c:pt idx="45">
                  <c:v>2.8480358684357898</c:v>
                </c:pt>
                <c:pt idx="46">
                  <c:v>2.9150530628251698</c:v>
                </c:pt>
                <c:pt idx="47">
                  <c:v>2.9836472402833301</c:v>
                </c:pt>
                <c:pt idx="48">
                  <c:v>3.0538555088334101</c:v>
                </c:pt>
                <c:pt idx="49">
                  <c:v>3.12571584968823</c:v>
                </c:pt>
                <c:pt idx="50">
                  <c:v>3.1992671377973703</c:v>
                </c:pt>
                <c:pt idx="51">
                  <c:v>3.2745491628777201</c:v>
                </c:pt>
                <c:pt idx="52">
                  <c:v>3.3516026509388297</c:v>
                </c:pt>
                <c:pt idx="53">
                  <c:v>3.43046928631491</c:v>
                </c:pt>
                <c:pt idx="54">
                  <c:v>3.51119173421512</c:v>
                </c:pt>
                <c:pt idx="55">
                  <c:v>3.5938136638046099</c:v>
                </c:pt>
                <c:pt idx="56">
                  <c:v>3.6783797718286202</c:v>
                </c:pt>
                <c:pt idx="57">
                  <c:v>3.7649358067924501</c:v>
                </c:pt>
                <c:pt idx="58">
                  <c:v>3.8535285937105099</c:v>
                </c:pt>
                <c:pt idx="59">
                  <c:v>3.94420605943764</c:v>
                </c:pt>
                <c:pt idx="60">
                  <c:v>4.0370172585965403</c:v>
                </c:pt>
                <c:pt idx="61">
                  <c:v>4.13201240011532</c:v>
                </c:pt>
                <c:pt idx="62">
                  <c:v>4.2292428743894801</c:v>
                </c:pt>
                <c:pt idx="63">
                  <c:v>4.3287612810830396</c:v>
                </c:pt>
                <c:pt idx="64">
                  <c:v>4.4306214575838601</c:v>
                </c:pt>
                <c:pt idx="65">
                  <c:v>4.5348785081285596</c:v>
                </c:pt>
                <c:pt idx="66">
                  <c:v>4.6415888336127598</c:v>
                </c:pt>
                <c:pt idx="67">
                  <c:v>4.7508101621027796</c:v>
                </c:pt>
                <c:pt idx="68">
                  <c:v>4.8626015800653306</c:v>
                </c:pt>
                <c:pt idx="69">
                  <c:v>4.9770235643320904</c:v>
                </c:pt>
                <c:pt idx="70">
                  <c:v>5.0941380148163597</c:v>
                </c:pt>
                <c:pt idx="71">
                  <c:v>5.2140082879996594</c:v>
                </c:pt>
                <c:pt idx="72">
                  <c:v>5.3366992312062802</c:v>
                </c:pt>
                <c:pt idx="73">
                  <c:v>5.4622772176843197</c:v>
                </c:pt>
                <c:pt idx="74">
                  <c:v>5.5908101825122003</c:v>
                </c:pt>
                <c:pt idx="75">
                  <c:v>5.7223676593501898</c:v>
                </c:pt>
                <c:pt idx="76">
                  <c:v>5.8570208180566397</c:v>
                </c:pt>
                <c:pt idx="77">
                  <c:v>5.9948425031893802</c:v>
                </c:pt>
                <c:pt idx="78">
                  <c:v>6.1359072734131397</c:v>
                </c:pt>
                <c:pt idx="79">
                  <c:v>6.2802914418342199</c:v>
                </c:pt>
                <c:pt idx="80">
                  <c:v>6.4280731172842902</c:v>
                </c:pt>
                <c:pt idx="81">
                  <c:v>6.5793322465756399</c:v>
                </c:pt>
                <c:pt idx="82">
                  <c:v>6.7341506577507895</c:v>
                </c:pt>
                <c:pt idx="83">
                  <c:v>6.8926121043496593</c:v>
                </c:pt>
                <c:pt idx="84">
                  <c:v>7.0548023107185998</c:v>
                </c:pt>
                <c:pt idx="85">
                  <c:v>7.2208090183854203</c:v>
                </c:pt>
                <c:pt idx="86">
                  <c:v>7.3907220335257398</c:v>
                </c:pt>
                <c:pt idx="87">
                  <c:v>7.5646332755462495</c:v>
                </c:pt>
                <c:pt idx="88">
                  <c:v>7.7426368268112302</c:v>
                </c:pt>
                <c:pt idx="89">
                  <c:v>7.9248289835391299</c:v>
                </c:pt>
                <c:pt idx="90">
                  <c:v>8.1113083078968202</c:v>
                </c:pt>
                <c:pt idx="91">
                  <c:v>8.3021756813197012</c:v>
                </c:pt>
                <c:pt idx="92">
                  <c:v>8.4975343590863908</c:v>
                </c:pt>
                <c:pt idx="93">
                  <c:v>8.6974900261777801</c:v>
                </c:pt>
                <c:pt idx="94">
                  <c:v>8.9021508544503298</c:v>
                </c:pt>
                <c:pt idx="95">
                  <c:v>9.1116275611548403</c:v>
                </c:pt>
                <c:pt idx="96">
                  <c:v>9.32603346883214</c:v>
                </c:pt>
                <c:pt idx="97">
                  <c:v>9.5454845666182795</c:v>
                </c:pt>
                <c:pt idx="98">
                  <c:v>9.7700995729921907</c:v>
                </c:pt>
                <c:pt idx="99">
                  <c:v>9.9999999999999307</c:v>
                </c:pt>
              </c:numCache>
            </c:numRef>
          </c:xVal>
          <c:yVal>
            <c:numRef>
              <c:f>'FIR LSTSQR'!$O$5:$O$104</c:f>
              <c:numCache>
                <c:formatCode>General</c:formatCode>
                <c:ptCount val="100"/>
                <c:pt idx="0">
                  <c:v>7.1759248456950697E-2</c:v>
                </c:pt>
                <c:pt idx="1">
                  <c:v>-1.02272296348169E-2</c:v>
                </c:pt>
                <c:pt idx="2">
                  <c:v>4.7473431230157903E-2</c:v>
                </c:pt>
                <c:pt idx="3">
                  <c:v>7.0420069680736594E-2</c:v>
                </c:pt>
                <c:pt idx="4">
                  <c:v>4.4627883089656699E-2</c:v>
                </c:pt>
                <c:pt idx="5">
                  <c:v>5.2484748982849203E-2</c:v>
                </c:pt>
                <c:pt idx="6">
                  <c:v>4.9693224762230703E-2</c:v>
                </c:pt>
                <c:pt idx="7">
                  <c:v>8.4380229163651205E-2</c:v>
                </c:pt>
                <c:pt idx="8">
                  <c:v>7.9050939080495999E-2</c:v>
                </c:pt>
                <c:pt idx="9">
                  <c:v>7.3081802091634895E-2</c:v>
                </c:pt>
                <c:pt idx="10">
                  <c:v>7.62910681342613E-2</c:v>
                </c:pt>
                <c:pt idx="11">
                  <c:v>7.4534736938999299E-2</c:v>
                </c:pt>
                <c:pt idx="12">
                  <c:v>9.2575793247520105E-2</c:v>
                </c:pt>
                <c:pt idx="13">
                  <c:v>0.152209259153361</c:v>
                </c:pt>
                <c:pt idx="14">
                  <c:v>8.49645522502116E-2</c:v>
                </c:pt>
                <c:pt idx="15">
                  <c:v>0.12689056856883699</c:v>
                </c:pt>
                <c:pt idx="16">
                  <c:v>0.15568956432881201</c:v>
                </c:pt>
                <c:pt idx="17">
                  <c:v>0.114998232288751</c:v>
                </c:pt>
                <c:pt idx="18">
                  <c:v>0.17763944537146301</c:v>
                </c:pt>
                <c:pt idx="19">
                  <c:v>0.12759960122882</c:v>
                </c:pt>
                <c:pt idx="20">
                  <c:v>0.118319007387459</c:v>
                </c:pt>
                <c:pt idx="21">
                  <c:v>0.14194729492593899</c:v>
                </c:pt>
                <c:pt idx="22">
                  <c:v>0.14510531681545499</c:v>
                </c:pt>
                <c:pt idx="23">
                  <c:v>0.179607277320361</c:v>
                </c:pt>
                <c:pt idx="24">
                  <c:v>0.14202059536902401</c:v>
                </c:pt>
                <c:pt idx="25">
                  <c:v>0.153848658837382</c:v>
                </c:pt>
                <c:pt idx="26">
                  <c:v>0.146144414714618</c:v>
                </c:pt>
                <c:pt idx="27">
                  <c:v>0.14785081149936399</c:v>
                </c:pt>
                <c:pt idx="28">
                  <c:v>0.112111572173292</c:v>
                </c:pt>
                <c:pt idx="29">
                  <c:v>0.100761399910443</c:v>
                </c:pt>
                <c:pt idx="30">
                  <c:v>-7.5067753062300598E-3</c:v>
                </c:pt>
                <c:pt idx="31">
                  <c:v>-7.2356052926953896E-3</c:v>
                </c:pt>
                <c:pt idx="32">
                  <c:v>-4.1587083776681799E-2</c:v>
                </c:pt>
                <c:pt idx="33">
                  <c:v>-0.13874503383285999</c:v>
                </c:pt>
                <c:pt idx="34">
                  <c:v>-0.200763711957999</c:v>
                </c:pt>
                <c:pt idx="35">
                  <c:v>-0.28788469639328201</c:v>
                </c:pt>
                <c:pt idx="36">
                  <c:v>-0.42813833019716302</c:v>
                </c:pt>
                <c:pt idx="37">
                  <c:v>-0.49435696202798102</c:v>
                </c:pt>
                <c:pt idx="38">
                  <c:v>-0.64552264698699602</c:v>
                </c:pt>
                <c:pt idx="39">
                  <c:v>-0.777510888212255</c:v>
                </c:pt>
                <c:pt idx="40">
                  <c:v>-0.96074143127295597</c:v>
                </c:pt>
                <c:pt idx="41">
                  <c:v>-1.1835187661237001</c:v>
                </c:pt>
                <c:pt idx="42">
                  <c:v>-1.3943383328729</c:v>
                </c:pt>
                <c:pt idx="43">
                  <c:v>-1.66323573248195</c:v>
                </c:pt>
                <c:pt idx="44">
                  <c:v>-1.9616631500126001</c:v>
                </c:pt>
                <c:pt idx="45">
                  <c:v>-2.2294197968420502</c:v>
                </c:pt>
                <c:pt idx="46">
                  <c:v>-2.6192985630569998</c:v>
                </c:pt>
                <c:pt idx="47">
                  <c:v>-3.0280510640235301</c:v>
                </c:pt>
                <c:pt idx="48">
                  <c:v>-3.3952044087401299</c:v>
                </c:pt>
                <c:pt idx="49">
                  <c:v>-3.8943093348975499</c:v>
                </c:pt>
                <c:pt idx="50">
                  <c:v>-4.4422576703243601</c:v>
                </c:pt>
                <c:pt idx="51">
                  <c:v>-5.0538508222807002</c:v>
                </c:pt>
                <c:pt idx="52">
                  <c:v>-5.6319532582449101</c:v>
                </c:pt>
                <c:pt idx="53">
                  <c:v>-6.3404683467420497</c:v>
                </c:pt>
                <c:pt idx="54">
                  <c:v>-6.8154054432268198</c:v>
                </c:pt>
                <c:pt idx="55">
                  <c:v>-7.6613528886277296</c:v>
                </c:pt>
                <c:pt idx="56">
                  <c:v>-8.0171780174108704</c:v>
                </c:pt>
                <c:pt idx="57">
                  <c:v>-8.7657273540747607</c:v>
                </c:pt>
                <c:pt idx="58">
                  <c:v>-9.28395649560915</c:v>
                </c:pt>
                <c:pt idx="59">
                  <c:v>-10.1991540359158</c:v>
                </c:pt>
                <c:pt idx="60">
                  <c:v>-10.9205524917327</c:v>
                </c:pt>
                <c:pt idx="61">
                  <c:v>-11.57675016458</c:v>
                </c:pt>
                <c:pt idx="62">
                  <c:v>-11.5904966015742</c:v>
                </c:pt>
                <c:pt idx="63">
                  <c:v>-12.4798006390387</c:v>
                </c:pt>
                <c:pt idx="64">
                  <c:v>-13.406802135294299</c:v>
                </c:pt>
                <c:pt idx="65">
                  <c:v>-12.2773821014503</c:v>
                </c:pt>
                <c:pt idx="66">
                  <c:v>-12.288766405552099</c:v>
                </c:pt>
                <c:pt idx="67">
                  <c:v>-12.3037959985353</c:v>
                </c:pt>
                <c:pt idx="68">
                  <c:v>-12.739890849434801</c:v>
                </c:pt>
                <c:pt idx="69">
                  <c:v>-13.3181649482674</c:v>
                </c:pt>
                <c:pt idx="70">
                  <c:v>-12.900234564391701</c:v>
                </c:pt>
                <c:pt idx="71">
                  <c:v>-13.5766318793849</c:v>
                </c:pt>
                <c:pt idx="72">
                  <c:v>-13.032599473062501</c:v>
                </c:pt>
                <c:pt idx="73">
                  <c:v>-12.829322680578301</c:v>
                </c:pt>
                <c:pt idx="74">
                  <c:v>-13.268885055674801</c:v>
                </c:pt>
                <c:pt idx="75">
                  <c:v>-13.065728623527701</c:v>
                </c:pt>
                <c:pt idx="76">
                  <c:v>-13.1084239329507</c:v>
                </c:pt>
                <c:pt idx="77">
                  <c:v>-12.852315641642701</c:v>
                </c:pt>
                <c:pt idx="78">
                  <c:v>-13.4615940584355</c:v>
                </c:pt>
                <c:pt idx="79">
                  <c:v>-12.9339501496453</c:v>
                </c:pt>
                <c:pt idx="80">
                  <c:v>-12.933995190124801</c:v>
                </c:pt>
                <c:pt idx="81">
                  <c:v>-12.3176550567711</c:v>
                </c:pt>
                <c:pt idx="82">
                  <c:v>-12.765642429365</c:v>
                </c:pt>
                <c:pt idx="83">
                  <c:v>-12.114192090755701</c:v>
                </c:pt>
                <c:pt idx="84">
                  <c:v>-11.837755219672999</c:v>
                </c:pt>
                <c:pt idx="85">
                  <c:v>-11.6932034443329</c:v>
                </c:pt>
                <c:pt idx="86">
                  <c:v>-11.5921559559307</c:v>
                </c:pt>
                <c:pt idx="87">
                  <c:v>-10.740775778651701</c:v>
                </c:pt>
                <c:pt idx="88">
                  <c:v>-10.0822209151906</c:v>
                </c:pt>
                <c:pt idx="89">
                  <c:v>-9.5713720356206498</c:v>
                </c:pt>
                <c:pt idx="90">
                  <c:v>-8.8356051099543595</c:v>
                </c:pt>
                <c:pt idx="91">
                  <c:v>-7.9828451041539203</c:v>
                </c:pt>
                <c:pt idx="92">
                  <c:v>-7.4993125485826297</c:v>
                </c:pt>
                <c:pt idx="93">
                  <c:v>-6.9750615468739401</c:v>
                </c:pt>
                <c:pt idx="94">
                  <c:v>-6.8351619928283398</c:v>
                </c:pt>
                <c:pt idx="95">
                  <c:v>-6.6330500773307097</c:v>
                </c:pt>
                <c:pt idx="96">
                  <c:v>-6.7225998527491804</c:v>
                </c:pt>
                <c:pt idx="97">
                  <c:v>-6.7539632869712296</c:v>
                </c:pt>
                <c:pt idx="98">
                  <c:v>-6.8967370654892104</c:v>
                </c:pt>
                <c:pt idx="99">
                  <c:v>-7.0089706923465798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3D-4699-955C-A7F02AA10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614271"/>
        <c:axId val="2011385503"/>
      </c:scatterChart>
      <c:valAx>
        <c:axId val="1904614271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[kHz]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385503"/>
        <c:crosses val="autoZero"/>
        <c:crossBetween val="midCat"/>
      </c:valAx>
      <c:valAx>
        <c:axId val="201138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Módulo</a:t>
                </a:r>
                <a:r>
                  <a:rPr lang="en-US" baseline="0"/>
                  <a:t> [dB]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614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Ganancia</a:t>
            </a:r>
            <a:r>
              <a:rPr lang="en-US" baseline="0"/>
              <a:t> IIR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MATLAB</c:v>
          </c:tx>
          <c:spPr>
            <a:ln w="28575" cap="rnd">
              <a:solidFill>
                <a:srgbClr val="EA3AD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A3AD5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IIR!$A$3:$A$13</c:f>
              <c:numCache>
                <c:formatCode>General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1.9</c:v>
                </c:pt>
                <c:pt idx="4">
                  <c:v>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</c:v>
                </c:pt>
                <c:pt idx="9">
                  <c:v>3.1</c:v>
                </c:pt>
                <c:pt idx="10">
                  <c:v>3.5</c:v>
                </c:pt>
              </c:numCache>
            </c:numRef>
          </c:xVal>
          <c:yVal>
            <c:numRef>
              <c:f>IIR!$B$3:$B$13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-0.24</c:v>
                </c:pt>
                <c:pt idx="4">
                  <c:v>-0.54</c:v>
                </c:pt>
                <c:pt idx="5">
                  <c:v>-1.1100000000000001</c:v>
                </c:pt>
                <c:pt idx="6">
                  <c:v>-7.8</c:v>
                </c:pt>
                <c:pt idx="7">
                  <c:v>-17.579999999999998</c:v>
                </c:pt>
                <c:pt idx="8">
                  <c:v>-20</c:v>
                </c:pt>
                <c:pt idx="9">
                  <c:v>-22.3</c:v>
                </c:pt>
                <c:pt idx="10">
                  <c:v>-31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0B-4E49-9173-490D33EE8F5C}"/>
            </c:ext>
          </c:extLst>
        </c:ser>
        <c:ser>
          <c:idx val="1"/>
          <c:order val="1"/>
          <c:tx>
            <c:v>LAB</c:v>
          </c:tx>
          <c:spPr>
            <a:ln w="28575" cap="rnd">
              <a:solidFill>
                <a:srgbClr val="1BE3E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1BE3ED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IIR!$A$3:$A$13</c:f>
              <c:numCache>
                <c:formatCode>General</c:formatCode>
                <c:ptCount val="11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1.9</c:v>
                </c:pt>
                <c:pt idx="4">
                  <c:v>2</c:v>
                </c:pt>
                <c:pt idx="5">
                  <c:v>2.1</c:v>
                </c:pt>
                <c:pt idx="6">
                  <c:v>2.5</c:v>
                </c:pt>
                <c:pt idx="7">
                  <c:v>2.9</c:v>
                </c:pt>
                <c:pt idx="8">
                  <c:v>3</c:v>
                </c:pt>
                <c:pt idx="9">
                  <c:v>3.1</c:v>
                </c:pt>
                <c:pt idx="10">
                  <c:v>3.5</c:v>
                </c:pt>
              </c:numCache>
            </c:numRef>
          </c:xVal>
          <c:yVal>
            <c:numRef>
              <c:f>IIR!$G$3:$G$13</c:f>
              <c:numCache>
                <c:formatCode>General</c:formatCode>
                <c:ptCount val="11"/>
                <c:pt idx="0">
                  <c:v>-0.28249285383212691</c:v>
                </c:pt>
                <c:pt idx="1">
                  <c:v>-0.28249285383212691</c:v>
                </c:pt>
                <c:pt idx="2">
                  <c:v>-0.500560114038621</c:v>
                </c:pt>
                <c:pt idx="3">
                  <c:v>-0.500560114038621</c:v>
                </c:pt>
                <c:pt idx="4">
                  <c:v>-0.64904047562275924</c:v>
                </c:pt>
                <c:pt idx="5">
                  <c:v>-0.9538398067574948</c:v>
                </c:pt>
                <c:pt idx="6">
                  <c:v>-5.2370782257588031</c:v>
                </c:pt>
                <c:pt idx="7">
                  <c:v>-14.333975425929008</c:v>
                </c:pt>
                <c:pt idx="8">
                  <c:v>-16.594765692100854</c:v>
                </c:pt>
                <c:pt idx="9">
                  <c:v>-19.015639546596365</c:v>
                </c:pt>
                <c:pt idx="10">
                  <c:v>-27.95880017344075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0B-4E49-9173-490D33EE8F5C}"/>
            </c:ext>
          </c:extLst>
        </c:ser>
        <c:ser>
          <c:idx val="2"/>
          <c:order val="2"/>
          <c:tx>
            <c:v>Analizador de Audio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IIR!$Q$5:$Q$104</c:f>
              <c:numCache>
                <c:formatCode>General</c:formatCode>
                <c:ptCount val="100"/>
                <c:pt idx="0">
                  <c:v>0.5</c:v>
                </c:pt>
                <c:pt idx="1">
                  <c:v>0.51061330315768205</c:v>
                </c:pt>
                <c:pt idx="2">
                  <c:v>0.52145189072319797</c:v>
                </c:pt>
                <c:pt idx="3">
                  <c:v>0.532520544719981</c:v>
                </c:pt>
                <c:pt idx="4">
                  <c:v>0.54382414867759599</c:v>
                </c:pt>
                <c:pt idx="5">
                  <c:v>0.55536768978636308</c:v>
                </c:pt>
                <c:pt idx="6">
                  <c:v>0.56715626109773098</c:v>
                </c:pt>
                <c:pt idx="7">
                  <c:v>0.579195063771347</c:v>
                </c:pt>
                <c:pt idx="8">
                  <c:v>0.59148940936982297</c:v>
                </c:pt>
                <c:pt idx="9">
                  <c:v>0.60404472220222394</c:v>
                </c:pt>
                <c:pt idx="10">
                  <c:v>0.61686654171728406</c:v>
                </c:pt>
                <c:pt idx="11">
                  <c:v>0.62996052494743693</c:v>
                </c:pt>
                <c:pt idx="12">
                  <c:v>0.64333244900471598</c:v>
                </c:pt>
                <c:pt idx="13">
                  <c:v>0.656988213629638</c:v>
                </c:pt>
                <c:pt idx="14">
                  <c:v>0.67093384379418897</c:v>
                </c:pt>
                <c:pt idx="15">
                  <c:v>0.68517549236006203</c:v>
                </c:pt>
                <c:pt idx="16">
                  <c:v>0.69971944279332499</c:v>
                </c:pt>
                <c:pt idx="17">
                  <c:v>0.714572111936705</c:v>
                </c:pt>
                <c:pt idx="18">
                  <c:v>0.72974005284072407</c:v>
                </c:pt>
                <c:pt idx="19">
                  <c:v>0.74522995765492706</c:v>
                </c:pt>
                <c:pt idx="20">
                  <c:v>0.76104866058048304</c:v>
                </c:pt>
                <c:pt idx="21">
                  <c:v>0.77720314088546005</c:v>
                </c:pt>
                <c:pt idx="22">
                  <c:v>0.79370052598410101</c:v>
                </c:pt>
                <c:pt idx="23">
                  <c:v>0.81054809458146204</c:v>
                </c:pt>
                <c:pt idx="24">
                  <c:v>0.82775327988481195</c:v>
                </c:pt>
                <c:pt idx="25">
                  <c:v>0.845323672883178</c:v>
                </c:pt>
                <c:pt idx="26">
                  <c:v>0.86326702569652691</c:v>
                </c:pt>
                <c:pt idx="27">
                  <c:v>0.88159125499602198</c:v>
                </c:pt>
                <c:pt idx="28">
                  <c:v>0.90030444549689104</c:v>
                </c:pt>
                <c:pt idx="29">
                  <c:v>0.91941485352542496</c:v>
                </c:pt>
                <c:pt idx="30">
                  <c:v>0.93893091066170797</c:v>
                </c:pt>
                <c:pt idx="31">
                  <c:v>0.95886122745964997</c:v>
                </c:pt>
                <c:pt idx="32">
                  <c:v>0.97921459724600302</c:v>
                </c:pt>
                <c:pt idx="33">
                  <c:v>1</c:v>
                </c:pt>
                <c:pt idx="34">
                  <c:v>1.0212266063153699</c:v>
                </c:pt>
                <c:pt idx="35">
                  <c:v>1.0429037814463999</c:v>
                </c:pt>
                <c:pt idx="36">
                  <c:v>1.06504108943996</c:v>
                </c:pt>
                <c:pt idx="37">
                  <c:v>1.08764829735519</c:v>
                </c:pt>
                <c:pt idx="38">
                  <c:v>1.1107353795727299</c:v>
                </c:pt>
                <c:pt idx="39">
                  <c:v>1.13431252219546</c:v>
                </c:pt>
                <c:pt idx="40">
                  <c:v>1.1583901275427</c:v>
                </c:pt>
                <c:pt idx="41">
                  <c:v>1.1829788187396499</c:v>
                </c:pt>
                <c:pt idx="42">
                  <c:v>1.2080894444044499</c:v>
                </c:pt>
                <c:pt idx="43">
                  <c:v>1.2337330834345701</c:v>
                </c:pt>
                <c:pt idx="44">
                  <c:v>1.2599210498948801</c:v>
                </c:pt>
                <c:pt idx="45">
                  <c:v>1.2866648980094302</c:v>
                </c:pt>
                <c:pt idx="46">
                  <c:v>1.31397642725928</c:v>
                </c:pt>
                <c:pt idx="47">
                  <c:v>1.3418676875883799</c:v>
                </c:pt>
                <c:pt idx="48">
                  <c:v>1.3703509847201301</c:v>
                </c:pt>
                <c:pt idx="49">
                  <c:v>1.39943888558665</c:v>
                </c:pt>
                <c:pt idx="50">
                  <c:v>1.42914422387341</c:v>
                </c:pt>
                <c:pt idx="51">
                  <c:v>1.4594801056814499</c:v>
                </c:pt>
                <c:pt idx="52">
                  <c:v>1.4904599153098599</c:v>
                </c:pt>
                <c:pt idx="53">
                  <c:v>1.5220973211609701</c:v>
                </c:pt>
                <c:pt idx="54">
                  <c:v>1.5544062817709201</c:v>
                </c:pt>
                <c:pt idx="55">
                  <c:v>1.5874010519681998</c:v>
                </c:pt>
                <c:pt idx="56">
                  <c:v>1.6210961891629299</c:v>
                </c:pt>
                <c:pt idx="57">
                  <c:v>1.6555065597696301</c:v>
                </c:pt>
                <c:pt idx="58">
                  <c:v>1.69064734576636</c:v>
                </c:pt>
                <c:pt idx="59">
                  <c:v>1.72653405139306</c:v>
                </c:pt>
                <c:pt idx="60">
                  <c:v>1.76318250999205</c:v>
                </c:pt>
                <c:pt idx="61">
                  <c:v>1.8006088909937801</c:v>
                </c:pt>
                <c:pt idx="62">
                  <c:v>1.8388297070508499</c:v>
                </c:pt>
                <c:pt idx="63">
                  <c:v>1.8778618213234199</c:v>
                </c:pt>
                <c:pt idx="64">
                  <c:v>1.9177224549192999</c:v>
                </c:pt>
                <c:pt idx="65">
                  <c:v>1.95842919449201</c:v>
                </c:pt>
                <c:pt idx="66">
                  <c:v>2.0000000000000102</c:v>
                </c:pt>
                <c:pt idx="67">
                  <c:v>2.04245321263073</c:v>
                </c:pt>
                <c:pt idx="68">
                  <c:v>2.0858075628927999</c:v>
                </c:pt>
                <c:pt idx="69">
                  <c:v>2.1300821788799298</c:v>
                </c:pt>
                <c:pt idx="70">
                  <c:v>2.1752965947103897</c:v>
                </c:pt>
                <c:pt idx="71">
                  <c:v>2.2214707591454599</c:v>
                </c:pt>
                <c:pt idx="72">
                  <c:v>2.2686250443909297</c:v>
                </c:pt>
                <c:pt idx="73">
                  <c:v>2.3167802550853898</c:v>
                </c:pt>
                <c:pt idx="74">
                  <c:v>2.3659576374792999</c:v>
                </c:pt>
                <c:pt idx="75">
                  <c:v>2.4161788888088997</c:v>
                </c:pt>
                <c:pt idx="76">
                  <c:v>2.4674661668691402</c:v>
                </c:pt>
                <c:pt idx="77">
                  <c:v>2.5198420997897601</c:v>
                </c:pt>
                <c:pt idx="78">
                  <c:v>2.5733297960188701</c:v>
                </c:pt>
                <c:pt idx="79">
                  <c:v>2.62795285451856</c:v>
                </c:pt>
                <c:pt idx="80">
                  <c:v>2.6837353751767701</c:v>
                </c:pt>
                <c:pt idx="81">
                  <c:v>2.7407019694402601</c:v>
                </c:pt>
                <c:pt idx="82">
                  <c:v>2.7988777711733102</c:v>
                </c:pt>
                <c:pt idx="83">
                  <c:v>2.8582884477468302</c:v>
                </c:pt>
                <c:pt idx="84">
                  <c:v>2.9189602113628998</c:v>
                </c:pt>
                <c:pt idx="85">
                  <c:v>2.9809198306197198</c:v>
                </c:pt>
                <c:pt idx="86">
                  <c:v>3.0441946423219401</c:v>
                </c:pt>
                <c:pt idx="87">
                  <c:v>3.10881256354185</c:v>
                </c:pt>
                <c:pt idx="88">
                  <c:v>3.1748021039364098</c:v>
                </c:pt>
                <c:pt idx="89">
                  <c:v>3.2421923783258597</c:v>
                </c:pt>
                <c:pt idx="90">
                  <c:v>3.3110131195392603</c:v>
                </c:pt>
                <c:pt idx="91">
                  <c:v>3.38129469153272</c:v>
                </c:pt>
                <c:pt idx="92">
                  <c:v>3.4530681027861201</c:v>
                </c:pt>
                <c:pt idx="93">
                  <c:v>3.5263650199840999</c:v>
                </c:pt>
                <c:pt idx="94">
                  <c:v>3.6012177819875699</c:v>
                </c:pt>
                <c:pt idx="95">
                  <c:v>3.67765941410171</c:v>
                </c:pt>
                <c:pt idx="96">
                  <c:v>3.7557236426468399</c:v>
                </c:pt>
                <c:pt idx="97">
                  <c:v>3.8354449098386101</c:v>
                </c:pt>
                <c:pt idx="98">
                  <c:v>3.9168583889840201</c:v>
                </c:pt>
                <c:pt idx="99">
                  <c:v>4.0000000000000204</c:v>
                </c:pt>
              </c:numCache>
            </c:numRef>
          </c:xVal>
          <c:yVal>
            <c:numRef>
              <c:f>IIR!$O$5:$O$104</c:f>
              <c:numCache>
                <c:formatCode>General</c:formatCode>
                <c:ptCount val="100"/>
                <c:pt idx="0">
                  <c:v>-5.60687227725956E-2</c:v>
                </c:pt>
                <c:pt idx="1">
                  <c:v>-8.1465656440267098E-2</c:v>
                </c:pt>
                <c:pt idx="2">
                  <c:v>-4.82307754819149E-2</c:v>
                </c:pt>
                <c:pt idx="3">
                  <c:v>-1.2732971076314799E-2</c:v>
                </c:pt>
                <c:pt idx="4">
                  <c:v>-2.9931678007427898E-2</c:v>
                </c:pt>
                <c:pt idx="5">
                  <c:v>1.41360736112162E-2</c:v>
                </c:pt>
                <c:pt idx="6">
                  <c:v>-6.4967668730341002E-2</c:v>
                </c:pt>
                <c:pt idx="7">
                  <c:v>-6.90569319174402E-3</c:v>
                </c:pt>
                <c:pt idx="8">
                  <c:v>-0.112000070861907</c:v>
                </c:pt>
                <c:pt idx="9">
                  <c:v>-3.4218547079032297E-2</c:v>
                </c:pt>
                <c:pt idx="10">
                  <c:v>5.4026399081450301E-2</c:v>
                </c:pt>
                <c:pt idx="11">
                  <c:v>2.6955043444299401E-2</c:v>
                </c:pt>
                <c:pt idx="12">
                  <c:v>-5.3479267574066E-2</c:v>
                </c:pt>
                <c:pt idx="13">
                  <c:v>4.4067796972036798E-2</c:v>
                </c:pt>
                <c:pt idx="14">
                  <c:v>-1.29319541579727E-2</c:v>
                </c:pt>
                <c:pt idx="15">
                  <c:v>1.9698314563441101E-2</c:v>
                </c:pt>
                <c:pt idx="16">
                  <c:v>-3.81461939508074E-2</c:v>
                </c:pt>
                <c:pt idx="17">
                  <c:v>-6.9023797964852196E-2</c:v>
                </c:pt>
                <c:pt idx="18">
                  <c:v>-7.18576896303178E-2</c:v>
                </c:pt>
                <c:pt idx="19">
                  <c:v>5.3582856760767003E-2</c:v>
                </c:pt>
                <c:pt idx="20">
                  <c:v>3.7997381773314798E-2</c:v>
                </c:pt>
                <c:pt idx="21">
                  <c:v>-5.7922486377132501E-2</c:v>
                </c:pt>
                <c:pt idx="22">
                  <c:v>1.3924931238664199E-2</c:v>
                </c:pt>
                <c:pt idx="23">
                  <c:v>4.6877597761415597E-2</c:v>
                </c:pt>
                <c:pt idx="24">
                  <c:v>-2.88163058552489E-2</c:v>
                </c:pt>
                <c:pt idx="25">
                  <c:v>4.1767396700323799E-3</c:v>
                </c:pt>
                <c:pt idx="26">
                  <c:v>-1.6549869455064301E-2</c:v>
                </c:pt>
                <c:pt idx="27">
                  <c:v>1.3704766643807801E-2</c:v>
                </c:pt>
                <c:pt idx="28">
                  <c:v>2.4777460547211E-2</c:v>
                </c:pt>
                <c:pt idx="29">
                  <c:v>-1.8299433396308101E-2</c:v>
                </c:pt>
                <c:pt idx="30">
                  <c:v>-1.8060355811735599E-2</c:v>
                </c:pt>
                <c:pt idx="31">
                  <c:v>1.3953484599836001E-2</c:v>
                </c:pt>
                <c:pt idx="32">
                  <c:v>-7.4586959482779804E-4</c:v>
                </c:pt>
                <c:pt idx="33">
                  <c:v>5.5782394888273502E-2</c:v>
                </c:pt>
                <c:pt idx="34">
                  <c:v>4.32837655021358E-2</c:v>
                </c:pt>
                <c:pt idx="35">
                  <c:v>4.1593401514397103E-2</c:v>
                </c:pt>
                <c:pt idx="36">
                  <c:v>-1.00418711643351E-2</c:v>
                </c:pt>
                <c:pt idx="37">
                  <c:v>4.6137240188470797E-2</c:v>
                </c:pt>
                <c:pt idx="38">
                  <c:v>-2.6761888864555598E-2</c:v>
                </c:pt>
                <c:pt idx="39">
                  <c:v>4.0633110279827099E-2</c:v>
                </c:pt>
                <c:pt idx="40">
                  <c:v>-6.3972915434533798E-3</c:v>
                </c:pt>
                <c:pt idx="41">
                  <c:v>1.12577837487741E-2</c:v>
                </c:pt>
                <c:pt idx="42">
                  <c:v>9.6543776390889097E-2</c:v>
                </c:pt>
                <c:pt idx="43">
                  <c:v>2.2579814522222599E-2</c:v>
                </c:pt>
                <c:pt idx="44">
                  <c:v>0.150693814835995</c:v>
                </c:pt>
                <c:pt idx="45">
                  <c:v>9.9714626218859598E-2</c:v>
                </c:pt>
                <c:pt idx="46">
                  <c:v>4.2999939147146497E-2</c:v>
                </c:pt>
                <c:pt idx="47">
                  <c:v>9.2496117236603295E-2</c:v>
                </c:pt>
                <c:pt idx="48">
                  <c:v>0.127598859593095</c:v>
                </c:pt>
                <c:pt idx="49">
                  <c:v>0.153028627939685</c:v>
                </c:pt>
                <c:pt idx="50">
                  <c:v>5.0071865198697503E-2</c:v>
                </c:pt>
                <c:pt idx="51">
                  <c:v>0.13175621618910899</c:v>
                </c:pt>
                <c:pt idx="52">
                  <c:v>3.5240923846819698E-2</c:v>
                </c:pt>
                <c:pt idx="53">
                  <c:v>4.8172510348908702E-2</c:v>
                </c:pt>
                <c:pt idx="54">
                  <c:v>0.10899875794929199</c:v>
                </c:pt>
                <c:pt idx="55">
                  <c:v>3.25915616578887E-2</c:v>
                </c:pt>
                <c:pt idx="56">
                  <c:v>9.0288726683592294E-2</c:v>
                </c:pt>
                <c:pt idx="57">
                  <c:v>-4.2086961649533301E-2</c:v>
                </c:pt>
                <c:pt idx="58">
                  <c:v>2.1552104119832299E-2</c:v>
                </c:pt>
                <c:pt idx="59">
                  <c:v>7.7838941590368402E-2</c:v>
                </c:pt>
                <c:pt idx="60">
                  <c:v>-3.5098844566885203E-2</c:v>
                </c:pt>
                <c:pt idx="61">
                  <c:v>-5.9059788504022499E-2</c:v>
                </c:pt>
                <c:pt idx="62">
                  <c:v>-0.20175425766504601</c:v>
                </c:pt>
                <c:pt idx="63">
                  <c:v>-6.7980764087255105E-2</c:v>
                </c:pt>
                <c:pt idx="64">
                  <c:v>-0.212996314329194</c:v>
                </c:pt>
                <c:pt idx="65">
                  <c:v>-0.22321272119176899</c:v>
                </c:pt>
                <c:pt idx="66">
                  <c:v>-0.30104318957882398</c:v>
                </c:pt>
                <c:pt idx="67">
                  <c:v>-0.39308586448536498</c:v>
                </c:pt>
                <c:pt idx="68">
                  <c:v>-0.45204212542079403</c:v>
                </c:pt>
                <c:pt idx="69">
                  <c:v>-0.69345122091247902</c:v>
                </c:pt>
                <c:pt idx="70">
                  <c:v>-0.91566101642069198</c:v>
                </c:pt>
                <c:pt idx="71">
                  <c:v>-1.0899415660562499</c:v>
                </c:pt>
                <c:pt idx="72">
                  <c:v>-1.4132277505233499</c:v>
                </c:pt>
                <c:pt idx="73">
                  <c:v>-1.8245098572339</c:v>
                </c:pt>
                <c:pt idx="74">
                  <c:v>-2.3217340562372</c:v>
                </c:pt>
                <c:pt idx="75">
                  <c:v>-2.8578910081365101</c:v>
                </c:pt>
                <c:pt idx="76">
                  <c:v>-3.6368097138603601</c:v>
                </c:pt>
                <c:pt idx="77">
                  <c:v>-4.2322697521471202</c:v>
                </c:pt>
                <c:pt idx="78">
                  <c:v>-4.9920801222961</c:v>
                </c:pt>
                <c:pt idx="79">
                  <c:v>-6.0843188151477703</c:v>
                </c:pt>
                <c:pt idx="80">
                  <c:v>-6.2628141424442898</c:v>
                </c:pt>
                <c:pt idx="81">
                  <c:v>-7.6183268106639996</c:v>
                </c:pt>
                <c:pt idx="82">
                  <c:v>-8.07666548612975</c:v>
                </c:pt>
                <c:pt idx="83">
                  <c:v>-8.6689131474880501</c:v>
                </c:pt>
                <c:pt idx="84">
                  <c:v>-9.8789940520039892</c:v>
                </c:pt>
                <c:pt idx="85">
                  <c:v>-10.2766023028886</c:v>
                </c:pt>
                <c:pt idx="86">
                  <c:v>-11.0342292375003</c:v>
                </c:pt>
                <c:pt idx="87">
                  <c:v>-12.2034829808255</c:v>
                </c:pt>
                <c:pt idx="88">
                  <c:v>-12.513928952321001</c:v>
                </c:pt>
                <c:pt idx="89">
                  <c:v>-14.633496202759799</c:v>
                </c:pt>
                <c:pt idx="90">
                  <c:v>-14.340087029204501</c:v>
                </c:pt>
                <c:pt idx="91">
                  <c:v>-15.004955304200999</c:v>
                </c:pt>
                <c:pt idx="92">
                  <c:v>-15.235530235703401</c:v>
                </c:pt>
                <c:pt idx="93">
                  <c:v>-15.5442912856742</c:v>
                </c:pt>
                <c:pt idx="94">
                  <c:v>-16.523943184336702</c:v>
                </c:pt>
                <c:pt idx="95">
                  <c:v>-17.241190338449702</c:v>
                </c:pt>
                <c:pt idx="96">
                  <c:v>-16.895366949955399</c:v>
                </c:pt>
                <c:pt idx="97">
                  <c:v>-18.540894416811302</c:v>
                </c:pt>
                <c:pt idx="98">
                  <c:v>-18.286675944632101</c:v>
                </c:pt>
                <c:pt idx="99">
                  <c:v>-18.955219021478001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11-4E1D-951B-2F9F85A4F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614271"/>
        <c:axId val="2011385503"/>
      </c:scatterChart>
      <c:valAx>
        <c:axId val="1904614271"/>
        <c:scaling>
          <c:orientation val="minMax"/>
          <c:max val="3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Frecuencia [kHz]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385503"/>
        <c:crosses val="autoZero"/>
        <c:crossBetween val="midCat"/>
      </c:valAx>
      <c:valAx>
        <c:axId val="201138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Módulo</a:t>
                </a:r>
                <a:r>
                  <a:rPr lang="en-US" baseline="0"/>
                  <a:t> [dB]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614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285751</xdr:colOff>
      <xdr:row>16</xdr:row>
      <xdr:rowOff>120119</xdr:rowOff>
    </xdr:from>
    <xdr:to>
      <xdr:col>9</xdr:col>
      <xdr:colOff>455084</xdr:colOff>
      <xdr:row>46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849022-8F28-E9D8-C17E-5926AFD1B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1262062</xdr:colOff>
      <xdr:row>18</xdr:row>
      <xdr:rowOff>4761</xdr:rowOff>
    </xdr:from>
    <xdr:to>
      <xdr:col>10</xdr:col>
      <xdr:colOff>561975</xdr:colOff>
      <xdr:row>45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142D37-0C0A-1FD1-55E4-7BE67A748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22</xdr:row>
      <xdr:rowOff>9525</xdr:rowOff>
    </xdr:from>
    <xdr:to>
      <xdr:col>11</xdr:col>
      <xdr:colOff>28575</xdr:colOff>
      <xdr:row>48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48ED43-B05D-476B-A55F-D5F3FF6CC0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13</xdr:row>
      <xdr:rowOff>66675</xdr:rowOff>
    </xdr:from>
    <xdr:to>
      <xdr:col>6</xdr:col>
      <xdr:colOff>1300163</xdr:colOff>
      <xdr:row>35</xdr:row>
      <xdr:rowOff>52388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C53BB0-B7F0-4413-B3D3-D65EE7F779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D557C14-C691-4349-B33F-A93D3051A24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356AF1-4536-414A-B2BD-1F26DAFDDD0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46B072-E910-45AE-9D1F-BD30E7FDF3EC}" name="Table15" displayName="Table15" ref="A2:D14" totalsRowShown="0" headerRowDxfId="50" dataDxfId="49">
  <autoFilter ref="A2:D14" xr:uid="{6746B072-E910-45AE-9D1F-BD30E7FDF3EC}"/>
  <tableColumns count="4">
    <tableColumn id="1" xr3:uid="{556D6014-1A09-4BA6-B357-333D95D79373}" name="Frecuencia [KHz]" dataDxfId="48"/>
    <tableColumn id="10" xr3:uid="{87FDF3E3-9EC2-4459-B804-6E2BA5AE928A}" name="Vi [V]" dataDxfId="47"/>
    <tableColumn id="5" xr3:uid="{71993D3D-369C-4C5F-9AF0-7E8D136284B2}" name="Vo [V]" dataDxfId="46"/>
    <tableColumn id="9" xr3:uid="{F3EFA232-1292-4915-946C-6671035771FD}" name="Ganancia [dB]" dataDxfId="45">
      <calculatedColumnFormula>20*LOG10(Table15[[#This Row],[Vo '[V']]]/Table15[[#This Row],[Vi '[V']]])</calculatedColumnFormula>
    </tableColumn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7D66D2-1A6C-4BD3-971E-8E860C2364C2}" name="Table1" displayName="Table1" ref="A2:E17" totalsRowShown="0" headerRowDxfId="44" dataDxfId="43">
  <autoFilter ref="A2:E17" xr:uid="{FF7D66D2-1A6C-4BD3-971E-8E860C2364C2}"/>
  <tableColumns count="5">
    <tableColumn id="1" xr3:uid="{96CFD277-CDB7-4FEB-A5A9-21A74731A344}" name="Frecuencia [KHz]" dataDxfId="42"/>
    <tableColumn id="9" xr3:uid="{68D6528C-A904-4B4E-B7D1-11F11987A6B6}" name="VI [Vpp]" dataDxfId="41"/>
    <tableColumn id="2" xr3:uid="{4B070FD6-4559-490C-AE8A-B2F28B103FAC}" name="Modulo [dB]" dataDxfId="4"/>
    <tableColumn id="5" xr3:uid="{8D21A3D0-CDEE-48AF-B8D7-A1F1A09E6650}" name="Vo[Vpp]" dataDxfId="40"/>
    <tableColumn id="6" xr3:uid="{7153C792-0F2D-4AAE-9003-05B1BF2B82F5}" name="Ganancia [dB]" dataDxfId="39">
      <calculatedColumnFormula>20*LOG10(Table1[[#This Row],[Vo'[Vpp']]]/Table1[[#This Row],[VI '[Vpp']]])</calculatedColumnFormula>
    </tableColumn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458C31-7200-4474-9A23-782E2E347BCA}" name="Sweep_Data_1" displayName="Sweep_Data_1" ref="N1:O209" tableType="queryTable" totalsRowShown="0">
  <autoFilter ref="N1:O209" xr:uid="{55458C31-7200-4474-9A23-782E2E347BCA}"/>
  <tableColumns count="2">
    <tableColumn id="1" xr3:uid="{1947F146-BA95-4431-8A44-55EC2155D659}" uniqueName="1" name="Column1" queryTableFieldId="1" dataDxfId="3"/>
    <tableColumn id="2" xr3:uid="{FB9A0002-7074-499C-87EE-B169E29B7932}" uniqueName="2" name="Column2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0CC753-70E1-4959-9EF2-336FE8AC1DD8}" name="Table16" displayName="Table16" ref="A2:H21" totalsRowShown="0" headerRowDxfId="38" dataDxfId="37">
  <autoFilter ref="A2:H21" xr:uid="{D60CC753-70E1-4959-9EF2-336FE8AC1DD8}"/>
  <tableColumns count="8">
    <tableColumn id="1" xr3:uid="{B04EA955-CE4B-490A-8B2E-58F870476E04}" name="Frecuencia [KHz]" dataDxfId="36"/>
    <tableColumn id="2" xr3:uid="{27DFBE93-F927-48A4-B172-FDC8CD47645B}" name="Modulo [dB]" dataDxfId="35"/>
    <tableColumn id="3" xr3:uid="{F42CF66B-E547-4682-8DDA-426BD34F27A1}" name="Fase" dataDxfId="34"/>
    <tableColumn id="4" xr3:uid="{A7421310-6732-4A22-9DE9-1CCBDF5ECB34}" name="Retardo de grupo" dataDxfId="33"/>
    <tableColumn id="9" xr3:uid="{3DB391D9-41FD-4DF0-B4E1-607ED81201B3}" name="VI [Vpp]" dataDxfId="32"/>
    <tableColumn id="5" xr3:uid="{5C72ED06-DA09-46A9-8AF6-948F62E8D364}" name="Vo[Vpp]" dataDxfId="31"/>
    <tableColumn id="6" xr3:uid="{73C89473-1DC8-463A-9571-0472D4995192}" name="Ganancia [dB]" dataDxfId="30">
      <calculatedColumnFormula>20*LOG10(Table16[[#This Row],[Vo'[Vpp']]]/Table16[[#This Row],[VI '[Vpp']]])</calculatedColumnFormula>
    </tableColumn>
    <tableColumn id="10" xr3:uid="{FE6AF079-B458-4E36-84C2-B75C1F115A6A}" name="Column1" dataDxfId="29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596911-DD51-46D1-936B-DBB2D0D02B17}" name="Sweep_Data_2" displayName="Sweep_Data_2" ref="N1:O104" tableType="queryTable" totalsRowShown="0">
  <autoFilter ref="N1:O104" xr:uid="{3C596911-DD51-46D1-936B-DBB2D0D02B17}"/>
  <tableColumns count="2">
    <tableColumn id="1" xr3:uid="{F3EEDC2A-35B0-4068-8299-F93AEB3F2A7A}" uniqueName="1" name="Column1" queryTableFieldId="1" dataDxfId="1"/>
    <tableColumn id="2" xr3:uid="{59029EA4-97FC-40F5-AB84-FD5519DC58E7}" uniqueName="2" name="Column2" queryTableFieldId="2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BAED9B-0C42-4F4A-ABAE-92B6C2785045}" name="Table134" displayName="Table134" ref="A2:H13" totalsRowShown="0" headerRowDxfId="28" dataDxfId="27">
  <autoFilter ref="A2:H13" xr:uid="{76BAED9B-0C42-4F4A-ABAE-92B6C2785045}"/>
  <tableColumns count="8">
    <tableColumn id="1" xr3:uid="{512E1C96-CA82-4B11-8F29-0C120093FFB8}" name="Frecuencia [KHz]" dataDxfId="26"/>
    <tableColumn id="2" xr3:uid="{21D60E1A-F738-4BF2-94C9-46DAD46119BE}" name="Modulo [dB]" dataDxfId="25"/>
    <tableColumn id="3" xr3:uid="{575B5757-FDA3-40CF-9F91-AEEF8DA4A907}" name="Fase" dataDxfId="24"/>
    <tableColumn id="4" xr3:uid="{E0276E00-1140-4B7F-BAEB-AD0B2C2C9375}" name="Retardo de grupo" dataDxfId="23"/>
    <tableColumn id="5" xr3:uid="{D14D5CDD-AEF3-4DDB-9A38-7E3FFBEA15D0}" name="Vi [V]" dataDxfId="22"/>
    <tableColumn id="8" xr3:uid="{7AF89874-32E4-4A0B-9F64-5505EB9FDD8D}" name="Vo [V]" dataDxfId="21"/>
    <tableColumn id="6" xr3:uid="{8F03E298-246C-4EC6-A86B-7F85FBE40E13}" name="Ganancia [dB]" dataDxfId="20">
      <calculatedColumnFormula>20*LOG10(Table134[[#This Row],[Vo '[V']]]/Table134[[#This Row],[Vi '[V']]])</calculatedColumnFormula>
    </tableColumn>
    <tableColumn id="9" xr3:uid="{70AFA523-F74A-462C-8DC5-9507A5752753}" name="Column1" dataDxfId="19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E26128-AC61-47F9-99AA-E03F26864817}" name="Table2" displayName="Table2" ref="A2:D17" totalsRowShown="0" headerRowDxfId="18" headerRowBorderDxfId="17" tableBorderDxfId="16">
  <autoFilter ref="A2:D17" xr:uid="{58E26128-AC61-47F9-99AA-E03F26864817}"/>
  <tableColumns count="4">
    <tableColumn id="1" xr3:uid="{C4F8FA48-2903-4173-B17B-CE009072D183}" name="Frecuencia [KHz]"/>
    <tableColumn id="3" xr3:uid="{7789824F-257C-4A0B-AB97-14E33C15208A}" name="VI [Vpp]" dataDxfId="15"/>
    <tableColumn id="4" xr3:uid="{E3340165-14EE-4FF3-BAEF-7C2EF5FB086B}" name="Vo[Vpp]" dataDxfId="14"/>
    <tableColumn id="5" xr3:uid="{0A5E9DE1-5337-4D64-9FED-DADF182055A8}" name="Ganancia [dB]" dataDxfId="13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2AFFDC-A820-4A68-A7C2-B7A55A22B89D}" name="Table6" displayName="Table6" ref="E2:L21" totalsRowShown="0" headerRowDxfId="12" headerRowBorderDxfId="11" tableBorderDxfId="10" totalsRowBorderDxfId="9">
  <autoFilter ref="E2:L21" xr:uid="{8D2AFFDC-A820-4A68-A7C2-B7A55A22B89D}"/>
  <tableColumns count="8">
    <tableColumn id="1" xr3:uid="{6F1CBD4D-4F5E-4EF9-A398-855A1166ED03}" name="Frecuencia [KHz]" dataDxfId="8"/>
    <tableColumn id="2" xr3:uid="{D086EBF2-2391-407E-80D1-8819DFAC91D8}" name="VI [Vpp]" dataDxfId="7"/>
    <tableColumn id="3" xr3:uid="{F44A0566-86D3-4BB7-8958-53331A7F7C19}" name="Vo[Vpp]" dataDxfId="6"/>
    <tableColumn id="4" xr3:uid="{94F0F0DD-A5F8-442B-9BC1-D8F46F4B3598}" name="Ganancia [dB]" dataDxfId="5"/>
    <tableColumn id="5" xr3:uid="{D82F9337-D9E6-4233-B84E-BCE76BA8C0F0}" name="Frecuencia [KHz]2"/>
    <tableColumn id="6" xr3:uid="{BB6AA8F1-CDA8-4209-93F6-771DEF52F8CF}" name="Vi [V]"/>
    <tableColumn id="7" xr3:uid="{293559BC-F547-4DA8-A292-B3EEDBED2C6A}" name="Vo [V]"/>
    <tableColumn id="8" xr3:uid="{AF3D0A41-E37F-47CB-958B-C8ED57FF7F84}" name="Ganancia [dB]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9530-0CB0-44C5-8424-179924F0B675}">
  <dimension ref="A1:P103"/>
  <sheetViews>
    <sheetView topLeftCell="A10" zoomScale="90" zoomScaleNormal="90" workbookViewId="0">
      <selection activeCell="A103" sqref="A103"/>
    </sheetView>
  </sheetViews>
  <sheetFormatPr defaultRowHeight="15" x14ac:dyDescent="0.25"/>
  <cols>
    <col min="1" max="1" width="19.42578125" bestFit="1" customWidth="1"/>
    <col min="2" max="2" width="11" bestFit="1" customWidth="1"/>
    <col min="3" max="3" width="11.5703125" bestFit="1" customWidth="1"/>
    <col min="4" max="4" width="18" bestFit="1" customWidth="1"/>
    <col min="5" max="5" width="18.85546875" bestFit="1" customWidth="1"/>
    <col min="6" max="6" width="17.28515625" bestFit="1" customWidth="1"/>
    <col min="7" max="9" width="24" bestFit="1" customWidth="1"/>
    <col min="10" max="10" width="11.28515625" bestFit="1" customWidth="1"/>
    <col min="13" max="13" width="18.42578125" bestFit="1" customWidth="1"/>
    <col min="14" max="14" width="23" bestFit="1" customWidth="1"/>
  </cols>
  <sheetData>
    <row r="1" spans="1:16" x14ac:dyDescent="0.25">
      <c r="B1" s="20" t="s">
        <v>3</v>
      </c>
      <c r="C1" s="20"/>
      <c r="D1" s="20"/>
      <c r="M1" s="28" t="s">
        <v>24</v>
      </c>
      <c r="N1" s="29" t="s">
        <v>21</v>
      </c>
    </row>
    <row r="2" spans="1:16" x14ac:dyDescent="0.25">
      <c r="A2" s="1" t="s">
        <v>5</v>
      </c>
      <c r="B2" s="1" t="s">
        <v>9</v>
      </c>
      <c r="C2" s="1" t="s">
        <v>8</v>
      </c>
      <c r="D2" s="1" t="s">
        <v>6</v>
      </c>
      <c r="M2" s="30" t="s">
        <v>25</v>
      </c>
      <c r="N2" s="31" t="s">
        <v>21</v>
      </c>
    </row>
    <row r="3" spans="1:16" x14ac:dyDescent="0.25">
      <c r="A3" s="2">
        <v>0.1</v>
      </c>
      <c r="B3" s="1">
        <v>3</v>
      </c>
      <c r="C3" s="1">
        <v>3</v>
      </c>
      <c r="D3" s="1">
        <f>20*LOG10(Table15[[#This Row],[Vo '[V']]]/Table15[[#This Row],[Vi '[V']]])</f>
        <v>0</v>
      </c>
      <c r="E3" s="1"/>
      <c r="F3" s="1"/>
      <c r="G3" s="1"/>
      <c r="I3" s="3"/>
      <c r="M3" s="28" t="s">
        <v>22</v>
      </c>
      <c r="N3" s="29" t="s">
        <v>26</v>
      </c>
      <c r="P3" t="s">
        <v>27</v>
      </c>
    </row>
    <row r="4" spans="1:16" x14ac:dyDescent="0.25">
      <c r="A4" s="2">
        <v>0.5</v>
      </c>
      <c r="B4" s="1">
        <v>3</v>
      </c>
      <c r="C4" s="1">
        <v>2.98</v>
      </c>
      <c r="D4" s="1">
        <f>20*LOG10(Table15[[#This Row],[Vo '[V']]]/Table15[[#This Row],[Vi '[V']]])</f>
        <v>-5.8099812868144453E-2</v>
      </c>
      <c r="E4" s="1"/>
      <c r="F4" s="1"/>
      <c r="G4" s="1"/>
      <c r="M4" s="30" t="s">
        <v>23</v>
      </c>
      <c r="N4" s="31">
        <v>8.8135906143684897E-2</v>
      </c>
      <c r="P4">
        <f>M4/1000</f>
        <v>0.1</v>
      </c>
    </row>
    <row r="5" spans="1:16" x14ac:dyDescent="0.25">
      <c r="A5" s="2">
        <v>1</v>
      </c>
      <c r="B5" s="1">
        <v>3</v>
      </c>
      <c r="C5" s="1">
        <v>2.94</v>
      </c>
      <c r="D5" s="1">
        <f>20*LOG10(Table15[[#This Row],[Vo '[V']]]/Table15[[#This Row],[Vi '[V']]])</f>
        <v>-0.175478486150103</v>
      </c>
      <c r="E5" s="1"/>
      <c r="F5" s="1"/>
      <c r="G5" s="1"/>
      <c r="M5" s="28">
        <v>104.76157527896601</v>
      </c>
      <c r="N5" s="29">
        <v>9.6372587519222605E-2</v>
      </c>
      <c r="P5">
        <f t="shared" ref="P5:P68" si="0">M5/1000</f>
        <v>0.10476157527896601</v>
      </c>
    </row>
    <row r="6" spans="1:16" x14ac:dyDescent="0.25">
      <c r="A6" s="2">
        <v>2</v>
      </c>
      <c r="B6" s="1">
        <v>3</v>
      </c>
      <c r="C6" s="1">
        <v>2.82</v>
      </c>
      <c r="D6" s="1">
        <f>20*LOG10(Table15[[#This Row],[Vo '[V']]]/Table15[[#This Row],[Vi '[V']]])</f>
        <v>-0.53744292800602733</v>
      </c>
      <c r="E6" s="1"/>
      <c r="F6" s="1"/>
      <c r="G6" s="1"/>
      <c r="M6" s="32">
        <v>109.74987654930599</v>
      </c>
      <c r="N6" s="31">
        <v>0.103859319122549</v>
      </c>
      <c r="P6">
        <f t="shared" si="0"/>
        <v>0.109749876549306</v>
      </c>
    </row>
    <row r="7" spans="1:16" x14ac:dyDescent="0.25">
      <c r="A7" s="2">
        <v>3</v>
      </c>
      <c r="B7" s="1">
        <v>3</v>
      </c>
      <c r="C7" s="1">
        <v>2.7</v>
      </c>
      <c r="D7" s="1">
        <f>20*LOG10(Table15[[#This Row],[Vo '[V']]]/Table15[[#This Row],[Vi '[V']]])</f>
        <v>-0.91514981121350236</v>
      </c>
      <c r="E7" s="1"/>
      <c r="F7" s="1"/>
      <c r="G7" s="1"/>
      <c r="M7" s="28">
        <v>114.975699539774</v>
      </c>
      <c r="N7" s="29">
        <v>0.105321986008531</v>
      </c>
      <c r="P7">
        <f t="shared" si="0"/>
        <v>0.114975699539774</v>
      </c>
    </row>
    <row r="8" spans="1:16" x14ac:dyDescent="0.25">
      <c r="A8" s="2">
        <v>4</v>
      </c>
      <c r="B8" s="1">
        <v>3</v>
      </c>
      <c r="C8" s="1">
        <v>2.56</v>
      </c>
      <c r="D8" s="1">
        <f>20*LOG10(Table15[[#This Row],[Vo '[V']]]/Table15[[#This Row],[Vi '[V']]])</f>
        <v>-1.377625788156257</v>
      </c>
      <c r="E8" s="1"/>
      <c r="F8" s="1"/>
      <c r="G8" s="1"/>
      <c r="M8" s="30">
        <v>120.450354025878</v>
      </c>
      <c r="N8" s="31">
        <v>9.0337885211914298E-2</v>
      </c>
      <c r="P8">
        <f t="shared" si="0"/>
        <v>0.120450354025878</v>
      </c>
    </row>
    <row r="9" spans="1:16" x14ac:dyDescent="0.25">
      <c r="A9" s="2">
        <v>5</v>
      </c>
      <c r="B9" s="1">
        <v>3</v>
      </c>
      <c r="C9" s="1">
        <v>2.36</v>
      </c>
      <c r="D9" s="1">
        <f>20*LOG10(Table15[[#This Row],[Vo '[V']]]/Table15[[#This Row],[Vi '[V']]])</f>
        <v>-2.0841850349911177</v>
      </c>
      <c r="E9" s="1"/>
      <c r="F9" s="1"/>
      <c r="G9" s="1"/>
      <c r="M9" s="28">
        <v>126.185688306602</v>
      </c>
      <c r="N9" s="29">
        <v>0.120348569852223</v>
      </c>
      <c r="P9">
        <f t="shared" si="0"/>
        <v>0.12618568830660201</v>
      </c>
    </row>
    <row r="10" spans="1:16" x14ac:dyDescent="0.25">
      <c r="A10" s="2">
        <v>6</v>
      </c>
      <c r="B10" s="1">
        <v>3</v>
      </c>
      <c r="C10" s="1">
        <v>2.2000000000000002</v>
      </c>
      <c r="D10" s="1">
        <f>20*LOG10(Table15[[#This Row],[Vo '[V']]]/Table15[[#This Row],[Vi '[V']]])</f>
        <v>-2.6939714779491233</v>
      </c>
      <c r="E10" s="1"/>
      <c r="F10" s="1"/>
      <c r="G10" s="1"/>
      <c r="M10" s="30">
        <v>132.19411484660299</v>
      </c>
      <c r="N10" s="31">
        <v>6.01984862196797E-2</v>
      </c>
      <c r="P10">
        <f t="shared" si="0"/>
        <v>0.13219411484660298</v>
      </c>
    </row>
    <row r="11" spans="1:16" x14ac:dyDescent="0.25">
      <c r="A11" s="2">
        <v>7</v>
      </c>
      <c r="B11" s="1">
        <v>3</v>
      </c>
      <c r="C11" s="1">
        <v>2</v>
      </c>
      <c r="D11" s="1">
        <f>20*LOG10(Table15[[#This Row],[Vo '[V']]]/Table15[[#This Row],[Vi '[V']]])</f>
        <v>-3.5218251811136252</v>
      </c>
      <c r="E11" s="1"/>
      <c r="F11" s="1"/>
      <c r="G11" s="1"/>
      <c r="M11" s="28">
        <v>138.48863713938701</v>
      </c>
      <c r="N11" s="29">
        <v>7.3037023659596301E-2</v>
      </c>
      <c r="P11">
        <f t="shared" si="0"/>
        <v>0.138488637139387</v>
      </c>
    </row>
    <row r="12" spans="1:16" x14ac:dyDescent="0.25">
      <c r="A12" s="2">
        <v>8</v>
      </c>
      <c r="B12" s="1">
        <v>3</v>
      </c>
      <c r="C12" s="1">
        <v>1.8</v>
      </c>
      <c r="D12" s="1">
        <f>20*LOG10(Table15[[#This Row],[Vo '[V']]]/Table15[[#This Row],[Vi '[V']]])</f>
        <v>-4.4369749923271282</v>
      </c>
      <c r="E12" s="1"/>
      <c r="F12" s="1"/>
      <c r="G12" s="1"/>
      <c r="M12" s="30">
        <v>145.08287784959401</v>
      </c>
      <c r="N12" s="31">
        <v>7.7838941590368402E-2</v>
      </c>
      <c r="P12">
        <f t="shared" si="0"/>
        <v>0.14508287784959401</v>
      </c>
    </row>
    <row r="13" spans="1:16" x14ac:dyDescent="0.25">
      <c r="A13" s="2">
        <v>9</v>
      </c>
      <c r="B13" s="1">
        <v>3</v>
      </c>
      <c r="C13" s="1">
        <v>1.62</v>
      </c>
      <c r="D13" s="1">
        <f>20*LOG10(Table15[[#This Row],[Vo '[V']]]/Table15[[#This Row],[Vi '[V']]])</f>
        <v>-5.3521248035406286</v>
      </c>
      <c r="E13" s="1"/>
      <c r="F13" s="1"/>
      <c r="G13" s="1"/>
      <c r="M13" s="28">
        <v>151.991108295293</v>
      </c>
      <c r="N13" s="29">
        <v>8.4975731517873895E-2</v>
      </c>
      <c r="P13">
        <f t="shared" si="0"/>
        <v>0.151991108295293</v>
      </c>
    </row>
    <row r="14" spans="1:16" x14ac:dyDescent="0.25">
      <c r="A14" s="2">
        <v>10</v>
      </c>
      <c r="B14" s="1">
        <v>3</v>
      </c>
      <c r="C14" s="1">
        <v>1.4239999999999999</v>
      </c>
      <c r="D14" s="1">
        <f>20*LOG10(Table15[[#This Row],[Vo '[V']]]/Table15[[#This Row],[Vi '[V']]])</f>
        <v>-6.4722253083764976</v>
      </c>
      <c r="E14" s="1"/>
      <c r="F14" s="1"/>
      <c r="G14" s="1"/>
      <c r="M14" s="30">
        <v>159.228279334109</v>
      </c>
      <c r="N14" s="31">
        <v>6.5292107197321203E-2</v>
      </c>
      <c r="P14">
        <f t="shared" si="0"/>
        <v>0.15922827933410899</v>
      </c>
    </row>
    <row r="15" spans="1:16" x14ac:dyDescent="0.25">
      <c r="M15" s="28">
        <v>166.81005372000601</v>
      </c>
      <c r="N15" s="29">
        <v>5.5739022777265897E-2</v>
      </c>
      <c r="P15">
        <f t="shared" si="0"/>
        <v>0.16681005372000601</v>
      </c>
    </row>
    <row r="16" spans="1:16" x14ac:dyDescent="0.25">
      <c r="M16" s="30">
        <v>174.752840000768</v>
      </c>
      <c r="N16" s="31">
        <v>2.9825887085232899E-2</v>
      </c>
      <c r="P16">
        <f t="shared" si="0"/>
        <v>0.17475284000076802</v>
      </c>
    </row>
    <row r="17" spans="13:16" x14ac:dyDescent="0.25">
      <c r="M17" s="28">
        <v>183.073828029537</v>
      </c>
      <c r="N17" s="29">
        <v>8.5512319445624999E-2</v>
      </c>
      <c r="P17">
        <f t="shared" si="0"/>
        <v>0.18307382802953701</v>
      </c>
    </row>
    <row r="18" spans="13:16" x14ac:dyDescent="0.25">
      <c r="M18" s="30">
        <v>191.79102616724899</v>
      </c>
      <c r="N18" s="31">
        <v>8.6012359744004299E-2</v>
      </c>
      <c r="P18">
        <f t="shared" si="0"/>
        <v>0.191791026167249</v>
      </c>
    </row>
    <row r="19" spans="13:16" x14ac:dyDescent="0.25">
      <c r="M19" s="28">
        <v>200.923300256505</v>
      </c>
      <c r="N19" s="29">
        <v>9.5905894632738894E-2</v>
      </c>
      <c r="P19">
        <f t="shared" si="0"/>
        <v>0.20092330025650501</v>
      </c>
    </row>
    <row r="20" spans="13:16" x14ac:dyDescent="0.25">
      <c r="M20" s="30">
        <v>210.49041445120201</v>
      </c>
      <c r="N20" s="31">
        <v>8.3956123121245202E-2</v>
      </c>
      <c r="P20">
        <f t="shared" si="0"/>
        <v>0.21049041445120201</v>
      </c>
    </row>
    <row r="21" spans="13:16" x14ac:dyDescent="0.25">
      <c r="M21" s="28">
        <v>220.51307399030401</v>
      </c>
      <c r="N21" s="29">
        <v>0.11755278735043601</v>
      </c>
      <c r="P21">
        <f t="shared" si="0"/>
        <v>0.22051307399030401</v>
      </c>
    </row>
    <row r="22" spans="13:16" x14ac:dyDescent="0.25">
      <c r="M22" s="30">
        <v>231.01297000831599</v>
      </c>
      <c r="N22" s="31">
        <v>9.0266381806018897E-2</v>
      </c>
      <c r="P22">
        <f t="shared" si="0"/>
        <v>0.231012970008316</v>
      </c>
    </row>
    <row r="23" spans="13:16" x14ac:dyDescent="0.25">
      <c r="M23" s="28">
        <v>242.01282647943799</v>
      </c>
      <c r="N23" s="29">
        <v>9.0342354155239293E-2</v>
      </c>
      <c r="P23">
        <f t="shared" si="0"/>
        <v>0.242012826479438</v>
      </c>
    </row>
    <row r="24" spans="13:16" x14ac:dyDescent="0.25">
      <c r="M24" s="30">
        <v>253.53644939701101</v>
      </c>
      <c r="N24" s="31">
        <v>7.48145501002562E-2</v>
      </c>
      <c r="P24">
        <f t="shared" si="0"/>
        <v>0.25353644939701103</v>
      </c>
    </row>
    <row r="25" spans="13:16" x14ac:dyDescent="0.25">
      <c r="M25" s="28">
        <v>265.60877829466801</v>
      </c>
      <c r="N25" s="29">
        <v>7.81007473681498E-2</v>
      </c>
      <c r="P25">
        <f t="shared" si="0"/>
        <v>0.265608778294668</v>
      </c>
    </row>
    <row r="26" spans="13:16" x14ac:dyDescent="0.25">
      <c r="M26" s="30">
        <v>278.25594022071198</v>
      </c>
      <c r="N26" s="31">
        <v>6.8972419600101101E-2</v>
      </c>
      <c r="P26">
        <f t="shared" si="0"/>
        <v>0.27825594022071198</v>
      </c>
    </row>
    <row r="27" spans="13:16" x14ac:dyDescent="0.25">
      <c r="M27" s="28">
        <v>291.50530628251698</v>
      </c>
      <c r="N27" s="29">
        <v>6.8867886788779406E-2</v>
      </c>
      <c r="P27">
        <f t="shared" si="0"/>
        <v>0.29150530628251697</v>
      </c>
    </row>
    <row r="28" spans="13:16" x14ac:dyDescent="0.25">
      <c r="M28" s="30">
        <v>305.38555088334101</v>
      </c>
      <c r="N28" s="31">
        <v>8.3539450445994798E-2</v>
      </c>
      <c r="P28">
        <f t="shared" si="0"/>
        <v>0.30538555088334102</v>
      </c>
    </row>
    <row r="29" spans="13:16" x14ac:dyDescent="0.25">
      <c r="M29" s="28">
        <v>319.92671377973801</v>
      </c>
      <c r="N29" s="29">
        <v>8.4674631550444898E-2</v>
      </c>
      <c r="P29">
        <f t="shared" si="0"/>
        <v>0.31992671377973803</v>
      </c>
    </row>
    <row r="30" spans="13:16" x14ac:dyDescent="0.25">
      <c r="M30" s="30">
        <v>335.16026509388399</v>
      </c>
      <c r="N30" s="31">
        <v>8.2164065125893707E-2</v>
      </c>
      <c r="P30">
        <f t="shared" si="0"/>
        <v>0.33516026509388397</v>
      </c>
    </row>
    <row r="31" spans="13:16" x14ac:dyDescent="0.25">
      <c r="M31" s="28">
        <v>351.11917342151298</v>
      </c>
      <c r="N31" s="29">
        <v>5.4499834948567798E-2</v>
      </c>
      <c r="P31">
        <f t="shared" si="0"/>
        <v>0.351119173421513</v>
      </c>
    </row>
    <row r="32" spans="13:16" x14ac:dyDescent="0.25">
      <c r="M32" s="30">
        <v>367.83797718286303</v>
      </c>
      <c r="N32" s="31">
        <v>4.0939486176700401E-2</v>
      </c>
      <c r="P32">
        <f t="shared" si="0"/>
        <v>0.36783797718286304</v>
      </c>
    </row>
    <row r="33" spans="13:16" x14ac:dyDescent="0.25">
      <c r="M33" s="28">
        <v>385.352859371053</v>
      </c>
      <c r="N33" s="29">
        <v>4.3746554813153302E-2</v>
      </c>
      <c r="P33">
        <f t="shared" si="0"/>
        <v>0.38535285937105301</v>
      </c>
    </row>
    <row r="34" spans="13:16" x14ac:dyDescent="0.25">
      <c r="M34" s="30">
        <v>403.70172585965503</v>
      </c>
      <c r="N34" s="31">
        <v>7.0973233769183894E-2</v>
      </c>
      <c r="P34">
        <f t="shared" si="0"/>
        <v>0.40370172585965503</v>
      </c>
    </row>
    <row r="35" spans="13:16" x14ac:dyDescent="0.25">
      <c r="M35" s="28">
        <v>422.92428743894999</v>
      </c>
      <c r="N35" s="29">
        <v>7.4503397303604793E-2</v>
      </c>
      <c r="P35">
        <f t="shared" si="0"/>
        <v>0.42292428743895</v>
      </c>
    </row>
    <row r="36" spans="13:16" x14ac:dyDescent="0.25">
      <c r="M36" s="30">
        <v>443.062145758388</v>
      </c>
      <c r="N36" s="31">
        <v>8.1334255805179501E-2</v>
      </c>
      <c r="P36">
        <f t="shared" si="0"/>
        <v>0.44306214575838798</v>
      </c>
    </row>
    <row r="37" spans="13:16" x14ac:dyDescent="0.25">
      <c r="M37" s="28">
        <v>464.15888336127801</v>
      </c>
      <c r="N37" s="29">
        <v>3.6679217530474102E-2</v>
      </c>
      <c r="P37">
        <f t="shared" si="0"/>
        <v>0.46415888336127803</v>
      </c>
    </row>
    <row r="38" spans="13:16" x14ac:dyDescent="0.25">
      <c r="M38" s="30">
        <v>486.26015800653499</v>
      </c>
      <c r="N38" s="31">
        <v>4.6778038686497797E-2</v>
      </c>
      <c r="P38">
        <f t="shared" si="0"/>
        <v>0.48626015800653499</v>
      </c>
    </row>
    <row r="39" spans="13:16" x14ac:dyDescent="0.25">
      <c r="M39" s="28">
        <v>509.41380148163699</v>
      </c>
      <c r="N39" s="29">
        <v>7.5133899173583402E-2</v>
      </c>
      <c r="P39">
        <f t="shared" si="0"/>
        <v>0.50941380148163695</v>
      </c>
    </row>
    <row r="40" spans="13:16" x14ac:dyDescent="0.25">
      <c r="M40" s="30">
        <v>533.66992312062996</v>
      </c>
      <c r="N40" s="31">
        <v>7.63432900480632E-2</v>
      </c>
      <c r="P40">
        <f t="shared" si="0"/>
        <v>0.53366992312063</v>
      </c>
    </row>
    <row r="41" spans="13:16" x14ac:dyDescent="0.25">
      <c r="M41" s="28">
        <v>559.08101825122196</v>
      </c>
      <c r="N41" s="29">
        <v>5.5846704861129901E-2</v>
      </c>
      <c r="P41">
        <f t="shared" si="0"/>
        <v>0.55908101825122192</v>
      </c>
    </row>
    <row r="42" spans="13:16" x14ac:dyDescent="0.25">
      <c r="M42" s="30">
        <v>585.70208180566601</v>
      </c>
      <c r="N42" s="31">
        <v>5.5610400760828002E-2</v>
      </c>
      <c r="P42">
        <f t="shared" si="0"/>
        <v>0.58570208180566596</v>
      </c>
    </row>
    <row r="43" spans="13:16" x14ac:dyDescent="0.25">
      <c r="M43" s="28">
        <v>613.59072734131701</v>
      </c>
      <c r="N43" s="29">
        <v>2.6370556358201701E-2</v>
      </c>
      <c r="P43">
        <f t="shared" si="0"/>
        <v>0.61359072734131703</v>
      </c>
    </row>
    <row r="44" spans="13:16" x14ac:dyDescent="0.25">
      <c r="M44" s="30">
        <v>642.80731172843105</v>
      </c>
      <c r="N44" s="31">
        <v>5.6002243292165001E-2</v>
      </c>
      <c r="P44">
        <f t="shared" si="0"/>
        <v>0.64280731172843109</v>
      </c>
    </row>
    <row r="45" spans="13:16" x14ac:dyDescent="0.25">
      <c r="M45" s="28">
        <v>673.41506577508096</v>
      </c>
      <c r="N45" s="29">
        <v>3.6542068999518097E-2</v>
      </c>
      <c r="P45">
        <f t="shared" si="0"/>
        <v>0.67341506577508092</v>
      </c>
    </row>
    <row r="46" spans="13:16" x14ac:dyDescent="0.25">
      <c r="M46" s="30">
        <v>705.48023107186305</v>
      </c>
      <c r="N46" s="31">
        <v>3.7713382621259603E-2</v>
      </c>
      <c r="P46">
        <f t="shared" si="0"/>
        <v>0.70548023107186308</v>
      </c>
    </row>
    <row r="47" spans="13:16" x14ac:dyDescent="0.25">
      <c r="M47" s="28">
        <v>739.07220335257705</v>
      </c>
      <c r="N47" s="29">
        <v>3.0525637972843501E-2</v>
      </c>
      <c r="P47">
        <f t="shared" si="0"/>
        <v>0.73907220335257706</v>
      </c>
    </row>
    <row r="48" spans="13:16" x14ac:dyDescent="0.25">
      <c r="M48" s="30">
        <v>774.26368268112606</v>
      </c>
      <c r="N48" s="31">
        <v>1.8730469867958199E-3</v>
      </c>
      <c r="P48">
        <f t="shared" si="0"/>
        <v>0.77426368268112611</v>
      </c>
    </row>
    <row r="49" spans="13:16" x14ac:dyDescent="0.25">
      <c r="M49" s="28">
        <v>811.130830789686</v>
      </c>
      <c r="N49" s="29">
        <v>3.7295984429322797E-2</v>
      </c>
      <c r="P49">
        <f t="shared" si="0"/>
        <v>0.81113083078968595</v>
      </c>
    </row>
    <row r="50" spans="13:16" x14ac:dyDescent="0.25">
      <c r="M50" s="30">
        <v>849.75343590864304</v>
      </c>
      <c r="N50" s="31">
        <v>8.6470707696078403E-4</v>
      </c>
      <c r="P50">
        <f t="shared" si="0"/>
        <v>0.84975343590864305</v>
      </c>
    </row>
    <row r="51" spans="13:16" x14ac:dyDescent="0.25">
      <c r="M51" s="28">
        <v>890.21508544503695</v>
      </c>
      <c r="N51" s="29">
        <v>1.46267156021969E-2</v>
      </c>
      <c r="P51">
        <f t="shared" si="0"/>
        <v>0.89021508544503691</v>
      </c>
    </row>
    <row r="52" spans="13:16" x14ac:dyDescent="0.25">
      <c r="M52" s="30">
        <v>932.60334688321905</v>
      </c>
      <c r="N52" s="31">
        <v>1.0554223731401099E-2</v>
      </c>
      <c r="P52">
        <f t="shared" si="0"/>
        <v>0.932603346883219</v>
      </c>
    </row>
    <row r="53" spans="13:16" x14ac:dyDescent="0.25">
      <c r="M53" s="28">
        <v>977.00995729922397</v>
      </c>
      <c r="N53" s="29">
        <v>-3.7037324793237299E-2</v>
      </c>
      <c r="P53">
        <f t="shared" si="0"/>
        <v>0.97700995729922402</v>
      </c>
    </row>
    <row r="54" spans="13:16" x14ac:dyDescent="0.25">
      <c r="M54" s="30">
        <v>1023.5310218990199</v>
      </c>
      <c r="N54" s="31">
        <v>-2.45675743807783E-2</v>
      </c>
      <c r="P54">
        <f t="shared" si="0"/>
        <v>1.0235310218990199</v>
      </c>
    </row>
    <row r="55" spans="13:16" x14ac:dyDescent="0.25">
      <c r="M55" s="28">
        <v>1072.26722201032</v>
      </c>
      <c r="N55" s="29">
        <v>-2.9106273733902101E-2</v>
      </c>
      <c r="P55">
        <f t="shared" si="0"/>
        <v>1.07226722201032</v>
      </c>
    </row>
    <row r="56" spans="13:16" x14ac:dyDescent="0.25">
      <c r="M56" s="30">
        <v>1123.3240329780299</v>
      </c>
      <c r="N56" s="31">
        <v>-6.3508138041807896E-2</v>
      </c>
      <c r="P56">
        <f t="shared" si="0"/>
        <v>1.1233240329780299</v>
      </c>
    </row>
    <row r="57" spans="13:16" x14ac:dyDescent="0.25">
      <c r="M57" s="28">
        <v>1176.811952435</v>
      </c>
      <c r="N57" s="29">
        <v>-4.1125799916296599E-2</v>
      </c>
      <c r="P57">
        <f t="shared" si="0"/>
        <v>1.176811952435</v>
      </c>
    </row>
    <row r="58" spans="13:16" x14ac:dyDescent="0.25">
      <c r="M58" s="30">
        <v>1232.84673944206</v>
      </c>
      <c r="N58" s="31">
        <v>-5.8183120746801598E-2</v>
      </c>
      <c r="P58">
        <f t="shared" si="0"/>
        <v>1.2328467394420599</v>
      </c>
    </row>
    <row r="59" spans="13:16" x14ac:dyDescent="0.25">
      <c r="M59" s="28">
        <v>1291.54966501488</v>
      </c>
      <c r="N59" s="29">
        <v>-8.2450287434593997E-2</v>
      </c>
      <c r="P59">
        <f t="shared" si="0"/>
        <v>1.2915496650148801</v>
      </c>
    </row>
    <row r="60" spans="13:16" x14ac:dyDescent="0.25">
      <c r="M60" s="30">
        <v>1353.0477745798</v>
      </c>
      <c r="N60" s="31">
        <v>-0.112295878733659</v>
      </c>
      <c r="P60">
        <f t="shared" si="0"/>
        <v>1.3530477745798</v>
      </c>
    </row>
    <row r="61" spans="13:16" x14ac:dyDescent="0.25">
      <c r="M61" s="28">
        <v>1417.4741629268001</v>
      </c>
      <c r="N61" s="29">
        <v>-8.9047002300561104E-2</v>
      </c>
      <c r="P61">
        <f t="shared" si="0"/>
        <v>1.4174741629268002</v>
      </c>
    </row>
    <row r="62" spans="13:16" x14ac:dyDescent="0.25">
      <c r="M62" s="30">
        <v>1484.9682622544599</v>
      </c>
      <c r="N62" s="31">
        <v>-0.12314404089890001</v>
      </c>
      <c r="P62">
        <f t="shared" si="0"/>
        <v>1.48496826225446</v>
      </c>
    </row>
    <row r="63" spans="13:16" x14ac:dyDescent="0.25">
      <c r="M63" s="28">
        <v>1555.6761439304701</v>
      </c>
      <c r="N63" s="29">
        <v>-0.12857549848652799</v>
      </c>
      <c r="P63">
        <f t="shared" si="0"/>
        <v>1.55567614393047</v>
      </c>
    </row>
    <row r="64" spans="13:16" x14ac:dyDescent="0.25">
      <c r="M64" s="30">
        <v>1629.75083462064</v>
      </c>
      <c r="N64" s="31">
        <v>-0.17858230183884599</v>
      </c>
      <c r="P64">
        <f t="shared" si="0"/>
        <v>1.62975083462064</v>
      </c>
    </row>
    <row r="65" spans="13:16" x14ac:dyDescent="0.25">
      <c r="M65" s="28">
        <v>1707.35264747069</v>
      </c>
      <c r="N65" s="29">
        <v>-0.18847447703589401</v>
      </c>
      <c r="P65">
        <f t="shared" si="0"/>
        <v>1.7073526474706902</v>
      </c>
    </row>
    <row r="66" spans="13:16" x14ac:dyDescent="0.25">
      <c r="M66" s="30">
        <v>1788.6495290574301</v>
      </c>
      <c r="N66" s="31">
        <v>-0.21190808550249701</v>
      </c>
      <c r="P66">
        <f t="shared" si="0"/>
        <v>1.78864952905743</v>
      </c>
    </row>
    <row r="67" spans="13:16" x14ac:dyDescent="0.25">
      <c r="M67" s="28">
        <v>1873.81742286038</v>
      </c>
      <c r="N67" s="29">
        <v>-0.23711344597734099</v>
      </c>
      <c r="P67">
        <f t="shared" si="0"/>
        <v>1.8738174228603801</v>
      </c>
    </row>
    <row r="68" spans="13:16" x14ac:dyDescent="0.25">
      <c r="M68" s="30">
        <v>1963.0406500402701</v>
      </c>
      <c r="N68" s="31">
        <v>-0.263638791240353</v>
      </c>
      <c r="P68">
        <f t="shared" si="0"/>
        <v>1.9630406500402702</v>
      </c>
    </row>
    <row r="69" spans="13:16" x14ac:dyDescent="0.25">
      <c r="M69" s="28">
        <v>2056.5123083486501</v>
      </c>
      <c r="N69" s="29">
        <v>-0.31191449984177</v>
      </c>
      <c r="P69">
        <f t="shared" ref="P69:P103" si="1">M69/1000</f>
        <v>2.0565123083486503</v>
      </c>
    </row>
    <row r="70" spans="13:16" x14ac:dyDescent="0.25">
      <c r="M70" s="30">
        <v>2154.4346900318801</v>
      </c>
      <c r="N70" s="31">
        <v>-0.35728415793060397</v>
      </c>
      <c r="P70">
        <f t="shared" si="1"/>
        <v>2.1544346900318803</v>
      </c>
    </row>
    <row r="71" spans="13:16" x14ac:dyDescent="0.25">
      <c r="M71" s="28">
        <v>2257.01971963392</v>
      </c>
      <c r="N71" s="29">
        <v>-0.34370825850259601</v>
      </c>
      <c r="P71">
        <f t="shared" si="1"/>
        <v>2.2570197196339201</v>
      </c>
    </row>
    <row r="72" spans="13:16" x14ac:dyDescent="0.25">
      <c r="M72" s="30">
        <v>2364.4894126454001</v>
      </c>
      <c r="N72" s="31">
        <v>-0.38643128274396898</v>
      </c>
      <c r="P72">
        <f t="shared" si="1"/>
        <v>2.3644894126453999</v>
      </c>
    </row>
    <row r="73" spans="13:16" x14ac:dyDescent="0.25">
      <c r="M73" s="28">
        <v>2477.07635599171</v>
      </c>
      <c r="N73" s="29">
        <v>-0.44938342565153</v>
      </c>
      <c r="P73">
        <f t="shared" si="1"/>
        <v>2.4770763559917102</v>
      </c>
    </row>
    <row r="74" spans="13:16" x14ac:dyDescent="0.25">
      <c r="M74" s="30">
        <v>2595.0242113997301</v>
      </c>
      <c r="N74" s="31">
        <v>-0.52854472295573496</v>
      </c>
      <c r="P74">
        <f t="shared" si="1"/>
        <v>2.5950242113997302</v>
      </c>
    </row>
    <row r="75" spans="13:16" x14ac:dyDescent="0.25">
      <c r="M75" s="28">
        <v>2718.5882427329402</v>
      </c>
      <c r="N75" s="29">
        <v>-0.55708310859462296</v>
      </c>
      <c r="P75">
        <f t="shared" si="1"/>
        <v>2.7185882427329404</v>
      </c>
    </row>
    <row r="76" spans="13:16" x14ac:dyDescent="0.25">
      <c r="M76" s="30">
        <v>2848.0358684357998</v>
      </c>
      <c r="N76" s="31">
        <v>-0.64784635209288399</v>
      </c>
      <c r="P76">
        <f t="shared" si="1"/>
        <v>2.8480358684357996</v>
      </c>
    </row>
    <row r="77" spans="13:16" x14ac:dyDescent="0.25">
      <c r="M77" s="28">
        <v>2983.6472402833301</v>
      </c>
      <c r="N77" s="29">
        <v>-0.67081845459926903</v>
      </c>
      <c r="P77">
        <f t="shared" si="1"/>
        <v>2.9836472402833301</v>
      </c>
    </row>
    <row r="78" spans="13:16" x14ac:dyDescent="0.25">
      <c r="M78" s="30">
        <v>3125.7158496882298</v>
      </c>
      <c r="N78" s="31">
        <v>-0.77007253761987304</v>
      </c>
      <c r="P78">
        <f t="shared" si="1"/>
        <v>3.12571584968823</v>
      </c>
    </row>
    <row r="79" spans="13:16" x14ac:dyDescent="0.25">
      <c r="M79" s="28">
        <v>3274.5491628777199</v>
      </c>
      <c r="N79" s="29">
        <v>-0.85837672998863201</v>
      </c>
      <c r="P79">
        <f t="shared" si="1"/>
        <v>3.2745491628777201</v>
      </c>
    </row>
    <row r="80" spans="13:16" x14ac:dyDescent="0.25">
      <c r="M80" s="30">
        <v>3430.4692863149098</v>
      </c>
      <c r="N80" s="31">
        <v>-0.91417590346612299</v>
      </c>
      <c r="P80">
        <f t="shared" si="1"/>
        <v>3.43046928631491</v>
      </c>
    </row>
    <row r="81" spans="13:16" x14ac:dyDescent="0.25">
      <c r="M81" s="28">
        <v>3593.8136638046199</v>
      </c>
      <c r="N81" s="29">
        <v>-1.0364747927701099</v>
      </c>
      <c r="P81">
        <f t="shared" si="1"/>
        <v>3.5938136638046201</v>
      </c>
    </row>
    <row r="82" spans="13:16" x14ac:dyDescent="0.25">
      <c r="M82" s="30">
        <v>3764.93580679246</v>
      </c>
      <c r="N82" s="31">
        <v>-1.0829504288468399</v>
      </c>
      <c r="P82">
        <f t="shared" si="1"/>
        <v>3.7649358067924599</v>
      </c>
    </row>
    <row r="83" spans="13:16" x14ac:dyDescent="0.25">
      <c r="M83" s="28">
        <v>3944.2060594376499</v>
      </c>
      <c r="N83" s="29">
        <v>-1.2094463384321501</v>
      </c>
      <c r="P83">
        <f t="shared" si="1"/>
        <v>3.9442060594376498</v>
      </c>
    </row>
    <row r="84" spans="13:16" x14ac:dyDescent="0.25">
      <c r="M84" s="30">
        <v>4132.0124001153299</v>
      </c>
      <c r="N84" s="31">
        <v>-1.30324089487116</v>
      </c>
      <c r="P84">
        <f t="shared" si="1"/>
        <v>4.1320124001153298</v>
      </c>
    </row>
    <row r="85" spans="13:16" x14ac:dyDescent="0.25">
      <c r="M85" s="28">
        <v>4328.7612810830497</v>
      </c>
      <c r="N85" s="29">
        <v>-1.4350459219561</v>
      </c>
      <c r="P85">
        <f t="shared" si="1"/>
        <v>4.3287612810830494</v>
      </c>
    </row>
    <row r="86" spans="13:16" x14ac:dyDescent="0.25">
      <c r="M86" s="30">
        <v>4534.8785081285696</v>
      </c>
      <c r="N86" s="31">
        <v>-1.5847636961499001</v>
      </c>
      <c r="P86">
        <f t="shared" si="1"/>
        <v>4.5348785081285694</v>
      </c>
    </row>
    <row r="87" spans="13:16" x14ac:dyDescent="0.25">
      <c r="M87" s="28">
        <v>4750.8101621027899</v>
      </c>
      <c r="N87" s="29">
        <v>-1.7516205011291099</v>
      </c>
      <c r="P87">
        <f t="shared" si="1"/>
        <v>4.7508101621027903</v>
      </c>
    </row>
    <row r="88" spans="13:16" x14ac:dyDescent="0.25">
      <c r="M88" s="30">
        <v>4977.0235643321002</v>
      </c>
      <c r="N88" s="31">
        <v>-1.87361911540208</v>
      </c>
      <c r="P88">
        <f t="shared" si="1"/>
        <v>4.9770235643321001</v>
      </c>
    </row>
    <row r="89" spans="13:16" x14ac:dyDescent="0.25">
      <c r="M89" s="28">
        <v>5214.0082879996698</v>
      </c>
      <c r="N89" s="29">
        <v>-2.0489011447337599</v>
      </c>
      <c r="P89">
        <f t="shared" si="1"/>
        <v>5.2140082879996701</v>
      </c>
    </row>
    <row r="90" spans="13:16" x14ac:dyDescent="0.25">
      <c r="M90" s="30">
        <v>5462.27721768433</v>
      </c>
      <c r="N90" s="31">
        <v>-2.2213188424479098</v>
      </c>
      <c r="P90">
        <f t="shared" si="1"/>
        <v>5.4622772176843304</v>
      </c>
    </row>
    <row r="91" spans="13:16" x14ac:dyDescent="0.25">
      <c r="M91" s="28">
        <v>5722.3676593501996</v>
      </c>
      <c r="N91" s="29">
        <v>-2.4002858421137798</v>
      </c>
      <c r="P91">
        <f t="shared" si="1"/>
        <v>5.7223676593501995</v>
      </c>
    </row>
    <row r="92" spans="13:16" x14ac:dyDescent="0.25">
      <c r="M92" s="30">
        <v>5994.8425031894003</v>
      </c>
      <c r="N92" s="31">
        <v>-2.6454949667093901</v>
      </c>
      <c r="P92">
        <f t="shared" si="1"/>
        <v>5.9948425031894006</v>
      </c>
    </row>
    <row r="93" spans="13:16" x14ac:dyDescent="0.25">
      <c r="M93" s="28">
        <v>6280.2914418342398</v>
      </c>
      <c r="N93" s="29">
        <v>-2.88328237872296</v>
      </c>
      <c r="P93">
        <f t="shared" si="1"/>
        <v>6.2802914418342395</v>
      </c>
    </row>
    <row r="94" spans="13:16" x14ac:dyDescent="0.25">
      <c r="M94" s="30">
        <v>6579.3322465756601</v>
      </c>
      <c r="N94" s="31">
        <v>-3.1106512541863198</v>
      </c>
      <c r="P94">
        <f t="shared" si="1"/>
        <v>6.5793322465756603</v>
      </c>
    </row>
    <row r="95" spans="13:16" x14ac:dyDescent="0.25">
      <c r="M95" s="28">
        <v>6892.6121043496796</v>
      </c>
      <c r="N95" s="29">
        <v>-3.3679362251881799</v>
      </c>
      <c r="P95">
        <f t="shared" si="1"/>
        <v>6.8926121043496797</v>
      </c>
    </row>
    <row r="96" spans="13:16" x14ac:dyDescent="0.25">
      <c r="M96" s="30">
        <v>7220.8090183854501</v>
      </c>
      <c r="N96" s="31">
        <v>-3.6135817917109301</v>
      </c>
      <c r="P96">
        <f t="shared" si="1"/>
        <v>7.2208090183854505</v>
      </c>
    </row>
    <row r="97" spans="13:16" x14ac:dyDescent="0.25">
      <c r="M97" s="28">
        <v>7564.6332755462699</v>
      </c>
      <c r="N97" s="29">
        <v>-3.8975216087306901</v>
      </c>
      <c r="P97">
        <f t="shared" si="1"/>
        <v>7.56463327554627</v>
      </c>
    </row>
    <row r="98" spans="13:16" x14ac:dyDescent="0.25">
      <c r="M98" s="30">
        <v>7924.8289835391497</v>
      </c>
      <c r="N98" s="31">
        <v>-4.2023508524184603</v>
      </c>
      <c r="P98">
        <f t="shared" si="1"/>
        <v>7.9248289835391494</v>
      </c>
    </row>
    <row r="99" spans="13:16" x14ac:dyDescent="0.25">
      <c r="M99" s="28">
        <v>8302.1756813197208</v>
      </c>
      <c r="N99" s="29">
        <v>-4.5748476410457197</v>
      </c>
      <c r="P99">
        <f t="shared" si="1"/>
        <v>8.3021756813197207</v>
      </c>
    </row>
    <row r="100" spans="13:16" x14ac:dyDescent="0.25">
      <c r="M100" s="30">
        <v>8697.4900261778093</v>
      </c>
      <c r="N100" s="31">
        <v>-4.9610725978525902</v>
      </c>
      <c r="P100">
        <f t="shared" si="1"/>
        <v>8.6974900261778085</v>
      </c>
    </row>
    <row r="101" spans="13:16" x14ac:dyDescent="0.25">
      <c r="M101" s="28">
        <v>9111.6275611548699</v>
      </c>
      <c r="N101" s="29">
        <v>-5.2932175555015801</v>
      </c>
      <c r="P101">
        <f t="shared" si="1"/>
        <v>9.1116275611548705</v>
      </c>
    </row>
    <row r="102" spans="13:16" x14ac:dyDescent="0.25">
      <c r="M102" s="30">
        <v>9545.4845666183191</v>
      </c>
      <c r="N102" s="31">
        <v>-5.6444400077569998</v>
      </c>
      <c r="P102">
        <f t="shared" si="1"/>
        <v>9.5454845666183186</v>
      </c>
    </row>
    <row r="103" spans="13:16" x14ac:dyDescent="0.25">
      <c r="M103" s="28">
        <v>9999.9999999999709</v>
      </c>
      <c r="N103" s="29">
        <v>-6.0445123956103703</v>
      </c>
      <c r="P103">
        <f t="shared" si="1"/>
        <v>9.9999999999999716</v>
      </c>
    </row>
  </sheetData>
  <mergeCells count="1">
    <mergeCell ref="B1:D1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F6A4-343A-4C46-B361-F04CF1814DC4}">
  <dimension ref="A1:Q209"/>
  <sheetViews>
    <sheetView topLeftCell="A13" workbookViewId="0">
      <selection activeCell="M43" sqref="M43"/>
    </sheetView>
  </sheetViews>
  <sheetFormatPr defaultRowHeight="15" x14ac:dyDescent="0.25"/>
  <cols>
    <col min="1" max="1" width="19.42578125" bestFit="1" customWidth="1"/>
    <col min="2" max="2" width="16.7109375" bestFit="1" customWidth="1"/>
    <col min="3" max="3" width="18.85546875" bestFit="1" customWidth="1"/>
    <col min="4" max="4" width="15.7109375" bestFit="1" customWidth="1"/>
    <col min="5" max="5" width="24" bestFit="1" customWidth="1"/>
    <col min="14" max="14" width="22.7109375" bestFit="1" customWidth="1"/>
    <col min="15" max="15" width="18.85546875" bestFit="1" customWidth="1"/>
  </cols>
  <sheetData>
    <row r="1" spans="1:17" x14ac:dyDescent="0.25">
      <c r="B1" s="23"/>
      <c r="C1" s="4" t="s">
        <v>2</v>
      </c>
      <c r="D1" s="25" t="s">
        <v>3</v>
      </c>
      <c r="E1" s="26"/>
      <c r="N1" t="s">
        <v>0</v>
      </c>
      <c r="O1" t="s">
        <v>20</v>
      </c>
    </row>
    <row r="2" spans="1:17" x14ac:dyDescent="0.25">
      <c r="A2" s="1" t="s">
        <v>5</v>
      </c>
      <c r="B2" s="1" t="s">
        <v>7</v>
      </c>
      <c r="C2" s="1" t="s">
        <v>14</v>
      </c>
      <c r="D2" s="24" t="s">
        <v>10</v>
      </c>
      <c r="E2" s="1" t="s">
        <v>6</v>
      </c>
      <c r="N2" s="27" t="s">
        <v>24</v>
      </c>
      <c r="O2" s="27" t="s">
        <v>21</v>
      </c>
    </row>
    <row r="3" spans="1:17" x14ac:dyDescent="0.25">
      <c r="A3" s="14">
        <v>0.5</v>
      </c>
      <c r="B3" s="1">
        <v>2.5</v>
      </c>
      <c r="C3" s="1">
        <v>0.49509999999999998</v>
      </c>
      <c r="D3" s="1">
        <v>2.6</v>
      </c>
      <c r="E3" s="1">
        <f>20*LOG10(Table1[[#This Row],[Vo'[Vpp']]]/Table1[[#This Row],[VI '[Vpp']]])</f>
        <v>0.3406667859756074</v>
      </c>
      <c r="N3" s="27" t="s">
        <v>25</v>
      </c>
      <c r="O3" s="27" t="s">
        <v>21</v>
      </c>
    </row>
    <row r="4" spans="1:17" x14ac:dyDescent="0.25">
      <c r="A4" s="14">
        <v>0.9</v>
      </c>
      <c r="B4" s="1">
        <v>2.5</v>
      </c>
      <c r="C4" s="1">
        <v>-0.17649999999999999</v>
      </c>
      <c r="D4" s="1">
        <v>2.44</v>
      </c>
      <c r="E4" s="1">
        <f>20*LOG10(Table1[[#This Row],[Vo'[Vpp']]]/Table1[[#This Row],[VI '[Vpp']]])</f>
        <v>-0.21100364666616389</v>
      </c>
      <c r="N4" s="27" t="s">
        <v>22</v>
      </c>
      <c r="O4" s="27" t="s">
        <v>26</v>
      </c>
      <c r="Q4" t="s">
        <v>28</v>
      </c>
    </row>
    <row r="5" spans="1:17" x14ac:dyDescent="0.25">
      <c r="A5" s="14">
        <v>1</v>
      </c>
      <c r="B5" s="1">
        <v>2.5</v>
      </c>
      <c r="C5" s="1">
        <v>-0.56999999999999995</v>
      </c>
      <c r="D5" s="1">
        <v>2.36</v>
      </c>
      <c r="E5" s="1">
        <f>20*LOG10(Table1[[#This Row],[Vo'[Vpp']]]/Table1[[#This Row],[VI '[Vpp']]])</f>
        <v>-0.500560114038621</v>
      </c>
      <c r="N5" s="27" t="s">
        <v>23</v>
      </c>
      <c r="O5" s="27">
        <v>0.35901740818285099</v>
      </c>
      <c r="Q5">
        <f>Sweep_Data_1[[#This Row],[Column1]]/1000</f>
        <v>0.1</v>
      </c>
    </row>
    <row r="6" spans="1:17" x14ac:dyDescent="0.25">
      <c r="A6" s="14">
        <v>1.1000000000000001</v>
      </c>
      <c r="B6" s="1">
        <v>2.5</v>
      </c>
      <c r="C6" s="1">
        <v>-1.1000000000000001</v>
      </c>
      <c r="D6" s="1">
        <v>2.2599999999999998</v>
      </c>
      <c r="E6" s="1">
        <f>20*LOG10(Table1[[#This Row],[Vo'[Vpp']]]/Table1[[#This Row],[VI '[Vpp']]])</f>
        <v>-0.87663139049273464</v>
      </c>
      <c r="N6" s="27">
        <v>103.495249706417</v>
      </c>
      <c r="O6" s="27">
        <v>0.43297920454865202</v>
      </c>
      <c r="Q6">
        <f>Sweep_Data_1[[#This Row],[Column1]]/1000</f>
        <v>0.10349524970641701</v>
      </c>
    </row>
    <row r="7" spans="1:17" x14ac:dyDescent="0.25">
      <c r="A7" s="14">
        <v>1.3</v>
      </c>
      <c r="B7" s="1">
        <v>2.5</v>
      </c>
      <c r="C7" s="1">
        <v>-2.6</v>
      </c>
      <c r="D7" s="1">
        <v>1.94</v>
      </c>
      <c r="E7" s="1">
        <f>20*LOG10(Table1[[#This Row],[Vo'[Vpp']]]/Table1[[#This Row],[VI '[Vpp']]])</f>
        <v>-2.2027655748362309</v>
      </c>
      <c r="N7" s="27">
        <v>107.11266711793699</v>
      </c>
      <c r="O7" s="27">
        <v>0.53763250866586199</v>
      </c>
      <c r="Q7">
        <f>Sweep_Data_1[[#This Row],[Column1]]/1000</f>
        <v>0.10711266711793699</v>
      </c>
    </row>
    <row r="8" spans="1:17" x14ac:dyDescent="0.25">
      <c r="A8" s="14">
        <v>1.5</v>
      </c>
      <c r="B8" s="1">
        <v>2.5</v>
      </c>
      <c r="C8" s="1">
        <v>-4.97</v>
      </c>
      <c r="D8" s="1">
        <v>1.5</v>
      </c>
      <c r="E8" s="1">
        <f>20*LOG10(Table1[[#This Row],[Vo'[Vpp']]]/Table1[[#This Row],[VI '[Vpp']]])</f>
        <v>-4.4369749923271282</v>
      </c>
      <c r="N8" s="27">
        <v>110.856522300912</v>
      </c>
      <c r="O8" s="27">
        <v>0.55158684609618303</v>
      </c>
      <c r="Q8">
        <f>Sweep_Data_1[[#This Row],[Column1]]/1000</f>
        <v>0.110856522300912</v>
      </c>
    </row>
    <row r="9" spans="1:17" x14ac:dyDescent="0.25">
      <c r="A9" s="14">
        <v>1.7</v>
      </c>
      <c r="B9" s="1">
        <v>2.5</v>
      </c>
      <c r="C9" s="1">
        <v>-8.57</v>
      </c>
      <c r="D9" s="1">
        <v>1.1200000000000001</v>
      </c>
      <c r="E9" s="1">
        <f>20*LOG10(Table1[[#This Row],[Vo'[Vpp']]]/Table1[[#This Row],[VI '[Vpp']]])</f>
        <v>-6.9744397200371191</v>
      </c>
      <c r="N9" s="27">
        <v>114.731234571179</v>
      </c>
      <c r="O9" s="27">
        <v>0.49247409725429198</v>
      </c>
      <c r="Q9">
        <f>Sweep_Data_1[[#This Row],[Column1]]/1000</f>
        <v>0.11473123457117901</v>
      </c>
    </row>
    <row r="10" spans="1:17" x14ac:dyDescent="0.25">
      <c r="A10" s="14">
        <v>1.9</v>
      </c>
      <c r="B10" s="1">
        <v>2.5</v>
      </c>
      <c r="C10" s="1">
        <v>-14.42</v>
      </c>
      <c r="D10" s="1">
        <v>0.68</v>
      </c>
      <c r="E10" s="1">
        <f>20*LOG10(Table1[[#This Row],[Vo'[Vpp']]]/Table1[[#This Row],[VI '[Vpp']]])</f>
        <v>-11.308621919316025</v>
      </c>
      <c r="N10" s="27">
        <v>118.74137771069699</v>
      </c>
      <c r="O10" s="27">
        <v>0.52051756546767503</v>
      </c>
      <c r="Q10">
        <f>Sweep_Data_1[[#This Row],[Column1]]/1000</f>
        <v>0.118741377710697</v>
      </c>
    </row>
    <row r="11" spans="1:17" x14ac:dyDescent="0.25">
      <c r="A11" s="14">
        <v>2</v>
      </c>
      <c r="B11" s="1">
        <v>2.5</v>
      </c>
      <c r="C11" s="1">
        <v>-19.38</v>
      </c>
      <c r="D11" s="1">
        <v>0.48799999999999999</v>
      </c>
      <c r="E11" s="1">
        <f>20*LOG10(Table1[[#This Row],[Vo'[Vpp']]]/Table1[[#This Row],[VI '[Vpp']]])</f>
        <v>-14.190403733386541</v>
      </c>
      <c r="N11" s="27">
        <v>122.891685366526</v>
      </c>
      <c r="O11" s="27">
        <v>0.52062672526385501</v>
      </c>
      <c r="Q11">
        <f>Sweep_Data_1[[#This Row],[Column1]]/1000</f>
        <v>0.122891685366526</v>
      </c>
    </row>
    <row r="12" spans="1:17" x14ac:dyDescent="0.25">
      <c r="A12" s="14">
        <v>2.1</v>
      </c>
      <c r="B12" s="1">
        <v>2.5</v>
      </c>
      <c r="C12" s="1">
        <v>-28.15</v>
      </c>
      <c r="D12" s="1">
        <v>0.3</v>
      </c>
      <c r="E12" s="1">
        <f>20*LOG10(Table1[[#This Row],[Vo'[Vpp']]]/Table1[[#This Row],[VI '[Vpp']]])</f>
        <v>-18.416375079047505</v>
      </c>
      <c r="N12" s="27">
        <v>127.187056638511</v>
      </c>
      <c r="O12" s="27">
        <v>0.55801112383516605</v>
      </c>
      <c r="Q12">
        <f>Sweep_Data_1[[#This Row],[Column1]]/1000</f>
        <v>0.12718705663851099</v>
      </c>
    </row>
    <row r="13" spans="1:17" x14ac:dyDescent="0.25">
      <c r="A13" s="14">
        <v>2.15</v>
      </c>
      <c r="B13" s="1">
        <v>2.5</v>
      </c>
      <c r="C13" s="1">
        <v>-42.125</v>
      </c>
      <c r="D13" s="1">
        <v>0.2</v>
      </c>
      <c r="E13" s="1">
        <f>20*LOG10(Table1[[#This Row],[Vo'[Vpp']]]/Table1[[#This Row],[VI '[Vpp']]])</f>
        <v>-21.938200260161128</v>
      </c>
      <c r="N13" s="27">
        <v>131.632561862269</v>
      </c>
      <c r="O13" s="27">
        <v>0.51272540003046796</v>
      </c>
      <c r="Q13">
        <f>Sweep_Data_1[[#This Row],[Column1]]/1000</f>
        <v>0.13163256186226899</v>
      </c>
    </row>
    <row r="14" spans="1:17" x14ac:dyDescent="0.25">
      <c r="A14" s="14">
        <v>2.2000000000000002</v>
      </c>
      <c r="B14" s="1">
        <v>2.5</v>
      </c>
      <c r="C14" s="1">
        <v>-34</v>
      </c>
      <c r="D14" s="1">
        <v>0.13800000000000001</v>
      </c>
      <c r="E14" s="1">
        <f>20*LOG10(Table1[[#This Row],[Vo'[Vpp']]]/Table1[[#This Row],[VI '[Vpp']]])</f>
        <v>-25.161218445416019</v>
      </c>
      <c r="N14" s="27">
        <v>136.23344859431</v>
      </c>
      <c r="O14" s="27">
        <v>0.437107477297908</v>
      </c>
      <c r="Q14">
        <f>Sweep_Data_1[[#This Row],[Column1]]/1000</f>
        <v>0.13623344859431</v>
      </c>
    </row>
    <row r="15" spans="1:17" x14ac:dyDescent="0.25">
      <c r="A15" s="14">
        <v>2.5</v>
      </c>
      <c r="B15" s="1">
        <v>2.5</v>
      </c>
      <c r="C15" s="1">
        <v>-19.399999999999999</v>
      </c>
      <c r="D15" s="1">
        <v>0.19</v>
      </c>
      <c r="E15" s="1">
        <f>20*LOG10(Table1[[#This Row],[Vo'[Vpp']]]/Table1[[#This Row],[VI '[Vpp']]])</f>
        <v>-22.383728154384173</v>
      </c>
      <c r="N15" s="27">
        <v>140.99514780634399</v>
      </c>
      <c r="O15" s="27">
        <v>0.49745624303624097</v>
      </c>
      <c r="Q15">
        <f>Sweep_Data_1[[#This Row],[Column1]]/1000</f>
        <v>0.14099514780634401</v>
      </c>
    </row>
    <row r="16" spans="1:17" x14ac:dyDescent="0.25">
      <c r="A16" s="14">
        <v>3</v>
      </c>
      <c r="B16" s="1">
        <v>2.5</v>
      </c>
      <c r="C16" s="1">
        <v>-35</v>
      </c>
      <c r="D16" s="1">
        <v>0.16</v>
      </c>
      <c r="E16" s="1">
        <f>20*LOG10(Table1[[#This Row],[Vo'[Vpp']]]/Table1[[#This Row],[VI '[Vpp']]])</f>
        <v>-23.876400520322257</v>
      </c>
      <c r="N16" s="27">
        <v>145.923280296108</v>
      </c>
      <c r="O16" s="27">
        <v>0.51961162799004101</v>
      </c>
      <c r="Q16">
        <f>Sweep_Data_1[[#This Row],[Column1]]/1000</f>
        <v>0.14592328029610802</v>
      </c>
    </row>
    <row r="17" spans="1:17" x14ac:dyDescent="0.25">
      <c r="A17" s="14">
        <v>5</v>
      </c>
      <c r="B17" s="1">
        <v>2.5</v>
      </c>
      <c r="C17" s="1">
        <v>-22.4</v>
      </c>
      <c r="D17" s="1">
        <v>0.21</v>
      </c>
      <c r="E17" s="1">
        <f>20*LOG10(Table1[[#This Row],[Vo'[Vpp']]]/Table1[[#This Row],[VI '[Vpp']]])</f>
        <v>-21.514414278762366</v>
      </c>
      <c r="N17" s="27">
        <v>151.02366332225299</v>
      </c>
      <c r="O17" s="27">
        <v>0.53449020388976498</v>
      </c>
      <c r="Q17">
        <f>Sweep_Data_1[[#This Row],[Column1]]/1000</f>
        <v>0.15102366332225298</v>
      </c>
    </row>
    <row r="18" spans="1:17" x14ac:dyDescent="0.25">
      <c r="N18" s="27">
        <v>156.30231747114399</v>
      </c>
      <c r="O18" s="27">
        <v>0.49562594935543502</v>
      </c>
      <c r="Q18">
        <f>Sweep_Data_1[[#This Row],[Column1]]/1000</f>
        <v>0.15630231747114398</v>
      </c>
    </row>
    <row r="19" spans="1:17" x14ac:dyDescent="0.25">
      <c r="N19" s="27">
        <v>161.76547376367799</v>
      </c>
      <c r="O19" s="27">
        <v>0.51113178313946495</v>
      </c>
      <c r="Q19">
        <f>Sweep_Data_1[[#This Row],[Column1]]/1000</f>
        <v>0.16176547376367797</v>
      </c>
    </row>
    <row r="20" spans="1:17" x14ac:dyDescent="0.25">
      <c r="N20" s="27">
        <v>167.41958101048701</v>
      </c>
      <c r="O20" s="27">
        <v>0.52801946244874398</v>
      </c>
      <c r="Q20">
        <f>Sweep_Data_1[[#This Row],[Column1]]/1000</f>
        <v>0.16741958101048701</v>
      </c>
    </row>
    <row r="21" spans="1:17" x14ac:dyDescent="0.25">
      <c r="N21" s="27">
        <v>173.27131342424099</v>
      </c>
      <c r="O21" s="27">
        <v>0.48826534190313398</v>
      </c>
      <c r="Q21">
        <f>Sweep_Data_1[[#This Row],[Column1]]/1000</f>
        <v>0.17327131342424099</v>
      </c>
    </row>
    <row r="22" spans="1:17" x14ac:dyDescent="0.25">
      <c r="N22" s="27">
        <v>179.327578498007</v>
      </c>
      <c r="O22" s="27">
        <v>0.471112632370488</v>
      </c>
      <c r="Q22">
        <f>Sweep_Data_1[[#This Row],[Column1]]/1000</f>
        <v>0.17932757849800701</v>
      </c>
    </row>
    <row r="23" spans="1:17" x14ac:dyDescent="0.25">
      <c r="N23" s="27">
        <v>185.595525158984</v>
      </c>
      <c r="O23" s="27">
        <v>0.508865732650708</v>
      </c>
      <c r="Q23">
        <f>Sweep_Data_1[[#This Row],[Column1]]/1000</f>
        <v>0.185595525158984</v>
      </c>
    </row>
    <row r="24" spans="1:17" x14ac:dyDescent="0.25">
      <c r="N24" s="27">
        <v>192.082552207227</v>
      </c>
      <c r="O24" s="27">
        <v>0.54578121174202598</v>
      </c>
      <c r="Q24">
        <f>Sweep_Data_1[[#This Row],[Column1]]/1000</f>
        <v>0.192082552207227</v>
      </c>
    </row>
    <row r="25" spans="1:17" x14ac:dyDescent="0.25">
      <c r="N25" s="27">
        <v>198.79631704932899</v>
      </c>
      <c r="O25" s="27">
        <v>0.51974064833050604</v>
      </c>
      <c r="Q25">
        <f>Sweep_Data_1[[#This Row],[Column1]]/1000</f>
        <v>0.19879631704932899</v>
      </c>
    </row>
    <row r="26" spans="1:17" x14ac:dyDescent="0.25">
      <c r="N26" s="27">
        <v>205.74474473736399</v>
      </c>
      <c r="O26" s="27">
        <v>0.50204272162025299</v>
      </c>
      <c r="Q26">
        <f>Sweep_Data_1[[#This Row],[Column1]]/1000</f>
        <v>0.20574474473736398</v>
      </c>
    </row>
    <row r="27" spans="1:17" x14ac:dyDescent="0.25">
      <c r="N27" s="27">
        <v>212.93603732376599</v>
      </c>
      <c r="O27" s="27">
        <v>0.478732089631764</v>
      </c>
      <c r="Q27">
        <f>Sweep_Data_1[[#This Row],[Column1]]/1000</f>
        <v>0.21293603732376598</v>
      </c>
    </row>
    <row r="28" spans="1:17" x14ac:dyDescent="0.25">
      <c r="N28" s="27">
        <v>220.37868354318201</v>
      </c>
      <c r="O28" s="27">
        <v>0.60681263547874598</v>
      </c>
      <c r="Q28">
        <f>Sweep_Data_1[[#This Row],[Column1]]/1000</f>
        <v>0.22037868354318202</v>
      </c>
    </row>
    <row r="29" spans="1:17" x14ac:dyDescent="0.25">
      <c r="N29" s="27">
        <v>228.08146883273099</v>
      </c>
      <c r="O29" s="27">
        <v>0.476172589235135</v>
      </c>
      <c r="Q29">
        <f>Sweep_Data_1[[#This Row],[Column1]]/1000</f>
        <v>0.228081468832731</v>
      </c>
    </row>
    <row r="30" spans="1:17" x14ac:dyDescent="0.25">
      <c r="N30" s="27">
        <v>236.05348570249899</v>
      </c>
      <c r="O30" s="27">
        <v>0.56634733792948799</v>
      </c>
      <c r="Q30">
        <f>Sweep_Data_1[[#This Row],[Column1]]/1000</f>
        <v>0.23605348570249898</v>
      </c>
    </row>
    <row r="31" spans="1:17" x14ac:dyDescent="0.25">
      <c r="N31" s="27">
        <v>244.30414446850301</v>
      </c>
      <c r="O31" s="27">
        <v>0.51389240057708796</v>
      </c>
      <c r="Q31">
        <f>Sweep_Data_1[[#This Row],[Column1]]/1000</f>
        <v>0.24430414446850302</v>
      </c>
    </row>
    <row r="32" spans="1:17" x14ac:dyDescent="0.25">
      <c r="N32" s="27">
        <v>252.843184360804</v>
      </c>
      <c r="O32" s="27">
        <v>0.51904377393231005</v>
      </c>
      <c r="Q32">
        <f>Sweep_Data_1[[#This Row],[Column1]]/1000</f>
        <v>0.252843184360804</v>
      </c>
    </row>
    <row r="33" spans="14:17" x14ac:dyDescent="0.25">
      <c r="N33" s="27">
        <v>261.68068501987102</v>
      </c>
      <c r="O33" s="27">
        <v>0.53848705289879195</v>
      </c>
      <c r="Q33">
        <f>Sweep_Data_1[[#This Row],[Column1]]/1000</f>
        <v>0.26168068501987102</v>
      </c>
    </row>
    <row r="34" spans="14:17" x14ac:dyDescent="0.25">
      <c r="N34" s="27">
        <v>270.82707839477899</v>
      </c>
      <c r="O34" s="27">
        <v>0.57442477896659705</v>
      </c>
      <c r="Q34">
        <f>Sweep_Data_1[[#This Row],[Column1]]/1000</f>
        <v>0.27082707839477899</v>
      </c>
    </row>
    <row r="35" spans="14:17" x14ac:dyDescent="0.25">
      <c r="N35" s="27">
        <v>280.29316105727099</v>
      </c>
      <c r="O35" s="27">
        <v>0.54125666973614694</v>
      </c>
      <c r="Q35">
        <f>Sweep_Data_1[[#This Row],[Column1]]/1000</f>
        <v>0.28029316105727098</v>
      </c>
    </row>
    <row r="36" spans="14:17" x14ac:dyDescent="0.25">
      <c r="N36" s="27">
        <v>290.09010694623299</v>
      </c>
      <c r="O36" s="27">
        <v>0.53229394883963599</v>
      </c>
      <c r="Q36">
        <f>Sweep_Data_1[[#This Row],[Column1]]/1000</f>
        <v>0.290090106946233</v>
      </c>
    </row>
    <row r="37" spans="14:17" x14ac:dyDescent="0.25">
      <c r="N37" s="27">
        <v>300.22948055761702</v>
      </c>
      <c r="O37" s="27">
        <v>0.54814364123856896</v>
      </c>
      <c r="Q37">
        <f>Sweep_Data_1[[#This Row],[Column1]]/1000</f>
        <v>0.300229480557617</v>
      </c>
    </row>
    <row r="38" spans="14:17" x14ac:dyDescent="0.25">
      <c r="N38" s="27">
        <v>310.72325059538503</v>
      </c>
      <c r="O38" s="27">
        <v>0.48076818094068202</v>
      </c>
      <c r="Q38">
        <f>Sweep_Data_1[[#This Row],[Column1]]/1000</f>
        <v>0.31072325059538503</v>
      </c>
    </row>
    <row r="39" spans="14:17" x14ac:dyDescent="0.25">
      <c r="N39" s="27">
        <v>321.58380409959</v>
      </c>
      <c r="O39" s="27">
        <v>0.43961555246153999</v>
      </c>
      <c r="Q39">
        <f>Sweep_Data_1[[#This Row],[Column1]]/1000</f>
        <v>0.32158380409958998</v>
      </c>
    </row>
    <row r="40" spans="14:17" x14ac:dyDescent="0.25">
      <c r="N40" s="27">
        <v>332.82396106826701</v>
      </c>
      <c r="O40" s="27">
        <v>0.50812539449513805</v>
      </c>
      <c r="Q40">
        <f>Sweep_Data_1[[#This Row],[Column1]]/1000</f>
        <v>0.332823961068267</v>
      </c>
    </row>
    <row r="41" spans="14:17" x14ac:dyDescent="0.25">
      <c r="N41" s="27">
        <v>344.45698959039203</v>
      </c>
      <c r="O41" s="27">
        <v>0.50236947352604699</v>
      </c>
      <c r="Q41">
        <f>Sweep_Data_1[[#This Row],[Column1]]/1000</f>
        <v>0.344456989590392</v>
      </c>
    </row>
    <row r="42" spans="14:17" x14ac:dyDescent="0.25">
      <c r="N42" s="27">
        <v>356.49662150778403</v>
      </c>
      <c r="O42" s="27">
        <v>0.49823728785640298</v>
      </c>
      <c r="Q42">
        <f>Sweep_Data_1[[#This Row],[Column1]]/1000</f>
        <v>0.35649662150778405</v>
      </c>
    </row>
    <row r="43" spans="14:17" x14ac:dyDescent="0.25">
      <c r="N43" s="27">
        <v>368.95706862442199</v>
      </c>
      <c r="O43" s="27">
        <v>0.51823481908446301</v>
      </c>
      <c r="Q43">
        <f>Sweep_Data_1[[#This Row],[Column1]]/1000</f>
        <v>0.36895706862442201</v>
      </c>
    </row>
    <row r="44" spans="14:17" x14ac:dyDescent="0.25">
      <c r="N44" s="27">
        <v>381.85303948232303</v>
      </c>
      <c r="O44" s="27">
        <v>0.478295467859567</v>
      </c>
      <c r="Q44">
        <f>Sweep_Data_1[[#This Row],[Column1]]/1000</f>
        <v>0.38185303948232302</v>
      </c>
    </row>
    <row r="45" spans="14:17" x14ac:dyDescent="0.25">
      <c r="N45" s="27">
        <v>395.19975672377399</v>
      </c>
      <c r="O45" s="27">
        <v>0.56827840336476998</v>
      </c>
      <c r="Q45">
        <f>Sweep_Data_1[[#This Row],[Column1]]/1000</f>
        <v>0.395199756723774</v>
      </c>
    </row>
    <row r="46" spans="14:17" x14ac:dyDescent="0.25">
      <c r="N46" s="27">
        <v>409.01297506042403</v>
      </c>
      <c r="O46" s="27">
        <v>0.51643372000238497</v>
      </c>
      <c r="Q46">
        <f>Sweep_Data_1[[#This Row],[Column1]]/1000</f>
        <v>0.409012975060424</v>
      </c>
    </row>
    <row r="47" spans="14:17" x14ac:dyDescent="0.25">
      <c r="N47" s="27">
        <v>423.30899987043199</v>
      </c>
      <c r="O47" s="27">
        <v>0.54844887989713298</v>
      </c>
      <c r="Q47">
        <f>Sweep_Data_1[[#This Row],[Column1]]/1000</f>
        <v>0.42330899987043197</v>
      </c>
    </row>
    <row r="48" spans="14:17" x14ac:dyDescent="0.25">
      <c r="N48" s="27">
        <v>438.104706445641</v>
      </c>
      <c r="O48" s="27">
        <v>0.50009545157656898</v>
      </c>
      <c r="Q48">
        <f>Sweep_Data_1[[#This Row],[Column1]]/1000</f>
        <v>0.43810470644564098</v>
      </c>
    </row>
    <row r="49" spans="14:17" x14ac:dyDescent="0.25">
      <c r="N49" s="27">
        <v>453.41755991148301</v>
      </c>
      <c r="O49" s="27">
        <v>0.49926128116537699</v>
      </c>
      <c r="Q49">
        <f>Sweep_Data_1[[#This Row],[Column1]]/1000</f>
        <v>0.45341755991148303</v>
      </c>
    </row>
    <row r="50" spans="14:17" x14ac:dyDescent="0.25">
      <c r="N50" s="27">
        <v>469.265635843133</v>
      </c>
      <c r="O50" s="27">
        <v>0.49015053603248199</v>
      </c>
      <c r="Q50">
        <f>Sweep_Data_1[[#This Row],[Column1]]/1000</f>
        <v>0.46926563584313302</v>
      </c>
    </row>
    <row r="51" spans="14:17" x14ac:dyDescent="0.25">
      <c r="N51" s="27">
        <v>485.66764160225802</v>
      </c>
      <c r="O51" s="27">
        <v>0.45432383317223601</v>
      </c>
      <c r="Q51">
        <f>Sweep_Data_1[[#This Row],[Column1]]/1000</f>
        <v>0.485667641602258</v>
      </c>
    </row>
    <row r="52" spans="14:17" x14ac:dyDescent="0.25">
      <c r="N52" s="27">
        <v>502.642938419524</v>
      </c>
      <c r="O52" s="27">
        <v>0.41072851193869703</v>
      </c>
      <c r="Q52">
        <f>Sweep_Data_1[[#This Row],[Column1]]/1000</f>
        <v>0.50264293841952401</v>
      </c>
    </row>
    <row r="53" spans="14:17" x14ac:dyDescent="0.25">
      <c r="N53" s="27">
        <v>520.21156424896003</v>
      </c>
      <c r="O53" s="27">
        <v>0.41454018096552803</v>
      </c>
      <c r="Q53">
        <f>Sweep_Data_1[[#This Row],[Column1]]/1000</f>
        <v>0.52021156424895998</v>
      </c>
    </row>
    <row r="54" spans="14:17" x14ac:dyDescent="0.25">
      <c r="N54" s="27">
        <v>538.39425742111996</v>
      </c>
      <c r="O54" s="27">
        <v>0.470175860685494</v>
      </c>
      <c r="Q54">
        <f>Sweep_Data_1[[#This Row],[Column1]]/1000</f>
        <v>0.53839425742112001</v>
      </c>
    </row>
    <row r="55" spans="14:17" x14ac:dyDescent="0.25">
      <c r="N55" s="27">
        <v>557.21248112299998</v>
      </c>
      <c r="O55" s="27">
        <v>0.48860541848754102</v>
      </c>
      <c r="Q55">
        <f>Sweep_Data_1[[#This Row],[Column1]]/1000</f>
        <v>0.55721248112299993</v>
      </c>
    </row>
    <row r="56" spans="14:17" x14ac:dyDescent="0.25">
      <c r="N56" s="27">
        <v>576.68844873357102</v>
      </c>
      <c r="O56" s="27">
        <v>0.426999143793313</v>
      </c>
      <c r="Q56">
        <f>Sweep_Data_1[[#This Row],[Column1]]/1000</f>
        <v>0.57668844873357106</v>
      </c>
    </row>
    <row r="57" spans="14:17" x14ac:dyDescent="0.25">
      <c r="N57" s="27">
        <v>596.845150044874</v>
      </c>
      <c r="O57" s="27">
        <v>0.429432778273524</v>
      </c>
      <c r="Q57">
        <f>Sweep_Data_1[[#This Row],[Column1]]/1000</f>
        <v>0.59684515004487404</v>
      </c>
    </row>
    <row r="58" spans="14:17" x14ac:dyDescent="0.25">
      <c r="N58" s="27">
        <v>617.70637839958295</v>
      </c>
      <c r="O58" s="27">
        <v>0.482427893855913</v>
      </c>
      <c r="Q58">
        <f>Sweep_Data_1[[#This Row],[Column1]]/1000</f>
        <v>0.61770637839958298</v>
      </c>
    </row>
    <row r="59" spans="14:17" x14ac:dyDescent="0.25">
      <c r="N59" s="27">
        <v>639.296758777116</v>
      </c>
      <c r="O59" s="27">
        <v>0.31077562774391998</v>
      </c>
      <c r="Q59">
        <f>Sweep_Data_1[[#This Row],[Column1]]/1000</f>
        <v>0.639296758777116</v>
      </c>
    </row>
    <row r="60" spans="14:17" x14ac:dyDescent="0.25">
      <c r="N60" s="27">
        <v>661.64177686140795</v>
      </c>
      <c r="O60" s="27">
        <v>0.369706402884105</v>
      </c>
      <c r="Q60">
        <f>Sweep_Data_1[[#This Row],[Column1]]/1000</f>
        <v>0.6616417768614079</v>
      </c>
    </row>
    <row r="61" spans="14:17" x14ac:dyDescent="0.25">
      <c r="N61" s="27">
        <v>684.76780912468996</v>
      </c>
      <c r="O61" s="27">
        <v>0.32821352568727802</v>
      </c>
      <c r="Q61">
        <f>Sweep_Data_1[[#This Row],[Column1]]/1000</f>
        <v>0.68476780912468993</v>
      </c>
    </row>
    <row r="62" spans="14:17" x14ac:dyDescent="0.25">
      <c r="N62" s="27">
        <v>708.70215396276103</v>
      </c>
      <c r="O62" s="27">
        <v>0.372757471880029</v>
      </c>
      <c r="Q62">
        <f>Sweep_Data_1[[#This Row],[Column1]]/1000</f>
        <v>0.70870215396276104</v>
      </c>
    </row>
    <row r="63" spans="14:17" x14ac:dyDescent="0.25">
      <c r="N63" s="27">
        <v>733.47306391851703</v>
      </c>
      <c r="O63" s="27">
        <v>0.22445290718005501</v>
      </c>
      <c r="Q63">
        <f>Sweep_Data_1[[#This Row],[Column1]]/1000</f>
        <v>0.73347306391851708</v>
      </c>
    </row>
    <row r="64" spans="14:17" x14ac:dyDescent="0.25">
      <c r="N64" s="27">
        <v>759.109779031779</v>
      </c>
      <c r="O64" s="27">
        <v>0.218301804237091</v>
      </c>
      <c r="Q64">
        <f>Sweep_Data_1[[#This Row],[Column1]]/1000</f>
        <v>0.75910977903177901</v>
      </c>
    </row>
    <row r="65" spans="14:17" x14ac:dyDescent="0.25">
      <c r="N65" s="27">
        <v>785.64256135477206</v>
      </c>
      <c r="O65" s="27">
        <v>0.16881595576458999</v>
      </c>
      <c r="Q65">
        <f>Sweep_Data_1[[#This Row],[Column1]]/1000</f>
        <v>0.78564256135477206</v>
      </c>
    </row>
    <row r="66" spans="14:17" x14ac:dyDescent="0.25">
      <c r="N66" s="27">
        <v>813.10273067401397</v>
      </c>
      <c r="O66" s="27">
        <v>0.154868967909009</v>
      </c>
      <c r="Q66">
        <f>Sweep_Data_1[[#This Row],[Column1]]/1000</f>
        <v>0.81310273067401395</v>
      </c>
    </row>
    <row r="67" spans="14:17" x14ac:dyDescent="0.25">
      <c r="N67" s="27">
        <v>841.522701480769</v>
      </c>
      <c r="O67" s="27">
        <v>9.1123639073262597E-2</v>
      </c>
      <c r="Q67">
        <f>Sweep_Data_1[[#This Row],[Column1]]/1000</f>
        <v>0.84152270148076902</v>
      </c>
    </row>
    <row r="68" spans="14:17" x14ac:dyDescent="0.25">
      <c r="N68" s="27">
        <v>870.93602123370999</v>
      </c>
      <c r="O68" s="27">
        <v>4.19439337980336E-2</v>
      </c>
      <c r="Q68">
        <f>Sweep_Data_1[[#This Row],[Column1]]/1000</f>
        <v>0.87093602123370994</v>
      </c>
    </row>
    <row r="69" spans="14:17" x14ac:dyDescent="0.25">
      <c r="N69" s="27">
        <v>901.37740995896399</v>
      </c>
      <c r="O69" s="27">
        <v>-0.12935922823406101</v>
      </c>
      <c r="Q69">
        <f>Sweep_Data_1[[#This Row],[Column1]]/1000</f>
        <v>0.90137740995896398</v>
      </c>
    </row>
    <row r="70" spans="14:17" x14ac:dyDescent="0.25">
      <c r="N70" s="27">
        <v>932.88280123426603</v>
      </c>
      <c r="O70" s="27">
        <v>-0.124568582239228</v>
      </c>
      <c r="Q70">
        <f>Sweep_Data_1[[#This Row],[Column1]]/1000</f>
        <v>0.93288280123426603</v>
      </c>
    </row>
    <row r="71" spans="14:17" x14ac:dyDescent="0.25">
      <c r="N71" s="27">
        <v>965.48938460562397</v>
      </c>
      <c r="O71" s="27">
        <v>-0.27090413902509602</v>
      </c>
      <c r="Q71">
        <f>Sweep_Data_1[[#This Row],[Column1]]/1000</f>
        <v>0.96548938460562395</v>
      </c>
    </row>
    <row r="72" spans="14:17" x14ac:dyDescent="0.25">
      <c r="N72" s="27">
        <v>999.235649486542</v>
      </c>
      <c r="O72" s="27">
        <v>-0.41634607093303799</v>
      </c>
      <c r="Q72">
        <f>Sweep_Data_1[[#This Row],[Column1]]/1000</f>
        <v>0.99923564948654198</v>
      </c>
    </row>
    <row r="73" spans="14:17" x14ac:dyDescent="0.25">
      <c r="N73" s="27">
        <v>1034.1614305916401</v>
      </c>
      <c r="O73" s="27">
        <v>-0.494851719565927</v>
      </c>
      <c r="Q73">
        <f>Sweep_Data_1[[#This Row],[Column1]]/1000</f>
        <v>1.03416143059164</v>
      </c>
    </row>
    <row r="74" spans="14:17" x14ac:dyDescent="0.25">
      <c r="N74" s="27">
        <v>1070.3079549582701</v>
      </c>
      <c r="O74" s="27">
        <v>-0.70018868991395899</v>
      </c>
      <c r="Q74">
        <f>Sweep_Data_1[[#This Row],[Column1]]/1000</f>
        <v>1.0703079549582701</v>
      </c>
    </row>
    <row r="75" spans="14:17" x14ac:dyDescent="0.25">
      <c r="N75" s="27">
        <v>1107.7178906117099</v>
      </c>
      <c r="O75" s="27">
        <v>-0.90635983276061005</v>
      </c>
      <c r="Q75">
        <f>Sweep_Data_1[[#This Row],[Column1]]/1000</f>
        <v>1.10771789061171</v>
      </c>
    </row>
    <row r="76" spans="14:17" x14ac:dyDescent="0.25">
      <c r="N76" s="27">
        <v>1146.4353969312499</v>
      </c>
      <c r="O76" s="27">
        <v>-1.1110959162704099</v>
      </c>
      <c r="Q76">
        <f>Sweep_Data_1[[#This Row],[Column1]]/1000</f>
        <v>1.14643539693125</v>
      </c>
    </row>
    <row r="77" spans="14:17" x14ac:dyDescent="0.25">
      <c r="N77" s="27">
        <v>1186.50617677675</v>
      </c>
      <c r="O77" s="27">
        <v>-1.31526759344996</v>
      </c>
      <c r="Q77">
        <f>Sweep_Data_1[[#This Row],[Column1]]/1000</f>
        <v>1.18650617677675</v>
      </c>
    </row>
    <row r="78" spans="14:17" x14ac:dyDescent="0.25">
      <c r="N78" s="27">
        <v>1227.9775304371699</v>
      </c>
      <c r="O78" s="27">
        <v>-1.5055754898785501</v>
      </c>
      <c r="Q78">
        <f>Sweep_Data_1[[#This Row],[Column1]]/1000</f>
        <v>1.2279775304371698</v>
      </c>
    </row>
    <row r="79" spans="14:17" x14ac:dyDescent="0.25">
      <c r="N79" s="27">
        <v>1270.89841146464</v>
      </c>
      <c r="O79" s="27">
        <v>-1.83092744353869</v>
      </c>
      <c r="Q79">
        <f>Sweep_Data_1[[#This Row],[Column1]]/1000</f>
        <v>1.27089841146464</v>
      </c>
    </row>
    <row r="80" spans="14:17" x14ac:dyDescent="0.25">
      <c r="N80" s="27">
        <v>1315.3194844602201</v>
      </c>
      <c r="O80" s="27">
        <v>-2.1553714396050401</v>
      </c>
      <c r="Q80">
        <f>Sweep_Data_1[[#This Row],[Column1]]/1000</f>
        <v>1.3153194844602201</v>
      </c>
    </row>
    <row r="81" spans="14:17" x14ac:dyDescent="0.25">
      <c r="N81" s="27">
        <v>1361.29318487927</v>
      </c>
      <c r="O81" s="27">
        <v>-2.5696795948479498</v>
      </c>
      <c r="Q81">
        <f>Sweep_Data_1[[#This Row],[Column1]]/1000</f>
        <v>1.36129318487927</v>
      </c>
    </row>
    <row r="82" spans="14:17" x14ac:dyDescent="0.25">
      <c r="N82" s="27">
        <v>1408.87378092724</v>
      </c>
      <c r="O82" s="27">
        <v>-3.0042361265572501</v>
      </c>
      <c r="Q82">
        <f>Sweep_Data_1[[#This Row],[Column1]]/1000</f>
        <v>1.40887378092724</v>
      </c>
    </row>
    <row r="83" spans="14:17" x14ac:dyDescent="0.25">
      <c r="N83" s="27">
        <v>1458.1174376188901</v>
      </c>
      <c r="O83" s="27">
        <v>-3.46429929454156</v>
      </c>
      <c r="Q83">
        <f>Sweep_Data_1[[#This Row],[Column1]]/1000</f>
        <v>1.4581174376188901</v>
      </c>
    </row>
    <row r="84" spans="14:17" x14ac:dyDescent="0.25">
      <c r="N84" s="27">
        <v>1509.0822830764801</v>
      </c>
      <c r="O84" s="27">
        <v>-3.99897261081769</v>
      </c>
      <c r="Q84">
        <f>Sweep_Data_1[[#This Row],[Column1]]/1000</f>
        <v>1.5090822830764801</v>
      </c>
    </row>
    <row r="85" spans="14:17" x14ac:dyDescent="0.25">
      <c r="N85" s="27">
        <v>1561.8284771453</v>
      </c>
      <c r="O85" s="27">
        <v>-4.5964044405748901</v>
      </c>
      <c r="Q85">
        <f>Sweep_Data_1[[#This Row],[Column1]]/1000</f>
        <v>1.5618284771452999</v>
      </c>
    </row>
    <row r="86" spans="14:17" x14ac:dyDescent="0.25">
      <c r="N86" s="27">
        <v>1616.4182824074701</v>
      </c>
      <c r="O86" s="27">
        <v>-5.3521509777206502</v>
      </c>
      <c r="Q86">
        <f>Sweep_Data_1[[#This Row],[Column1]]/1000</f>
        <v>1.61641828240747</v>
      </c>
    </row>
    <row r="87" spans="14:17" x14ac:dyDescent="0.25">
      <c r="N87" s="27">
        <v>1672.9161376777899</v>
      </c>
      <c r="O87" s="27">
        <v>-6.2695782848506596</v>
      </c>
      <c r="Q87">
        <f>Sweep_Data_1[[#This Row],[Column1]]/1000</f>
        <v>1.6729161376777899</v>
      </c>
    </row>
    <row r="88" spans="14:17" x14ac:dyDescent="0.25">
      <c r="N88" s="27">
        <v>1731.3887340685801</v>
      </c>
      <c r="O88" s="27">
        <v>-7.1717800791331303</v>
      </c>
      <c r="Q88">
        <f>Sweep_Data_1[[#This Row],[Column1]]/1000</f>
        <v>1.7313887340685801</v>
      </c>
    </row>
    <row r="89" spans="14:17" x14ac:dyDescent="0.25">
      <c r="N89" s="27">
        <v>1791.9050937130501</v>
      </c>
      <c r="O89" s="27">
        <v>-8.2835041550439197</v>
      </c>
      <c r="Q89">
        <f>Sweep_Data_1[[#This Row],[Column1]]/1000</f>
        <v>1.7919050937130501</v>
      </c>
    </row>
    <row r="90" spans="14:17" x14ac:dyDescent="0.25">
      <c r="N90" s="27">
        <v>1854.53665124034</v>
      </c>
      <c r="O90" s="27">
        <v>-9.6033851385765008</v>
      </c>
      <c r="Q90">
        <f>Sweep_Data_1[[#This Row],[Column1]]/1000</f>
        <v>1.8545366512403401</v>
      </c>
    </row>
    <row r="91" spans="14:17" x14ac:dyDescent="0.25">
      <c r="N91" s="27">
        <v>1919.35733809821</v>
      </c>
      <c r="O91" s="27">
        <v>-11.10236027505</v>
      </c>
      <c r="Q91">
        <f>Sweep_Data_1[[#This Row],[Column1]]/1000</f>
        <v>1.9193573380982101</v>
      </c>
    </row>
    <row r="92" spans="14:17" x14ac:dyDescent="0.25">
      <c r="N92" s="27">
        <v>1986.44366982319</v>
      </c>
      <c r="O92" s="27">
        <v>-12.9365220014386</v>
      </c>
      <c r="Q92">
        <f>Sweep_Data_1[[#This Row],[Column1]]/1000</f>
        <v>1.98644366982319</v>
      </c>
    </row>
    <row r="93" spans="14:17" x14ac:dyDescent="0.25">
      <c r="N93" s="27">
        <v>2055.8748363608302</v>
      </c>
      <c r="O93" s="27">
        <v>-15.256133747549899</v>
      </c>
      <c r="Q93">
        <f>Sweep_Data_1[[#This Row],[Column1]]/1000</f>
        <v>2.0558748363608301</v>
      </c>
    </row>
    <row r="94" spans="14:17" x14ac:dyDescent="0.25">
      <c r="N94" s="27">
        <v>2127.7327955430401</v>
      </c>
      <c r="O94" s="27">
        <v>-17.798889830534701</v>
      </c>
      <c r="Q94">
        <f>Sweep_Data_1[[#This Row],[Column1]]/1000</f>
        <v>2.1277327955430403</v>
      </c>
    </row>
    <row r="95" spans="14:17" x14ac:dyDescent="0.25">
      <c r="N95" s="27">
        <v>2202.1023698325998</v>
      </c>
      <c r="O95" s="27">
        <v>-21.323024122058101</v>
      </c>
      <c r="Q95">
        <f>Sweep_Data_1[[#This Row],[Column1]]/1000</f>
        <v>2.2021023698325997</v>
      </c>
    </row>
    <row r="96" spans="14:17" x14ac:dyDescent="0.25">
      <c r="N96" s="27">
        <v>2279.0713464491801</v>
      </c>
      <c r="O96" s="27">
        <v>-24.040335133493201</v>
      </c>
      <c r="Q96">
        <f>Sweep_Data_1[[#This Row],[Column1]]/1000</f>
        <v>2.2790713464491801</v>
      </c>
    </row>
    <row r="97" spans="14:17" x14ac:dyDescent="0.25">
      <c r="N97" s="27">
        <v>2358.7305809949899</v>
      </c>
      <c r="O97" s="27">
        <v>-23.255828699191301</v>
      </c>
      <c r="Q97">
        <f>Sweep_Data_1[[#This Row],[Column1]]/1000</f>
        <v>2.3587305809949899</v>
      </c>
    </row>
    <row r="98" spans="14:17" x14ac:dyDescent="0.25">
      <c r="N98" s="27">
        <v>2441.1741047023902</v>
      </c>
      <c r="O98" s="27">
        <v>-20.857033036738301</v>
      </c>
      <c r="Q98">
        <f>Sweep_Data_1[[#This Row],[Column1]]/1000</f>
        <v>2.44117410470239</v>
      </c>
    </row>
    <row r="99" spans="14:17" x14ac:dyDescent="0.25">
      <c r="N99" s="27">
        <v>2526.4992354301398</v>
      </c>
      <c r="O99" s="27">
        <v>-19.9933970311907</v>
      </c>
      <c r="Q99">
        <f>Sweep_Data_1[[#This Row],[Column1]]/1000</f>
        <v>2.5264992354301397</v>
      </c>
    </row>
    <row r="100" spans="14:17" x14ac:dyDescent="0.25">
      <c r="N100" s="27">
        <v>2614.8066925391399</v>
      </c>
      <c r="O100" s="27">
        <v>-19.148238637237899</v>
      </c>
      <c r="Q100">
        <f>Sweep_Data_1[[#This Row],[Column1]]/1000</f>
        <v>2.61480669253914</v>
      </c>
    </row>
    <row r="101" spans="14:17" x14ac:dyDescent="0.25">
      <c r="N101" s="27">
        <v>2706.2007157835001</v>
      </c>
      <c r="O101" s="27">
        <v>-18.459827492925999</v>
      </c>
      <c r="Q101">
        <f>Sweep_Data_1[[#This Row],[Column1]]/1000</f>
        <v>2.7062007157835</v>
      </c>
    </row>
    <row r="102" spans="14:17" x14ac:dyDescent="0.25">
      <c r="N102" s="27">
        <v>2800.78918835698</v>
      </c>
      <c r="O102" s="27">
        <v>-18.4717779349027</v>
      </c>
      <c r="Q102">
        <f>Sweep_Data_1[[#This Row],[Column1]]/1000</f>
        <v>2.8007891883569802</v>
      </c>
    </row>
    <row r="103" spans="14:17" x14ac:dyDescent="0.25">
      <c r="N103" s="27">
        <v>2898.6837642403998</v>
      </c>
      <c r="O103" s="27">
        <v>-19.200653835984799</v>
      </c>
      <c r="Q103">
        <f>Sweep_Data_1[[#This Row],[Column1]]/1000</f>
        <v>2.8986837642404</v>
      </c>
    </row>
    <row r="104" spans="14:17" x14ac:dyDescent="0.25">
      <c r="N104" s="27">
        <v>2999.99999999997</v>
      </c>
      <c r="O104" s="27">
        <v>-20.711288117718802</v>
      </c>
      <c r="Q104">
        <f>Sweep_Data_1[[#This Row],[Column1]]/1000</f>
        <v>2.9999999999999698</v>
      </c>
    </row>
    <row r="105" spans="14:17" x14ac:dyDescent="0.25">
      <c r="N105" s="27"/>
      <c r="O105" s="27"/>
    </row>
    <row r="106" spans="14:17" x14ac:dyDescent="0.25">
      <c r="N106" s="27"/>
      <c r="O106" s="27"/>
    </row>
    <row r="107" spans="14:17" x14ac:dyDescent="0.25">
      <c r="N107" s="27"/>
      <c r="O107" s="27"/>
    </row>
    <row r="108" spans="14:17" x14ac:dyDescent="0.25">
      <c r="N108" s="27"/>
      <c r="O108" s="27"/>
    </row>
    <row r="109" spans="14:17" x14ac:dyDescent="0.25">
      <c r="N109" s="27"/>
      <c r="O109" s="27"/>
    </row>
    <row r="110" spans="14:17" x14ac:dyDescent="0.25">
      <c r="N110" s="27"/>
      <c r="O110" s="27"/>
    </row>
    <row r="111" spans="14:17" x14ac:dyDescent="0.25">
      <c r="N111" s="27"/>
      <c r="O111" s="27"/>
    </row>
    <row r="112" spans="14:17" x14ac:dyDescent="0.25">
      <c r="N112" s="27"/>
      <c r="O112" s="27"/>
    </row>
    <row r="113" spans="14:15" x14ac:dyDescent="0.25">
      <c r="N113" s="27"/>
      <c r="O113" s="27"/>
    </row>
    <row r="114" spans="14:15" x14ac:dyDescent="0.25">
      <c r="N114" s="27"/>
      <c r="O114" s="27"/>
    </row>
    <row r="115" spans="14:15" x14ac:dyDescent="0.25">
      <c r="N115" s="27"/>
      <c r="O115" s="27"/>
    </row>
    <row r="116" spans="14:15" x14ac:dyDescent="0.25">
      <c r="N116" s="27"/>
      <c r="O116" s="27"/>
    </row>
    <row r="117" spans="14:15" x14ac:dyDescent="0.25">
      <c r="N117" s="27"/>
      <c r="O117" s="27"/>
    </row>
    <row r="118" spans="14:15" x14ac:dyDescent="0.25">
      <c r="N118" s="27"/>
      <c r="O118" s="27"/>
    </row>
    <row r="119" spans="14:15" x14ac:dyDescent="0.25">
      <c r="N119" s="27"/>
      <c r="O119" s="27"/>
    </row>
    <row r="120" spans="14:15" x14ac:dyDescent="0.25">
      <c r="N120" s="27"/>
      <c r="O120" s="27"/>
    </row>
    <row r="121" spans="14:15" x14ac:dyDescent="0.25">
      <c r="N121" s="27"/>
      <c r="O121" s="27"/>
    </row>
    <row r="122" spans="14:15" x14ac:dyDescent="0.25">
      <c r="N122" s="27"/>
      <c r="O122" s="27"/>
    </row>
    <row r="123" spans="14:15" x14ac:dyDescent="0.25">
      <c r="N123" s="27"/>
      <c r="O123" s="27"/>
    </row>
    <row r="124" spans="14:15" x14ac:dyDescent="0.25">
      <c r="N124" s="27"/>
      <c r="O124" s="27"/>
    </row>
    <row r="125" spans="14:15" x14ac:dyDescent="0.25">
      <c r="N125" s="27"/>
      <c r="O125" s="27"/>
    </row>
    <row r="126" spans="14:15" x14ac:dyDescent="0.25">
      <c r="N126" s="27"/>
      <c r="O126" s="27"/>
    </row>
    <row r="127" spans="14:15" x14ac:dyDescent="0.25">
      <c r="N127" s="27"/>
      <c r="O127" s="27"/>
    </row>
    <row r="128" spans="14:15" x14ac:dyDescent="0.25">
      <c r="N128" s="27"/>
      <c r="O128" s="27"/>
    </row>
    <row r="129" spans="14:15" x14ac:dyDescent="0.25">
      <c r="N129" s="27"/>
      <c r="O129" s="27"/>
    </row>
    <row r="130" spans="14:15" x14ac:dyDescent="0.25">
      <c r="N130" s="27"/>
      <c r="O130" s="27"/>
    </row>
    <row r="131" spans="14:15" x14ac:dyDescent="0.25">
      <c r="N131" s="27"/>
      <c r="O131" s="27"/>
    </row>
    <row r="132" spans="14:15" x14ac:dyDescent="0.25">
      <c r="N132" s="27"/>
      <c r="O132" s="27"/>
    </row>
    <row r="133" spans="14:15" x14ac:dyDescent="0.25">
      <c r="N133" s="27"/>
      <c r="O133" s="27"/>
    </row>
    <row r="134" spans="14:15" x14ac:dyDescent="0.25">
      <c r="N134" s="27"/>
      <c r="O134" s="27"/>
    </row>
    <row r="135" spans="14:15" x14ac:dyDescent="0.25">
      <c r="N135" s="27"/>
      <c r="O135" s="27"/>
    </row>
    <row r="136" spans="14:15" x14ac:dyDescent="0.25">
      <c r="N136" s="27"/>
      <c r="O136" s="27"/>
    </row>
    <row r="137" spans="14:15" x14ac:dyDescent="0.25">
      <c r="N137" s="27"/>
      <c r="O137" s="27"/>
    </row>
    <row r="138" spans="14:15" x14ac:dyDescent="0.25">
      <c r="N138" s="27"/>
      <c r="O138" s="27"/>
    </row>
    <row r="139" spans="14:15" x14ac:dyDescent="0.25">
      <c r="N139" s="27"/>
      <c r="O139" s="27"/>
    </row>
    <row r="140" spans="14:15" x14ac:dyDescent="0.25">
      <c r="N140" s="27"/>
      <c r="O140" s="27"/>
    </row>
    <row r="141" spans="14:15" x14ac:dyDescent="0.25">
      <c r="N141" s="27"/>
      <c r="O141" s="27"/>
    </row>
    <row r="142" spans="14:15" x14ac:dyDescent="0.25">
      <c r="N142" s="27"/>
      <c r="O142" s="27"/>
    </row>
    <row r="143" spans="14:15" x14ac:dyDescent="0.25">
      <c r="N143" s="27"/>
      <c r="O143" s="27"/>
    </row>
    <row r="144" spans="14:15" x14ac:dyDescent="0.25">
      <c r="N144" s="27"/>
      <c r="O144" s="27"/>
    </row>
    <row r="145" spans="14:15" x14ac:dyDescent="0.25">
      <c r="N145" s="27"/>
      <c r="O145" s="27"/>
    </row>
    <row r="146" spans="14:15" x14ac:dyDescent="0.25">
      <c r="N146" s="27"/>
      <c r="O146" s="27"/>
    </row>
    <row r="147" spans="14:15" x14ac:dyDescent="0.25">
      <c r="N147" s="27"/>
      <c r="O147" s="27"/>
    </row>
    <row r="148" spans="14:15" x14ac:dyDescent="0.25">
      <c r="N148" s="27"/>
      <c r="O148" s="27"/>
    </row>
    <row r="149" spans="14:15" x14ac:dyDescent="0.25">
      <c r="N149" s="27"/>
      <c r="O149" s="27"/>
    </row>
    <row r="150" spans="14:15" x14ac:dyDescent="0.25">
      <c r="N150" s="27"/>
      <c r="O150" s="27"/>
    </row>
    <row r="151" spans="14:15" x14ac:dyDescent="0.25">
      <c r="N151" s="27"/>
      <c r="O151" s="27"/>
    </row>
    <row r="152" spans="14:15" x14ac:dyDescent="0.25">
      <c r="N152" s="27"/>
      <c r="O152" s="27"/>
    </row>
    <row r="153" spans="14:15" x14ac:dyDescent="0.25">
      <c r="N153" s="27"/>
      <c r="O153" s="27"/>
    </row>
    <row r="154" spans="14:15" x14ac:dyDescent="0.25">
      <c r="N154" s="27"/>
      <c r="O154" s="27"/>
    </row>
    <row r="155" spans="14:15" x14ac:dyDescent="0.25">
      <c r="N155" s="27"/>
      <c r="O155" s="27"/>
    </row>
    <row r="156" spans="14:15" x14ac:dyDescent="0.25">
      <c r="N156" s="27"/>
      <c r="O156" s="27"/>
    </row>
    <row r="157" spans="14:15" x14ac:dyDescent="0.25">
      <c r="N157" s="27"/>
      <c r="O157" s="27"/>
    </row>
    <row r="158" spans="14:15" x14ac:dyDescent="0.25">
      <c r="N158" s="27"/>
      <c r="O158" s="27"/>
    </row>
    <row r="159" spans="14:15" x14ac:dyDescent="0.25">
      <c r="N159" s="27"/>
      <c r="O159" s="27"/>
    </row>
    <row r="160" spans="14:15" x14ac:dyDescent="0.25">
      <c r="N160" s="27"/>
      <c r="O160" s="27"/>
    </row>
    <row r="161" spans="14:15" x14ac:dyDescent="0.25">
      <c r="N161" s="27"/>
      <c r="O161" s="27"/>
    </row>
    <row r="162" spans="14:15" x14ac:dyDescent="0.25">
      <c r="N162" s="27"/>
      <c r="O162" s="27"/>
    </row>
    <row r="163" spans="14:15" x14ac:dyDescent="0.25">
      <c r="N163" s="27"/>
      <c r="O163" s="27"/>
    </row>
    <row r="164" spans="14:15" x14ac:dyDescent="0.25">
      <c r="N164" s="27"/>
      <c r="O164" s="27"/>
    </row>
    <row r="165" spans="14:15" x14ac:dyDescent="0.25">
      <c r="N165" s="27"/>
      <c r="O165" s="27"/>
    </row>
    <row r="166" spans="14:15" x14ac:dyDescent="0.25">
      <c r="N166" s="27"/>
      <c r="O166" s="27"/>
    </row>
    <row r="167" spans="14:15" x14ac:dyDescent="0.25">
      <c r="N167" s="27"/>
      <c r="O167" s="27"/>
    </row>
    <row r="168" spans="14:15" x14ac:dyDescent="0.25">
      <c r="N168" s="27"/>
      <c r="O168" s="27"/>
    </row>
    <row r="169" spans="14:15" x14ac:dyDescent="0.25">
      <c r="N169" s="27"/>
      <c r="O169" s="27"/>
    </row>
    <row r="170" spans="14:15" x14ac:dyDescent="0.25">
      <c r="N170" s="27"/>
      <c r="O170" s="27"/>
    </row>
    <row r="171" spans="14:15" x14ac:dyDescent="0.25">
      <c r="N171" s="27"/>
      <c r="O171" s="27"/>
    </row>
    <row r="172" spans="14:15" x14ac:dyDescent="0.25">
      <c r="N172" s="27"/>
      <c r="O172" s="27"/>
    </row>
    <row r="173" spans="14:15" x14ac:dyDescent="0.25">
      <c r="N173" s="27"/>
      <c r="O173" s="27"/>
    </row>
    <row r="174" spans="14:15" x14ac:dyDescent="0.25">
      <c r="N174" s="27"/>
      <c r="O174" s="27"/>
    </row>
    <row r="175" spans="14:15" x14ac:dyDescent="0.25">
      <c r="N175" s="27"/>
      <c r="O175" s="27"/>
    </row>
    <row r="176" spans="14:15" x14ac:dyDescent="0.25">
      <c r="N176" s="27"/>
      <c r="O176" s="27"/>
    </row>
    <row r="177" spans="14:15" x14ac:dyDescent="0.25">
      <c r="N177" s="27"/>
      <c r="O177" s="27"/>
    </row>
    <row r="178" spans="14:15" x14ac:dyDescent="0.25">
      <c r="N178" s="27"/>
      <c r="O178" s="27"/>
    </row>
    <row r="179" spans="14:15" x14ac:dyDescent="0.25">
      <c r="N179" s="27"/>
      <c r="O179" s="27"/>
    </row>
    <row r="180" spans="14:15" x14ac:dyDescent="0.25">
      <c r="N180" s="27"/>
      <c r="O180" s="27"/>
    </row>
    <row r="181" spans="14:15" x14ac:dyDescent="0.25">
      <c r="N181" s="27"/>
      <c r="O181" s="27"/>
    </row>
    <row r="182" spans="14:15" x14ac:dyDescent="0.25">
      <c r="N182" s="27"/>
      <c r="O182" s="27"/>
    </row>
    <row r="183" spans="14:15" x14ac:dyDescent="0.25">
      <c r="N183" s="27"/>
      <c r="O183" s="27"/>
    </row>
    <row r="184" spans="14:15" x14ac:dyDescent="0.25">
      <c r="N184" s="27"/>
      <c r="O184" s="27"/>
    </row>
    <row r="185" spans="14:15" x14ac:dyDescent="0.25">
      <c r="N185" s="27"/>
      <c r="O185" s="27"/>
    </row>
    <row r="186" spans="14:15" x14ac:dyDescent="0.25">
      <c r="N186" s="27"/>
      <c r="O186" s="27"/>
    </row>
    <row r="187" spans="14:15" x14ac:dyDescent="0.25">
      <c r="N187" s="27"/>
      <c r="O187" s="27"/>
    </row>
    <row r="188" spans="14:15" x14ac:dyDescent="0.25">
      <c r="N188" s="27"/>
      <c r="O188" s="27"/>
    </row>
    <row r="189" spans="14:15" x14ac:dyDescent="0.25">
      <c r="N189" s="27"/>
      <c r="O189" s="27"/>
    </row>
    <row r="190" spans="14:15" x14ac:dyDescent="0.25">
      <c r="N190" s="27"/>
      <c r="O190" s="27"/>
    </row>
    <row r="191" spans="14:15" x14ac:dyDescent="0.25">
      <c r="N191" s="27"/>
      <c r="O191" s="27"/>
    </row>
    <row r="192" spans="14:15" x14ac:dyDescent="0.25">
      <c r="N192" s="27"/>
      <c r="O192" s="27"/>
    </row>
    <row r="193" spans="14:15" x14ac:dyDescent="0.25">
      <c r="N193" s="27"/>
      <c r="O193" s="27"/>
    </row>
    <row r="194" spans="14:15" x14ac:dyDescent="0.25">
      <c r="N194" s="27"/>
      <c r="O194" s="27"/>
    </row>
    <row r="195" spans="14:15" x14ac:dyDescent="0.25">
      <c r="N195" s="27"/>
      <c r="O195" s="27"/>
    </row>
    <row r="196" spans="14:15" x14ac:dyDescent="0.25">
      <c r="N196" s="27"/>
      <c r="O196" s="27"/>
    </row>
    <row r="197" spans="14:15" x14ac:dyDescent="0.25">
      <c r="N197" s="27"/>
      <c r="O197" s="27"/>
    </row>
    <row r="198" spans="14:15" x14ac:dyDescent="0.25">
      <c r="N198" s="27"/>
      <c r="O198" s="27"/>
    </row>
    <row r="199" spans="14:15" x14ac:dyDescent="0.25">
      <c r="N199" s="27"/>
      <c r="O199" s="27"/>
    </row>
    <row r="200" spans="14:15" x14ac:dyDescent="0.25">
      <c r="N200" s="27"/>
      <c r="O200" s="27"/>
    </row>
    <row r="201" spans="14:15" x14ac:dyDescent="0.25">
      <c r="N201" s="27"/>
      <c r="O201" s="27"/>
    </row>
    <row r="202" spans="14:15" x14ac:dyDescent="0.25">
      <c r="N202" s="27"/>
      <c r="O202" s="27"/>
    </row>
    <row r="203" spans="14:15" x14ac:dyDescent="0.25">
      <c r="N203" s="27"/>
      <c r="O203" s="27"/>
    </row>
    <row r="204" spans="14:15" x14ac:dyDescent="0.25">
      <c r="N204" s="27"/>
      <c r="O204" s="27"/>
    </row>
    <row r="205" spans="14:15" x14ac:dyDescent="0.25">
      <c r="N205" s="27"/>
      <c r="O205" s="27"/>
    </row>
    <row r="206" spans="14:15" x14ac:dyDescent="0.25">
      <c r="N206" s="27"/>
      <c r="O206" s="27"/>
    </row>
    <row r="207" spans="14:15" x14ac:dyDescent="0.25">
      <c r="N207" s="27"/>
      <c r="O207" s="27"/>
    </row>
    <row r="208" spans="14:15" x14ac:dyDescent="0.25">
      <c r="N208" s="27"/>
      <c r="O208" s="27"/>
    </row>
    <row r="209" spans="14:15" x14ac:dyDescent="0.25">
      <c r="N209" s="27" t="s">
        <v>21</v>
      </c>
      <c r="O209" s="27" t="s">
        <v>21</v>
      </c>
    </row>
  </sheetData>
  <mergeCells count="1">
    <mergeCell ref="D1:E1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62EB-D432-427D-AB76-38F1C15F4C17}">
  <dimension ref="A1:Q209"/>
  <sheetViews>
    <sheetView topLeftCell="A20" workbookViewId="0">
      <selection activeCell="K40" sqref="K40"/>
    </sheetView>
  </sheetViews>
  <sheetFormatPr defaultRowHeight="15" x14ac:dyDescent="0.25"/>
  <cols>
    <col min="1" max="1" width="19.42578125" bestFit="1" customWidth="1"/>
    <col min="2" max="2" width="16.7109375" bestFit="1" customWidth="1"/>
    <col min="3" max="3" width="9.140625" bestFit="1" customWidth="1"/>
    <col min="4" max="4" width="20.28515625" bestFit="1" customWidth="1"/>
    <col min="5" max="5" width="15.7109375" bestFit="1" customWidth="1"/>
    <col min="6" max="6" width="12.7109375" bestFit="1" customWidth="1"/>
    <col min="7" max="7" width="24" bestFit="1" customWidth="1"/>
    <col min="14" max="14" width="22.7109375" bestFit="1" customWidth="1"/>
    <col min="15" max="15" width="20.5703125" bestFit="1" customWidth="1"/>
    <col min="16" max="16" width="22.7109375" bestFit="1" customWidth="1"/>
    <col min="17" max="17" width="21.7109375" bestFit="1" customWidth="1"/>
  </cols>
  <sheetData>
    <row r="1" spans="1:17" x14ac:dyDescent="0.25">
      <c r="B1" s="18" t="s">
        <v>2</v>
      </c>
      <c r="C1" s="19"/>
      <c r="D1" s="19"/>
      <c r="E1" s="20" t="s">
        <v>3</v>
      </c>
      <c r="F1" s="20"/>
      <c r="G1" s="20"/>
      <c r="N1" t="s">
        <v>0</v>
      </c>
      <c r="O1" t="s">
        <v>20</v>
      </c>
    </row>
    <row r="2" spans="1:17" x14ac:dyDescent="0.25">
      <c r="A2" s="1" t="s">
        <v>5</v>
      </c>
      <c r="B2" s="1" t="s">
        <v>14</v>
      </c>
      <c r="C2" s="1" t="s">
        <v>1</v>
      </c>
      <c r="D2" s="1" t="s">
        <v>4</v>
      </c>
      <c r="E2" s="1" t="s">
        <v>7</v>
      </c>
      <c r="F2" s="1" t="s">
        <v>10</v>
      </c>
      <c r="G2" s="1" t="s">
        <v>6</v>
      </c>
      <c r="H2" s="1" t="s">
        <v>0</v>
      </c>
      <c r="N2" s="27" t="s">
        <v>24</v>
      </c>
      <c r="O2" s="27" t="s">
        <v>21</v>
      </c>
    </row>
    <row r="3" spans="1:17" x14ac:dyDescent="0.25">
      <c r="A3" s="14">
        <v>1</v>
      </c>
      <c r="B3" s="1">
        <v>0</v>
      </c>
      <c r="C3" s="1"/>
      <c r="D3" s="1"/>
      <c r="E3" s="1">
        <v>2.5</v>
      </c>
      <c r="F3" s="1">
        <v>2.4</v>
      </c>
      <c r="G3" s="1">
        <f>20*LOG10(Table16[[#This Row],[Vo'[Vpp']]]/Table16[[#This Row],[VI '[Vpp']]])</f>
        <v>-0.35457533920863205</v>
      </c>
      <c r="H3" s="1"/>
      <c r="N3" s="27" t="s">
        <v>25</v>
      </c>
      <c r="O3" s="27" t="s">
        <v>21</v>
      </c>
    </row>
    <row r="4" spans="1:17" x14ac:dyDescent="0.25">
      <c r="A4" s="14">
        <v>1.5</v>
      </c>
      <c r="B4" s="1">
        <v>0.1</v>
      </c>
      <c r="C4" s="1"/>
      <c r="D4" s="1"/>
      <c r="E4" s="1">
        <v>2.5</v>
      </c>
      <c r="F4" s="1">
        <v>2.48</v>
      </c>
      <c r="G4" s="1">
        <f>20*LOG10(Table16[[#This Row],[Vo'[Vpp']]]/Table16[[#This Row],[VI '[Vpp']]])</f>
        <v>-6.9766556916426942E-2</v>
      </c>
      <c r="H4" s="1"/>
      <c r="N4" s="27" t="s">
        <v>22</v>
      </c>
      <c r="O4" s="27" t="s">
        <v>26</v>
      </c>
      <c r="Q4" t="s">
        <v>31</v>
      </c>
    </row>
    <row r="5" spans="1:17" x14ac:dyDescent="0.25">
      <c r="A5" s="14">
        <v>1.9</v>
      </c>
      <c r="B5" s="1">
        <v>-0.158</v>
      </c>
      <c r="C5" s="1"/>
      <c r="D5" s="1"/>
      <c r="E5" s="1">
        <v>2.5</v>
      </c>
      <c r="F5" s="1">
        <v>2.4</v>
      </c>
      <c r="G5" s="1">
        <f>20*LOG10(Table16[[#This Row],[Vo'[Vpp']]]/Table16[[#This Row],[VI '[Vpp']]])</f>
        <v>-0.35457533920863205</v>
      </c>
      <c r="H5" s="1"/>
      <c r="N5" s="27" t="s">
        <v>30</v>
      </c>
      <c r="O5" s="27">
        <v>7.1759248456950697E-2</v>
      </c>
      <c r="Q5">
        <f>Sweep_Data_2[[#This Row],[Column1]]/1000</f>
        <v>1</v>
      </c>
    </row>
    <row r="6" spans="1:17" x14ac:dyDescent="0.25">
      <c r="A6" s="14">
        <v>2</v>
      </c>
      <c r="B6" s="1">
        <v>-0.32</v>
      </c>
      <c r="C6" s="1"/>
      <c r="D6" s="1"/>
      <c r="E6" s="1">
        <v>2.5</v>
      </c>
      <c r="F6" s="1">
        <v>2.46</v>
      </c>
      <c r="G6" s="1">
        <f>20*LOG10(Table16[[#This Row],[Vo'[Vpp']]]/Table16[[#This Row],[VI '[Vpp']]])</f>
        <v>-0.14009803137316978</v>
      </c>
      <c r="H6" s="1"/>
      <c r="N6" s="27">
        <v>1023.53102189903</v>
      </c>
      <c r="O6" s="27">
        <v>-1.02272296348169E-2</v>
      </c>
      <c r="Q6">
        <f>Sweep_Data_2[[#This Row],[Column1]]/1000</f>
        <v>1.0235310218990299</v>
      </c>
    </row>
    <row r="7" spans="1:17" x14ac:dyDescent="0.25">
      <c r="A7" s="14">
        <v>2.1</v>
      </c>
      <c r="B7" s="1">
        <v>-0.54</v>
      </c>
      <c r="C7" s="1"/>
      <c r="D7" s="1"/>
      <c r="E7" s="1">
        <v>2.5</v>
      </c>
      <c r="F7" s="1">
        <v>2.42</v>
      </c>
      <c r="G7" s="1">
        <f>20*LOG10(Table16[[#This Row],[Vo'[Vpp']]]/Table16[[#This Row],[VI '[Vpp']]])</f>
        <v>-0.28249285383212691</v>
      </c>
      <c r="H7" s="1"/>
      <c r="N7" s="27">
        <v>1047.6157527896601</v>
      </c>
      <c r="O7" s="27">
        <v>4.7473431230157903E-2</v>
      </c>
      <c r="Q7">
        <f>Sweep_Data_2[[#This Row],[Column1]]/1000</f>
        <v>1.0476157527896601</v>
      </c>
    </row>
    <row r="8" spans="1:17" x14ac:dyDescent="0.25">
      <c r="A8" s="14">
        <v>3</v>
      </c>
      <c r="B8" s="1">
        <v>-6.53</v>
      </c>
      <c r="C8" s="1"/>
      <c r="D8" s="1"/>
      <c r="E8" s="1">
        <v>2.5</v>
      </c>
      <c r="F8" s="1">
        <v>1.74</v>
      </c>
      <c r="G8" s="1">
        <f>20*LOG10(Table16[[#This Row],[Vo'[Vpp']]]/Table16[[#This Row],[VI '[Vpp']]])</f>
        <v>-3.1478152077887582</v>
      </c>
      <c r="H8" s="1" t="s">
        <v>12</v>
      </c>
      <c r="N8" s="27">
        <v>1072.26722201032</v>
      </c>
      <c r="O8" s="27">
        <v>7.0420069680736594E-2</v>
      </c>
      <c r="Q8">
        <f>Sweep_Data_2[[#This Row],[Column1]]/1000</f>
        <v>1.07226722201032</v>
      </c>
    </row>
    <row r="9" spans="1:17" x14ac:dyDescent="0.25">
      <c r="A9" s="14">
        <v>3.9</v>
      </c>
      <c r="B9" s="1">
        <v>-28.62</v>
      </c>
      <c r="C9" s="1"/>
      <c r="D9" s="1"/>
      <c r="E9" s="1">
        <v>2.5</v>
      </c>
      <c r="F9" s="1">
        <v>0.68</v>
      </c>
      <c r="G9" s="1">
        <f>20*LOG10(Table16[[#This Row],[Vo'[Vpp']]]/Table16[[#This Row],[VI '[Vpp']]])</f>
        <v>-11.308621919316025</v>
      </c>
      <c r="H9" s="1" t="s">
        <v>11</v>
      </c>
      <c r="N9" s="27">
        <v>1097.4987654930601</v>
      </c>
      <c r="O9" s="27">
        <v>4.4627883089656699E-2</v>
      </c>
      <c r="Q9">
        <f>Sweep_Data_2[[#This Row],[Column1]]/1000</f>
        <v>1.0974987654930601</v>
      </c>
    </row>
    <row r="10" spans="1:17" x14ac:dyDescent="0.25">
      <c r="A10" s="14">
        <v>4</v>
      </c>
      <c r="B10" s="1">
        <v>-34.840000000000003</v>
      </c>
      <c r="C10" s="1"/>
      <c r="D10" s="1"/>
      <c r="E10" s="1">
        <v>2.5</v>
      </c>
      <c r="F10" s="1">
        <v>0.624</v>
      </c>
      <c r="G10" s="1">
        <f>20*LOG10(Table16[[#This Row],[Vo'[Vpp']]]/Table16[[#This Row],[VI '[Vpp']]])</f>
        <v>-12.055108379792273</v>
      </c>
      <c r="H10" s="1"/>
      <c r="N10" s="27">
        <v>1123.3240329780299</v>
      </c>
      <c r="O10" s="27">
        <v>5.2484748982849203E-2</v>
      </c>
      <c r="Q10">
        <f>Sweep_Data_2[[#This Row],[Column1]]/1000</f>
        <v>1.1233240329780299</v>
      </c>
    </row>
    <row r="11" spans="1:17" x14ac:dyDescent="0.25">
      <c r="A11" s="14">
        <v>4.0999999999999996</v>
      </c>
      <c r="B11" s="1">
        <v>-46</v>
      </c>
      <c r="C11" s="1"/>
      <c r="D11" s="1"/>
      <c r="E11" s="1">
        <v>2.5</v>
      </c>
      <c r="F11" s="1">
        <v>0.53600000000000003</v>
      </c>
      <c r="G11" s="1">
        <f>20*LOG10(Table16[[#This Row],[Vo'[Vpp']]]/Table16[[#This Row],[VI '[Vpp']]])</f>
        <v>-13.375504379585353</v>
      </c>
      <c r="H11" s="1"/>
      <c r="N11" s="27">
        <v>1149.75699539774</v>
      </c>
      <c r="O11" s="27">
        <v>4.9693224762230703E-2</v>
      </c>
      <c r="Q11">
        <f>Sweep_Data_2[[#This Row],[Column1]]/1000</f>
        <v>1.14975699539774</v>
      </c>
    </row>
    <row r="12" spans="1:17" x14ac:dyDescent="0.25">
      <c r="A12" s="14">
        <v>5</v>
      </c>
      <c r="B12" s="1">
        <v>-43.9</v>
      </c>
      <c r="C12" s="1"/>
      <c r="D12" s="1"/>
      <c r="E12" s="1">
        <v>2.5</v>
      </c>
      <c r="F12" s="1">
        <v>0.436</v>
      </c>
      <c r="G12" s="1">
        <f>20*LOG10(Table16[[#This Row],[Vo'[Vpp']]]/Table16[[#This Row],[VI '[Vpp']]])</f>
        <v>-15.169070388069033</v>
      </c>
      <c r="H12" s="1"/>
      <c r="N12" s="27">
        <v>1176.811952435</v>
      </c>
      <c r="O12" s="27">
        <v>8.4380229163651205E-2</v>
      </c>
      <c r="Q12">
        <f>Sweep_Data_2[[#This Row],[Column1]]/1000</f>
        <v>1.176811952435</v>
      </c>
    </row>
    <row r="13" spans="1:17" x14ac:dyDescent="0.25">
      <c r="A13" s="14">
        <v>5.9</v>
      </c>
      <c r="B13" s="1">
        <v>-45.66</v>
      </c>
      <c r="C13" s="1"/>
      <c r="D13" s="1"/>
      <c r="E13" s="1">
        <v>2.5</v>
      </c>
      <c r="F13" s="1">
        <v>0.436</v>
      </c>
      <c r="G13" s="1">
        <f>20*LOG10(Table16[[#This Row],[Vo'[Vpp']]]/Table16[[#This Row],[VI '[Vpp']]])</f>
        <v>-15.169070388069033</v>
      </c>
      <c r="H13" s="1"/>
      <c r="N13" s="27">
        <v>1204.50354025878</v>
      </c>
      <c r="O13" s="27">
        <v>7.9050939080495999E-2</v>
      </c>
      <c r="Q13">
        <f>Sweep_Data_2[[#This Row],[Column1]]/1000</f>
        <v>1.20450354025878</v>
      </c>
    </row>
    <row r="14" spans="1:17" x14ac:dyDescent="0.25">
      <c r="A14" s="14">
        <v>6</v>
      </c>
      <c r="B14" s="1">
        <v>-34.76</v>
      </c>
      <c r="C14" s="1"/>
      <c r="D14" s="1"/>
      <c r="E14" s="1">
        <v>2.5</v>
      </c>
      <c r="F14" s="1">
        <v>0.44</v>
      </c>
      <c r="G14" s="1">
        <f>20*LOG10(Table16[[#This Row],[Vo'[Vpp']]]/Table16[[#This Row],[VI '[Vpp']]])</f>
        <v>-15.089746643717003</v>
      </c>
      <c r="H14" s="1"/>
      <c r="N14" s="27">
        <v>1232.84673944207</v>
      </c>
      <c r="O14" s="27">
        <v>7.3081802091634895E-2</v>
      </c>
      <c r="Q14">
        <f>Sweep_Data_2[[#This Row],[Column1]]/1000</f>
        <v>1.2328467394420699</v>
      </c>
    </row>
    <row r="15" spans="1:17" x14ac:dyDescent="0.25">
      <c r="A15" s="14">
        <v>6.1</v>
      </c>
      <c r="B15" s="1">
        <v>-28.64</v>
      </c>
      <c r="C15" s="1"/>
      <c r="D15" s="1"/>
      <c r="E15" s="1">
        <v>2.5</v>
      </c>
      <c r="F15" s="1">
        <v>0.45</v>
      </c>
      <c r="G15" s="1">
        <f>20*LOG10(Table16[[#This Row],[Vo'[Vpp']]]/Table16[[#This Row],[VI '[Vpp']]])</f>
        <v>-14.89454989793388</v>
      </c>
      <c r="H15" s="1"/>
      <c r="N15" s="27">
        <v>1261.8568830660199</v>
      </c>
      <c r="O15" s="27">
        <v>7.62910681342613E-2</v>
      </c>
      <c r="Q15">
        <f>Sweep_Data_2[[#This Row],[Column1]]/1000</f>
        <v>1.26185688306602</v>
      </c>
    </row>
    <row r="16" spans="1:17" x14ac:dyDescent="0.25">
      <c r="A16" s="14">
        <v>7</v>
      </c>
      <c r="B16" s="1">
        <v>-6.64</v>
      </c>
      <c r="C16" s="1"/>
      <c r="D16" s="1"/>
      <c r="E16" s="1">
        <v>2.5</v>
      </c>
      <c r="F16" s="1">
        <v>0.51</v>
      </c>
      <c r="G16" s="1">
        <f>20*LOG10(Table16[[#This Row],[Vo'[Vpp']]]/Table16[[#This Row],[VI '[Vpp']]])</f>
        <v>-13.807396651482025</v>
      </c>
      <c r="H16" s="1"/>
      <c r="N16" s="27">
        <v>1291.54966501488</v>
      </c>
      <c r="O16" s="27">
        <v>7.4534736938999299E-2</v>
      </c>
      <c r="Q16">
        <f>Sweep_Data_2[[#This Row],[Column1]]/1000</f>
        <v>1.2915496650148801</v>
      </c>
    </row>
    <row r="17" spans="1:17" x14ac:dyDescent="0.25">
      <c r="A17" s="14">
        <v>7.9</v>
      </c>
      <c r="B17" s="1">
        <v>-0.63</v>
      </c>
      <c r="C17" s="1"/>
      <c r="D17" s="1"/>
      <c r="E17" s="1">
        <v>2.5</v>
      </c>
      <c r="F17" s="1">
        <v>0.72</v>
      </c>
      <c r="G17" s="1">
        <f>20*LOG10(Table16[[#This Row],[Vo'[Vpp']]]/Table16[[#This Row],[VI '[Vpp']]])</f>
        <v>-10.812150244815385</v>
      </c>
      <c r="H17" s="1"/>
      <c r="N17" s="27">
        <v>1321.94114846603</v>
      </c>
      <c r="O17" s="27">
        <v>9.2575793247520105E-2</v>
      </c>
      <c r="Q17">
        <f>Sweep_Data_2[[#This Row],[Column1]]/1000</f>
        <v>1.3219411484660299</v>
      </c>
    </row>
    <row r="18" spans="1:17" x14ac:dyDescent="0.25">
      <c r="A18" s="14">
        <v>8</v>
      </c>
      <c r="B18" s="1">
        <v>-0.38</v>
      </c>
      <c r="C18" s="1"/>
      <c r="D18" s="1"/>
      <c r="E18" s="1">
        <v>2.5</v>
      </c>
      <c r="F18" s="1">
        <v>0.8</v>
      </c>
      <c r="G18" s="1">
        <f>20*LOG10(Table16[[#This Row],[Vo'[Vpp']]]/Table16[[#This Row],[VI '[Vpp']]])</f>
        <v>-9.89700043360188</v>
      </c>
      <c r="H18" s="1"/>
      <c r="N18" s="27">
        <v>1353.04777457981</v>
      </c>
      <c r="O18" s="27">
        <v>0.152209259153361</v>
      </c>
      <c r="Q18">
        <f>Sweep_Data_2[[#This Row],[Column1]]/1000</f>
        <v>1.35304777457981</v>
      </c>
    </row>
    <row r="19" spans="1:17" x14ac:dyDescent="0.25">
      <c r="A19" s="14">
        <v>8.1</v>
      </c>
      <c r="B19" s="1">
        <v>-0.2</v>
      </c>
      <c r="C19" s="1"/>
      <c r="D19" s="1"/>
      <c r="E19" s="1">
        <v>2.5</v>
      </c>
      <c r="F19" s="1">
        <v>0.85</v>
      </c>
      <c r="G19" s="1">
        <f>20*LOG10(Table16[[#This Row],[Vo'[Vpp']]]/Table16[[#This Row],[VI '[Vpp']]])</f>
        <v>-9.3704216591548981</v>
      </c>
      <c r="H19" s="1"/>
      <c r="N19" s="27">
        <v>1384.8863713938699</v>
      </c>
      <c r="O19" s="27">
        <v>8.49645522502116E-2</v>
      </c>
      <c r="Q19">
        <f>Sweep_Data_2[[#This Row],[Column1]]/1000</f>
        <v>1.3848863713938699</v>
      </c>
    </row>
    <row r="20" spans="1:17" x14ac:dyDescent="0.25">
      <c r="A20" s="14">
        <v>9</v>
      </c>
      <c r="B20" s="1">
        <v>1.7999999999999999E-2</v>
      </c>
      <c r="C20" s="1"/>
      <c r="D20" s="1"/>
      <c r="E20" s="1">
        <v>2.5</v>
      </c>
      <c r="F20" s="1">
        <v>1</v>
      </c>
      <c r="G20" s="1">
        <f>20*LOG10(Table16[[#This Row],[Vo'[Vpp']]]/Table16[[#This Row],[VI '[Vpp']]])</f>
        <v>-7.9588001734407516</v>
      </c>
      <c r="H20" s="1"/>
      <c r="N20" s="27">
        <v>1417.4741629268001</v>
      </c>
      <c r="O20" s="27">
        <v>0.12689056856883699</v>
      </c>
      <c r="Q20">
        <f>Sweep_Data_2[[#This Row],[Column1]]/1000</f>
        <v>1.4174741629268002</v>
      </c>
    </row>
    <row r="21" spans="1:17" x14ac:dyDescent="0.25">
      <c r="A21" s="14">
        <v>10</v>
      </c>
      <c r="B21" s="1">
        <v>0</v>
      </c>
      <c r="C21" s="1"/>
      <c r="D21" s="1"/>
      <c r="E21" s="1">
        <v>2.5</v>
      </c>
      <c r="F21" s="1">
        <v>1</v>
      </c>
      <c r="G21" s="1">
        <f>20*LOG10(Table16[[#This Row],[Vo'[Vpp']]]/Table16[[#This Row],[VI '[Vpp']]])</f>
        <v>-7.9588001734407516</v>
      </c>
      <c r="H21" s="1"/>
      <c r="N21" s="27">
        <v>1450.82877849594</v>
      </c>
      <c r="O21" s="27">
        <v>0.15568956432881201</v>
      </c>
      <c r="Q21">
        <f>Sweep_Data_2[[#This Row],[Column1]]/1000</f>
        <v>1.4508287784959399</v>
      </c>
    </row>
    <row r="22" spans="1:17" x14ac:dyDescent="0.25">
      <c r="N22" s="27">
        <v>1484.9682622544599</v>
      </c>
      <c r="O22" s="27">
        <v>0.114998232288751</v>
      </c>
      <c r="Q22">
        <f>Sweep_Data_2[[#This Row],[Column1]]/1000</f>
        <v>1.48496826225446</v>
      </c>
    </row>
    <row r="23" spans="1:17" x14ac:dyDescent="0.25">
      <c r="N23" s="27">
        <v>1519.91108295293</v>
      </c>
      <c r="O23" s="27">
        <v>0.17763944537146301</v>
      </c>
      <c r="Q23">
        <f>Sweep_Data_2[[#This Row],[Column1]]/1000</f>
        <v>1.5199110829529299</v>
      </c>
    </row>
    <row r="24" spans="1:17" x14ac:dyDescent="0.25">
      <c r="N24" s="27">
        <v>1555.6761439304701</v>
      </c>
      <c r="O24" s="27">
        <v>0.12759960122882</v>
      </c>
      <c r="Q24">
        <f>Sweep_Data_2[[#This Row],[Column1]]/1000</f>
        <v>1.55567614393047</v>
      </c>
    </row>
    <row r="25" spans="1:17" x14ac:dyDescent="0.25">
      <c r="N25" s="27">
        <v>1592.2827933410899</v>
      </c>
      <c r="O25" s="27">
        <v>0.118319007387459</v>
      </c>
      <c r="Q25">
        <f>Sweep_Data_2[[#This Row],[Column1]]/1000</f>
        <v>1.5922827933410899</v>
      </c>
    </row>
    <row r="26" spans="1:17" x14ac:dyDescent="0.25">
      <c r="N26" s="27">
        <v>1629.75083462064</v>
      </c>
      <c r="O26" s="27">
        <v>0.14194729492593899</v>
      </c>
      <c r="Q26">
        <f>Sweep_Data_2[[#This Row],[Column1]]/1000</f>
        <v>1.62975083462064</v>
      </c>
    </row>
    <row r="27" spans="1:17" x14ac:dyDescent="0.25">
      <c r="N27" s="27">
        <v>1668.10053720006</v>
      </c>
      <c r="O27" s="27">
        <v>0.14510531681545499</v>
      </c>
      <c r="Q27">
        <f>Sweep_Data_2[[#This Row],[Column1]]/1000</f>
        <v>1.6681005372000599</v>
      </c>
    </row>
    <row r="28" spans="1:17" x14ac:dyDescent="0.25">
      <c r="N28" s="27">
        <v>1707.35264747069</v>
      </c>
      <c r="O28" s="27">
        <v>0.179607277320361</v>
      </c>
      <c r="Q28">
        <f>Sweep_Data_2[[#This Row],[Column1]]/1000</f>
        <v>1.7073526474706902</v>
      </c>
    </row>
    <row r="29" spans="1:17" x14ac:dyDescent="0.25">
      <c r="N29" s="27">
        <v>1747.5284000076799</v>
      </c>
      <c r="O29" s="27">
        <v>0.14202059536902401</v>
      </c>
      <c r="Q29">
        <f>Sweep_Data_2[[#This Row],[Column1]]/1000</f>
        <v>1.7475284000076798</v>
      </c>
    </row>
    <row r="30" spans="1:17" x14ac:dyDescent="0.25">
      <c r="N30" s="27">
        <v>1788.6495290574301</v>
      </c>
      <c r="O30" s="27">
        <v>0.153848658837382</v>
      </c>
      <c r="Q30">
        <f>Sweep_Data_2[[#This Row],[Column1]]/1000</f>
        <v>1.78864952905743</v>
      </c>
    </row>
    <row r="31" spans="1:17" x14ac:dyDescent="0.25">
      <c r="N31" s="27">
        <v>1830.73828029537</v>
      </c>
      <c r="O31" s="27">
        <v>0.146144414714618</v>
      </c>
      <c r="Q31">
        <f>Sweep_Data_2[[#This Row],[Column1]]/1000</f>
        <v>1.83073828029537</v>
      </c>
    </row>
    <row r="32" spans="1:17" x14ac:dyDescent="0.25">
      <c r="N32" s="27">
        <v>1873.81742286038</v>
      </c>
      <c r="O32" s="27">
        <v>0.14785081149936399</v>
      </c>
      <c r="Q32">
        <f>Sweep_Data_2[[#This Row],[Column1]]/1000</f>
        <v>1.8738174228603801</v>
      </c>
    </row>
    <row r="33" spans="14:17" x14ac:dyDescent="0.25">
      <c r="N33" s="27">
        <v>1917.9102616724799</v>
      </c>
      <c r="O33" s="27">
        <v>0.112111572173292</v>
      </c>
      <c r="Q33">
        <f>Sweep_Data_2[[#This Row],[Column1]]/1000</f>
        <v>1.9179102616724799</v>
      </c>
    </row>
    <row r="34" spans="14:17" x14ac:dyDescent="0.25">
      <c r="N34" s="27">
        <v>1963.0406500402701</v>
      </c>
      <c r="O34" s="27">
        <v>0.100761399910443</v>
      </c>
      <c r="Q34">
        <f>Sweep_Data_2[[#This Row],[Column1]]/1000</f>
        <v>1.9630406500402702</v>
      </c>
    </row>
    <row r="35" spans="14:17" x14ac:dyDescent="0.25">
      <c r="N35" s="27">
        <v>2009.2330025650399</v>
      </c>
      <c r="O35" s="27">
        <v>-7.5067753062300598E-3</v>
      </c>
      <c r="Q35">
        <f>Sweep_Data_2[[#This Row],[Column1]]/1000</f>
        <v>2.0092330025650398</v>
      </c>
    </row>
    <row r="36" spans="14:17" x14ac:dyDescent="0.25">
      <c r="N36" s="27">
        <v>2056.5123083486501</v>
      </c>
      <c r="O36" s="27">
        <v>-7.2356052926953896E-3</v>
      </c>
      <c r="Q36">
        <f>Sweep_Data_2[[#This Row],[Column1]]/1000</f>
        <v>2.0565123083486503</v>
      </c>
    </row>
    <row r="37" spans="14:17" x14ac:dyDescent="0.25">
      <c r="N37" s="27">
        <v>2104.9041445120201</v>
      </c>
      <c r="O37" s="27">
        <v>-4.1587083776681799E-2</v>
      </c>
      <c r="Q37">
        <f>Sweep_Data_2[[#This Row],[Column1]]/1000</f>
        <v>2.10490414451202</v>
      </c>
    </row>
    <row r="38" spans="14:17" x14ac:dyDescent="0.25">
      <c r="N38" s="27">
        <v>2154.4346900318801</v>
      </c>
      <c r="O38" s="27">
        <v>-0.13874503383285999</v>
      </c>
      <c r="Q38">
        <f>Sweep_Data_2[[#This Row],[Column1]]/1000</f>
        <v>2.1544346900318803</v>
      </c>
    </row>
    <row r="39" spans="14:17" x14ac:dyDescent="0.25">
      <c r="N39" s="27">
        <v>2205.1307399030402</v>
      </c>
      <c r="O39" s="27">
        <v>-0.200763711957999</v>
      </c>
      <c r="Q39">
        <f>Sweep_Data_2[[#This Row],[Column1]]/1000</f>
        <v>2.2051307399030402</v>
      </c>
    </row>
    <row r="40" spans="14:17" x14ac:dyDescent="0.25">
      <c r="N40" s="27">
        <v>2257.01971963391</v>
      </c>
      <c r="O40" s="27">
        <v>-0.28788469639328201</v>
      </c>
      <c r="Q40">
        <f>Sweep_Data_2[[#This Row],[Column1]]/1000</f>
        <v>2.2570197196339099</v>
      </c>
    </row>
    <row r="41" spans="14:17" x14ac:dyDescent="0.25">
      <c r="N41" s="27">
        <v>2310.1297000831501</v>
      </c>
      <c r="O41" s="27">
        <v>-0.42813833019716302</v>
      </c>
      <c r="Q41">
        <f>Sweep_Data_2[[#This Row],[Column1]]/1000</f>
        <v>2.31012970008315</v>
      </c>
    </row>
    <row r="42" spans="14:17" x14ac:dyDescent="0.25">
      <c r="N42" s="27">
        <v>2364.4894126454001</v>
      </c>
      <c r="O42" s="27">
        <v>-0.49435696202798102</v>
      </c>
      <c r="Q42">
        <f>Sweep_Data_2[[#This Row],[Column1]]/1000</f>
        <v>2.3644894126453999</v>
      </c>
    </row>
    <row r="43" spans="14:17" x14ac:dyDescent="0.25">
      <c r="N43" s="27">
        <v>2420.1282647943799</v>
      </c>
      <c r="O43" s="27">
        <v>-0.64552264698699602</v>
      </c>
      <c r="Q43">
        <f>Sweep_Data_2[[#This Row],[Column1]]/1000</f>
        <v>2.4201282647943798</v>
      </c>
    </row>
    <row r="44" spans="14:17" x14ac:dyDescent="0.25">
      <c r="N44" s="27">
        <v>2477.0763559917</v>
      </c>
      <c r="O44" s="27">
        <v>-0.777510888212255</v>
      </c>
      <c r="Q44">
        <f>Sweep_Data_2[[#This Row],[Column1]]/1000</f>
        <v>2.4770763559917</v>
      </c>
    </row>
    <row r="45" spans="14:17" x14ac:dyDescent="0.25">
      <c r="N45" s="27">
        <v>2535.3644939701098</v>
      </c>
      <c r="O45" s="27">
        <v>-0.96074143127295597</v>
      </c>
      <c r="Q45">
        <f>Sweep_Data_2[[#This Row],[Column1]]/1000</f>
        <v>2.5353644939701097</v>
      </c>
    </row>
    <row r="46" spans="14:17" x14ac:dyDescent="0.25">
      <c r="N46" s="27">
        <v>2595.0242113997301</v>
      </c>
      <c r="O46" s="27">
        <v>-1.1835187661237001</v>
      </c>
      <c r="Q46">
        <f>Sweep_Data_2[[#This Row],[Column1]]/1000</f>
        <v>2.5950242113997302</v>
      </c>
    </row>
    <row r="47" spans="14:17" x14ac:dyDescent="0.25">
      <c r="N47" s="27">
        <v>2656.0877829466799</v>
      </c>
      <c r="O47" s="27">
        <v>-1.3943383328729</v>
      </c>
      <c r="Q47">
        <f>Sweep_Data_2[[#This Row],[Column1]]/1000</f>
        <v>2.6560877829466798</v>
      </c>
    </row>
    <row r="48" spans="14:17" x14ac:dyDescent="0.25">
      <c r="N48" s="27">
        <v>2718.5882427329302</v>
      </c>
      <c r="O48" s="27">
        <v>-1.66323573248195</v>
      </c>
      <c r="Q48">
        <f>Sweep_Data_2[[#This Row],[Column1]]/1000</f>
        <v>2.7185882427329302</v>
      </c>
    </row>
    <row r="49" spans="14:17" x14ac:dyDescent="0.25">
      <c r="N49" s="27">
        <v>2782.55940220712</v>
      </c>
      <c r="O49" s="27">
        <v>-1.9616631500126001</v>
      </c>
      <c r="Q49">
        <f>Sweep_Data_2[[#This Row],[Column1]]/1000</f>
        <v>2.7825594022071201</v>
      </c>
    </row>
    <row r="50" spans="14:17" x14ac:dyDescent="0.25">
      <c r="N50" s="27">
        <v>2848.0358684357898</v>
      </c>
      <c r="O50" s="27">
        <v>-2.2294197968420502</v>
      </c>
      <c r="Q50">
        <f>Sweep_Data_2[[#This Row],[Column1]]/1000</f>
        <v>2.8480358684357898</v>
      </c>
    </row>
    <row r="51" spans="14:17" x14ac:dyDescent="0.25">
      <c r="N51" s="27">
        <v>2915.0530628251699</v>
      </c>
      <c r="O51" s="27">
        <v>-2.6192985630569998</v>
      </c>
      <c r="Q51">
        <f>Sweep_Data_2[[#This Row],[Column1]]/1000</f>
        <v>2.9150530628251698</v>
      </c>
    </row>
    <row r="52" spans="14:17" x14ac:dyDescent="0.25">
      <c r="N52" s="27">
        <v>2983.6472402833301</v>
      </c>
      <c r="O52" s="27">
        <v>-3.0280510640235301</v>
      </c>
      <c r="Q52">
        <f>Sweep_Data_2[[#This Row],[Column1]]/1000</f>
        <v>2.9836472402833301</v>
      </c>
    </row>
    <row r="53" spans="14:17" x14ac:dyDescent="0.25">
      <c r="N53" s="27">
        <v>3053.8555088334101</v>
      </c>
      <c r="O53" s="27">
        <v>-3.3952044087401299</v>
      </c>
      <c r="Q53">
        <f>Sweep_Data_2[[#This Row],[Column1]]/1000</f>
        <v>3.0538555088334101</v>
      </c>
    </row>
    <row r="54" spans="14:17" x14ac:dyDescent="0.25">
      <c r="N54" s="27">
        <v>3125.7158496882298</v>
      </c>
      <c r="O54" s="27">
        <v>-3.8943093348975499</v>
      </c>
      <c r="Q54">
        <f>Sweep_Data_2[[#This Row],[Column1]]/1000</f>
        <v>3.12571584968823</v>
      </c>
    </row>
    <row r="55" spans="14:17" x14ac:dyDescent="0.25">
      <c r="N55" s="27">
        <v>3199.2671377973702</v>
      </c>
      <c r="O55" s="27">
        <v>-4.4422576703243601</v>
      </c>
      <c r="Q55">
        <f>Sweep_Data_2[[#This Row],[Column1]]/1000</f>
        <v>3.1992671377973703</v>
      </c>
    </row>
    <row r="56" spans="14:17" x14ac:dyDescent="0.25">
      <c r="N56" s="27">
        <v>3274.5491628777199</v>
      </c>
      <c r="O56" s="27">
        <v>-5.0538508222807002</v>
      </c>
      <c r="Q56">
        <f>Sweep_Data_2[[#This Row],[Column1]]/1000</f>
        <v>3.2745491628777201</v>
      </c>
    </row>
    <row r="57" spans="14:17" x14ac:dyDescent="0.25">
      <c r="N57" s="27">
        <v>3351.6026509388298</v>
      </c>
      <c r="O57" s="27">
        <v>-5.6319532582449101</v>
      </c>
      <c r="Q57">
        <f>Sweep_Data_2[[#This Row],[Column1]]/1000</f>
        <v>3.3516026509388297</v>
      </c>
    </row>
    <row r="58" spans="14:17" x14ac:dyDescent="0.25">
      <c r="N58" s="27">
        <v>3430.4692863149098</v>
      </c>
      <c r="O58" s="27">
        <v>-6.3404683467420497</v>
      </c>
      <c r="Q58">
        <f>Sweep_Data_2[[#This Row],[Column1]]/1000</f>
        <v>3.43046928631491</v>
      </c>
    </row>
    <row r="59" spans="14:17" x14ac:dyDescent="0.25">
      <c r="N59" s="27">
        <v>3511.1917342151201</v>
      </c>
      <c r="O59" s="27">
        <v>-6.8154054432268198</v>
      </c>
      <c r="Q59">
        <f>Sweep_Data_2[[#This Row],[Column1]]/1000</f>
        <v>3.51119173421512</v>
      </c>
    </row>
    <row r="60" spans="14:17" x14ac:dyDescent="0.25">
      <c r="N60" s="27">
        <v>3593.8136638046099</v>
      </c>
      <c r="O60" s="27">
        <v>-7.6613528886277296</v>
      </c>
      <c r="Q60">
        <f>Sweep_Data_2[[#This Row],[Column1]]/1000</f>
        <v>3.5938136638046099</v>
      </c>
    </row>
    <row r="61" spans="14:17" x14ac:dyDescent="0.25">
      <c r="N61" s="27">
        <v>3678.3797718286201</v>
      </c>
      <c r="O61" s="27">
        <v>-8.0171780174108704</v>
      </c>
      <c r="Q61">
        <f>Sweep_Data_2[[#This Row],[Column1]]/1000</f>
        <v>3.6783797718286202</v>
      </c>
    </row>
    <row r="62" spans="14:17" x14ac:dyDescent="0.25">
      <c r="N62" s="27">
        <v>3764.93580679245</v>
      </c>
      <c r="O62" s="27">
        <v>-8.7657273540747607</v>
      </c>
      <c r="Q62">
        <f>Sweep_Data_2[[#This Row],[Column1]]/1000</f>
        <v>3.7649358067924501</v>
      </c>
    </row>
    <row r="63" spans="14:17" x14ac:dyDescent="0.25">
      <c r="N63" s="27">
        <v>3853.52859371051</v>
      </c>
      <c r="O63" s="27">
        <v>-9.28395649560915</v>
      </c>
      <c r="Q63">
        <f>Sweep_Data_2[[#This Row],[Column1]]/1000</f>
        <v>3.8535285937105099</v>
      </c>
    </row>
    <row r="64" spans="14:17" x14ac:dyDescent="0.25">
      <c r="N64" s="27">
        <v>3944.2060594376399</v>
      </c>
      <c r="O64" s="27">
        <v>-10.1991540359158</v>
      </c>
      <c r="Q64">
        <f>Sweep_Data_2[[#This Row],[Column1]]/1000</f>
        <v>3.94420605943764</v>
      </c>
    </row>
    <row r="65" spans="14:17" x14ac:dyDescent="0.25">
      <c r="N65" s="27">
        <v>4037.0172585965402</v>
      </c>
      <c r="O65" s="27">
        <v>-10.9205524917327</v>
      </c>
      <c r="Q65">
        <f>Sweep_Data_2[[#This Row],[Column1]]/1000</f>
        <v>4.0370172585965403</v>
      </c>
    </row>
    <row r="66" spans="14:17" x14ac:dyDescent="0.25">
      <c r="N66" s="27">
        <v>4132.0124001153199</v>
      </c>
      <c r="O66" s="27">
        <v>-11.57675016458</v>
      </c>
      <c r="Q66">
        <f>Sweep_Data_2[[#This Row],[Column1]]/1000</f>
        <v>4.13201240011532</v>
      </c>
    </row>
    <row r="67" spans="14:17" x14ac:dyDescent="0.25">
      <c r="N67" s="27">
        <v>4229.2428743894798</v>
      </c>
      <c r="O67" s="27">
        <v>-11.5904966015742</v>
      </c>
      <c r="Q67">
        <f>Sweep_Data_2[[#This Row],[Column1]]/1000</f>
        <v>4.2292428743894801</v>
      </c>
    </row>
    <row r="68" spans="14:17" x14ac:dyDescent="0.25">
      <c r="N68" s="27">
        <v>4328.7612810830396</v>
      </c>
      <c r="O68" s="27">
        <v>-12.4798006390387</v>
      </c>
      <c r="Q68">
        <f>Sweep_Data_2[[#This Row],[Column1]]/1000</f>
        <v>4.3287612810830396</v>
      </c>
    </row>
    <row r="69" spans="14:17" x14ac:dyDescent="0.25">
      <c r="N69" s="27">
        <v>4430.6214575838603</v>
      </c>
      <c r="O69" s="27">
        <v>-13.406802135294299</v>
      </c>
      <c r="Q69">
        <f>Sweep_Data_2[[#This Row],[Column1]]/1000</f>
        <v>4.4306214575838601</v>
      </c>
    </row>
    <row r="70" spans="14:17" x14ac:dyDescent="0.25">
      <c r="N70" s="27">
        <v>4534.8785081285596</v>
      </c>
      <c r="O70" s="27">
        <v>-12.2773821014503</v>
      </c>
      <c r="Q70">
        <f>Sweep_Data_2[[#This Row],[Column1]]/1000</f>
        <v>4.5348785081285596</v>
      </c>
    </row>
    <row r="71" spans="14:17" x14ac:dyDescent="0.25">
      <c r="N71" s="27">
        <v>4641.58883361276</v>
      </c>
      <c r="O71" s="27">
        <v>-12.288766405552099</v>
      </c>
      <c r="Q71">
        <f>Sweep_Data_2[[#This Row],[Column1]]/1000</f>
        <v>4.6415888336127598</v>
      </c>
    </row>
    <row r="72" spans="14:17" x14ac:dyDescent="0.25">
      <c r="N72" s="27">
        <v>4750.8101621027799</v>
      </c>
      <c r="O72" s="27">
        <v>-12.3037959985353</v>
      </c>
      <c r="Q72">
        <f>Sweep_Data_2[[#This Row],[Column1]]/1000</f>
        <v>4.7508101621027796</v>
      </c>
    </row>
    <row r="73" spans="14:17" x14ac:dyDescent="0.25">
      <c r="N73" s="27">
        <v>4862.6015800653304</v>
      </c>
      <c r="O73" s="27">
        <v>-12.739890849434801</v>
      </c>
      <c r="Q73">
        <f>Sweep_Data_2[[#This Row],[Column1]]/1000</f>
        <v>4.8626015800653306</v>
      </c>
    </row>
    <row r="74" spans="14:17" x14ac:dyDescent="0.25">
      <c r="N74" s="27">
        <v>4977.0235643320902</v>
      </c>
      <c r="O74" s="27">
        <v>-13.3181649482674</v>
      </c>
      <c r="Q74">
        <f>Sweep_Data_2[[#This Row],[Column1]]/1000</f>
        <v>4.9770235643320904</v>
      </c>
    </row>
    <row r="75" spans="14:17" x14ac:dyDescent="0.25">
      <c r="N75" s="27">
        <v>5094.1380148163598</v>
      </c>
      <c r="O75" s="27">
        <v>-12.900234564391701</v>
      </c>
      <c r="Q75">
        <f>Sweep_Data_2[[#This Row],[Column1]]/1000</f>
        <v>5.0941380148163597</v>
      </c>
    </row>
    <row r="76" spans="14:17" x14ac:dyDescent="0.25">
      <c r="N76" s="27">
        <v>5214.0082879996598</v>
      </c>
      <c r="O76" s="27">
        <v>-13.5766318793849</v>
      </c>
      <c r="Q76">
        <f>Sweep_Data_2[[#This Row],[Column1]]/1000</f>
        <v>5.2140082879996594</v>
      </c>
    </row>
    <row r="77" spans="14:17" x14ac:dyDescent="0.25">
      <c r="N77" s="27">
        <v>5336.6992312062803</v>
      </c>
      <c r="O77" s="27">
        <v>-13.032599473062501</v>
      </c>
      <c r="Q77">
        <f>Sweep_Data_2[[#This Row],[Column1]]/1000</f>
        <v>5.3366992312062802</v>
      </c>
    </row>
    <row r="78" spans="14:17" x14ac:dyDescent="0.25">
      <c r="N78" s="27">
        <v>5462.27721768432</v>
      </c>
      <c r="O78" s="27">
        <v>-12.829322680578301</v>
      </c>
      <c r="Q78">
        <f>Sweep_Data_2[[#This Row],[Column1]]/1000</f>
        <v>5.4622772176843197</v>
      </c>
    </row>
    <row r="79" spans="14:17" x14ac:dyDescent="0.25">
      <c r="N79" s="27">
        <v>5590.8101825122003</v>
      </c>
      <c r="O79" s="27">
        <v>-13.268885055674801</v>
      </c>
      <c r="Q79">
        <f>Sweep_Data_2[[#This Row],[Column1]]/1000</f>
        <v>5.5908101825122003</v>
      </c>
    </row>
    <row r="80" spans="14:17" x14ac:dyDescent="0.25">
      <c r="N80" s="27">
        <v>5722.3676593501896</v>
      </c>
      <c r="O80" s="27">
        <v>-13.065728623527701</v>
      </c>
      <c r="Q80">
        <f>Sweep_Data_2[[#This Row],[Column1]]/1000</f>
        <v>5.7223676593501898</v>
      </c>
    </row>
    <row r="81" spans="14:17" x14ac:dyDescent="0.25">
      <c r="N81" s="27">
        <v>5857.0208180566397</v>
      </c>
      <c r="O81" s="27">
        <v>-13.1084239329507</v>
      </c>
      <c r="Q81">
        <f>Sweep_Data_2[[#This Row],[Column1]]/1000</f>
        <v>5.8570208180566397</v>
      </c>
    </row>
    <row r="82" spans="14:17" x14ac:dyDescent="0.25">
      <c r="N82" s="27">
        <v>5994.8425031893803</v>
      </c>
      <c r="O82" s="27">
        <v>-12.852315641642701</v>
      </c>
      <c r="Q82">
        <f>Sweep_Data_2[[#This Row],[Column1]]/1000</f>
        <v>5.9948425031893802</v>
      </c>
    </row>
    <row r="83" spans="14:17" x14ac:dyDescent="0.25">
      <c r="N83" s="27">
        <v>6135.9072734131396</v>
      </c>
      <c r="O83" s="27">
        <v>-13.4615940584355</v>
      </c>
      <c r="Q83">
        <f>Sweep_Data_2[[#This Row],[Column1]]/1000</f>
        <v>6.1359072734131397</v>
      </c>
    </row>
    <row r="84" spans="14:17" x14ac:dyDescent="0.25">
      <c r="N84" s="27">
        <v>6280.2914418342198</v>
      </c>
      <c r="O84" s="27">
        <v>-12.9339501496453</v>
      </c>
      <c r="Q84">
        <f>Sweep_Data_2[[#This Row],[Column1]]/1000</f>
        <v>6.2802914418342199</v>
      </c>
    </row>
    <row r="85" spans="14:17" x14ac:dyDescent="0.25">
      <c r="N85" s="27">
        <v>6428.0731172842898</v>
      </c>
      <c r="O85" s="27">
        <v>-12.933995190124801</v>
      </c>
      <c r="Q85">
        <f>Sweep_Data_2[[#This Row],[Column1]]/1000</f>
        <v>6.4280731172842902</v>
      </c>
    </row>
    <row r="86" spans="14:17" x14ac:dyDescent="0.25">
      <c r="N86" s="27">
        <v>6579.3322465756401</v>
      </c>
      <c r="O86" s="27">
        <v>-12.3176550567711</v>
      </c>
      <c r="Q86">
        <f>Sweep_Data_2[[#This Row],[Column1]]/1000</f>
        <v>6.5793322465756399</v>
      </c>
    </row>
    <row r="87" spans="14:17" x14ac:dyDescent="0.25">
      <c r="N87" s="27">
        <v>6734.1506577507898</v>
      </c>
      <c r="O87" s="27">
        <v>-12.765642429365</v>
      </c>
      <c r="Q87">
        <f>Sweep_Data_2[[#This Row],[Column1]]/1000</f>
        <v>6.7341506577507895</v>
      </c>
    </row>
    <row r="88" spans="14:17" x14ac:dyDescent="0.25">
      <c r="N88" s="27">
        <v>6892.6121043496596</v>
      </c>
      <c r="O88" s="27">
        <v>-12.114192090755701</v>
      </c>
      <c r="Q88">
        <f>Sweep_Data_2[[#This Row],[Column1]]/1000</f>
        <v>6.8926121043496593</v>
      </c>
    </row>
    <row r="89" spans="14:17" x14ac:dyDescent="0.25">
      <c r="N89" s="27">
        <v>7054.8023107186</v>
      </c>
      <c r="O89" s="27">
        <v>-11.837755219672999</v>
      </c>
      <c r="Q89">
        <f>Sweep_Data_2[[#This Row],[Column1]]/1000</f>
        <v>7.0548023107185998</v>
      </c>
    </row>
    <row r="90" spans="14:17" x14ac:dyDescent="0.25">
      <c r="N90" s="27">
        <v>7220.8090183854201</v>
      </c>
      <c r="O90" s="27">
        <v>-11.6932034443329</v>
      </c>
      <c r="Q90">
        <f>Sweep_Data_2[[#This Row],[Column1]]/1000</f>
        <v>7.2208090183854203</v>
      </c>
    </row>
    <row r="91" spans="14:17" x14ac:dyDescent="0.25">
      <c r="N91" s="27">
        <v>7390.7220335257398</v>
      </c>
      <c r="O91" s="27">
        <v>-11.5921559559307</v>
      </c>
      <c r="Q91">
        <f>Sweep_Data_2[[#This Row],[Column1]]/1000</f>
        <v>7.3907220335257398</v>
      </c>
    </row>
    <row r="92" spans="14:17" x14ac:dyDescent="0.25">
      <c r="N92" s="27">
        <v>7564.6332755462499</v>
      </c>
      <c r="O92" s="27">
        <v>-10.740775778651701</v>
      </c>
      <c r="Q92">
        <f>Sweep_Data_2[[#This Row],[Column1]]/1000</f>
        <v>7.5646332755462495</v>
      </c>
    </row>
    <row r="93" spans="14:17" x14ac:dyDescent="0.25">
      <c r="N93" s="27">
        <v>7742.6368268112301</v>
      </c>
      <c r="O93" s="27">
        <v>-10.0822209151906</v>
      </c>
      <c r="Q93">
        <f>Sweep_Data_2[[#This Row],[Column1]]/1000</f>
        <v>7.7426368268112302</v>
      </c>
    </row>
    <row r="94" spans="14:17" x14ac:dyDescent="0.25">
      <c r="N94" s="27">
        <v>7924.8289835391297</v>
      </c>
      <c r="O94" s="27">
        <v>-9.5713720356206498</v>
      </c>
      <c r="Q94">
        <f>Sweep_Data_2[[#This Row],[Column1]]/1000</f>
        <v>7.9248289835391299</v>
      </c>
    </row>
    <row r="95" spans="14:17" x14ac:dyDescent="0.25">
      <c r="N95" s="27">
        <v>8111.3083078968202</v>
      </c>
      <c r="O95" s="27">
        <v>-8.8356051099543595</v>
      </c>
      <c r="Q95">
        <f>Sweep_Data_2[[#This Row],[Column1]]/1000</f>
        <v>8.1113083078968202</v>
      </c>
    </row>
    <row r="96" spans="14:17" x14ac:dyDescent="0.25">
      <c r="N96" s="27">
        <v>8302.1756813197007</v>
      </c>
      <c r="O96" s="27">
        <v>-7.9828451041539203</v>
      </c>
      <c r="Q96">
        <f>Sweep_Data_2[[#This Row],[Column1]]/1000</f>
        <v>8.3021756813197012</v>
      </c>
    </row>
    <row r="97" spans="14:17" x14ac:dyDescent="0.25">
      <c r="N97" s="27">
        <v>8497.5343590863904</v>
      </c>
      <c r="O97" s="27">
        <v>-7.4993125485826297</v>
      </c>
      <c r="Q97">
        <f>Sweep_Data_2[[#This Row],[Column1]]/1000</f>
        <v>8.4975343590863908</v>
      </c>
    </row>
    <row r="98" spans="14:17" x14ac:dyDescent="0.25">
      <c r="N98" s="27">
        <v>8697.4900261777802</v>
      </c>
      <c r="O98" s="27">
        <v>-6.9750615468739401</v>
      </c>
      <c r="Q98">
        <f>Sweep_Data_2[[#This Row],[Column1]]/1000</f>
        <v>8.6974900261777801</v>
      </c>
    </row>
    <row r="99" spans="14:17" x14ac:dyDescent="0.25">
      <c r="N99" s="27">
        <v>8902.1508544503304</v>
      </c>
      <c r="O99" s="27">
        <v>-6.8351619928283398</v>
      </c>
      <c r="Q99">
        <f>Sweep_Data_2[[#This Row],[Column1]]/1000</f>
        <v>8.9021508544503298</v>
      </c>
    </row>
    <row r="100" spans="14:17" x14ac:dyDescent="0.25">
      <c r="N100" s="27">
        <v>9111.6275611548408</v>
      </c>
      <c r="O100" s="27">
        <v>-6.6330500773307097</v>
      </c>
      <c r="Q100">
        <f>Sweep_Data_2[[#This Row],[Column1]]/1000</f>
        <v>9.1116275611548403</v>
      </c>
    </row>
    <row r="101" spans="14:17" x14ac:dyDescent="0.25">
      <c r="N101" s="27">
        <v>9326.03346883214</v>
      </c>
      <c r="O101" s="27">
        <v>-6.7225998527491804</v>
      </c>
      <c r="Q101">
        <f>Sweep_Data_2[[#This Row],[Column1]]/1000</f>
        <v>9.32603346883214</v>
      </c>
    </row>
    <row r="102" spans="14:17" x14ac:dyDescent="0.25">
      <c r="N102" s="27">
        <v>9545.4845666182791</v>
      </c>
      <c r="O102" s="27">
        <v>-6.7539632869712296</v>
      </c>
      <c r="Q102">
        <f>Sweep_Data_2[[#This Row],[Column1]]/1000</f>
        <v>9.5454845666182795</v>
      </c>
    </row>
    <row r="103" spans="14:17" x14ac:dyDescent="0.25">
      <c r="N103" s="27">
        <v>9770.0995729921906</v>
      </c>
      <c r="O103" s="27">
        <v>-6.8967370654892104</v>
      </c>
      <c r="Q103">
        <f>Sweep_Data_2[[#This Row],[Column1]]/1000</f>
        <v>9.7700995729921907</v>
      </c>
    </row>
    <row r="104" spans="14:17" x14ac:dyDescent="0.25">
      <c r="N104" s="27">
        <v>9999.9999999999309</v>
      </c>
      <c r="O104" s="27">
        <v>-7.0089706923465798</v>
      </c>
      <c r="Q104">
        <f>Sweep_Data_2[[#This Row],[Column1]]/1000</f>
        <v>9.9999999999999307</v>
      </c>
    </row>
    <row r="105" spans="14:17" x14ac:dyDescent="0.25">
      <c r="N105" s="27"/>
      <c r="O105" s="27"/>
    </row>
    <row r="106" spans="14:17" x14ac:dyDescent="0.25">
      <c r="N106" s="27"/>
      <c r="O106" s="27"/>
    </row>
    <row r="107" spans="14:17" x14ac:dyDescent="0.25">
      <c r="N107" s="27"/>
      <c r="O107" s="27"/>
    </row>
    <row r="108" spans="14:17" x14ac:dyDescent="0.25">
      <c r="N108" s="27"/>
      <c r="O108" s="27"/>
    </row>
    <row r="109" spans="14:17" x14ac:dyDescent="0.25">
      <c r="N109" s="27"/>
      <c r="O109" s="27"/>
    </row>
    <row r="110" spans="14:17" x14ac:dyDescent="0.25">
      <c r="N110" s="27"/>
      <c r="O110" s="27"/>
    </row>
    <row r="111" spans="14:17" x14ac:dyDescent="0.25">
      <c r="N111" s="27"/>
      <c r="O111" s="27"/>
    </row>
    <row r="112" spans="14:17" x14ac:dyDescent="0.25">
      <c r="N112" s="27"/>
      <c r="O112" s="27"/>
    </row>
    <row r="113" spans="14:15" x14ac:dyDescent="0.25">
      <c r="N113" s="27"/>
      <c r="O113" s="27"/>
    </row>
    <row r="114" spans="14:15" x14ac:dyDescent="0.25">
      <c r="N114" s="27"/>
      <c r="O114" s="27"/>
    </row>
    <row r="115" spans="14:15" x14ac:dyDescent="0.25">
      <c r="N115" s="27"/>
      <c r="O115" s="27"/>
    </row>
    <row r="116" spans="14:15" x14ac:dyDescent="0.25">
      <c r="N116" s="27"/>
      <c r="O116" s="27"/>
    </row>
    <row r="117" spans="14:15" x14ac:dyDescent="0.25">
      <c r="N117" s="27"/>
      <c r="O117" s="27"/>
    </row>
    <row r="118" spans="14:15" x14ac:dyDescent="0.25">
      <c r="N118" s="27"/>
      <c r="O118" s="27"/>
    </row>
    <row r="119" spans="14:15" x14ac:dyDescent="0.25">
      <c r="N119" s="27"/>
      <c r="O119" s="27"/>
    </row>
    <row r="120" spans="14:15" x14ac:dyDescent="0.25">
      <c r="N120" s="27"/>
      <c r="O120" s="27"/>
    </row>
    <row r="121" spans="14:15" x14ac:dyDescent="0.25">
      <c r="N121" s="27"/>
      <c r="O121" s="27"/>
    </row>
    <row r="122" spans="14:15" x14ac:dyDescent="0.25">
      <c r="N122" s="27"/>
      <c r="O122" s="27"/>
    </row>
    <row r="123" spans="14:15" x14ac:dyDescent="0.25">
      <c r="N123" s="27"/>
      <c r="O123" s="27"/>
    </row>
    <row r="124" spans="14:15" x14ac:dyDescent="0.25">
      <c r="N124" s="27"/>
      <c r="O124" s="27"/>
    </row>
    <row r="125" spans="14:15" x14ac:dyDescent="0.25">
      <c r="N125" s="27"/>
      <c r="O125" s="27"/>
    </row>
    <row r="126" spans="14:15" x14ac:dyDescent="0.25">
      <c r="N126" s="27"/>
      <c r="O126" s="27"/>
    </row>
    <row r="127" spans="14:15" x14ac:dyDescent="0.25">
      <c r="N127" s="27"/>
      <c r="O127" s="27"/>
    </row>
    <row r="128" spans="14:15" x14ac:dyDescent="0.25">
      <c r="N128" s="27"/>
      <c r="O128" s="27"/>
    </row>
    <row r="129" spans="14:15" x14ac:dyDescent="0.25">
      <c r="N129" s="27"/>
      <c r="O129" s="27"/>
    </row>
    <row r="130" spans="14:15" x14ac:dyDescent="0.25">
      <c r="N130" s="27"/>
      <c r="O130" s="27"/>
    </row>
    <row r="131" spans="14:15" x14ac:dyDescent="0.25">
      <c r="N131" s="27"/>
      <c r="O131" s="27"/>
    </row>
    <row r="132" spans="14:15" x14ac:dyDescent="0.25">
      <c r="N132" s="27"/>
      <c r="O132" s="27"/>
    </row>
    <row r="133" spans="14:15" x14ac:dyDescent="0.25">
      <c r="N133" s="27"/>
      <c r="O133" s="27"/>
    </row>
    <row r="134" spans="14:15" x14ac:dyDescent="0.25">
      <c r="N134" s="27"/>
      <c r="O134" s="27"/>
    </row>
    <row r="135" spans="14:15" x14ac:dyDescent="0.25">
      <c r="N135" s="27"/>
      <c r="O135" s="27"/>
    </row>
    <row r="136" spans="14:15" x14ac:dyDescent="0.25">
      <c r="N136" s="27"/>
      <c r="O136" s="27"/>
    </row>
    <row r="137" spans="14:15" x14ac:dyDescent="0.25">
      <c r="N137" s="27"/>
      <c r="O137" s="27"/>
    </row>
    <row r="138" spans="14:15" x14ac:dyDescent="0.25">
      <c r="N138" s="27"/>
      <c r="O138" s="27"/>
    </row>
    <row r="139" spans="14:15" x14ac:dyDescent="0.25">
      <c r="N139" s="27"/>
      <c r="O139" s="27"/>
    </row>
    <row r="140" spans="14:15" x14ac:dyDescent="0.25">
      <c r="N140" s="27"/>
      <c r="O140" s="27"/>
    </row>
    <row r="141" spans="14:15" x14ac:dyDescent="0.25">
      <c r="N141" s="27"/>
      <c r="O141" s="27"/>
    </row>
    <row r="142" spans="14:15" x14ac:dyDescent="0.25">
      <c r="N142" s="27"/>
      <c r="O142" s="27"/>
    </row>
    <row r="143" spans="14:15" x14ac:dyDescent="0.25">
      <c r="N143" s="27"/>
      <c r="O143" s="27"/>
    </row>
    <row r="144" spans="14:15" x14ac:dyDescent="0.25">
      <c r="N144" s="27"/>
      <c r="O144" s="27"/>
    </row>
    <row r="145" spans="14:15" x14ac:dyDescent="0.25">
      <c r="N145" s="27"/>
      <c r="O145" s="27"/>
    </row>
    <row r="146" spans="14:15" x14ac:dyDescent="0.25">
      <c r="N146" s="27"/>
      <c r="O146" s="27"/>
    </row>
    <row r="147" spans="14:15" x14ac:dyDescent="0.25">
      <c r="N147" s="27"/>
      <c r="O147" s="27"/>
    </row>
    <row r="148" spans="14:15" x14ac:dyDescent="0.25">
      <c r="N148" s="27"/>
      <c r="O148" s="27"/>
    </row>
    <row r="149" spans="14:15" x14ac:dyDescent="0.25">
      <c r="N149" s="27"/>
      <c r="O149" s="27"/>
    </row>
    <row r="150" spans="14:15" x14ac:dyDescent="0.25">
      <c r="N150" s="27"/>
      <c r="O150" s="27"/>
    </row>
    <row r="151" spans="14:15" x14ac:dyDescent="0.25">
      <c r="N151" s="27"/>
      <c r="O151" s="27"/>
    </row>
    <row r="152" spans="14:15" x14ac:dyDescent="0.25">
      <c r="N152" s="27"/>
      <c r="O152" s="27"/>
    </row>
    <row r="153" spans="14:15" x14ac:dyDescent="0.25">
      <c r="N153" s="27"/>
      <c r="O153" s="27"/>
    </row>
    <row r="154" spans="14:15" x14ac:dyDescent="0.25">
      <c r="N154" s="27"/>
      <c r="O154" s="27"/>
    </row>
    <row r="155" spans="14:15" x14ac:dyDescent="0.25">
      <c r="N155" s="27"/>
      <c r="O155" s="27"/>
    </row>
    <row r="156" spans="14:15" x14ac:dyDescent="0.25">
      <c r="N156" s="27"/>
      <c r="O156" s="27"/>
    </row>
    <row r="157" spans="14:15" x14ac:dyDescent="0.25">
      <c r="N157" s="27"/>
      <c r="O157" s="27"/>
    </row>
    <row r="158" spans="14:15" x14ac:dyDescent="0.25">
      <c r="N158" s="27"/>
      <c r="O158" s="27"/>
    </row>
    <row r="159" spans="14:15" x14ac:dyDescent="0.25">
      <c r="N159" s="27"/>
      <c r="O159" s="27"/>
    </row>
    <row r="160" spans="14:15" x14ac:dyDescent="0.25">
      <c r="N160" s="27"/>
      <c r="O160" s="27"/>
    </row>
    <row r="161" spans="14:15" x14ac:dyDescent="0.25">
      <c r="N161" s="27"/>
      <c r="O161" s="27"/>
    </row>
    <row r="162" spans="14:15" x14ac:dyDescent="0.25">
      <c r="N162" s="27"/>
      <c r="O162" s="27"/>
    </row>
    <row r="163" spans="14:15" x14ac:dyDescent="0.25">
      <c r="N163" s="27"/>
      <c r="O163" s="27"/>
    </row>
    <row r="164" spans="14:15" x14ac:dyDescent="0.25">
      <c r="N164" s="27"/>
      <c r="O164" s="27"/>
    </row>
    <row r="165" spans="14:15" x14ac:dyDescent="0.25">
      <c r="N165" s="27"/>
      <c r="O165" s="27"/>
    </row>
    <row r="166" spans="14:15" x14ac:dyDescent="0.25">
      <c r="N166" s="27"/>
      <c r="O166" s="27"/>
    </row>
    <row r="167" spans="14:15" x14ac:dyDescent="0.25">
      <c r="N167" s="27"/>
      <c r="O167" s="27"/>
    </row>
    <row r="168" spans="14:15" x14ac:dyDescent="0.25">
      <c r="N168" s="27"/>
      <c r="O168" s="27"/>
    </row>
    <row r="169" spans="14:15" x14ac:dyDescent="0.25">
      <c r="N169" s="27"/>
      <c r="O169" s="27"/>
    </row>
    <row r="170" spans="14:15" x14ac:dyDescent="0.25">
      <c r="N170" s="27"/>
      <c r="O170" s="27"/>
    </row>
    <row r="171" spans="14:15" x14ac:dyDescent="0.25">
      <c r="N171" s="27"/>
      <c r="O171" s="27"/>
    </row>
    <row r="172" spans="14:15" x14ac:dyDescent="0.25">
      <c r="N172" s="27"/>
      <c r="O172" s="27"/>
    </row>
    <row r="173" spans="14:15" x14ac:dyDescent="0.25">
      <c r="N173" s="27"/>
      <c r="O173" s="27"/>
    </row>
    <row r="174" spans="14:15" x14ac:dyDescent="0.25">
      <c r="N174" s="27"/>
      <c r="O174" s="27"/>
    </row>
    <row r="175" spans="14:15" x14ac:dyDescent="0.25">
      <c r="N175" s="27"/>
      <c r="O175" s="27"/>
    </row>
    <row r="176" spans="14:15" x14ac:dyDescent="0.25">
      <c r="N176" s="27"/>
      <c r="O176" s="27"/>
    </row>
    <row r="177" spans="14:15" x14ac:dyDescent="0.25">
      <c r="N177" s="27"/>
      <c r="O177" s="27"/>
    </row>
    <row r="178" spans="14:15" x14ac:dyDescent="0.25">
      <c r="N178" s="27"/>
      <c r="O178" s="27"/>
    </row>
    <row r="179" spans="14:15" x14ac:dyDescent="0.25">
      <c r="N179" s="27"/>
      <c r="O179" s="27"/>
    </row>
    <row r="180" spans="14:15" x14ac:dyDescent="0.25">
      <c r="N180" s="27"/>
      <c r="O180" s="27"/>
    </row>
    <row r="181" spans="14:15" x14ac:dyDescent="0.25">
      <c r="N181" s="27"/>
      <c r="O181" s="27"/>
    </row>
    <row r="182" spans="14:15" x14ac:dyDescent="0.25">
      <c r="N182" s="27"/>
      <c r="O182" s="27"/>
    </row>
    <row r="183" spans="14:15" x14ac:dyDescent="0.25">
      <c r="N183" s="27"/>
      <c r="O183" s="27"/>
    </row>
    <row r="184" spans="14:15" x14ac:dyDescent="0.25">
      <c r="N184" s="27"/>
      <c r="O184" s="27"/>
    </row>
    <row r="185" spans="14:15" x14ac:dyDescent="0.25">
      <c r="N185" s="27"/>
      <c r="O185" s="27"/>
    </row>
    <row r="186" spans="14:15" x14ac:dyDescent="0.25">
      <c r="N186" s="27"/>
      <c r="O186" s="27"/>
    </row>
    <row r="187" spans="14:15" x14ac:dyDescent="0.25">
      <c r="N187" s="27"/>
      <c r="O187" s="27"/>
    </row>
    <row r="188" spans="14:15" x14ac:dyDescent="0.25">
      <c r="N188" s="27"/>
      <c r="O188" s="27"/>
    </row>
    <row r="189" spans="14:15" x14ac:dyDescent="0.25">
      <c r="N189" s="27"/>
      <c r="O189" s="27"/>
    </row>
    <row r="190" spans="14:15" x14ac:dyDescent="0.25">
      <c r="N190" s="27"/>
      <c r="O190" s="27"/>
    </row>
    <row r="191" spans="14:15" x14ac:dyDescent="0.25">
      <c r="N191" s="27"/>
      <c r="O191" s="27"/>
    </row>
    <row r="192" spans="14:15" x14ac:dyDescent="0.25">
      <c r="N192" s="27"/>
      <c r="O192" s="27"/>
    </row>
    <row r="193" spans="14:15" x14ac:dyDescent="0.25">
      <c r="N193" s="27"/>
      <c r="O193" s="27"/>
    </row>
    <row r="194" spans="14:15" x14ac:dyDescent="0.25">
      <c r="N194" s="27"/>
      <c r="O194" s="27"/>
    </row>
    <row r="195" spans="14:15" x14ac:dyDescent="0.25">
      <c r="N195" s="27"/>
      <c r="O195" s="27"/>
    </row>
    <row r="196" spans="14:15" x14ac:dyDescent="0.25">
      <c r="N196" s="27"/>
      <c r="O196" s="27"/>
    </row>
    <row r="197" spans="14:15" x14ac:dyDescent="0.25">
      <c r="N197" s="27"/>
      <c r="O197" s="27"/>
    </row>
    <row r="198" spans="14:15" x14ac:dyDescent="0.25">
      <c r="N198" s="27"/>
      <c r="O198" s="27"/>
    </row>
    <row r="199" spans="14:15" x14ac:dyDescent="0.25">
      <c r="N199" s="27"/>
      <c r="O199" s="27"/>
    </row>
    <row r="200" spans="14:15" x14ac:dyDescent="0.25">
      <c r="N200" s="27"/>
      <c r="O200" s="27"/>
    </row>
    <row r="201" spans="14:15" x14ac:dyDescent="0.25">
      <c r="N201" s="27"/>
      <c r="O201" s="27"/>
    </row>
    <row r="202" spans="14:15" x14ac:dyDescent="0.25">
      <c r="N202" s="27"/>
      <c r="O202" s="27"/>
    </row>
    <row r="203" spans="14:15" x14ac:dyDescent="0.25">
      <c r="N203" s="27"/>
      <c r="O203" s="27"/>
    </row>
    <row r="204" spans="14:15" x14ac:dyDescent="0.25">
      <c r="N204" s="27"/>
      <c r="O204" s="27"/>
    </row>
    <row r="205" spans="14:15" x14ac:dyDescent="0.25">
      <c r="N205" s="27"/>
      <c r="O205" s="27"/>
    </row>
    <row r="206" spans="14:15" x14ac:dyDescent="0.25">
      <c r="N206" s="27"/>
      <c r="O206" s="27"/>
    </row>
    <row r="207" spans="14:15" x14ac:dyDescent="0.25">
      <c r="N207" s="27"/>
      <c r="O207" s="27"/>
    </row>
    <row r="208" spans="14:15" x14ac:dyDescent="0.25">
      <c r="N208" s="27"/>
      <c r="O208" s="27"/>
    </row>
    <row r="209" spans="14:17" x14ac:dyDescent="0.25">
      <c r="N209" s="27" t="s">
        <v>21</v>
      </c>
      <c r="O209" s="27" t="s">
        <v>21</v>
      </c>
      <c r="P209" s="27" t="s">
        <v>21</v>
      </c>
      <c r="Q209" s="27" t="s">
        <v>21</v>
      </c>
    </row>
  </sheetData>
  <mergeCells count="2">
    <mergeCell ref="B1:D1"/>
    <mergeCell ref="E1:G1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3454-1199-4425-A299-D6E2CDBEE040}">
  <dimension ref="A1:Q104"/>
  <sheetViews>
    <sheetView tabSelected="1" workbookViewId="0">
      <selection activeCell="K17" sqref="K17"/>
    </sheetView>
  </sheetViews>
  <sheetFormatPr defaultRowHeight="15" x14ac:dyDescent="0.25"/>
  <cols>
    <col min="1" max="1" width="19.42578125" bestFit="1" customWidth="1"/>
    <col min="2" max="2" width="16.7109375" bestFit="1" customWidth="1"/>
    <col min="3" max="3" width="9.140625" bestFit="1" customWidth="1"/>
    <col min="4" max="4" width="20.28515625" bestFit="1" customWidth="1"/>
    <col min="5" max="5" width="15.7109375" bestFit="1" customWidth="1"/>
    <col min="6" max="6" width="12.7109375" bestFit="1" customWidth="1"/>
    <col min="7" max="7" width="24" bestFit="1" customWidth="1"/>
    <col min="14" max="14" width="18.42578125" bestFit="1" customWidth="1"/>
    <col min="15" max="15" width="12.7109375" bestFit="1" customWidth="1"/>
  </cols>
  <sheetData>
    <row r="1" spans="1:17" x14ac:dyDescent="0.25">
      <c r="A1" s="15"/>
      <c r="B1" s="18" t="s">
        <v>2</v>
      </c>
      <c r="C1" s="18"/>
      <c r="D1" s="18"/>
      <c r="E1" s="21" t="s">
        <v>3</v>
      </c>
      <c r="F1" s="21"/>
      <c r="G1" s="21"/>
      <c r="N1" t="s">
        <v>0</v>
      </c>
      <c r="O1" t="s">
        <v>20</v>
      </c>
    </row>
    <row r="2" spans="1:17" x14ac:dyDescent="0.25">
      <c r="A2" s="1" t="s">
        <v>5</v>
      </c>
      <c r="B2" s="1" t="s">
        <v>14</v>
      </c>
      <c r="C2" s="1" t="s">
        <v>1</v>
      </c>
      <c r="D2" s="1" t="s">
        <v>4</v>
      </c>
      <c r="E2" s="1" t="s">
        <v>9</v>
      </c>
      <c r="F2" s="1" t="s">
        <v>8</v>
      </c>
      <c r="G2" s="1" t="s">
        <v>6</v>
      </c>
      <c r="H2" s="1" t="s">
        <v>0</v>
      </c>
      <c r="N2" s="27" t="s">
        <v>24</v>
      </c>
      <c r="O2" s="27" t="s">
        <v>21</v>
      </c>
    </row>
    <row r="3" spans="1:17" x14ac:dyDescent="0.25">
      <c r="A3" s="14">
        <v>0.5</v>
      </c>
      <c r="B3" s="1">
        <v>0</v>
      </c>
      <c r="C3" s="1"/>
      <c r="D3" s="1"/>
      <c r="E3" s="1">
        <v>2.5</v>
      </c>
      <c r="F3" s="1">
        <v>2.42</v>
      </c>
      <c r="G3" s="1">
        <f>20*LOG10(Table134[[#This Row],[Vo '[V']]]/Table134[[#This Row],[Vi '[V']]])</f>
        <v>-0.28249285383212691</v>
      </c>
      <c r="H3" s="1" t="s">
        <v>13</v>
      </c>
      <c r="N3" s="27" t="s">
        <v>25</v>
      </c>
      <c r="O3" s="27" t="s">
        <v>21</v>
      </c>
    </row>
    <row r="4" spans="1:17" x14ac:dyDescent="0.25">
      <c r="A4" s="14">
        <v>1</v>
      </c>
      <c r="B4" s="1">
        <v>0</v>
      </c>
      <c r="C4" s="1"/>
      <c r="D4" s="1"/>
      <c r="E4" s="1">
        <v>2.5</v>
      </c>
      <c r="F4" s="1">
        <v>2.42</v>
      </c>
      <c r="G4" s="1">
        <f>20*LOG10(Table134[[#This Row],[Vo '[V']]]/Table134[[#This Row],[Vi '[V']]])</f>
        <v>-0.28249285383212691</v>
      </c>
      <c r="H4" s="1"/>
      <c r="N4" s="27" t="s">
        <v>22</v>
      </c>
      <c r="O4" s="27" t="s">
        <v>26</v>
      </c>
      <c r="Q4" t="s">
        <v>28</v>
      </c>
    </row>
    <row r="5" spans="1:17" x14ac:dyDescent="0.25">
      <c r="A5" s="14">
        <v>1.5</v>
      </c>
      <c r="B5" s="1">
        <v>0</v>
      </c>
      <c r="C5" s="1"/>
      <c r="D5" s="1"/>
      <c r="E5" s="1">
        <v>2.5</v>
      </c>
      <c r="F5" s="1">
        <v>2.36</v>
      </c>
      <c r="G5" s="1">
        <f>20*LOG10(Table134[[#This Row],[Vo '[V']]]/Table134[[#This Row],[Vi '[V']]])</f>
        <v>-0.500560114038621</v>
      </c>
      <c r="H5" s="1"/>
      <c r="N5" s="27" t="s">
        <v>29</v>
      </c>
      <c r="O5" s="27">
        <v>-5.60687227725956E-2</v>
      </c>
      <c r="Q5">
        <f>N5/1000</f>
        <v>0.5</v>
      </c>
    </row>
    <row r="6" spans="1:17" x14ac:dyDescent="0.25">
      <c r="A6" s="14">
        <v>1.9</v>
      </c>
      <c r="B6" s="1">
        <v>-0.24</v>
      </c>
      <c r="C6" s="1"/>
      <c r="D6" s="1"/>
      <c r="E6" s="1">
        <v>2.5</v>
      </c>
      <c r="F6" s="1">
        <v>2.36</v>
      </c>
      <c r="G6" s="1">
        <f>20*LOG10(Table134[[#This Row],[Vo '[V']]]/Table134[[#This Row],[Vi '[V']]])</f>
        <v>-0.500560114038621</v>
      </c>
      <c r="H6" s="1"/>
      <c r="N6" s="27">
        <v>510.61330315768203</v>
      </c>
      <c r="O6" s="27">
        <v>-8.1465656440267098E-2</v>
      </c>
      <c r="Q6">
        <f t="shared" ref="Q6:Q69" si="0">N6/1000</f>
        <v>0.51061330315768205</v>
      </c>
    </row>
    <row r="7" spans="1:17" x14ac:dyDescent="0.25">
      <c r="A7" s="14">
        <v>2</v>
      </c>
      <c r="B7" s="1">
        <v>-0.54</v>
      </c>
      <c r="C7" s="1"/>
      <c r="D7" s="1"/>
      <c r="E7" s="1">
        <v>2.5</v>
      </c>
      <c r="F7" s="1">
        <v>2.3199999999999998</v>
      </c>
      <c r="G7" s="1">
        <f>20*LOG10(Table134[[#This Row],[Vo '[V']]]/Table134[[#This Row],[Vi '[V']]])</f>
        <v>-0.64904047562275924</v>
      </c>
      <c r="H7" s="1"/>
      <c r="N7" s="27">
        <v>521.45189072319795</v>
      </c>
      <c r="O7" s="27">
        <v>-4.82307754819149E-2</v>
      </c>
      <c r="Q7">
        <f t="shared" si="0"/>
        <v>0.52145189072319797</v>
      </c>
    </row>
    <row r="8" spans="1:17" x14ac:dyDescent="0.25">
      <c r="A8" s="14">
        <v>2.1</v>
      </c>
      <c r="B8" s="1">
        <v>-1.1100000000000001</v>
      </c>
      <c r="C8" s="1"/>
      <c r="D8" s="1"/>
      <c r="E8" s="1">
        <v>2.5</v>
      </c>
      <c r="F8" s="1">
        <v>2.2400000000000002</v>
      </c>
      <c r="G8" s="1">
        <f>20*LOG10(Table134[[#This Row],[Vo '[V']]]/Table134[[#This Row],[Vi '[V']]])</f>
        <v>-0.9538398067574948</v>
      </c>
      <c r="H8" s="1"/>
      <c r="N8" s="27">
        <v>532.52054471998099</v>
      </c>
      <c r="O8" s="27">
        <v>-1.2732971076314799E-2</v>
      </c>
      <c r="Q8">
        <f t="shared" si="0"/>
        <v>0.532520544719981</v>
      </c>
    </row>
    <row r="9" spans="1:17" x14ac:dyDescent="0.25">
      <c r="A9" s="14">
        <v>2.5</v>
      </c>
      <c r="B9" s="1">
        <v>-7.8</v>
      </c>
      <c r="C9" s="1"/>
      <c r="D9" s="1"/>
      <c r="E9" s="1">
        <v>2.5</v>
      </c>
      <c r="F9" s="1">
        <v>1.3680000000000001</v>
      </c>
      <c r="G9" s="1">
        <f>20*LOG10(Table134[[#This Row],[Vo '[V']]]/Table134[[#This Row],[Vi '[V']]])</f>
        <v>-5.2370782257588031</v>
      </c>
      <c r="H9" s="1"/>
      <c r="N9" s="27">
        <v>543.82414867759599</v>
      </c>
      <c r="O9" s="27">
        <v>-2.9931678007427898E-2</v>
      </c>
      <c r="Q9">
        <f t="shared" si="0"/>
        <v>0.54382414867759599</v>
      </c>
    </row>
    <row r="10" spans="1:17" x14ac:dyDescent="0.25">
      <c r="A10" s="14">
        <v>2.9</v>
      </c>
      <c r="B10" s="1">
        <v>-17.579999999999998</v>
      </c>
      <c r="C10" s="1"/>
      <c r="D10" s="1"/>
      <c r="E10" s="1">
        <v>2.5</v>
      </c>
      <c r="F10" s="1">
        <v>0.48</v>
      </c>
      <c r="G10" s="1">
        <f>20*LOG10(Table134[[#This Row],[Vo '[V']]]/Table134[[#This Row],[Vi '[V']]])</f>
        <v>-14.333975425929008</v>
      </c>
      <c r="H10" s="1"/>
      <c r="N10" s="27">
        <v>555.36768978636303</v>
      </c>
      <c r="O10" s="27">
        <v>1.41360736112162E-2</v>
      </c>
      <c r="Q10">
        <f t="shared" si="0"/>
        <v>0.55536768978636308</v>
      </c>
    </row>
    <row r="11" spans="1:17" x14ac:dyDescent="0.25">
      <c r="A11" s="14">
        <v>3</v>
      </c>
      <c r="B11" s="1">
        <v>-20</v>
      </c>
      <c r="C11" s="1"/>
      <c r="D11" s="1"/>
      <c r="E11" s="1">
        <v>2.5</v>
      </c>
      <c r="F11" s="1">
        <v>0.37</v>
      </c>
      <c r="G11" s="1">
        <f>20*LOG10(Table134[[#This Row],[Vo '[V']]]/Table134[[#This Row],[Vi '[V']]])</f>
        <v>-16.594765692100854</v>
      </c>
      <c r="H11" s="1"/>
      <c r="N11" s="27">
        <v>567.15626109773098</v>
      </c>
      <c r="O11" s="27">
        <v>-6.4967668730341002E-2</v>
      </c>
      <c r="Q11">
        <f t="shared" si="0"/>
        <v>0.56715626109773098</v>
      </c>
    </row>
    <row r="12" spans="1:17" x14ac:dyDescent="0.25">
      <c r="A12" s="14">
        <v>3.1</v>
      </c>
      <c r="B12" s="1">
        <v>-22.3</v>
      </c>
      <c r="C12" s="1"/>
      <c r="D12" s="1"/>
      <c r="E12" s="1">
        <v>2.5</v>
      </c>
      <c r="F12" s="1">
        <v>0.28000000000000003</v>
      </c>
      <c r="G12" s="1">
        <f>20*LOG10(Table134[[#This Row],[Vo '[V']]]/Table134[[#This Row],[Vi '[V']]])</f>
        <v>-19.015639546596365</v>
      </c>
      <c r="H12" s="1"/>
      <c r="N12" s="27">
        <v>579.19506377134701</v>
      </c>
      <c r="O12" s="27">
        <v>-6.90569319174402E-3</v>
      </c>
      <c r="Q12">
        <f t="shared" si="0"/>
        <v>0.579195063771347</v>
      </c>
    </row>
    <row r="13" spans="1:17" x14ac:dyDescent="0.25">
      <c r="A13" s="14">
        <v>3.5</v>
      </c>
      <c r="B13" s="1">
        <v>-31</v>
      </c>
      <c r="C13" s="1"/>
      <c r="D13" s="1"/>
      <c r="E13" s="1">
        <v>2.5</v>
      </c>
      <c r="F13" s="1">
        <v>0.1</v>
      </c>
      <c r="G13" s="1">
        <f>20*LOG10(Table134[[#This Row],[Vo '[V']]]/Table134[[#This Row],[Vi '[V']]])</f>
        <v>-27.95880017344075</v>
      </c>
      <c r="H13" s="1"/>
      <c r="N13" s="27">
        <v>591.48940936982297</v>
      </c>
      <c r="O13" s="27">
        <v>-0.112000070861907</v>
      </c>
      <c r="Q13">
        <f t="shared" si="0"/>
        <v>0.59148940936982297</v>
      </c>
    </row>
    <row r="14" spans="1:17" x14ac:dyDescent="0.25">
      <c r="N14" s="27">
        <v>604.04472220222397</v>
      </c>
      <c r="O14" s="27">
        <v>-3.4218547079032297E-2</v>
      </c>
      <c r="Q14">
        <f t="shared" si="0"/>
        <v>0.60404472220222394</v>
      </c>
    </row>
    <row r="15" spans="1:17" x14ac:dyDescent="0.25">
      <c r="N15" s="27">
        <v>616.86654171728401</v>
      </c>
      <c r="O15" s="27">
        <v>5.4026399081450301E-2</v>
      </c>
      <c r="Q15">
        <f t="shared" si="0"/>
        <v>0.61686654171728406</v>
      </c>
    </row>
    <row r="16" spans="1:17" x14ac:dyDescent="0.25">
      <c r="N16" s="27">
        <v>629.96052494743697</v>
      </c>
      <c r="O16" s="27">
        <v>2.6955043444299401E-2</v>
      </c>
      <c r="Q16">
        <f t="shared" si="0"/>
        <v>0.62996052494743693</v>
      </c>
    </row>
    <row r="17" spans="14:17" x14ac:dyDescent="0.25">
      <c r="N17" s="27">
        <v>643.33244900471595</v>
      </c>
      <c r="O17" s="27">
        <v>-5.3479267574066E-2</v>
      </c>
      <c r="Q17">
        <f t="shared" si="0"/>
        <v>0.64333244900471598</v>
      </c>
    </row>
    <row r="18" spans="14:17" x14ac:dyDescent="0.25">
      <c r="N18" s="27">
        <v>656.98821362963804</v>
      </c>
      <c r="O18" s="27">
        <v>4.4067796972036798E-2</v>
      </c>
      <c r="Q18">
        <f t="shared" si="0"/>
        <v>0.656988213629638</v>
      </c>
    </row>
    <row r="19" spans="14:17" x14ac:dyDescent="0.25">
      <c r="N19" s="27">
        <v>670.93384379418899</v>
      </c>
      <c r="O19" s="27">
        <v>-1.29319541579727E-2</v>
      </c>
      <c r="Q19">
        <f t="shared" si="0"/>
        <v>0.67093384379418897</v>
      </c>
    </row>
    <row r="20" spans="14:17" x14ac:dyDescent="0.25">
      <c r="N20" s="27">
        <v>685.17549236006198</v>
      </c>
      <c r="O20" s="27">
        <v>1.9698314563441101E-2</v>
      </c>
      <c r="Q20">
        <f t="shared" si="0"/>
        <v>0.68517549236006203</v>
      </c>
    </row>
    <row r="21" spans="14:17" x14ac:dyDescent="0.25">
      <c r="N21" s="27">
        <v>699.71944279332502</v>
      </c>
      <c r="O21" s="27">
        <v>-3.81461939508074E-2</v>
      </c>
      <c r="Q21">
        <f t="shared" si="0"/>
        <v>0.69971944279332499</v>
      </c>
    </row>
    <row r="22" spans="14:17" x14ac:dyDescent="0.25">
      <c r="N22" s="27">
        <v>714.57211193670503</v>
      </c>
      <c r="O22" s="27">
        <v>-6.9023797964852196E-2</v>
      </c>
      <c r="Q22">
        <f t="shared" si="0"/>
        <v>0.714572111936705</v>
      </c>
    </row>
    <row r="23" spans="14:17" x14ac:dyDescent="0.25">
      <c r="N23" s="27">
        <v>729.74005284072405</v>
      </c>
      <c r="O23" s="27">
        <v>-7.18576896303178E-2</v>
      </c>
      <c r="Q23">
        <f t="shared" si="0"/>
        <v>0.72974005284072407</v>
      </c>
    </row>
    <row r="24" spans="14:17" x14ac:dyDescent="0.25">
      <c r="N24" s="27">
        <v>745.22995765492703</v>
      </c>
      <c r="O24" s="27">
        <v>5.3582856760767003E-2</v>
      </c>
      <c r="Q24">
        <f t="shared" si="0"/>
        <v>0.74522995765492706</v>
      </c>
    </row>
    <row r="25" spans="14:17" x14ac:dyDescent="0.25">
      <c r="N25" s="27">
        <v>761.04866058048299</v>
      </c>
      <c r="O25" s="27">
        <v>3.7997381773314798E-2</v>
      </c>
      <c r="Q25">
        <f t="shared" si="0"/>
        <v>0.76104866058048304</v>
      </c>
    </row>
    <row r="26" spans="14:17" x14ac:dyDescent="0.25">
      <c r="N26" s="27">
        <v>777.20314088546002</v>
      </c>
      <c r="O26" s="27">
        <v>-5.7922486377132501E-2</v>
      </c>
      <c r="Q26">
        <f t="shared" si="0"/>
        <v>0.77720314088546005</v>
      </c>
    </row>
    <row r="27" spans="14:17" x14ac:dyDescent="0.25">
      <c r="N27" s="27">
        <v>793.70052598410098</v>
      </c>
      <c r="O27" s="27">
        <v>1.3924931238664199E-2</v>
      </c>
      <c r="Q27">
        <f t="shared" si="0"/>
        <v>0.79370052598410101</v>
      </c>
    </row>
    <row r="28" spans="14:17" x14ac:dyDescent="0.25">
      <c r="N28" s="27">
        <v>810.54809458146201</v>
      </c>
      <c r="O28" s="27">
        <v>4.6877597761415597E-2</v>
      </c>
      <c r="Q28">
        <f t="shared" si="0"/>
        <v>0.81054809458146204</v>
      </c>
    </row>
    <row r="29" spans="14:17" x14ac:dyDescent="0.25">
      <c r="N29" s="27">
        <v>827.75327988481195</v>
      </c>
      <c r="O29" s="27">
        <v>-2.88163058552489E-2</v>
      </c>
      <c r="Q29">
        <f t="shared" si="0"/>
        <v>0.82775327988481195</v>
      </c>
    </row>
    <row r="30" spans="14:17" x14ac:dyDescent="0.25">
      <c r="N30" s="27">
        <v>845.32367288317801</v>
      </c>
      <c r="O30" s="27">
        <v>4.1767396700323799E-3</v>
      </c>
      <c r="Q30">
        <f t="shared" si="0"/>
        <v>0.845323672883178</v>
      </c>
    </row>
    <row r="31" spans="14:17" x14ac:dyDescent="0.25">
      <c r="N31" s="27">
        <v>863.26702569652696</v>
      </c>
      <c r="O31" s="27">
        <v>-1.6549869455064301E-2</v>
      </c>
      <c r="Q31">
        <f t="shared" si="0"/>
        <v>0.86326702569652691</v>
      </c>
    </row>
    <row r="32" spans="14:17" x14ac:dyDescent="0.25">
      <c r="N32" s="27">
        <v>881.59125499602203</v>
      </c>
      <c r="O32" s="27">
        <v>1.3704766643807801E-2</v>
      </c>
      <c r="Q32">
        <f t="shared" si="0"/>
        <v>0.88159125499602198</v>
      </c>
    </row>
    <row r="33" spans="14:17" x14ac:dyDescent="0.25">
      <c r="N33" s="27">
        <v>900.30444549689105</v>
      </c>
      <c r="O33" s="27">
        <v>2.4777460547211E-2</v>
      </c>
      <c r="Q33">
        <f t="shared" si="0"/>
        <v>0.90030444549689104</v>
      </c>
    </row>
    <row r="34" spans="14:17" x14ac:dyDescent="0.25">
      <c r="N34" s="27">
        <v>919.41485352542497</v>
      </c>
      <c r="O34" s="27">
        <v>-1.8299433396308101E-2</v>
      </c>
      <c r="Q34">
        <f t="shared" si="0"/>
        <v>0.91941485352542496</v>
      </c>
    </row>
    <row r="35" spans="14:17" x14ac:dyDescent="0.25">
      <c r="N35" s="27">
        <v>938.93091066170803</v>
      </c>
      <c r="O35" s="27">
        <v>-1.8060355811735599E-2</v>
      </c>
      <c r="Q35">
        <f t="shared" si="0"/>
        <v>0.93893091066170797</v>
      </c>
    </row>
    <row r="36" spans="14:17" x14ac:dyDescent="0.25">
      <c r="N36" s="27">
        <v>958.86122745964997</v>
      </c>
      <c r="O36" s="27">
        <v>1.3953484599836001E-2</v>
      </c>
      <c r="Q36">
        <f t="shared" si="0"/>
        <v>0.95886122745964997</v>
      </c>
    </row>
    <row r="37" spans="14:17" x14ac:dyDescent="0.25">
      <c r="N37" s="27">
        <v>979.214597246003</v>
      </c>
      <c r="O37" s="27">
        <v>-7.4586959482779804E-4</v>
      </c>
      <c r="Q37">
        <f t="shared" si="0"/>
        <v>0.97921459724600302</v>
      </c>
    </row>
    <row r="38" spans="14:17" x14ac:dyDescent="0.25">
      <c r="N38" s="27" t="s">
        <v>30</v>
      </c>
      <c r="O38" s="27">
        <v>5.5782394888273502E-2</v>
      </c>
      <c r="Q38">
        <f t="shared" si="0"/>
        <v>1</v>
      </c>
    </row>
    <row r="39" spans="14:17" x14ac:dyDescent="0.25">
      <c r="N39" s="27">
        <v>1021.22660631537</v>
      </c>
      <c r="O39" s="27">
        <v>4.32837655021358E-2</v>
      </c>
      <c r="Q39">
        <f t="shared" si="0"/>
        <v>1.0212266063153699</v>
      </c>
    </row>
    <row r="40" spans="14:17" x14ac:dyDescent="0.25">
      <c r="N40" s="27">
        <v>1042.9037814464</v>
      </c>
      <c r="O40" s="27">
        <v>4.1593401514397103E-2</v>
      </c>
      <c r="Q40">
        <f t="shared" si="0"/>
        <v>1.0429037814463999</v>
      </c>
    </row>
    <row r="41" spans="14:17" x14ac:dyDescent="0.25">
      <c r="N41" s="27">
        <v>1065.0410894399599</v>
      </c>
      <c r="O41" s="27">
        <v>-1.00418711643351E-2</v>
      </c>
      <c r="Q41">
        <f t="shared" si="0"/>
        <v>1.06504108943996</v>
      </c>
    </row>
    <row r="42" spans="14:17" x14ac:dyDescent="0.25">
      <c r="N42" s="27">
        <v>1087.6482973551899</v>
      </c>
      <c r="O42" s="27">
        <v>4.6137240188470797E-2</v>
      </c>
      <c r="Q42">
        <f t="shared" si="0"/>
        <v>1.08764829735519</v>
      </c>
    </row>
    <row r="43" spans="14:17" x14ac:dyDescent="0.25">
      <c r="N43" s="27">
        <v>1110.7353795727299</v>
      </c>
      <c r="O43" s="27">
        <v>-2.6761888864555598E-2</v>
      </c>
      <c r="Q43">
        <f t="shared" si="0"/>
        <v>1.1107353795727299</v>
      </c>
    </row>
    <row r="44" spans="14:17" x14ac:dyDescent="0.25">
      <c r="N44" s="27">
        <v>1134.3125221954599</v>
      </c>
      <c r="O44" s="27">
        <v>4.0633110279827099E-2</v>
      </c>
      <c r="Q44">
        <f t="shared" si="0"/>
        <v>1.13431252219546</v>
      </c>
    </row>
    <row r="45" spans="14:17" x14ac:dyDescent="0.25">
      <c r="N45" s="27">
        <v>1158.3901275426999</v>
      </c>
      <c r="O45" s="27">
        <v>-6.3972915434533798E-3</v>
      </c>
      <c r="Q45">
        <f t="shared" si="0"/>
        <v>1.1583901275427</v>
      </c>
    </row>
    <row r="46" spans="14:17" x14ac:dyDescent="0.25">
      <c r="N46" s="27">
        <v>1182.97881873965</v>
      </c>
      <c r="O46" s="27">
        <v>1.12577837487741E-2</v>
      </c>
      <c r="Q46">
        <f t="shared" si="0"/>
        <v>1.1829788187396499</v>
      </c>
    </row>
    <row r="47" spans="14:17" x14ac:dyDescent="0.25">
      <c r="N47" s="27">
        <v>1208.08944440445</v>
      </c>
      <c r="O47" s="27">
        <v>9.6543776390889097E-2</v>
      </c>
      <c r="Q47">
        <f t="shared" si="0"/>
        <v>1.2080894444044499</v>
      </c>
    </row>
    <row r="48" spans="14:17" x14ac:dyDescent="0.25">
      <c r="N48" s="27">
        <v>1233.7330834345701</v>
      </c>
      <c r="O48" s="27">
        <v>2.2579814522222599E-2</v>
      </c>
      <c r="Q48">
        <f t="shared" si="0"/>
        <v>1.2337330834345701</v>
      </c>
    </row>
    <row r="49" spans="14:17" x14ac:dyDescent="0.25">
      <c r="N49" s="27">
        <v>1259.9210498948801</v>
      </c>
      <c r="O49" s="27">
        <v>0.150693814835995</v>
      </c>
      <c r="Q49">
        <f t="shared" si="0"/>
        <v>1.2599210498948801</v>
      </c>
    </row>
    <row r="50" spans="14:17" x14ac:dyDescent="0.25">
      <c r="N50" s="27">
        <v>1286.6648980094301</v>
      </c>
      <c r="O50" s="27">
        <v>9.9714626218859598E-2</v>
      </c>
      <c r="Q50">
        <f t="shared" si="0"/>
        <v>1.2866648980094302</v>
      </c>
    </row>
    <row r="51" spans="14:17" x14ac:dyDescent="0.25">
      <c r="N51" s="27">
        <v>1313.9764272592799</v>
      </c>
      <c r="O51" s="27">
        <v>4.2999939147146497E-2</v>
      </c>
      <c r="Q51">
        <f t="shared" si="0"/>
        <v>1.31397642725928</v>
      </c>
    </row>
    <row r="52" spans="14:17" x14ac:dyDescent="0.25">
      <c r="N52" s="27">
        <v>1341.86768758838</v>
      </c>
      <c r="O52" s="27">
        <v>9.2496117236603295E-2</v>
      </c>
      <c r="Q52">
        <f t="shared" si="0"/>
        <v>1.3418676875883799</v>
      </c>
    </row>
    <row r="53" spans="14:17" x14ac:dyDescent="0.25">
      <c r="N53" s="27">
        <v>1370.3509847201301</v>
      </c>
      <c r="O53" s="27">
        <v>0.127598859593095</v>
      </c>
      <c r="Q53">
        <f t="shared" si="0"/>
        <v>1.3703509847201301</v>
      </c>
    </row>
    <row r="54" spans="14:17" x14ac:dyDescent="0.25">
      <c r="N54" s="27">
        <v>1399.43888558665</v>
      </c>
      <c r="O54" s="27">
        <v>0.153028627939685</v>
      </c>
      <c r="Q54">
        <f t="shared" si="0"/>
        <v>1.39943888558665</v>
      </c>
    </row>
    <row r="55" spans="14:17" x14ac:dyDescent="0.25">
      <c r="N55" s="27">
        <v>1429.1442238734101</v>
      </c>
      <c r="O55" s="27">
        <v>5.0071865198697503E-2</v>
      </c>
      <c r="Q55">
        <f t="shared" si="0"/>
        <v>1.42914422387341</v>
      </c>
    </row>
    <row r="56" spans="14:17" x14ac:dyDescent="0.25">
      <c r="N56" s="27">
        <v>1459.4801056814499</v>
      </c>
      <c r="O56" s="27">
        <v>0.13175621618910899</v>
      </c>
      <c r="Q56">
        <f t="shared" si="0"/>
        <v>1.4594801056814499</v>
      </c>
    </row>
    <row r="57" spans="14:17" x14ac:dyDescent="0.25">
      <c r="N57" s="27">
        <v>1490.45991530986</v>
      </c>
      <c r="O57" s="27">
        <v>3.5240923846819698E-2</v>
      </c>
      <c r="Q57">
        <f t="shared" si="0"/>
        <v>1.4904599153098599</v>
      </c>
    </row>
    <row r="58" spans="14:17" x14ac:dyDescent="0.25">
      <c r="N58" s="27">
        <v>1522.0973211609701</v>
      </c>
      <c r="O58" s="27">
        <v>4.8172510348908702E-2</v>
      </c>
      <c r="Q58">
        <f t="shared" si="0"/>
        <v>1.5220973211609701</v>
      </c>
    </row>
    <row r="59" spans="14:17" x14ac:dyDescent="0.25">
      <c r="N59" s="27">
        <v>1554.40628177092</v>
      </c>
      <c r="O59" s="27">
        <v>0.10899875794929199</v>
      </c>
      <c r="Q59">
        <f t="shared" si="0"/>
        <v>1.5544062817709201</v>
      </c>
    </row>
    <row r="60" spans="14:17" x14ac:dyDescent="0.25">
      <c r="N60" s="27">
        <v>1587.4010519681999</v>
      </c>
      <c r="O60" s="27">
        <v>3.25915616578887E-2</v>
      </c>
      <c r="Q60">
        <f t="shared" si="0"/>
        <v>1.5874010519681998</v>
      </c>
    </row>
    <row r="61" spans="14:17" x14ac:dyDescent="0.25">
      <c r="N61" s="27">
        <v>1621.0961891629299</v>
      </c>
      <c r="O61" s="27">
        <v>9.0288726683592294E-2</v>
      </c>
      <c r="Q61">
        <f t="shared" si="0"/>
        <v>1.6210961891629299</v>
      </c>
    </row>
    <row r="62" spans="14:17" x14ac:dyDescent="0.25">
      <c r="N62" s="27">
        <v>1655.50655976963</v>
      </c>
      <c r="O62" s="27">
        <v>-4.2086961649533301E-2</v>
      </c>
      <c r="Q62">
        <f t="shared" si="0"/>
        <v>1.6555065597696301</v>
      </c>
    </row>
    <row r="63" spans="14:17" x14ac:dyDescent="0.25">
      <c r="N63" s="27">
        <v>1690.6473457663601</v>
      </c>
      <c r="O63" s="27">
        <v>2.1552104119832299E-2</v>
      </c>
      <c r="Q63">
        <f t="shared" si="0"/>
        <v>1.69064734576636</v>
      </c>
    </row>
    <row r="64" spans="14:17" x14ac:dyDescent="0.25">
      <c r="N64" s="27">
        <v>1726.5340513930601</v>
      </c>
      <c r="O64" s="27">
        <v>7.7838941590368402E-2</v>
      </c>
      <c r="Q64">
        <f t="shared" si="0"/>
        <v>1.72653405139306</v>
      </c>
    </row>
    <row r="65" spans="14:17" x14ac:dyDescent="0.25">
      <c r="N65" s="27">
        <v>1763.18250999205</v>
      </c>
      <c r="O65" s="27">
        <v>-3.5098844566885203E-2</v>
      </c>
      <c r="Q65">
        <f t="shared" si="0"/>
        <v>1.76318250999205</v>
      </c>
    </row>
    <row r="66" spans="14:17" x14ac:dyDescent="0.25">
      <c r="N66" s="27">
        <v>1800.6088909937801</v>
      </c>
      <c r="O66" s="27">
        <v>-5.9059788504022499E-2</v>
      </c>
      <c r="Q66">
        <f t="shared" si="0"/>
        <v>1.8006088909937801</v>
      </c>
    </row>
    <row r="67" spans="14:17" x14ac:dyDescent="0.25">
      <c r="N67" s="27">
        <v>1838.8297070508499</v>
      </c>
      <c r="O67" s="27">
        <v>-0.20175425766504601</v>
      </c>
      <c r="Q67">
        <f t="shared" si="0"/>
        <v>1.8388297070508499</v>
      </c>
    </row>
    <row r="68" spans="14:17" x14ac:dyDescent="0.25">
      <c r="N68" s="27">
        <v>1877.8618213234199</v>
      </c>
      <c r="O68" s="27">
        <v>-6.7980764087255105E-2</v>
      </c>
      <c r="Q68">
        <f t="shared" si="0"/>
        <v>1.8778618213234199</v>
      </c>
    </row>
    <row r="69" spans="14:17" x14ac:dyDescent="0.25">
      <c r="N69" s="27">
        <v>1917.7224549192999</v>
      </c>
      <c r="O69" s="27">
        <v>-0.212996314329194</v>
      </c>
      <c r="Q69">
        <f t="shared" si="0"/>
        <v>1.9177224549192999</v>
      </c>
    </row>
    <row r="70" spans="14:17" x14ac:dyDescent="0.25">
      <c r="N70" s="27">
        <v>1958.4291944920101</v>
      </c>
      <c r="O70" s="27">
        <v>-0.22321272119176899</v>
      </c>
      <c r="Q70">
        <f t="shared" ref="Q70:Q104" si="1">N70/1000</f>
        <v>1.95842919449201</v>
      </c>
    </row>
    <row r="71" spans="14:17" x14ac:dyDescent="0.25">
      <c r="N71" s="27">
        <v>2000.00000000001</v>
      </c>
      <c r="O71" s="27">
        <v>-0.30104318957882398</v>
      </c>
      <c r="Q71">
        <f t="shared" si="1"/>
        <v>2.0000000000000102</v>
      </c>
    </row>
    <row r="72" spans="14:17" x14ac:dyDescent="0.25">
      <c r="N72" s="27">
        <v>2042.4532126307299</v>
      </c>
      <c r="O72" s="27">
        <v>-0.39308586448536498</v>
      </c>
      <c r="Q72">
        <f t="shared" si="1"/>
        <v>2.04245321263073</v>
      </c>
    </row>
    <row r="73" spans="14:17" x14ac:dyDescent="0.25">
      <c r="N73" s="27">
        <v>2085.8075628928</v>
      </c>
      <c r="O73" s="27">
        <v>-0.45204212542079403</v>
      </c>
      <c r="Q73">
        <f t="shared" si="1"/>
        <v>2.0858075628927999</v>
      </c>
    </row>
    <row r="74" spans="14:17" x14ac:dyDescent="0.25">
      <c r="N74" s="27">
        <v>2130.0821788799299</v>
      </c>
      <c r="O74" s="27">
        <v>-0.69345122091247902</v>
      </c>
      <c r="Q74">
        <f t="shared" si="1"/>
        <v>2.1300821788799298</v>
      </c>
    </row>
    <row r="75" spans="14:17" x14ac:dyDescent="0.25">
      <c r="N75" s="27">
        <v>2175.2965947103899</v>
      </c>
      <c r="O75" s="27">
        <v>-0.91566101642069198</v>
      </c>
      <c r="Q75">
        <f t="shared" si="1"/>
        <v>2.1752965947103897</v>
      </c>
    </row>
    <row r="76" spans="14:17" x14ac:dyDescent="0.25">
      <c r="N76" s="27">
        <v>2221.4707591454599</v>
      </c>
      <c r="O76" s="27">
        <v>-1.0899415660562499</v>
      </c>
      <c r="Q76">
        <f t="shared" si="1"/>
        <v>2.2214707591454599</v>
      </c>
    </row>
    <row r="77" spans="14:17" x14ac:dyDescent="0.25">
      <c r="N77" s="27">
        <v>2268.6250443909298</v>
      </c>
      <c r="O77" s="27">
        <v>-1.4132277505233499</v>
      </c>
      <c r="Q77">
        <f t="shared" si="1"/>
        <v>2.2686250443909297</v>
      </c>
    </row>
    <row r="78" spans="14:17" x14ac:dyDescent="0.25">
      <c r="N78" s="27">
        <v>2316.7802550853899</v>
      </c>
      <c r="O78" s="27">
        <v>-1.8245098572339</v>
      </c>
      <c r="Q78">
        <f t="shared" si="1"/>
        <v>2.3167802550853898</v>
      </c>
    </row>
    <row r="79" spans="14:17" x14ac:dyDescent="0.25">
      <c r="N79" s="27">
        <v>2365.9576374793</v>
      </c>
      <c r="O79" s="27">
        <v>-2.3217340562372</v>
      </c>
      <c r="Q79">
        <f t="shared" si="1"/>
        <v>2.3659576374792999</v>
      </c>
    </row>
    <row r="80" spans="14:17" x14ac:dyDescent="0.25">
      <c r="N80" s="27">
        <v>2416.1788888089</v>
      </c>
      <c r="O80" s="27">
        <v>-2.8578910081365101</v>
      </c>
      <c r="Q80">
        <f t="shared" si="1"/>
        <v>2.4161788888088997</v>
      </c>
    </row>
    <row r="81" spans="14:17" x14ac:dyDescent="0.25">
      <c r="N81" s="27">
        <v>2467.4661668691401</v>
      </c>
      <c r="O81" s="27">
        <v>-3.6368097138603601</v>
      </c>
      <c r="Q81">
        <f t="shared" si="1"/>
        <v>2.4674661668691402</v>
      </c>
    </row>
    <row r="82" spans="14:17" x14ac:dyDescent="0.25">
      <c r="N82" s="27">
        <v>2519.8420997897601</v>
      </c>
      <c r="O82" s="27">
        <v>-4.2322697521471202</v>
      </c>
      <c r="Q82">
        <f t="shared" si="1"/>
        <v>2.5198420997897601</v>
      </c>
    </row>
    <row r="83" spans="14:17" x14ac:dyDescent="0.25">
      <c r="N83" s="27">
        <v>2573.3297960188702</v>
      </c>
      <c r="O83" s="27">
        <v>-4.9920801222961</v>
      </c>
      <c r="Q83">
        <f t="shared" si="1"/>
        <v>2.5733297960188701</v>
      </c>
    </row>
    <row r="84" spans="14:17" x14ac:dyDescent="0.25">
      <c r="N84" s="27">
        <v>2627.9528545185599</v>
      </c>
      <c r="O84" s="27">
        <v>-6.0843188151477703</v>
      </c>
      <c r="Q84">
        <f t="shared" si="1"/>
        <v>2.62795285451856</v>
      </c>
    </row>
    <row r="85" spans="14:17" x14ac:dyDescent="0.25">
      <c r="N85" s="27">
        <v>2683.73537517677</v>
      </c>
      <c r="O85" s="27">
        <v>-6.2628141424442898</v>
      </c>
      <c r="Q85">
        <f t="shared" si="1"/>
        <v>2.6837353751767701</v>
      </c>
    </row>
    <row r="86" spans="14:17" x14ac:dyDescent="0.25">
      <c r="N86" s="27">
        <v>2740.7019694402602</v>
      </c>
      <c r="O86" s="27">
        <v>-7.6183268106639996</v>
      </c>
      <c r="Q86">
        <f t="shared" si="1"/>
        <v>2.7407019694402601</v>
      </c>
    </row>
    <row r="87" spans="14:17" x14ac:dyDescent="0.25">
      <c r="N87" s="27">
        <v>2798.8777711733101</v>
      </c>
      <c r="O87" s="27">
        <v>-8.07666548612975</v>
      </c>
      <c r="Q87">
        <f t="shared" si="1"/>
        <v>2.7988777711733102</v>
      </c>
    </row>
    <row r="88" spans="14:17" x14ac:dyDescent="0.25">
      <c r="N88" s="27">
        <v>2858.2884477468301</v>
      </c>
      <c r="O88" s="27">
        <v>-8.6689131474880501</v>
      </c>
      <c r="Q88">
        <f t="shared" si="1"/>
        <v>2.8582884477468302</v>
      </c>
    </row>
    <row r="89" spans="14:17" x14ac:dyDescent="0.25">
      <c r="N89" s="27">
        <v>2918.9602113628998</v>
      </c>
      <c r="O89" s="27">
        <v>-9.8789940520039892</v>
      </c>
      <c r="Q89">
        <f t="shared" si="1"/>
        <v>2.9189602113628998</v>
      </c>
    </row>
    <row r="90" spans="14:17" x14ac:dyDescent="0.25">
      <c r="N90" s="27">
        <v>2980.91983061972</v>
      </c>
      <c r="O90" s="27">
        <v>-10.2766023028886</v>
      </c>
      <c r="Q90">
        <f t="shared" si="1"/>
        <v>2.9809198306197198</v>
      </c>
    </row>
    <row r="91" spans="14:17" x14ac:dyDescent="0.25">
      <c r="N91" s="27">
        <v>3044.1946423219401</v>
      </c>
      <c r="O91" s="27">
        <v>-11.0342292375003</v>
      </c>
      <c r="Q91">
        <f t="shared" si="1"/>
        <v>3.0441946423219401</v>
      </c>
    </row>
    <row r="92" spans="14:17" x14ac:dyDescent="0.25">
      <c r="N92" s="27">
        <v>3108.8125635418501</v>
      </c>
      <c r="O92" s="27">
        <v>-12.2034829808255</v>
      </c>
      <c r="Q92">
        <f t="shared" si="1"/>
        <v>3.10881256354185</v>
      </c>
    </row>
    <row r="93" spans="14:17" x14ac:dyDescent="0.25">
      <c r="N93" s="27">
        <v>3174.8021039364098</v>
      </c>
      <c r="O93" s="27">
        <v>-12.513928952321001</v>
      </c>
      <c r="Q93">
        <f t="shared" si="1"/>
        <v>3.1748021039364098</v>
      </c>
    </row>
    <row r="94" spans="14:17" x14ac:dyDescent="0.25">
      <c r="N94" s="27">
        <v>3242.1923783258599</v>
      </c>
      <c r="O94" s="27">
        <v>-14.633496202759799</v>
      </c>
      <c r="Q94">
        <f t="shared" si="1"/>
        <v>3.2421923783258597</v>
      </c>
    </row>
    <row r="95" spans="14:17" x14ac:dyDescent="0.25">
      <c r="N95" s="27">
        <v>3311.0131195392601</v>
      </c>
      <c r="O95" s="27">
        <v>-14.340087029204501</v>
      </c>
      <c r="Q95">
        <f t="shared" si="1"/>
        <v>3.3110131195392603</v>
      </c>
    </row>
    <row r="96" spans="14:17" x14ac:dyDescent="0.25">
      <c r="N96" s="27">
        <v>3381.2946915327202</v>
      </c>
      <c r="O96" s="27">
        <v>-15.004955304200999</v>
      </c>
      <c r="Q96">
        <f t="shared" si="1"/>
        <v>3.38129469153272</v>
      </c>
    </row>
    <row r="97" spans="14:17" x14ac:dyDescent="0.25">
      <c r="N97" s="27">
        <v>3453.0681027861201</v>
      </c>
      <c r="O97" s="27">
        <v>-15.235530235703401</v>
      </c>
      <c r="Q97">
        <f t="shared" si="1"/>
        <v>3.4530681027861201</v>
      </c>
    </row>
    <row r="98" spans="14:17" x14ac:dyDescent="0.25">
      <c r="N98" s="27">
        <v>3526.3650199840999</v>
      </c>
      <c r="O98" s="27">
        <v>-15.5442912856742</v>
      </c>
      <c r="Q98">
        <f t="shared" si="1"/>
        <v>3.5263650199840999</v>
      </c>
    </row>
    <row r="99" spans="14:17" x14ac:dyDescent="0.25">
      <c r="N99" s="27">
        <v>3601.2177819875701</v>
      </c>
      <c r="O99" s="27">
        <v>-16.523943184336702</v>
      </c>
      <c r="Q99">
        <f t="shared" si="1"/>
        <v>3.6012177819875699</v>
      </c>
    </row>
    <row r="100" spans="14:17" x14ac:dyDescent="0.25">
      <c r="N100" s="27">
        <v>3677.6594141017099</v>
      </c>
      <c r="O100" s="27">
        <v>-17.241190338449702</v>
      </c>
      <c r="Q100">
        <f t="shared" si="1"/>
        <v>3.67765941410171</v>
      </c>
    </row>
    <row r="101" spans="14:17" x14ac:dyDescent="0.25">
      <c r="N101" s="27">
        <v>3755.7236426468398</v>
      </c>
      <c r="O101" s="27">
        <v>-16.895366949955399</v>
      </c>
      <c r="Q101">
        <f t="shared" si="1"/>
        <v>3.7557236426468399</v>
      </c>
    </row>
    <row r="102" spans="14:17" x14ac:dyDescent="0.25">
      <c r="N102" s="27">
        <v>3835.4449098386099</v>
      </c>
      <c r="O102" s="27">
        <v>-18.540894416811302</v>
      </c>
      <c r="Q102">
        <f t="shared" si="1"/>
        <v>3.8354449098386101</v>
      </c>
    </row>
    <row r="103" spans="14:17" x14ac:dyDescent="0.25">
      <c r="N103" s="27">
        <v>3916.8583889840202</v>
      </c>
      <c r="O103" s="27">
        <v>-18.286675944632101</v>
      </c>
      <c r="Q103">
        <f t="shared" si="1"/>
        <v>3.9168583889840201</v>
      </c>
    </row>
    <row r="104" spans="14:17" x14ac:dyDescent="0.25">
      <c r="N104" s="27">
        <v>4000.00000000002</v>
      </c>
      <c r="O104" s="27">
        <v>-18.955219021478001</v>
      </c>
      <c r="Q104">
        <f t="shared" si="1"/>
        <v>4.0000000000000204</v>
      </c>
    </row>
  </sheetData>
  <mergeCells count="2">
    <mergeCell ref="B1:D1"/>
    <mergeCell ref="E1:G1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A228-1A7F-4632-93C5-FDE5D55BB499}">
  <dimension ref="A1:L21"/>
  <sheetViews>
    <sheetView workbookViewId="0">
      <selection activeCell="C34" sqref="C34"/>
    </sheetView>
  </sheetViews>
  <sheetFormatPr defaultRowHeight="15" x14ac:dyDescent="0.25"/>
  <cols>
    <col min="1" max="1" width="20.42578125" bestFit="1" customWidth="1"/>
    <col min="2" max="2" width="12.85546875" bestFit="1" customWidth="1"/>
    <col min="3" max="3" width="13" bestFit="1" customWidth="1"/>
    <col min="4" max="4" width="18" bestFit="1" customWidth="1"/>
    <col min="5" max="5" width="20.42578125" bestFit="1" customWidth="1"/>
    <col min="6" max="6" width="12.85546875" bestFit="1" customWidth="1"/>
    <col min="7" max="7" width="13" bestFit="1" customWidth="1"/>
    <col min="8" max="8" width="18" bestFit="1" customWidth="1"/>
    <col min="9" max="9" width="21.42578125" bestFit="1" customWidth="1"/>
    <col min="10" max="10" width="10.5703125" bestFit="1" customWidth="1"/>
    <col min="11" max="11" width="11.140625" bestFit="1" customWidth="1"/>
    <col min="12" max="12" width="19" bestFit="1" customWidth="1"/>
  </cols>
  <sheetData>
    <row r="1" spans="1:12" x14ac:dyDescent="0.25">
      <c r="A1" s="22" t="s">
        <v>15</v>
      </c>
      <c r="B1" s="22"/>
      <c r="C1" s="22"/>
      <c r="D1" s="22"/>
      <c r="E1" s="22" t="s">
        <v>17</v>
      </c>
      <c r="F1" s="22"/>
      <c r="G1" s="22"/>
      <c r="H1" s="22"/>
      <c r="I1" s="22" t="s">
        <v>18</v>
      </c>
      <c r="J1" s="22"/>
      <c r="K1" s="22"/>
      <c r="L1" s="22"/>
    </row>
    <row r="2" spans="1:12" ht="15.75" thickBot="1" x14ac:dyDescent="0.3">
      <c r="A2" s="5" t="s">
        <v>5</v>
      </c>
      <c r="B2" s="1" t="s">
        <v>7</v>
      </c>
      <c r="C2" s="1" t="s">
        <v>10</v>
      </c>
      <c r="D2" s="1" t="s">
        <v>6</v>
      </c>
      <c r="E2" s="5" t="s">
        <v>5</v>
      </c>
      <c r="F2" s="6" t="s">
        <v>7</v>
      </c>
      <c r="G2" s="6" t="s">
        <v>10</v>
      </c>
      <c r="H2" s="10" t="s">
        <v>6</v>
      </c>
      <c r="I2" s="6" t="s">
        <v>16</v>
      </c>
      <c r="J2" s="6" t="s">
        <v>9</v>
      </c>
      <c r="K2" s="6" t="s">
        <v>8</v>
      </c>
      <c r="L2" s="6" t="s">
        <v>19</v>
      </c>
    </row>
    <row r="3" spans="1:12" ht="15.75" thickTop="1" x14ac:dyDescent="0.25">
      <c r="A3" s="14">
        <v>0.5</v>
      </c>
      <c r="B3" s="1">
        <v>2.5</v>
      </c>
      <c r="C3" s="1">
        <v>2.6</v>
      </c>
      <c r="D3" s="1">
        <f>20*LOG10(Table1[[#This Row],[Vo'[Vpp']]]/Table1[[#This Row],[VI '[Vpp']]])</f>
        <v>0.3406667859756074</v>
      </c>
      <c r="E3" s="17">
        <v>1</v>
      </c>
      <c r="F3" s="7">
        <v>2.5</v>
      </c>
      <c r="G3" s="7">
        <v>2.4</v>
      </c>
      <c r="H3" s="11">
        <v>-0.35457533920863205</v>
      </c>
      <c r="I3" s="14">
        <v>0.5</v>
      </c>
      <c r="J3" s="1">
        <v>2.5</v>
      </c>
      <c r="K3" s="1">
        <v>2.42</v>
      </c>
      <c r="L3" s="1">
        <v>-0.28249285383212691</v>
      </c>
    </row>
    <row r="4" spans="1:12" x14ac:dyDescent="0.25">
      <c r="A4" s="14">
        <v>0.9</v>
      </c>
      <c r="B4" s="1">
        <v>2.5</v>
      </c>
      <c r="C4" s="1">
        <v>2.44</v>
      </c>
      <c r="D4" s="1">
        <f>20*LOG10(Table1[[#This Row],[Vo'[Vpp']]]/Table1[[#This Row],[VI '[Vpp']]])</f>
        <v>-0.21100364666616389</v>
      </c>
      <c r="E4" s="17">
        <v>1.5</v>
      </c>
      <c r="F4" s="8">
        <v>2.5</v>
      </c>
      <c r="G4" s="8">
        <v>2.48</v>
      </c>
      <c r="H4" s="12">
        <v>-6.9766556916426942E-2</v>
      </c>
      <c r="I4" s="14">
        <v>1</v>
      </c>
      <c r="J4" s="1">
        <v>2.5</v>
      </c>
      <c r="K4" s="1">
        <v>2.42</v>
      </c>
      <c r="L4" s="1">
        <v>-0.28249285383212691</v>
      </c>
    </row>
    <row r="5" spans="1:12" x14ac:dyDescent="0.25">
      <c r="A5" s="14">
        <v>1</v>
      </c>
      <c r="B5" s="1">
        <v>2.5</v>
      </c>
      <c r="C5" s="1">
        <v>2.36</v>
      </c>
      <c r="D5" s="1">
        <f>20*LOG10(Table1[[#This Row],[Vo'[Vpp']]]/Table1[[#This Row],[VI '[Vpp']]])</f>
        <v>-0.500560114038621</v>
      </c>
      <c r="E5" s="17">
        <v>1.9</v>
      </c>
      <c r="F5" s="7">
        <v>2.5</v>
      </c>
      <c r="G5" s="7">
        <v>2.4</v>
      </c>
      <c r="H5" s="11">
        <v>-0.35457533920863205</v>
      </c>
      <c r="I5" s="14">
        <v>1.5</v>
      </c>
      <c r="J5" s="1">
        <v>2.5</v>
      </c>
      <c r="K5" s="1">
        <v>2.36</v>
      </c>
      <c r="L5" s="1">
        <v>-0.500560114038621</v>
      </c>
    </row>
    <row r="6" spans="1:12" x14ac:dyDescent="0.25">
      <c r="A6" s="14">
        <v>1.1000000000000001</v>
      </c>
      <c r="B6" s="1">
        <v>2.5</v>
      </c>
      <c r="C6" s="1">
        <v>2.2599999999999998</v>
      </c>
      <c r="D6" s="1">
        <f>20*LOG10(Table1[[#This Row],[Vo'[Vpp']]]/Table1[[#This Row],[VI '[Vpp']]])</f>
        <v>-0.87663139049273464</v>
      </c>
      <c r="E6" s="17">
        <v>2</v>
      </c>
      <c r="F6" s="8">
        <v>2.5</v>
      </c>
      <c r="G6" s="8">
        <v>2.46</v>
      </c>
      <c r="H6" s="12">
        <v>-0.14009803137316978</v>
      </c>
      <c r="I6" s="14">
        <v>1.9</v>
      </c>
      <c r="J6" s="1">
        <v>2.5</v>
      </c>
      <c r="K6" s="1">
        <v>2.36</v>
      </c>
      <c r="L6" s="1">
        <v>-0.500560114038621</v>
      </c>
    </row>
    <row r="7" spans="1:12" x14ac:dyDescent="0.25">
      <c r="A7" s="14">
        <v>1.3</v>
      </c>
      <c r="B7" s="1">
        <v>2.5</v>
      </c>
      <c r="C7" s="1">
        <v>1.94</v>
      </c>
      <c r="D7" s="1">
        <f>20*LOG10(Table1[[#This Row],[Vo'[Vpp']]]/Table1[[#This Row],[VI '[Vpp']]])</f>
        <v>-2.2027655748362309</v>
      </c>
      <c r="E7" s="17">
        <v>2.1</v>
      </c>
      <c r="F7" s="7">
        <v>2.5</v>
      </c>
      <c r="G7" s="7">
        <v>2.42</v>
      </c>
      <c r="H7" s="11">
        <v>-0.28249285383212691</v>
      </c>
      <c r="I7" s="14">
        <v>2</v>
      </c>
      <c r="J7" s="1">
        <v>2.5</v>
      </c>
      <c r="K7" s="1">
        <v>2.3199999999999998</v>
      </c>
      <c r="L7" s="1">
        <v>-0.64904047562275924</v>
      </c>
    </row>
    <row r="8" spans="1:12" x14ac:dyDescent="0.25">
      <c r="A8" s="14">
        <v>1.5</v>
      </c>
      <c r="B8" s="1">
        <v>2.5</v>
      </c>
      <c r="C8" s="1">
        <v>1.5</v>
      </c>
      <c r="D8" s="1">
        <f>20*LOG10(Table1[[#This Row],[Vo'[Vpp']]]/Table1[[#This Row],[VI '[Vpp']]])</f>
        <v>-4.4369749923271282</v>
      </c>
      <c r="E8" s="17">
        <v>3</v>
      </c>
      <c r="F8" s="8">
        <v>2.5</v>
      </c>
      <c r="G8" s="8">
        <v>1.74</v>
      </c>
      <c r="H8" s="12">
        <v>-3.1478152077887582</v>
      </c>
      <c r="I8" s="14">
        <v>2.1</v>
      </c>
      <c r="J8" s="1">
        <v>2.5</v>
      </c>
      <c r="K8" s="1">
        <v>2.2400000000000002</v>
      </c>
      <c r="L8" s="1">
        <v>-0.9538398067574948</v>
      </c>
    </row>
    <row r="9" spans="1:12" x14ac:dyDescent="0.25">
      <c r="A9" s="14">
        <v>1.7</v>
      </c>
      <c r="B9" s="1">
        <v>2.5</v>
      </c>
      <c r="C9" s="1">
        <v>1.1200000000000001</v>
      </c>
      <c r="D9" s="1">
        <f>20*LOG10(Table1[[#This Row],[Vo'[Vpp']]]/Table1[[#This Row],[VI '[Vpp']]])</f>
        <v>-6.9744397200371191</v>
      </c>
      <c r="E9" s="17">
        <v>3.9</v>
      </c>
      <c r="F9" s="7">
        <v>2.5</v>
      </c>
      <c r="G9" s="7">
        <v>0.68</v>
      </c>
      <c r="H9" s="11">
        <v>-11.308621919316025</v>
      </c>
      <c r="I9" s="14">
        <v>2.5</v>
      </c>
      <c r="J9" s="1">
        <v>2.5</v>
      </c>
      <c r="K9" s="1">
        <v>1.3680000000000001</v>
      </c>
      <c r="L9" s="1">
        <v>-5.2370782257588031</v>
      </c>
    </row>
    <row r="10" spans="1:12" x14ac:dyDescent="0.25">
      <c r="A10" s="14">
        <v>1.9</v>
      </c>
      <c r="B10" s="1">
        <v>2.5</v>
      </c>
      <c r="C10" s="1">
        <v>0.68</v>
      </c>
      <c r="D10" s="1">
        <f>20*LOG10(Table1[[#This Row],[Vo'[Vpp']]]/Table1[[#This Row],[VI '[Vpp']]])</f>
        <v>-11.308621919316025</v>
      </c>
      <c r="E10" s="17">
        <v>4</v>
      </c>
      <c r="F10" s="8">
        <v>2.5</v>
      </c>
      <c r="G10" s="8">
        <v>0.624</v>
      </c>
      <c r="H10" s="12">
        <v>-12.055108379792273</v>
      </c>
      <c r="I10" s="14">
        <v>2.9</v>
      </c>
      <c r="J10" s="1">
        <v>2.5</v>
      </c>
      <c r="K10" s="1">
        <v>0.48</v>
      </c>
      <c r="L10" s="1">
        <v>-14.333975425929008</v>
      </c>
    </row>
    <row r="11" spans="1:12" x14ac:dyDescent="0.25">
      <c r="A11" s="14">
        <v>2</v>
      </c>
      <c r="B11" s="1">
        <v>2.5</v>
      </c>
      <c r="C11" s="1">
        <v>0.48799999999999999</v>
      </c>
      <c r="D11" s="1">
        <f>20*LOG10(Table1[[#This Row],[Vo'[Vpp']]]/Table1[[#This Row],[VI '[Vpp']]])</f>
        <v>-14.190403733386541</v>
      </c>
      <c r="E11" s="17">
        <v>4.0999999999999996</v>
      </c>
      <c r="F11" s="7">
        <v>2.5</v>
      </c>
      <c r="G11" s="7">
        <v>0.53600000000000003</v>
      </c>
      <c r="H11" s="11">
        <v>-13.375504379585353</v>
      </c>
      <c r="I11" s="14">
        <v>3</v>
      </c>
      <c r="J11" s="1">
        <v>2.5</v>
      </c>
      <c r="K11" s="1">
        <v>0.37</v>
      </c>
      <c r="L11" s="1">
        <v>-16.594765692100854</v>
      </c>
    </row>
    <row r="12" spans="1:12" x14ac:dyDescent="0.25">
      <c r="A12" s="14">
        <v>2.1</v>
      </c>
      <c r="B12" s="1">
        <v>2.5</v>
      </c>
      <c r="C12" s="1">
        <v>0.3</v>
      </c>
      <c r="D12" s="1">
        <f>20*LOG10(Table1[[#This Row],[Vo'[Vpp']]]/Table1[[#This Row],[VI '[Vpp']]])</f>
        <v>-18.416375079047505</v>
      </c>
      <c r="E12" s="17">
        <v>5</v>
      </c>
      <c r="F12" s="8">
        <v>2.5</v>
      </c>
      <c r="G12" s="8">
        <v>0.436</v>
      </c>
      <c r="H12" s="12">
        <v>-15.169070388069033</v>
      </c>
      <c r="I12" s="14">
        <v>3.1</v>
      </c>
      <c r="J12" s="1">
        <v>2.5</v>
      </c>
      <c r="K12" s="1">
        <v>0.28000000000000003</v>
      </c>
      <c r="L12" s="1">
        <v>-19.015639546596365</v>
      </c>
    </row>
    <row r="13" spans="1:12" x14ac:dyDescent="0.25">
      <c r="A13" s="14">
        <v>2.15</v>
      </c>
      <c r="B13" s="1">
        <v>2.5</v>
      </c>
      <c r="C13" s="1">
        <v>0.2</v>
      </c>
      <c r="D13" s="1">
        <f>20*LOG10(Table1[[#This Row],[Vo'[Vpp']]]/Table1[[#This Row],[VI '[Vpp']]])</f>
        <v>-21.938200260161128</v>
      </c>
      <c r="E13" s="17">
        <v>5.9</v>
      </c>
      <c r="F13" s="7">
        <v>2.5</v>
      </c>
      <c r="G13" s="7">
        <v>0.436</v>
      </c>
      <c r="H13" s="11">
        <v>-15.169070388069033</v>
      </c>
      <c r="I13" s="14">
        <v>3.5</v>
      </c>
      <c r="J13" s="1">
        <v>2.5</v>
      </c>
      <c r="K13" s="1">
        <v>0.1</v>
      </c>
      <c r="L13" s="1">
        <v>-27.95880017344075</v>
      </c>
    </row>
    <row r="14" spans="1:12" x14ac:dyDescent="0.25">
      <c r="A14" s="14">
        <v>2.2000000000000002</v>
      </c>
      <c r="B14" s="1">
        <v>2.5</v>
      </c>
      <c r="C14" s="1">
        <v>0.13800000000000001</v>
      </c>
      <c r="D14" s="1">
        <f>20*LOG10(Table1[[#This Row],[Vo'[Vpp']]]/Table1[[#This Row],[VI '[Vpp']]])</f>
        <v>-25.161218445416019</v>
      </c>
      <c r="E14" s="17">
        <v>6</v>
      </c>
      <c r="F14" s="8">
        <v>2.5</v>
      </c>
      <c r="G14" s="8">
        <v>0.44</v>
      </c>
      <c r="H14" s="12">
        <v>-15.089746643717003</v>
      </c>
    </row>
    <row r="15" spans="1:12" x14ac:dyDescent="0.25">
      <c r="A15" s="14">
        <v>2.5</v>
      </c>
      <c r="B15" s="1">
        <v>2.5</v>
      </c>
      <c r="C15" s="1">
        <v>0.19</v>
      </c>
      <c r="D15" s="1">
        <f>20*LOG10(Table1[[#This Row],[Vo'[Vpp']]]/Table1[[#This Row],[VI '[Vpp']]])</f>
        <v>-22.383728154384173</v>
      </c>
      <c r="E15" s="17">
        <v>6.1</v>
      </c>
      <c r="F15" s="7">
        <v>2.5</v>
      </c>
      <c r="G15" s="7">
        <v>0.45</v>
      </c>
      <c r="H15" s="11">
        <v>-14.89454989793388</v>
      </c>
    </row>
    <row r="16" spans="1:12" x14ac:dyDescent="0.25">
      <c r="A16" s="14">
        <v>3</v>
      </c>
      <c r="B16" s="1">
        <v>2.5</v>
      </c>
      <c r="C16" s="1">
        <v>0.16</v>
      </c>
      <c r="D16" s="1">
        <f>20*LOG10(Table1[[#This Row],[Vo'[Vpp']]]/Table1[[#This Row],[VI '[Vpp']]])</f>
        <v>-23.876400520322257</v>
      </c>
      <c r="E16" s="17">
        <v>7</v>
      </c>
      <c r="F16" s="8">
        <v>2.5</v>
      </c>
      <c r="G16" s="8">
        <v>0.51</v>
      </c>
      <c r="H16" s="12">
        <v>-13.807396651482025</v>
      </c>
    </row>
    <row r="17" spans="1:8" x14ac:dyDescent="0.25">
      <c r="A17" s="14">
        <v>5</v>
      </c>
      <c r="B17" s="1">
        <v>2.5</v>
      </c>
      <c r="C17" s="1">
        <v>0.21</v>
      </c>
      <c r="D17" s="1">
        <f>20*LOG10(Table1[[#This Row],[Vo'[Vpp']]]/Table1[[#This Row],[VI '[Vpp']]])</f>
        <v>-21.514414278762366</v>
      </c>
      <c r="E17" s="17">
        <v>7.9</v>
      </c>
      <c r="F17" s="7">
        <v>2.5</v>
      </c>
      <c r="G17" s="7">
        <v>0.72</v>
      </c>
      <c r="H17" s="11">
        <v>-10.812150244815385</v>
      </c>
    </row>
    <row r="18" spans="1:8" x14ac:dyDescent="0.25">
      <c r="E18" s="17">
        <v>8</v>
      </c>
      <c r="F18" s="8">
        <v>2.5</v>
      </c>
      <c r="G18" s="8">
        <v>0.8</v>
      </c>
      <c r="H18" s="12">
        <v>-9.89700043360188</v>
      </c>
    </row>
    <row r="19" spans="1:8" x14ac:dyDescent="0.25">
      <c r="E19" s="17">
        <v>8.1</v>
      </c>
      <c r="F19" s="7">
        <v>2.5</v>
      </c>
      <c r="G19" s="7">
        <v>0.85</v>
      </c>
      <c r="H19" s="11">
        <v>-9.3704216591548981</v>
      </c>
    </row>
    <row r="20" spans="1:8" x14ac:dyDescent="0.25">
      <c r="E20" s="17">
        <v>9</v>
      </c>
      <c r="F20" s="8">
        <v>2.5</v>
      </c>
      <c r="G20" s="8">
        <v>1</v>
      </c>
      <c r="H20" s="12">
        <v>-7.9588001734407516</v>
      </c>
    </row>
    <row r="21" spans="1:8" x14ac:dyDescent="0.25">
      <c r="E21" s="16">
        <v>10</v>
      </c>
      <c r="F21" s="9">
        <v>2.5</v>
      </c>
      <c r="G21" s="9">
        <v>1</v>
      </c>
      <c r="H21" s="13">
        <v>-7.9588001734407516</v>
      </c>
    </row>
  </sheetData>
  <mergeCells count="3">
    <mergeCell ref="A1:D1"/>
    <mergeCell ref="E1:H1"/>
    <mergeCell ref="I1:L1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30204D-990F-4A10-9D28-0F32A04B1E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Talkthrough</vt:lpstr>
      <vt:lpstr>FIR EQ</vt:lpstr>
      <vt:lpstr>FIR LSTSQR</vt:lpstr>
      <vt:lpstr>IIR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Damián Gabriel Lugano</dc:creator>
  <cp:lastModifiedBy>Ana  Nuñez</cp:lastModifiedBy>
  <dcterms:created xsi:type="dcterms:W3CDTF">2023-10-12T11:49:55Z</dcterms:created>
  <dcterms:modified xsi:type="dcterms:W3CDTF">2023-10-21T16:18:58Z</dcterms:modified>
</cp:coreProperties>
</file>