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\Downloads\"/>
    </mc:Choice>
  </mc:AlternateContent>
  <xr:revisionPtr revIDLastSave="0" documentId="13_ncr:1_{466D88E0-C30E-4244-94E0-389A44822C01}" xr6:coauthVersionLast="47" xr6:coauthVersionMax="47" xr10:uidLastSave="{00000000-0000-0000-0000-000000000000}"/>
  <bookViews>
    <workbookView xWindow="14295" yWindow="0" windowWidth="14610" windowHeight="15585" firstSheet="1" activeTab="3" xr2:uid="{E302A9BC-EAAA-4DDC-83D7-FA1B91CC0688}"/>
  </bookViews>
  <sheets>
    <sheet name="Talkthrough" sheetId="4" r:id="rId1"/>
    <sheet name="FIR EQ" sheetId="1" r:id="rId2"/>
    <sheet name="FIR LSTSQR" sheetId="2" r:id="rId3"/>
    <sheet name="II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1" i="2"/>
  <c r="G18" i="2"/>
  <c r="G19" i="2"/>
  <c r="G20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2" i="1"/>
  <c r="G14" i="1"/>
  <c r="G15" i="1"/>
  <c r="G9" i="1"/>
  <c r="G7" i="1"/>
  <c r="G3" i="1"/>
  <c r="G4" i="1"/>
  <c r="G5" i="1"/>
  <c r="G6" i="1"/>
  <c r="G8" i="1"/>
  <c r="G10" i="1"/>
  <c r="G11" i="1"/>
  <c r="G13" i="1"/>
  <c r="G16" i="1"/>
  <c r="G17" i="1"/>
  <c r="G14" i="4"/>
  <c r="G4" i="4"/>
  <c r="G13" i="4"/>
  <c r="G5" i="4"/>
  <c r="G3" i="4"/>
  <c r="G6" i="4"/>
  <c r="G7" i="4"/>
  <c r="G8" i="4"/>
  <c r="G9" i="4"/>
  <c r="G10" i="4"/>
  <c r="G11" i="4"/>
  <c r="G12" i="4"/>
</calcChain>
</file>

<file path=xl/sharedStrings.xml><?xml version="1.0" encoding="utf-8"?>
<sst xmlns="http://schemas.openxmlformats.org/spreadsheetml/2006/main" count="44" uniqueCount="19">
  <si>
    <t>Column1</t>
  </si>
  <si>
    <t>Fase</t>
  </si>
  <si>
    <t>MATLAB</t>
  </si>
  <si>
    <t>LAB</t>
  </si>
  <si>
    <t>Retardo de grupo</t>
  </si>
  <si>
    <t>Fase LAB</t>
  </si>
  <si>
    <t>Retardo de grupo LAB</t>
  </si>
  <si>
    <t>Frecuencia [KHz]</t>
  </si>
  <si>
    <t>Modulo</t>
  </si>
  <si>
    <t>Ganancia [dB]</t>
  </si>
  <si>
    <t>ΔT[ms]</t>
  </si>
  <si>
    <t>VI [Vpp]</t>
  </si>
  <si>
    <t>Vo [V]</t>
  </si>
  <si>
    <t>Vi [V]</t>
  </si>
  <si>
    <t>Vo[Vpp]</t>
  </si>
  <si>
    <t>foto 17</t>
  </si>
  <si>
    <t>foto16</t>
  </si>
  <si>
    <t>foto 18</t>
  </si>
  <si>
    <t>Modulo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</si>
</sst>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1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BE3ED"/>
      <color rgb="FFEA3AD5"/>
      <color rgb="FF51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Modulo Talkthrough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EA3AD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A3AD5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Talkthrough!$A$3:$A$14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Talkthrough!$G$3:$G$14</c:f>
              <c:numCache>
                <c:formatCode>General</c:formatCode>
                <c:ptCount val="12"/>
                <c:pt idx="0">
                  <c:v>0</c:v>
                </c:pt>
                <c:pt idx="1">
                  <c:v>-5.8099812868144453E-2</c:v>
                </c:pt>
                <c:pt idx="2">
                  <c:v>-0.175478486150103</c:v>
                </c:pt>
                <c:pt idx="3">
                  <c:v>-0.53744292800602733</c:v>
                </c:pt>
                <c:pt idx="4">
                  <c:v>-0.91514981121350236</c:v>
                </c:pt>
                <c:pt idx="5">
                  <c:v>-1.377625788156257</c:v>
                </c:pt>
                <c:pt idx="6">
                  <c:v>-2.0841850349911177</c:v>
                </c:pt>
                <c:pt idx="7">
                  <c:v>-2.6939714779491233</c:v>
                </c:pt>
                <c:pt idx="8">
                  <c:v>-3.5218251811136252</c:v>
                </c:pt>
                <c:pt idx="9">
                  <c:v>-4.4369749923271282</c:v>
                </c:pt>
                <c:pt idx="10">
                  <c:v>-5.3521248035406286</c:v>
                </c:pt>
                <c:pt idx="11">
                  <c:v>-6.4722253083764976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8-455B-97A8-32BF0EA1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22431"/>
        <c:axId val="319416384"/>
      </c:scatterChart>
      <c:valAx>
        <c:axId val="1904622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6384"/>
        <c:crossesAt val="0"/>
        <c:crossBetween val="midCat"/>
      </c:valAx>
      <c:valAx>
        <c:axId val="319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</a:t>
                </a:r>
                <a:r>
                  <a:rPr lang="en-US" baseline="0"/>
                  <a:t>  [db]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2431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</a:t>
            </a:r>
            <a:r>
              <a:rPr lang="en-US" baseline="0"/>
              <a:t> FIR Equirriple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MATLAB</c:v>
          </c:tx>
          <c:spPr>
            <a:ln w="28575" cap="rnd">
              <a:solidFill>
                <a:srgbClr val="EA3A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A3AD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'FIR EQ'!$A$3:$A$17</c:f>
              <c:numCache>
                <c:formatCode>General</c:formatCode>
                <c:ptCount val="15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2.15</c:v>
                </c:pt>
                <c:pt idx="11">
                  <c:v>2.2000000000000002</c:v>
                </c:pt>
                <c:pt idx="12">
                  <c:v>2.5</c:v>
                </c:pt>
                <c:pt idx="13">
                  <c:v>3</c:v>
                </c:pt>
                <c:pt idx="14">
                  <c:v>5</c:v>
                </c:pt>
              </c:numCache>
            </c:numRef>
          </c:xVal>
          <c:yVal>
            <c:numRef>
              <c:f>'FIR EQ'!$B$3:$B$17</c:f>
              <c:numCache>
                <c:formatCode>General</c:formatCode>
                <c:ptCount val="15"/>
                <c:pt idx="0">
                  <c:v>0.49509999999999998</c:v>
                </c:pt>
                <c:pt idx="1">
                  <c:v>-0.17649999999999999</c:v>
                </c:pt>
                <c:pt idx="2">
                  <c:v>-0.56999999999999995</c:v>
                </c:pt>
                <c:pt idx="3">
                  <c:v>-1.1000000000000001</c:v>
                </c:pt>
                <c:pt idx="4">
                  <c:v>-2.6</c:v>
                </c:pt>
                <c:pt idx="5">
                  <c:v>-4.97</c:v>
                </c:pt>
                <c:pt idx="6">
                  <c:v>-8.57</c:v>
                </c:pt>
                <c:pt idx="7">
                  <c:v>-14.42</c:v>
                </c:pt>
                <c:pt idx="8">
                  <c:v>-19.38</c:v>
                </c:pt>
                <c:pt idx="9">
                  <c:v>-28.15</c:v>
                </c:pt>
                <c:pt idx="10">
                  <c:v>-42.125</c:v>
                </c:pt>
                <c:pt idx="11">
                  <c:v>-34</c:v>
                </c:pt>
                <c:pt idx="12">
                  <c:v>-19.399999999999999</c:v>
                </c:pt>
                <c:pt idx="13">
                  <c:v>-35</c:v>
                </c:pt>
                <c:pt idx="14">
                  <c:v>-22.4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1-4BB1-82D8-BDD15F98E753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rgbClr val="1BE3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BE3ED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'FIR EQ'!$A$3:$A$17</c:f>
              <c:numCache>
                <c:formatCode>General</c:formatCode>
                <c:ptCount val="15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2.15</c:v>
                </c:pt>
                <c:pt idx="11">
                  <c:v>2.2000000000000002</c:v>
                </c:pt>
                <c:pt idx="12">
                  <c:v>2.5</c:v>
                </c:pt>
                <c:pt idx="13">
                  <c:v>3</c:v>
                </c:pt>
                <c:pt idx="14">
                  <c:v>5</c:v>
                </c:pt>
              </c:numCache>
            </c:numRef>
          </c:xVal>
          <c:yVal>
            <c:numRef>
              <c:f>'FIR EQ'!$G$3:$G$17</c:f>
              <c:numCache>
                <c:formatCode>General</c:formatCode>
                <c:ptCount val="15"/>
                <c:pt idx="0">
                  <c:v>0.3406667859756074</c:v>
                </c:pt>
                <c:pt idx="1">
                  <c:v>-0.21100364666616389</c:v>
                </c:pt>
                <c:pt idx="2">
                  <c:v>-0.500560114038621</c:v>
                </c:pt>
                <c:pt idx="3">
                  <c:v>-0.87663139049273464</c:v>
                </c:pt>
                <c:pt idx="4">
                  <c:v>-2.2027655748362309</c:v>
                </c:pt>
                <c:pt idx="5">
                  <c:v>-4.4369749923271282</c:v>
                </c:pt>
                <c:pt idx="6">
                  <c:v>-6.9744397200371191</c:v>
                </c:pt>
                <c:pt idx="7">
                  <c:v>-11.308621919316025</c:v>
                </c:pt>
                <c:pt idx="8">
                  <c:v>-14.190403733386541</c:v>
                </c:pt>
                <c:pt idx="9">
                  <c:v>-18.416375079047505</c:v>
                </c:pt>
                <c:pt idx="10">
                  <c:v>-21.938200260161128</c:v>
                </c:pt>
                <c:pt idx="11">
                  <c:v>-25.161218445416019</c:v>
                </c:pt>
                <c:pt idx="12">
                  <c:v>-22.383728154384173</c:v>
                </c:pt>
                <c:pt idx="13">
                  <c:v>-23.876400520322257</c:v>
                </c:pt>
                <c:pt idx="14">
                  <c:v>-21.514414278762366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1-4BB1-82D8-BDD15F98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14271"/>
        <c:axId val="2011385503"/>
      </c:scatterChart>
      <c:valAx>
        <c:axId val="1904614271"/>
        <c:scaling>
          <c:orientation val="minMax"/>
          <c:max val="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85503"/>
        <c:crosses val="autoZero"/>
        <c:crossBetween val="midCat"/>
      </c:valAx>
      <c:valAx>
        <c:axId val="20113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Módulo</a:t>
                </a:r>
                <a:r>
                  <a:rPr lang="en-US" baseline="0"/>
                  <a:t> [dB]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1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</a:t>
            </a:r>
            <a:r>
              <a:rPr lang="en-US" baseline="0"/>
              <a:t> FIR Least Squares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MATLAB</c:v>
          </c:tx>
          <c:spPr>
            <a:ln w="28575" cap="rnd">
              <a:solidFill>
                <a:srgbClr val="EA3A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A3AD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'FIR LSTSQR'!$A$3:$A$21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3.9</c:v>
                </c:pt>
                <c:pt idx="7">
                  <c:v>4</c:v>
                </c:pt>
                <c:pt idx="8">
                  <c:v>4.0999999999999996</c:v>
                </c:pt>
                <c:pt idx="9">
                  <c:v>5</c:v>
                </c:pt>
                <c:pt idx="10">
                  <c:v>5.9</c:v>
                </c:pt>
                <c:pt idx="11">
                  <c:v>6</c:v>
                </c:pt>
                <c:pt idx="12">
                  <c:v>6.1</c:v>
                </c:pt>
                <c:pt idx="13">
                  <c:v>7</c:v>
                </c:pt>
                <c:pt idx="14">
                  <c:v>7.9</c:v>
                </c:pt>
                <c:pt idx="15">
                  <c:v>8</c:v>
                </c:pt>
                <c:pt idx="16">
                  <c:v>8.1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'FIR LSTSQR'!$B$3:$B$21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-0.158</c:v>
                </c:pt>
                <c:pt idx="3">
                  <c:v>-0.32</c:v>
                </c:pt>
                <c:pt idx="4">
                  <c:v>-0.54</c:v>
                </c:pt>
                <c:pt idx="5">
                  <c:v>-6.53</c:v>
                </c:pt>
                <c:pt idx="6">
                  <c:v>-28.62</c:v>
                </c:pt>
                <c:pt idx="7">
                  <c:v>-34.840000000000003</c:v>
                </c:pt>
                <c:pt idx="8">
                  <c:v>-46</c:v>
                </c:pt>
                <c:pt idx="9">
                  <c:v>-43.9</c:v>
                </c:pt>
                <c:pt idx="10">
                  <c:v>-45.66</c:v>
                </c:pt>
                <c:pt idx="11">
                  <c:v>-34.76</c:v>
                </c:pt>
                <c:pt idx="12">
                  <c:v>-28.64</c:v>
                </c:pt>
                <c:pt idx="13">
                  <c:v>-6.64</c:v>
                </c:pt>
                <c:pt idx="14">
                  <c:v>-0.63</c:v>
                </c:pt>
                <c:pt idx="15">
                  <c:v>-0.38</c:v>
                </c:pt>
                <c:pt idx="16">
                  <c:v>-0.2</c:v>
                </c:pt>
                <c:pt idx="17">
                  <c:v>1.7999999999999999E-2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B-4409-A2A4-C576EF25EF48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rgbClr val="1BE3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BE3ED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'FIR LSTSQR'!$A$3:$A$21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3.9</c:v>
                </c:pt>
                <c:pt idx="7">
                  <c:v>4</c:v>
                </c:pt>
                <c:pt idx="8">
                  <c:v>4.0999999999999996</c:v>
                </c:pt>
                <c:pt idx="9">
                  <c:v>5</c:v>
                </c:pt>
                <c:pt idx="10">
                  <c:v>5.9</c:v>
                </c:pt>
                <c:pt idx="11">
                  <c:v>6</c:v>
                </c:pt>
                <c:pt idx="12">
                  <c:v>6.1</c:v>
                </c:pt>
                <c:pt idx="13">
                  <c:v>7</c:v>
                </c:pt>
                <c:pt idx="14">
                  <c:v>7.9</c:v>
                </c:pt>
                <c:pt idx="15">
                  <c:v>8</c:v>
                </c:pt>
                <c:pt idx="16">
                  <c:v>8.1</c:v>
                </c:pt>
                <c:pt idx="17">
                  <c:v>9</c:v>
                </c:pt>
                <c:pt idx="18">
                  <c:v>10</c:v>
                </c:pt>
              </c:numCache>
            </c:numRef>
          </c:xVal>
          <c:yVal>
            <c:numRef>
              <c:f>'FIR LSTSQR'!$G$3:$G$21</c:f>
              <c:numCache>
                <c:formatCode>General</c:formatCode>
                <c:ptCount val="19"/>
                <c:pt idx="0">
                  <c:v>-0.35457533920863205</c:v>
                </c:pt>
                <c:pt idx="1">
                  <c:v>-6.9766556916426942E-2</c:v>
                </c:pt>
                <c:pt idx="2">
                  <c:v>-0.35457533920863205</c:v>
                </c:pt>
                <c:pt idx="3">
                  <c:v>-0.14009803137316978</c:v>
                </c:pt>
                <c:pt idx="4">
                  <c:v>-0.28249285383212691</c:v>
                </c:pt>
                <c:pt idx="5">
                  <c:v>-3.1478152077887582</c:v>
                </c:pt>
                <c:pt idx="6">
                  <c:v>-11.308621919316025</c:v>
                </c:pt>
                <c:pt idx="7">
                  <c:v>-12.055108379792273</c:v>
                </c:pt>
                <c:pt idx="8">
                  <c:v>-13.375504379585353</c:v>
                </c:pt>
                <c:pt idx="9">
                  <c:v>-15.169070388069033</c:v>
                </c:pt>
                <c:pt idx="10">
                  <c:v>-15.169070388069033</c:v>
                </c:pt>
                <c:pt idx="11">
                  <c:v>-15.089746643717003</c:v>
                </c:pt>
                <c:pt idx="12">
                  <c:v>-14.89454989793388</c:v>
                </c:pt>
                <c:pt idx="13">
                  <c:v>-13.807396651482025</c:v>
                </c:pt>
                <c:pt idx="14">
                  <c:v>-10.812150244815385</c:v>
                </c:pt>
                <c:pt idx="15">
                  <c:v>-9.89700043360188</c:v>
                </c:pt>
                <c:pt idx="16">
                  <c:v>-9.3704216591548981</c:v>
                </c:pt>
                <c:pt idx="17">
                  <c:v>-7.9588001734407516</c:v>
                </c:pt>
                <c:pt idx="18">
                  <c:v>-7.9588001734407516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B-4409-A2A4-C576EF25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14271"/>
        <c:axId val="2011385503"/>
      </c:scatterChart>
      <c:valAx>
        <c:axId val="19046142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85503"/>
        <c:crosses val="autoZero"/>
        <c:crossBetween val="midCat"/>
      </c:valAx>
      <c:valAx>
        <c:axId val="20113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Módulo</a:t>
                </a:r>
                <a:r>
                  <a:rPr lang="en-US" baseline="0"/>
                  <a:t> [dB]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1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</a:t>
            </a:r>
            <a:r>
              <a:rPr lang="en-US" baseline="0"/>
              <a:t> IIR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MATLAB</c:v>
          </c:tx>
          <c:spPr>
            <a:ln w="28575" cap="rnd">
              <a:solidFill>
                <a:srgbClr val="EA3A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A3AD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IIR!$A$3:$A$13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3.5</c:v>
                </c:pt>
              </c:numCache>
            </c:numRef>
          </c:xVal>
          <c:yVal>
            <c:numRef>
              <c:f>IIR!$B$3:$B$13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-0.24</c:v>
                </c:pt>
                <c:pt idx="4">
                  <c:v>-0.54</c:v>
                </c:pt>
                <c:pt idx="5">
                  <c:v>-1.1100000000000001</c:v>
                </c:pt>
                <c:pt idx="6">
                  <c:v>-7.8</c:v>
                </c:pt>
                <c:pt idx="7">
                  <c:v>-17.579999999999998</c:v>
                </c:pt>
                <c:pt idx="8">
                  <c:v>-20</c:v>
                </c:pt>
                <c:pt idx="9">
                  <c:v>-22.3</c:v>
                </c:pt>
                <c:pt idx="10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B-4E49-9173-490D33EE8F5C}"/>
            </c:ext>
          </c:extLst>
        </c:ser>
        <c:ser>
          <c:idx val="1"/>
          <c:order val="1"/>
          <c:tx>
            <c:v>LAB</c:v>
          </c:tx>
          <c:spPr>
            <a:ln w="28575" cap="rnd">
              <a:solidFill>
                <a:srgbClr val="1BE3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BE3ED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IIR!$A$3:$A$13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3.1</c:v>
                </c:pt>
                <c:pt idx="10">
                  <c:v>3.5</c:v>
                </c:pt>
              </c:numCache>
            </c:numRef>
          </c:xVal>
          <c:yVal>
            <c:numRef>
              <c:f>IIR!$G$3:$G$13</c:f>
              <c:numCache>
                <c:formatCode>General</c:formatCode>
                <c:ptCount val="11"/>
                <c:pt idx="0">
                  <c:v>-0.28249285383212691</c:v>
                </c:pt>
                <c:pt idx="1">
                  <c:v>-0.28249285383212691</c:v>
                </c:pt>
                <c:pt idx="2">
                  <c:v>-0.500560114038621</c:v>
                </c:pt>
                <c:pt idx="3">
                  <c:v>-0.500560114038621</c:v>
                </c:pt>
                <c:pt idx="4">
                  <c:v>-0.64904047562275924</c:v>
                </c:pt>
                <c:pt idx="5">
                  <c:v>-0.9538398067574948</c:v>
                </c:pt>
                <c:pt idx="6">
                  <c:v>-5.2370782257588031</c:v>
                </c:pt>
                <c:pt idx="7">
                  <c:v>-14.333975425929008</c:v>
                </c:pt>
                <c:pt idx="8">
                  <c:v>-16.594765692100854</c:v>
                </c:pt>
                <c:pt idx="9">
                  <c:v>-19.015639546596365</c:v>
                </c:pt>
                <c:pt idx="10">
                  <c:v>-27.95880017344075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B-4E49-9173-490D33EE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14271"/>
        <c:axId val="2011385503"/>
      </c:scatterChart>
      <c:valAx>
        <c:axId val="1904614271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85503"/>
        <c:crosses val="autoZero"/>
        <c:crossBetween val="midCat"/>
      </c:valAx>
      <c:valAx>
        <c:axId val="20113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Módulo</a:t>
                </a:r>
                <a:r>
                  <a:rPr lang="en-US" baseline="0"/>
                  <a:t> [dB]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1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623358</xdr:colOff>
      <xdr:row>16</xdr:row>
      <xdr:rowOff>14286</xdr:rowOff>
    </xdr:from>
    <xdr:to>
      <xdr:col>7</xdr:col>
      <xdr:colOff>556683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49022-8F28-E9D8-C17E-5926AFD1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18</xdr:row>
      <xdr:rowOff>176211</xdr:rowOff>
    </xdr:from>
    <xdr:to>
      <xdr:col>6</xdr:col>
      <xdr:colOff>733425</xdr:colOff>
      <xdr:row>40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42D37-0C0A-1FD1-55E4-7BE67A74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24</xdr:row>
      <xdr:rowOff>47625</xdr:rowOff>
    </xdr:from>
    <xdr:to>
      <xdr:col>7</xdr:col>
      <xdr:colOff>90488</xdr:colOff>
      <xdr:row>46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8ED43-B05D-476B-A55F-D5F3FF6CC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16</xdr:row>
      <xdr:rowOff>28575</xdr:rowOff>
    </xdr:from>
    <xdr:to>
      <xdr:col>7</xdr:col>
      <xdr:colOff>366713</xdr:colOff>
      <xdr:row>38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53BB0-B7F0-4413-B3D3-D65EE7F7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46B072-E910-45AE-9D1F-BD30E7FDF3EC}" name="Table15" displayName="Table15" ref="A2:J14" totalsRowShown="0" headerRowDxfId="40" dataDxfId="39">
  <autoFilter ref="A2:J14" xr:uid="{6746B072-E910-45AE-9D1F-BD30E7FDF3EC}"/>
  <tableColumns count="10">
    <tableColumn id="1" xr3:uid="{556D6014-1A09-4BA6-B357-333D95D79373}" name="Frecuencia [KHz]" dataDxfId="38"/>
    <tableColumn id="2" xr3:uid="{2D6D3AD2-3494-473B-AF39-3EF71F88585C}" name="Modulo" dataDxfId="37"/>
    <tableColumn id="3" xr3:uid="{DEC49EFA-DFC4-4CA7-820F-19C9C18AE1E3}" name="Fase" dataDxfId="36"/>
    <tableColumn id="4" xr3:uid="{EA7284BF-9A7F-4136-A1E7-460809EE7EA6}" name="Retardo de grupo" dataDxfId="35"/>
    <tableColumn id="10" xr3:uid="{87FDF3E3-9EC2-4459-B804-6E2BA5AE928A}" name="Vi [V]" dataDxfId="34"/>
    <tableColumn id="5" xr3:uid="{71993D3D-369C-4C5F-9AF0-7E8D136284B2}" name="Vo [V]" dataDxfId="33"/>
    <tableColumn id="9" xr3:uid="{F3EFA232-1292-4915-946C-6671035771FD}" name="Ganancia [dB]" dataDxfId="32">
      <calculatedColumnFormula>20*LOG10(Table15[[#This Row],[Vo '[V']]]/Table15[[#This Row],[Vi '[V']]])</calculatedColumnFormula>
    </tableColumn>
    <tableColumn id="6" xr3:uid="{0E71EFF7-BF91-41A9-A26F-855A96033E09}" name="Fase LAB" dataDxfId="31"/>
    <tableColumn id="7" xr3:uid="{1C5C10CC-AD34-4F86-A728-B75A439C18DD}" name="Retardo de grupo LAB" dataDxfId="30"/>
    <tableColumn id="8" xr3:uid="{6EE8EC03-17A4-4AD4-A993-C5662E236599}" name="ΔT[ms]" dataDxfId="2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7D66D2-1A6C-4BD3-971E-8E860C2364C2}" name="Table1" displayName="Table1" ref="A2:G17" totalsRowShown="0" headerRowDxfId="28" dataDxfId="27">
  <autoFilter ref="A2:G17" xr:uid="{FF7D66D2-1A6C-4BD3-971E-8E860C2364C2}"/>
  <tableColumns count="7">
    <tableColumn id="1" xr3:uid="{96CFD277-CDB7-4FEB-A5A9-21A74731A344}" name="Frecuencia [KHz]" dataDxfId="26"/>
    <tableColumn id="2" xr3:uid="{4B070FD6-4559-490C-AE8A-B2F28B103FAC}" name="Modulo [dB]" dataDxfId="25"/>
    <tableColumn id="3" xr3:uid="{4173220B-B507-4656-B70E-A827601B014B}" name="Fase" dataDxfId="24"/>
    <tableColumn id="4" xr3:uid="{93D04460-71F7-45E2-ACA1-9D537AB813B1}" name="Retardo de grupo" dataDxfId="23"/>
    <tableColumn id="9" xr3:uid="{68D6528C-A904-4B4E-B7D1-11F11987A6B6}" name="VI [Vpp]" dataDxfId="22"/>
    <tableColumn id="5" xr3:uid="{8D21A3D0-CDEE-48AF-B8D7-A1F1A09E6650}" name="Vo[Vpp]" dataDxfId="21"/>
    <tableColumn id="6" xr3:uid="{7153C792-0F2D-4AAE-9003-05B1BF2B82F5}" name="Ganancia [dB]" dataDxfId="20">
      <calculatedColumnFormula>20*LOG10(Table1[[#This Row],[Vo'[Vpp']]]/Table1[[#This Row],[VI '[Vpp']]])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0CC753-70E1-4959-9EF2-336FE8AC1DD8}" name="Table16" displayName="Table16" ref="A2:H21" totalsRowShown="0" headerRowDxfId="19" dataDxfId="18">
  <autoFilter ref="A2:H21" xr:uid="{D60CC753-70E1-4959-9EF2-336FE8AC1DD8}"/>
  <tableColumns count="8">
    <tableColumn id="1" xr3:uid="{B04EA955-CE4B-490A-8B2E-58F870476E04}" name="Frecuencia [KHz]" dataDxfId="17"/>
    <tableColumn id="2" xr3:uid="{27DFBE93-F927-48A4-B172-FDC8CD47645B}" name="Modulo" dataDxfId="16"/>
    <tableColumn id="3" xr3:uid="{F42CF66B-E547-4682-8DDA-426BD34F27A1}" name="Fase" dataDxfId="15"/>
    <tableColumn id="4" xr3:uid="{A7421310-6732-4A22-9DE9-1CCBDF5ECB34}" name="Retardo de grupo" dataDxfId="14"/>
    <tableColumn id="9" xr3:uid="{3DB391D9-41FD-4DF0-B4E1-607ED81201B3}" name="VI [Vpp]" dataDxfId="13"/>
    <tableColumn id="5" xr3:uid="{5C72ED06-DA09-46A9-8AF6-948F62E8D364}" name="Vo[Vpp]" dataDxfId="12"/>
    <tableColumn id="6" xr3:uid="{73C89473-1DC8-463A-9571-0472D4995192}" name="Ganancia [dB]" dataDxfId="11">
      <calculatedColumnFormula>20*LOG10(Table16[[#This Row],[Vo'[Vpp']]]/Table16[[#This Row],[VI '[Vpp']]])</calculatedColumnFormula>
    </tableColumn>
    <tableColumn id="10" xr3:uid="{FE6AF079-B458-4E36-84C2-B75C1F115A6A}" name="Column1" dataDxfId="1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BAED9B-0C42-4F4A-ABAE-92B6C2785045}" name="Table134" displayName="Table134" ref="A2:H13" totalsRowShown="0" headerRowDxfId="9" dataDxfId="8">
  <autoFilter ref="A2:H13" xr:uid="{76BAED9B-0C42-4F4A-ABAE-92B6C2785045}"/>
  <tableColumns count="8">
    <tableColumn id="1" xr3:uid="{512E1C96-CA82-4B11-8F29-0C120093FFB8}" name="Frecuencia [KHz]" dataDxfId="7"/>
    <tableColumn id="2" xr3:uid="{21D60E1A-F738-4BF2-94C9-46DAD46119BE}" name="Modulo" dataDxfId="6"/>
    <tableColumn id="3" xr3:uid="{575B5757-FDA3-40CF-9F91-AEEF8DA4A907}" name="Fase" dataDxfId="5"/>
    <tableColumn id="4" xr3:uid="{E0276E00-1140-4B7F-BAEB-AD0B2C2C9375}" name="Retardo de grupo" dataDxfId="4"/>
    <tableColumn id="5" xr3:uid="{D14D5CDD-AEF3-4DDB-9A38-7E3FFBEA15D0}" name="Vi [V]" dataDxfId="3"/>
    <tableColumn id="8" xr3:uid="{7AF89874-32E4-4A0B-9F64-5505EB9FDD8D}" name="Vo [V]" dataDxfId="2"/>
    <tableColumn id="6" xr3:uid="{8F03E298-246C-4EC6-A86B-7F85FBE40E13}" name="Ganancia [dB]" dataDxfId="1">
      <calculatedColumnFormula>20*LOG10(Table134[[#This Row],[Vo '[V']]]/Table134[[#This Row],[Vi '[V']]])</calculatedColumnFormula>
    </tableColumn>
    <tableColumn id="9" xr3:uid="{70AFA523-F74A-462C-8DC5-9507A5752753}" name="Column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9530-0CB0-44C5-8424-179924F0B675}">
  <dimension ref="A1:L14"/>
  <sheetViews>
    <sheetView zoomScale="90" zoomScaleNormal="90" workbookViewId="0">
      <selection activeCell="F39" sqref="F39"/>
    </sheetView>
  </sheetViews>
  <sheetFormatPr defaultRowHeight="15" x14ac:dyDescent="0.25"/>
  <cols>
    <col min="1" max="1" width="19.42578125" bestFit="1" customWidth="1"/>
    <col min="2" max="2" width="12.140625" bestFit="1" customWidth="1"/>
    <col min="3" max="3" width="9.140625" bestFit="1" customWidth="1"/>
    <col min="4" max="4" width="20.28515625" bestFit="1" customWidth="1"/>
    <col min="5" max="5" width="18.85546875" bestFit="1" customWidth="1"/>
    <col min="6" max="6" width="17.28515625" bestFit="1" customWidth="1"/>
    <col min="7" max="9" width="24" bestFit="1" customWidth="1"/>
    <col min="10" max="10" width="11.28515625" bestFit="1" customWidth="1"/>
  </cols>
  <sheetData>
    <row r="1" spans="1:12" x14ac:dyDescent="0.25">
      <c r="B1" s="5" t="s">
        <v>2</v>
      </c>
      <c r="C1" s="6"/>
      <c r="D1" s="6"/>
      <c r="E1" s="7" t="s">
        <v>3</v>
      </c>
      <c r="F1" s="7"/>
      <c r="G1" s="7"/>
      <c r="H1" s="7"/>
      <c r="I1" s="7"/>
      <c r="J1" s="7"/>
    </row>
    <row r="2" spans="1:12" x14ac:dyDescent="0.25">
      <c r="A2" s="1" t="s">
        <v>7</v>
      </c>
      <c r="B2" s="1" t="s">
        <v>8</v>
      </c>
      <c r="C2" s="1" t="s">
        <v>1</v>
      </c>
      <c r="D2" s="1" t="s">
        <v>4</v>
      </c>
      <c r="E2" s="1" t="s">
        <v>13</v>
      </c>
      <c r="F2" s="1" t="s">
        <v>12</v>
      </c>
      <c r="G2" s="1" t="s">
        <v>9</v>
      </c>
      <c r="H2" s="1" t="s">
        <v>5</v>
      </c>
      <c r="I2" s="1" t="s">
        <v>6</v>
      </c>
      <c r="J2" s="3" t="s">
        <v>10</v>
      </c>
    </row>
    <row r="3" spans="1:12" x14ac:dyDescent="0.25">
      <c r="A3" s="2">
        <v>0.1</v>
      </c>
      <c r="B3" s="1"/>
      <c r="C3" s="1"/>
      <c r="D3" s="1"/>
      <c r="E3" s="1">
        <v>3</v>
      </c>
      <c r="F3" s="1">
        <v>3</v>
      </c>
      <c r="G3" s="1">
        <f>20*LOG10(Table15[[#This Row],[Vo '[V']]]/Table15[[#This Row],[Vi '[V']]])</f>
        <v>0</v>
      </c>
      <c r="H3" s="1"/>
      <c r="I3" s="1"/>
      <c r="J3" s="1"/>
      <c r="L3" s="4"/>
    </row>
    <row r="4" spans="1:12" x14ac:dyDescent="0.25">
      <c r="A4" s="2">
        <v>0.5</v>
      </c>
      <c r="B4" s="1"/>
      <c r="C4" s="1"/>
      <c r="D4" s="1"/>
      <c r="E4" s="1">
        <v>3</v>
      </c>
      <c r="F4" s="1">
        <v>2.98</v>
      </c>
      <c r="G4" s="1">
        <f>20*LOG10(Table15[[#This Row],[Vo '[V']]]/Table15[[#This Row],[Vi '[V']]])</f>
        <v>-5.8099812868144453E-2</v>
      </c>
      <c r="H4" s="1"/>
      <c r="I4" s="1"/>
      <c r="J4" s="1"/>
    </row>
    <row r="5" spans="1:12" x14ac:dyDescent="0.25">
      <c r="A5" s="2">
        <v>1</v>
      </c>
      <c r="B5" s="1"/>
      <c r="C5" s="1"/>
      <c r="D5" s="1"/>
      <c r="E5" s="1">
        <v>3</v>
      </c>
      <c r="F5" s="1">
        <v>2.94</v>
      </c>
      <c r="G5" s="1">
        <f>20*LOG10(Table15[[#This Row],[Vo '[V']]]/Table15[[#This Row],[Vi '[V']]])</f>
        <v>-0.175478486150103</v>
      </c>
      <c r="H5" s="1"/>
      <c r="I5" s="1"/>
      <c r="J5" s="1"/>
    </row>
    <row r="6" spans="1:12" x14ac:dyDescent="0.25">
      <c r="A6" s="2">
        <v>2</v>
      </c>
      <c r="B6" s="1"/>
      <c r="C6" s="1"/>
      <c r="D6" s="1"/>
      <c r="E6" s="1">
        <v>3</v>
      </c>
      <c r="F6" s="1">
        <v>2.82</v>
      </c>
      <c r="G6" s="1">
        <f>20*LOG10(Table15[[#This Row],[Vo '[V']]]/Table15[[#This Row],[Vi '[V']]])</f>
        <v>-0.53744292800602733</v>
      </c>
      <c r="H6" s="1"/>
      <c r="I6" s="1"/>
      <c r="J6" s="1"/>
    </row>
    <row r="7" spans="1:12" x14ac:dyDescent="0.25">
      <c r="A7" s="2">
        <v>3</v>
      </c>
      <c r="B7" s="1"/>
      <c r="C7" s="1"/>
      <c r="D7" s="1"/>
      <c r="E7" s="1">
        <v>3</v>
      </c>
      <c r="F7" s="1">
        <v>2.7</v>
      </c>
      <c r="G7" s="1">
        <f>20*LOG10(Table15[[#This Row],[Vo '[V']]]/Table15[[#This Row],[Vi '[V']]])</f>
        <v>-0.91514981121350236</v>
      </c>
      <c r="H7" s="1"/>
      <c r="I7" s="1"/>
      <c r="J7" s="1"/>
    </row>
    <row r="8" spans="1:12" x14ac:dyDescent="0.25">
      <c r="A8" s="2">
        <v>4</v>
      </c>
      <c r="B8" s="1"/>
      <c r="C8" s="1"/>
      <c r="D8" s="1"/>
      <c r="E8" s="1">
        <v>3</v>
      </c>
      <c r="F8" s="1">
        <v>2.56</v>
      </c>
      <c r="G8" s="1">
        <f>20*LOG10(Table15[[#This Row],[Vo '[V']]]/Table15[[#This Row],[Vi '[V']]])</f>
        <v>-1.377625788156257</v>
      </c>
      <c r="H8" s="1"/>
      <c r="I8" s="1"/>
      <c r="J8" s="1"/>
    </row>
    <row r="9" spans="1:12" x14ac:dyDescent="0.25">
      <c r="A9" s="2">
        <v>5</v>
      </c>
      <c r="B9" s="1"/>
      <c r="C9" s="1"/>
      <c r="D9" s="1"/>
      <c r="E9" s="1">
        <v>3</v>
      </c>
      <c r="F9" s="1">
        <v>2.36</v>
      </c>
      <c r="G9" s="1">
        <f>20*LOG10(Table15[[#This Row],[Vo '[V']]]/Table15[[#This Row],[Vi '[V']]])</f>
        <v>-2.0841850349911177</v>
      </c>
      <c r="H9" s="1"/>
      <c r="I9" s="1"/>
      <c r="J9" s="1"/>
    </row>
    <row r="10" spans="1:12" x14ac:dyDescent="0.25">
      <c r="A10" s="2">
        <v>6</v>
      </c>
      <c r="B10" s="1"/>
      <c r="C10" s="1"/>
      <c r="D10" s="1"/>
      <c r="E10" s="1">
        <v>3</v>
      </c>
      <c r="F10" s="1">
        <v>2.2000000000000002</v>
      </c>
      <c r="G10" s="1">
        <f>20*LOG10(Table15[[#This Row],[Vo '[V']]]/Table15[[#This Row],[Vi '[V']]])</f>
        <v>-2.6939714779491233</v>
      </c>
      <c r="H10" s="1"/>
      <c r="I10" s="1"/>
      <c r="J10" s="1"/>
    </row>
    <row r="11" spans="1:12" x14ac:dyDescent="0.25">
      <c r="A11" s="2">
        <v>7</v>
      </c>
      <c r="B11" s="1"/>
      <c r="C11" s="1"/>
      <c r="D11" s="1"/>
      <c r="E11" s="1">
        <v>3</v>
      </c>
      <c r="F11" s="1">
        <v>2</v>
      </c>
      <c r="G11" s="1">
        <f>20*LOG10(Table15[[#This Row],[Vo '[V']]]/Table15[[#This Row],[Vi '[V']]])</f>
        <v>-3.5218251811136252</v>
      </c>
      <c r="H11" s="1"/>
      <c r="I11" s="1"/>
      <c r="J11" s="1"/>
    </row>
    <row r="12" spans="1:12" x14ac:dyDescent="0.25">
      <c r="A12" s="2">
        <v>8</v>
      </c>
      <c r="B12" s="1"/>
      <c r="C12" s="1"/>
      <c r="D12" s="1"/>
      <c r="E12" s="1">
        <v>3</v>
      </c>
      <c r="F12" s="1">
        <v>1.8</v>
      </c>
      <c r="G12" s="1">
        <f>20*LOG10(Table15[[#This Row],[Vo '[V']]]/Table15[[#This Row],[Vi '[V']]])</f>
        <v>-4.4369749923271282</v>
      </c>
      <c r="H12" s="1"/>
      <c r="I12" s="1"/>
      <c r="J12" s="1"/>
    </row>
    <row r="13" spans="1:12" x14ac:dyDescent="0.25">
      <c r="A13" s="2">
        <v>9</v>
      </c>
      <c r="B13" s="1"/>
      <c r="C13" s="1"/>
      <c r="D13" s="1"/>
      <c r="E13" s="1">
        <v>3</v>
      </c>
      <c r="F13" s="1">
        <v>1.62</v>
      </c>
      <c r="G13" s="1">
        <f>20*LOG10(Table15[[#This Row],[Vo '[V']]]/Table15[[#This Row],[Vi '[V']]])</f>
        <v>-5.3521248035406286</v>
      </c>
      <c r="H13" s="1"/>
      <c r="I13" s="1"/>
      <c r="J13" s="1"/>
    </row>
    <row r="14" spans="1:12" x14ac:dyDescent="0.25">
      <c r="A14" s="2">
        <v>10</v>
      </c>
      <c r="B14" s="1"/>
      <c r="C14" s="1"/>
      <c r="D14" s="1"/>
      <c r="E14" s="1">
        <v>3</v>
      </c>
      <c r="F14" s="1">
        <v>1.4239999999999999</v>
      </c>
      <c r="G14" s="1">
        <f>20*LOG10(Table15[[#This Row],[Vo '[V']]]/Table15[[#This Row],[Vi '[V']]])</f>
        <v>-6.4722253083764976</v>
      </c>
      <c r="H14" s="1"/>
      <c r="I14" s="1"/>
      <c r="J14" s="1"/>
    </row>
  </sheetData>
  <mergeCells count="2">
    <mergeCell ref="B1:D1"/>
    <mergeCell ref="E1:J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F6A4-343A-4C46-B361-F04CF1814DC4}">
  <dimension ref="A1:G17"/>
  <sheetViews>
    <sheetView topLeftCell="C3" workbookViewId="0">
      <selection activeCell="D43" sqref="D43"/>
    </sheetView>
  </sheetViews>
  <sheetFormatPr defaultRowHeight="15" x14ac:dyDescent="0.25"/>
  <cols>
    <col min="1" max="1" width="19.42578125" bestFit="1" customWidth="1"/>
    <col min="2" max="2" width="16.7109375" bestFit="1" customWidth="1"/>
    <col min="3" max="3" width="9.140625" bestFit="1" customWidth="1"/>
    <col min="4" max="4" width="20.28515625" bestFit="1" customWidth="1"/>
    <col min="5" max="5" width="18.85546875" bestFit="1" customWidth="1"/>
    <col min="6" max="6" width="15.7109375" bestFit="1" customWidth="1"/>
    <col min="7" max="7" width="24" bestFit="1" customWidth="1"/>
  </cols>
  <sheetData>
    <row r="1" spans="1:7" x14ac:dyDescent="0.25">
      <c r="B1" s="5" t="s">
        <v>2</v>
      </c>
      <c r="C1" s="6"/>
      <c r="D1" s="6"/>
      <c r="E1" s="7" t="s">
        <v>3</v>
      </c>
      <c r="F1" s="7"/>
      <c r="G1" s="7"/>
    </row>
    <row r="2" spans="1:7" x14ac:dyDescent="0.25">
      <c r="A2" s="1" t="s">
        <v>7</v>
      </c>
      <c r="B2" s="1" t="s">
        <v>18</v>
      </c>
      <c r="C2" s="1" t="s">
        <v>1</v>
      </c>
      <c r="D2" s="1" t="s">
        <v>4</v>
      </c>
      <c r="E2" s="1" t="s">
        <v>11</v>
      </c>
      <c r="F2" s="1" t="s">
        <v>14</v>
      </c>
      <c r="G2" s="1" t="s">
        <v>9</v>
      </c>
    </row>
    <row r="3" spans="1:7" x14ac:dyDescent="0.25">
      <c r="A3" s="2">
        <v>0.5</v>
      </c>
      <c r="B3" s="1">
        <v>0.49509999999999998</v>
      </c>
      <c r="C3" s="1"/>
      <c r="D3" s="1"/>
      <c r="E3" s="1">
        <v>2.5</v>
      </c>
      <c r="F3" s="1">
        <v>2.6</v>
      </c>
      <c r="G3" s="1">
        <f>20*LOG10(Table1[[#This Row],[Vo'[Vpp']]]/Table1[[#This Row],[VI '[Vpp']]])</f>
        <v>0.3406667859756074</v>
      </c>
    </row>
    <row r="4" spans="1:7" x14ac:dyDescent="0.25">
      <c r="A4" s="2">
        <v>0.9</v>
      </c>
      <c r="B4" s="1">
        <v>-0.17649999999999999</v>
      </c>
      <c r="C4" s="1"/>
      <c r="D4" s="1"/>
      <c r="E4" s="1">
        <v>2.5</v>
      </c>
      <c r="F4" s="1">
        <v>2.44</v>
      </c>
      <c r="G4" s="1">
        <f>20*LOG10(Table1[[#This Row],[Vo'[Vpp']]]/Table1[[#This Row],[VI '[Vpp']]])</f>
        <v>-0.21100364666616389</v>
      </c>
    </row>
    <row r="5" spans="1:7" x14ac:dyDescent="0.25">
      <c r="A5" s="2">
        <v>1</v>
      </c>
      <c r="B5" s="1">
        <v>-0.56999999999999995</v>
      </c>
      <c r="C5" s="1"/>
      <c r="D5" s="1"/>
      <c r="E5" s="1">
        <v>2.5</v>
      </c>
      <c r="F5" s="1">
        <v>2.36</v>
      </c>
      <c r="G5" s="1">
        <f>20*LOG10(Table1[[#This Row],[Vo'[Vpp']]]/Table1[[#This Row],[VI '[Vpp']]])</f>
        <v>-0.500560114038621</v>
      </c>
    </row>
    <row r="6" spans="1:7" x14ac:dyDescent="0.25">
      <c r="A6" s="2">
        <v>1.1000000000000001</v>
      </c>
      <c r="B6" s="1">
        <v>-1.1000000000000001</v>
      </c>
      <c r="C6" s="1"/>
      <c r="D6" s="1"/>
      <c r="E6" s="1">
        <v>2.5</v>
      </c>
      <c r="F6" s="1">
        <v>2.2599999999999998</v>
      </c>
      <c r="G6" s="1">
        <f>20*LOG10(Table1[[#This Row],[Vo'[Vpp']]]/Table1[[#This Row],[VI '[Vpp']]])</f>
        <v>-0.87663139049273464</v>
      </c>
    </row>
    <row r="7" spans="1:7" x14ac:dyDescent="0.25">
      <c r="A7" s="2">
        <v>1.3</v>
      </c>
      <c r="B7" s="1">
        <v>-2.6</v>
      </c>
      <c r="C7" s="1"/>
      <c r="D7" s="1"/>
      <c r="E7" s="1">
        <v>2.5</v>
      </c>
      <c r="F7" s="1">
        <v>1.94</v>
      </c>
      <c r="G7" s="1">
        <f>20*LOG10(Table1[[#This Row],[Vo'[Vpp']]]/Table1[[#This Row],[VI '[Vpp']]])</f>
        <v>-2.2027655748362309</v>
      </c>
    </row>
    <row r="8" spans="1:7" x14ac:dyDescent="0.25">
      <c r="A8" s="2">
        <v>1.5</v>
      </c>
      <c r="B8" s="1">
        <v>-4.97</v>
      </c>
      <c r="C8" s="1"/>
      <c r="D8" s="1"/>
      <c r="E8" s="1">
        <v>2.5</v>
      </c>
      <c r="F8" s="1">
        <v>1.5</v>
      </c>
      <c r="G8" s="1">
        <f>20*LOG10(Table1[[#This Row],[Vo'[Vpp']]]/Table1[[#This Row],[VI '[Vpp']]])</f>
        <v>-4.4369749923271282</v>
      </c>
    </row>
    <row r="9" spans="1:7" x14ac:dyDescent="0.25">
      <c r="A9" s="2">
        <v>1.7</v>
      </c>
      <c r="B9" s="1">
        <v>-8.57</v>
      </c>
      <c r="C9" s="1"/>
      <c r="D9" s="1"/>
      <c r="E9" s="1">
        <v>2.5</v>
      </c>
      <c r="F9" s="1">
        <v>1.1200000000000001</v>
      </c>
      <c r="G9" s="1">
        <f>20*LOG10(Table1[[#This Row],[Vo'[Vpp']]]/Table1[[#This Row],[VI '[Vpp']]])</f>
        <v>-6.9744397200371191</v>
      </c>
    </row>
    <row r="10" spans="1:7" x14ac:dyDescent="0.25">
      <c r="A10" s="2">
        <v>1.9</v>
      </c>
      <c r="B10" s="1">
        <v>-14.42</v>
      </c>
      <c r="C10" s="1"/>
      <c r="D10" s="1"/>
      <c r="E10" s="1">
        <v>2.5</v>
      </c>
      <c r="F10" s="1">
        <v>0.68</v>
      </c>
      <c r="G10" s="1">
        <f>20*LOG10(Table1[[#This Row],[Vo'[Vpp']]]/Table1[[#This Row],[VI '[Vpp']]])</f>
        <v>-11.308621919316025</v>
      </c>
    </row>
    <row r="11" spans="1:7" x14ac:dyDescent="0.25">
      <c r="A11" s="2">
        <v>2</v>
      </c>
      <c r="B11" s="1">
        <v>-19.38</v>
      </c>
      <c r="C11" s="1"/>
      <c r="D11" s="1"/>
      <c r="E11" s="1">
        <v>2.5</v>
      </c>
      <c r="F11" s="1">
        <v>0.48799999999999999</v>
      </c>
      <c r="G11" s="1">
        <f>20*LOG10(Table1[[#This Row],[Vo'[Vpp']]]/Table1[[#This Row],[VI '[Vpp']]])</f>
        <v>-14.190403733386541</v>
      </c>
    </row>
    <row r="12" spans="1:7" x14ac:dyDescent="0.25">
      <c r="A12" s="2">
        <v>2.1</v>
      </c>
      <c r="B12" s="1">
        <v>-28.15</v>
      </c>
      <c r="C12" s="1"/>
      <c r="D12" s="1"/>
      <c r="E12" s="1">
        <v>2.5</v>
      </c>
      <c r="F12" s="1">
        <v>0.3</v>
      </c>
      <c r="G12" s="1">
        <f>20*LOG10(Table1[[#This Row],[Vo'[Vpp']]]/Table1[[#This Row],[VI '[Vpp']]])</f>
        <v>-18.416375079047505</v>
      </c>
    </row>
    <row r="13" spans="1:7" x14ac:dyDescent="0.25">
      <c r="A13" s="2">
        <v>2.15</v>
      </c>
      <c r="B13" s="1">
        <v>-42.125</v>
      </c>
      <c r="C13" s="1"/>
      <c r="D13" s="1"/>
      <c r="E13" s="1">
        <v>2.5</v>
      </c>
      <c r="F13" s="1">
        <v>0.2</v>
      </c>
      <c r="G13" s="1">
        <f>20*LOG10(Table1[[#This Row],[Vo'[Vpp']]]/Table1[[#This Row],[VI '[Vpp']]])</f>
        <v>-21.938200260161128</v>
      </c>
    </row>
    <row r="14" spans="1:7" x14ac:dyDescent="0.25">
      <c r="A14" s="2">
        <v>2.2000000000000002</v>
      </c>
      <c r="B14" s="1">
        <v>-34</v>
      </c>
      <c r="C14" s="1"/>
      <c r="D14" s="1"/>
      <c r="E14" s="1">
        <v>2.5</v>
      </c>
      <c r="F14" s="1">
        <v>0.13800000000000001</v>
      </c>
      <c r="G14" s="1">
        <f>20*LOG10(Table1[[#This Row],[Vo'[Vpp']]]/Table1[[#This Row],[VI '[Vpp']]])</f>
        <v>-25.161218445416019</v>
      </c>
    </row>
    <row r="15" spans="1:7" x14ac:dyDescent="0.25">
      <c r="A15" s="2">
        <v>2.5</v>
      </c>
      <c r="B15" s="1">
        <v>-19.399999999999999</v>
      </c>
      <c r="C15" s="1"/>
      <c r="D15" s="1"/>
      <c r="E15" s="1">
        <v>2.5</v>
      </c>
      <c r="F15" s="1">
        <v>0.19</v>
      </c>
      <c r="G15" s="1">
        <f>20*LOG10(Table1[[#This Row],[Vo'[Vpp']]]/Table1[[#This Row],[VI '[Vpp']]])</f>
        <v>-22.383728154384173</v>
      </c>
    </row>
    <row r="16" spans="1:7" x14ac:dyDescent="0.25">
      <c r="A16" s="2">
        <v>3</v>
      </c>
      <c r="B16" s="1">
        <v>-35</v>
      </c>
      <c r="C16" s="1"/>
      <c r="D16" s="1"/>
      <c r="E16" s="1">
        <v>2.5</v>
      </c>
      <c r="F16" s="1">
        <v>0.16</v>
      </c>
      <c r="G16" s="1">
        <f>20*LOG10(Table1[[#This Row],[Vo'[Vpp']]]/Table1[[#This Row],[VI '[Vpp']]])</f>
        <v>-23.876400520322257</v>
      </c>
    </row>
    <row r="17" spans="1:7" x14ac:dyDescent="0.25">
      <c r="A17" s="2">
        <v>5</v>
      </c>
      <c r="B17" s="1">
        <v>-22.4</v>
      </c>
      <c r="C17" s="1"/>
      <c r="D17" s="1"/>
      <c r="E17" s="1">
        <v>2.5</v>
      </c>
      <c r="F17" s="1">
        <v>0.21</v>
      </c>
      <c r="G17" s="1">
        <f>20*LOG10(Table1[[#This Row],[Vo'[Vpp']]]/Table1[[#This Row],[VI '[Vpp']]])</f>
        <v>-21.514414278762366</v>
      </c>
    </row>
  </sheetData>
  <mergeCells count="2">
    <mergeCell ref="B1:D1"/>
    <mergeCell ref="E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62EB-D432-427D-AB76-38F1C15F4C17}">
  <dimension ref="A1:H21"/>
  <sheetViews>
    <sheetView topLeftCell="A3" workbookViewId="0">
      <selection activeCell="E48" sqref="E48"/>
    </sheetView>
  </sheetViews>
  <sheetFormatPr defaultRowHeight="15" x14ac:dyDescent="0.25"/>
  <cols>
    <col min="1" max="1" width="19.42578125" bestFit="1" customWidth="1"/>
    <col min="2" max="2" width="12.140625" bestFit="1" customWidth="1"/>
    <col min="3" max="3" width="9.140625" bestFit="1" customWidth="1"/>
    <col min="4" max="4" width="20.28515625" bestFit="1" customWidth="1"/>
    <col min="5" max="5" width="15.7109375" bestFit="1" customWidth="1"/>
    <col min="6" max="6" width="12.7109375" bestFit="1" customWidth="1"/>
    <col min="7" max="7" width="24" bestFit="1" customWidth="1"/>
  </cols>
  <sheetData>
    <row r="1" spans="1:8" x14ac:dyDescent="0.25">
      <c r="B1" s="5" t="s">
        <v>2</v>
      </c>
      <c r="C1" s="6"/>
      <c r="D1" s="6"/>
      <c r="E1" s="7" t="s">
        <v>3</v>
      </c>
      <c r="F1" s="7"/>
      <c r="G1" s="7"/>
    </row>
    <row r="2" spans="1:8" x14ac:dyDescent="0.25">
      <c r="A2" s="1" t="s">
        <v>7</v>
      </c>
      <c r="B2" s="1" t="s">
        <v>8</v>
      </c>
      <c r="C2" s="1" t="s">
        <v>1</v>
      </c>
      <c r="D2" s="1" t="s">
        <v>4</v>
      </c>
      <c r="E2" s="1" t="s">
        <v>11</v>
      </c>
      <c r="F2" s="1" t="s">
        <v>14</v>
      </c>
      <c r="G2" s="1" t="s">
        <v>9</v>
      </c>
      <c r="H2" s="1" t="s">
        <v>0</v>
      </c>
    </row>
    <row r="3" spans="1:8" x14ac:dyDescent="0.25">
      <c r="A3" s="2">
        <v>1</v>
      </c>
      <c r="B3" s="1">
        <v>0</v>
      </c>
      <c r="C3" s="1"/>
      <c r="D3" s="1"/>
      <c r="E3" s="1">
        <v>2.5</v>
      </c>
      <c r="F3" s="1">
        <v>2.4</v>
      </c>
      <c r="G3" s="1">
        <f>20*LOG10(Table16[[#This Row],[Vo'[Vpp']]]/Table16[[#This Row],[VI '[Vpp']]])</f>
        <v>-0.35457533920863205</v>
      </c>
      <c r="H3" s="1"/>
    </row>
    <row r="4" spans="1:8" x14ac:dyDescent="0.25">
      <c r="A4" s="2">
        <v>1.5</v>
      </c>
      <c r="B4" s="1">
        <v>0.1</v>
      </c>
      <c r="C4" s="1"/>
      <c r="D4" s="1"/>
      <c r="E4" s="1">
        <v>2.5</v>
      </c>
      <c r="F4" s="1">
        <v>2.48</v>
      </c>
      <c r="G4" s="1">
        <f>20*LOG10(Table16[[#This Row],[Vo'[Vpp']]]/Table16[[#This Row],[VI '[Vpp']]])</f>
        <v>-6.9766556916426942E-2</v>
      </c>
      <c r="H4" s="1"/>
    </row>
    <row r="5" spans="1:8" x14ac:dyDescent="0.25">
      <c r="A5" s="2">
        <v>1.9</v>
      </c>
      <c r="B5" s="1">
        <v>-0.158</v>
      </c>
      <c r="C5" s="1"/>
      <c r="D5" s="1"/>
      <c r="E5" s="1">
        <v>2.5</v>
      </c>
      <c r="F5" s="1">
        <v>2.4</v>
      </c>
      <c r="G5" s="1">
        <f>20*LOG10(Table16[[#This Row],[Vo'[Vpp']]]/Table16[[#This Row],[VI '[Vpp']]])</f>
        <v>-0.35457533920863205</v>
      </c>
      <c r="H5" s="1"/>
    </row>
    <row r="6" spans="1:8" x14ac:dyDescent="0.25">
      <c r="A6" s="2">
        <v>2</v>
      </c>
      <c r="B6" s="1">
        <v>-0.32</v>
      </c>
      <c r="C6" s="1"/>
      <c r="D6" s="1"/>
      <c r="E6" s="1">
        <v>2.5</v>
      </c>
      <c r="F6" s="1">
        <v>2.46</v>
      </c>
      <c r="G6" s="1">
        <f>20*LOG10(Table16[[#This Row],[Vo'[Vpp']]]/Table16[[#This Row],[VI '[Vpp']]])</f>
        <v>-0.14009803137316978</v>
      </c>
      <c r="H6" s="1"/>
    </row>
    <row r="7" spans="1:8" x14ac:dyDescent="0.25">
      <c r="A7" s="2">
        <v>2.1</v>
      </c>
      <c r="B7" s="1">
        <v>-0.54</v>
      </c>
      <c r="C7" s="1"/>
      <c r="D7" s="1"/>
      <c r="E7" s="1">
        <v>2.5</v>
      </c>
      <c r="F7" s="1">
        <v>2.42</v>
      </c>
      <c r="G7" s="1">
        <f>20*LOG10(Table16[[#This Row],[Vo'[Vpp']]]/Table16[[#This Row],[VI '[Vpp']]])</f>
        <v>-0.28249285383212691</v>
      </c>
      <c r="H7" s="1"/>
    </row>
    <row r="8" spans="1:8" x14ac:dyDescent="0.25">
      <c r="A8" s="2">
        <v>3</v>
      </c>
      <c r="B8" s="1">
        <v>-6.53</v>
      </c>
      <c r="C8" s="1"/>
      <c r="D8" s="1"/>
      <c r="E8" s="1">
        <v>2.5</v>
      </c>
      <c r="F8" s="1">
        <v>1.74</v>
      </c>
      <c r="G8" s="1">
        <f>20*LOG10(Table16[[#This Row],[Vo'[Vpp']]]/Table16[[#This Row],[VI '[Vpp']]])</f>
        <v>-3.1478152077887582</v>
      </c>
      <c r="H8" s="1" t="s">
        <v>16</v>
      </c>
    </row>
    <row r="9" spans="1:8" x14ac:dyDescent="0.25">
      <c r="A9" s="2">
        <v>3.9</v>
      </c>
      <c r="B9" s="1">
        <v>-28.62</v>
      </c>
      <c r="C9" s="1"/>
      <c r="D9" s="1"/>
      <c r="E9" s="1">
        <v>2.5</v>
      </c>
      <c r="F9" s="1">
        <v>0.68</v>
      </c>
      <c r="G9" s="1">
        <f>20*LOG10(Table16[[#This Row],[Vo'[Vpp']]]/Table16[[#This Row],[VI '[Vpp']]])</f>
        <v>-11.308621919316025</v>
      </c>
      <c r="H9" s="1" t="s">
        <v>15</v>
      </c>
    </row>
    <row r="10" spans="1:8" x14ac:dyDescent="0.25">
      <c r="A10" s="2">
        <v>4</v>
      </c>
      <c r="B10" s="1">
        <v>-34.840000000000003</v>
      </c>
      <c r="C10" s="1"/>
      <c r="D10" s="1"/>
      <c r="E10" s="1">
        <v>2.5</v>
      </c>
      <c r="F10" s="1">
        <v>0.624</v>
      </c>
      <c r="G10" s="1">
        <f>20*LOG10(Table16[[#This Row],[Vo'[Vpp']]]/Table16[[#This Row],[VI '[Vpp']]])</f>
        <v>-12.055108379792273</v>
      </c>
      <c r="H10" s="1"/>
    </row>
    <row r="11" spans="1:8" x14ac:dyDescent="0.25">
      <c r="A11" s="2">
        <v>4.0999999999999996</v>
      </c>
      <c r="B11" s="1">
        <v>-46</v>
      </c>
      <c r="C11" s="1"/>
      <c r="D11" s="1"/>
      <c r="E11" s="1">
        <v>2.5</v>
      </c>
      <c r="F11" s="1">
        <v>0.53600000000000003</v>
      </c>
      <c r="G11" s="1">
        <f>20*LOG10(Table16[[#This Row],[Vo'[Vpp']]]/Table16[[#This Row],[VI '[Vpp']]])</f>
        <v>-13.375504379585353</v>
      </c>
      <c r="H11" s="1"/>
    </row>
    <row r="12" spans="1:8" x14ac:dyDescent="0.25">
      <c r="A12" s="2">
        <v>5</v>
      </c>
      <c r="B12" s="1">
        <v>-43.9</v>
      </c>
      <c r="C12" s="1"/>
      <c r="D12" s="1"/>
      <c r="E12" s="1">
        <v>2.5</v>
      </c>
      <c r="F12" s="1">
        <v>0.436</v>
      </c>
      <c r="G12" s="1">
        <f>20*LOG10(Table16[[#This Row],[Vo'[Vpp']]]/Table16[[#This Row],[VI '[Vpp']]])</f>
        <v>-15.169070388069033</v>
      </c>
      <c r="H12" s="1"/>
    </row>
    <row r="13" spans="1:8" x14ac:dyDescent="0.25">
      <c r="A13" s="2">
        <v>5.9</v>
      </c>
      <c r="B13" s="1">
        <v>-45.66</v>
      </c>
      <c r="C13" s="1"/>
      <c r="D13" s="1"/>
      <c r="E13" s="1">
        <v>2.5</v>
      </c>
      <c r="F13" s="1">
        <v>0.436</v>
      </c>
      <c r="G13" s="1">
        <f>20*LOG10(Table16[[#This Row],[Vo'[Vpp']]]/Table16[[#This Row],[VI '[Vpp']]])</f>
        <v>-15.169070388069033</v>
      </c>
      <c r="H13" s="1"/>
    </row>
    <row r="14" spans="1:8" x14ac:dyDescent="0.25">
      <c r="A14" s="2">
        <v>6</v>
      </c>
      <c r="B14" s="1">
        <v>-34.76</v>
      </c>
      <c r="C14" s="1"/>
      <c r="D14" s="1"/>
      <c r="E14" s="1">
        <v>2.5</v>
      </c>
      <c r="F14" s="1">
        <v>0.44</v>
      </c>
      <c r="G14" s="1">
        <f>20*LOG10(Table16[[#This Row],[Vo'[Vpp']]]/Table16[[#This Row],[VI '[Vpp']]])</f>
        <v>-15.089746643717003</v>
      </c>
      <c r="H14" s="1"/>
    </row>
    <row r="15" spans="1:8" x14ac:dyDescent="0.25">
      <c r="A15" s="2">
        <v>6.1</v>
      </c>
      <c r="B15" s="1">
        <v>-28.64</v>
      </c>
      <c r="C15" s="1"/>
      <c r="D15" s="1"/>
      <c r="E15" s="1">
        <v>2.5</v>
      </c>
      <c r="F15" s="1">
        <v>0.45</v>
      </c>
      <c r="G15" s="1">
        <f>20*LOG10(Table16[[#This Row],[Vo'[Vpp']]]/Table16[[#This Row],[VI '[Vpp']]])</f>
        <v>-14.89454989793388</v>
      </c>
      <c r="H15" s="1"/>
    </row>
    <row r="16" spans="1:8" x14ac:dyDescent="0.25">
      <c r="A16" s="2">
        <v>7</v>
      </c>
      <c r="B16" s="1">
        <v>-6.64</v>
      </c>
      <c r="C16" s="1"/>
      <c r="D16" s="1"/>
      <c r="E16" s="1">
        <v>2.5</v>
      </c>
      <c r="F16" s="1">
        <v>0.51</v>
      </c>
      <c r="G16" s="1">
        <f>20*LOG10(Table16[[#This Row],[Vo'[Vpp']]]/Table16[[#This Row],[VI '[Vpp']]])</f>
        <v>-13.807396651482025</v>
      </c>
      <c r="H16" s="1"/>
    </row>
    <row r="17" spans="1:8" x14ac:dyDescent="0.25">
      <c r="A17" s="2">
        <v>7.9</v>
      </c>
      <c r="B17" s="1">
        <v>-0.63</v>
      </c>
      <c r="C17" s="1"/>
      <c r="D17" s="1"/>
      <c r="E17" s="1">
        <v>2.5</v>
      </c>
      <c r="F17" s="1">
        <v>0.72</v>
      </c>
      <c r="G17" s="1">
        <f>20*LOG10(Table16[[#This Row],[Vo'[Vpp']]]/Table16[[#This Row],[VI '[Vpp']]])</f>
        <v>-10.812150244815385</v>
      </c>
      <c r="H17" s="1"/>
    </row>
    <row r="18" spans="1:8" x14ac:dyDescent="0.25">
      <c r="A18" s="2">
        <v>8</v>
      </c>
      <c r="B18" s="1">
        <v>-0.38</v>
      </c>
      <c r="C18" s="1"/>
      <c r="D18" s="1"/>
      <c r="E18" s="1">
        <v>2.5</v>
      </c>
      <c r="F18" s="1">
        <v>0.8</v>
      </c>
      <c r="G18" s="1">
        <f>20*LOG10(Table16[[#This Row],[Vo'[Vpp']]]/Table16[[#This Row],[VI '[Vpp']]])</f>
        <v>-9.89700043360188</v>
      </c>
      <c r="H18" s="1"/>
    </row>
    <row r="19" spans="1:8" x14ac:dyDescent="0.25">
      <c r="A19" s="2">
        <v>8.1</v>
      </c>
      <c r="B19" s="1">
        <v>-0.2</v>
      </c>
      <c r="C19" s="1"/>
      <c r="D19" s="1"/>
      <c r="E19" s="1">
        <v>2.5</v>
      </c>
      <c r="F19" s="1">
        <v>0.85</v>
      </c>
      <c r="G19" s="1">
        <f>20*LOG10(Table16[[#This Row],[Vo'[Vpp']]]/Table16[[#This Row],[VI '[Vpp']]])</f>
        <v>-9.3704216591548981</v>
      </c>
      <c r="H19" s="1"/>
    </row>
    <row r="20" spans="1:8" x14ac:dyDescent="0.25">
      <c r="A20" s="2">
        <v>9</v>
      </c>
      <c r="B20" s="1">
        <v>1.7999999999999999E-2</v>
      </c>
      <c r="C20" s="1"/>
      <c r="D20" s="1"/>
      <c r="E20" s="1">
        <v>2.5</v>
      </c>
      <c r="F20" s="1">
        <v>1</v>
      </c>
      <c r="G20" s="1">
        <f>20*LOG10(Table16[[#This Row],[Vo'[Vpp']]]/Table16[[#This Row],[VI '[Vpp']]])</f>
        <v>-7.9588001734407516</v>
      </c>
      <c r="H20" s="1"/>
    </row>
    <row r="21" spans="1:8" x14ac:dyDescent="0.25">
      <c r="A21" s="2">
        <v>10</v>
      </c>
      <c r="B21" s="1">
        <v>0</v>
      </c>
      <c r="C21" s="1"/>
      <c r="D21" s="1"/>
      <c r="E21" s="1">
        <v>2.5</v>
      </c>
      <c r="F21" s="1">
        <v>1</v>
      </c>
      <c r="G21" s="1">
        <f>20*LOG10(Table16[[#This Row],[Vo'[Vpp']]]/Table16[[#This Row],[VI '[Vpp']]])</f>
        <v>-7.9588001734407516</v>
      </c>
      <c r="H21" s="1"/>
    </row>
  </sheetData>
  <mergeCells count="2">
    <mergeCell ref="B1:D1"/>
    <mergeCell ref="E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3454-1199-4425-A299-D6E2CDBEE040}">
  <dimension ref="A1:H13"/>
  <sheetViews>
    <sheetView tabSelected="1" workbookViewId="0">
      <selection activeCell="F14" sqref="F14"/>
    </sheetView>
  </sheetViews>
  <sheetFormatPr defaultRowHeight="15" x14ac:dyDescent="0.25"/>
  <cols>
    <col min="1" max="1" width="19.42578125" bestFit="1" customWidth="1"/>
    <col min="2" max="2" width="12.5703125" bestFit="1" customWidth="1"/>
    <col min="3" max="3" width="9.140625" bestFit="1" customWidth="1"/>
    <col min="4" max="4" width="20.28515625" bestFit="1" customWidth="1"/>
    <col min="5" max="5" width="15.7109375" bestFit="1" customWidth="1"/>
    <col min="6" max="6" width="12.7109375" bestFit="1" customWidth="1"/>
    <col min="7" max="7" width="24" bestFit="1" customWidth="1"/>
  </cols>
  <sheetData>
    <row r="1" spans="1:8" x14ac:dyDescent="0.25">
      <c r="B1" s="5" t="s">
        <v>2</v>
      </c>
      <c r="C1" s="5"/>
      <c r="D1" s="5"/>
      <c r="E1" s="8" t="s">
        <v>3</v>
      </c>
      <c r="F1" s="8"/>
      <c r="G1" s="8"/>
    </row>
    <row r="2" spans="1:8" x14ac:dyDescent="0.25">
      <c r="A2" s="1" t="s">
        <v>7</v>
      </c>
      <c r="B2" s="1" t="s">
        <v>8</v>
      </c>
      <c r="C2" s="1" t="s">
        <v>1</v>
      </c>
      <c r="D2" s="1" t="s">
        <v>4</v>
      </c>
      <c r="E2" s="1" t="s">
        <v>13</v>
      </c>
      <c r="F2" s="1" t="s">
        <v>12</v>
      </c>
      <c r="G2" s="1" t="s">
        <v>9</v>
      </c>
      <c r="H2" s="1" t="s">
        <v>0</v>
      </c>
    </row>
    <row r="3" spans="1:8" x14ac:dyDescent="0.25">
      <c r="A3" s="2">
        <v>0.5</v>
      </c>
      <c r="B3" s="1">
        <v>0</v>
      </c>
      <c r="C3" s="1"/>
      <c r="D3" s="1"/>
      <c r="E3" s="1">
        <v>2.5</v>
      </c>
      <c r="F3" s="1">
        <v>2.42</v>
      </c>
      <c r="G3" s="1">
        <f>20*LOG10(Table134[[#This Row],[Vo '[V']]]/Table134[[#This Row],[Vi '[V']]])</f>
        <v>-0.28249285383212691</v>
      </c>
      <c r="H3" s="1" t="s">
        <v>17</v>
      </c>
    </row>
    <row r="4" spans="1:8" x14ac:dyDescent="0.25">
      <c r="A4" s="2">
        <v>1</v>
      </c>
      <c r="B4" s="1">
        <v>0</v>
      </c>
      <c r="C4" s="1"/>
      <c r="D4" s="1"/>
      <c r="E4" s="1">
        <v>2.5</v>
      </c>
      <c r="F4" s="1">
        <v>2.42</v>
      </c>
      <c r="G4" s="1">
        <f>20*LOG10(Table134[[#This Row],[Vo '[V']]]/Table134[[#This Row],[Vi '[V']]])</f>
        <v>-0.28249285383212691</v>
      </c>
      <c r="H4" s="1"/>
    </row>
    <row r="5" spans="1:8" x14ac:dyDescent="0.25">
      <c r="A5" s="2">
        <v>1.5</v>
      </c>
      <c r="B5" s="1">
        <v>0</v>
      </c>
      <c r="C5" s="1"/>
      <c r="D5" s="1"/>
      <c r="E5" s="1">
        <v>2.5</v>
      </c>
      <c r="F5" s="1">
        <v>2.36</v>
      </c>
      <c r="G5" s="1">
        <f>20*LOG10(Table134[[#This Row],[Vo '[V']]]/Table134[[#This Row],[Vi '[V']]])</f>
        <v>-0.500560114038621</v>
      </c>
      <c r="H5" s="1"/>
    </row>
    <row r="6" spans="1:8" x14ac:dyDescent="0.25">
      <c r="A6" s="2">
        <v>1.9</v>
      </c>
      <c r="B6" s="1">
        <v>-0.24</v>
      </c>
      <c r="C6" s="1"/>
      <c r="D6" s="1"/>
      <c r="E6" s="1">
        <v>2.5</v>
      </c>
      <c r="F6" s="1">
        <v>2.36</v>
      </c>
      <c r="G6" s="1">
        <f>20*LOG10(Table134[[#This Row],[Vo '[V']]]/Table134[[#This Row],[Vi '[V']]])</f>
        <v>-0.500560114038621</v>
      </c>
      <c r="H6" s="1"/>
    </row>
    <row r="7" spans="1:8" x14ac:dyDescent="0.25">
      <c r="A7" s="2">
        <v>2</v>
      </c>
      <c r="B7" s="1">
        <v>-0.54</v>
      </c>
      <c r="C7" s="1"/>
      <c r="D7" s="1"/>
      <c r="E7" s="1">
        <v>2.5</v>
      </c>
      <c r="F7" s="1">
        <v>2.3199999999999998</v>
      </c>
      <c r="G7" s="1">
        <f>20*LOG10(Table134[[#This Row],[Vo '[V']]]/Table134[[#This Row],[Vi '[V']]])</f>
        <v>-0.64904047562275924</v>
      </c>
      <c r="H7" s="1"/>
    </row>
    <row r="8" spans="1:8" x14ac:dyDescent="0.25">
      <c r="A8" s="2">
        <v>2.1</v>
      </c>
      <c r="B8" s="1">
        <v>-1.1100000000000001</v>
      </c>
      <c r="C8" s="1"/>
      <c r="D8" s="1"/>
      <c r="E8" s="1">
        <v>2.5</v>
      </c>
      <c r="F8" s="1">
        <v>2.2400000000000002</v>
      </c>
      <c r="G8" s="1">
        <f>20*LOG10(Table134[[#This Row],[Vo '[V']]]/Table134[[#This Row],[Vi '[V']]])</f>
        <v>-0.9538398067574948</v>
      </c>
      <c r="H8" s="1"/>
    </row>
    <row r="9" spans="1:8" x14ac:dyDescent="0.25">
      <c r="A9" s="2">
        <v>2.5</v>
      </c>
      <c r="B9" s="1">
        <v>-7.8</v>
      </c>
      <c r="C9" s="1"/>
      <c r="D9" s="1"/>
      <c r="E9" s="1">
        <v>2.5</v>
      </c>
      <c r="F9" s="1">
        <v>1.3680000000000001</v>
      </c>
      <c r="G9" s="1">
        <f>20*LOG10(Table134[[#This Row],[Vo '[V']]]/Table134[[#This Row],[Vi '[V']]])</f>
        <v>-5.2370782257588031</v>
      </c>
      <c r="H9" s="1"/>
    </row>
    <row r="10" spans="1:8" x14ac:dyDescent="0.25">
      <c r="A10" s="2">
        <v>2.9</v>
      </c>
      <c r="B10" s="1">
        <v>-17.579999999999998</v>
      </c>
      <c r="C10" s="1"/>
      <c r="D10" s="1"/>
      <c r="E10" s="1">
        <v>2.5</v>
      </c>
      <c r="F10" s="1">
        <v>0.48</v>
      </c>
      <c r="G10" s="1">
        <f>20*LOG10(Table134[[#This Row],[Vo '[V']]]/Table134[[#This Row],[Vi '[V']]])</f>
        <v>-14.333975425929008</v>
      </c>
      <c r="H10" s="1"/>
    </row>
    <row r="11" spans="1:8" x14ac:dyDescent="0.25">
      <c r="A11" s="2">
        <v>3</v>
      </c>
      <c r="B11" s="1">
        <v>-20</v>
      </c>
      <c r="C11" s="1"/>
      <c r="D11" s="1"/>
      <c r="E11" s="1">
        <v>2.5</v>
      </c>
      <c r="F11" s="1">
        <v>0.37</v>
      </c>
      <c r="G11" s="1">
        <f>20*LOG10(Table134[[#This Row],[Vo '[V']]]/Table134[[#This Row],[Vi '[V']]])</f>
        <v>-16.594765692100854</v>
      </c>
      <c r="H11" s="1"/>
    </row>
    <row r="12" spans="1:8" x14ac:dyDescent="0.25">
      <c r="A12" s="2">
        <v>3.1</v>
      </c>
      <c r="B12" s="1">
        <v>-22.3</v>
      </c>
      <c r="C12" s="1"/>
      <c r="D12" s="1"/>
      <c r="E12" s="1">
        <v>2.5</v>
      </c>
      <c r="F12" s="1">
        <v>0.28000000000000003</v>
      </c>
      <c r="G12" s="1">
        <f>20*LOG10(Table134[[#This Row],[Vo '[V']]]/Table134[[#This Row],[Vi '[V']]])</f>
        <v>-19.015639546596365</v>
      </c>
      <c r="H12" s="1"/>
    </row>
    <row r="13" spans="1:8" x14ac:dyDescent="0.25">
      <c r="A13" s="2">
        <v>3.5</v>
      </c>
      <c r="B13" s="1">
        <v>-31</v>
      </c>
      <c r="C13" s="1"/>
      <c r="D13" s="1"/>
      <c r="E13" s="1">
        <v>2.5</v>
      </c>
      <c r="F13" s="1">
        <v>0.1</v>
      </c>
      <c r="G13" s="1">
        <f>20*LOG10(Table134[[#This Row],[Vo '[V']]]/Table134[[#This Row],[Vi '[V']]])</f>
        <v>-27.95880017344075</v>
      </c>
      <c r="H13" s="1"/>
    </row>
  </sheetData>
  <mergeCells count="2">
    <mergeCell ref="B1:D1"/>
    <mergeCell ref="E1:G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Talkthrough</vt:lpstr>
      <vt:lpstr>FIR EQ</vt:lpstr>
      <vt:lpstr>FIR LSTSQR</vt:lpstr>
      <vt:lpstr>IIR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 Gabriel Lugano</dc:creator>
  <cp:lastModifiedBy>Ana  Nuñez</cp:lastModifiedBy>
  <dcterms:created xsi:type="dcterms:W3CDTF">2023-10-12T11:49:55Z</dcterms:created>
  <dcterms:modified xsi:type="dcterms:W3CDTF">2023-10-12T20:43:30Z</dcterms:modified>
</cp:coreProperties>
</file>