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ms-excel.slicerCache+xml" PartName="/xl/slicerCaches/slicerCache1.xml"/>
  <Override ContentType="application/vnd.ms-excel.slicerCache+xml" PartName="/xl/slicerCaches/slicerCache2.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ms-office.chartex+xml" PartName="/xl/charts/chartEx1.xml"/>
  <Override ContentType="application/vnd.ms-office.chartcolorstyle+xml" PartName="/xl/charts/colors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ms-excel.slicer+xml" PartName="/xl/slicers/slicer1.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ms-office.chartstyle+xml" PartName="/xl/charts/styl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rcado_acoes" sheetId="1" r:id="rId4"/>
    <sheet state="visible" name="Cliente" sheetId="2" r:id="rId5"/>
    <sheet state="visible" name="Estatística" sheetId="3" r:id="rId6"/>
    <sheet state="visible" name="tendencia_temporal" sheetId="4" r:id="rId7"/>
    <sheet state="visible" name="compra_venda" sheetId="5" r:id="rId8"/>
    <sheet state="visible" name="cliente_compra_venda" sheetId="6" r:id="rId9"/>
    <sheet state="visible" name="cliente_lucro_prejuizo" sheetId="7" r:id="rId10"/>
    <sheet state="visible" name="gráficos" sheetId="8" r:id="rId11"/>
  </sheets>
  <definedNames>
    <definedName hidden="1" localSheetId="0" name="Z_5847EE58_0FC3_456C_B165_F6AE1110C0BD_.wvu.FilterData">mercado_acoes!$A$1:$O$2001</definedName>
    <definedName hidden="1" localSheetId="0" name="Z_DE8AEF71_DB9B_4F90_89A9_B4913349C4BC_.wvu.FilterData">mercado_acoes!$A$1:$O$2001</definedName>
    <definedName hidden="1" localSheetId="0" name="Z_5AE86FA1_0B58_4EC2_97A6_55393062A694_.wvu.FilterData">mercado_acoes!$A$1:$O$2001</definedName>
    <definedName hidden="1" localSheetId="0" name="Z_EA8E2425_7B26_43EE_B3CC_971D93BB0592_.wvu.FilterData">mercado_acoes!$A$1:$O$2001</definedName>
    <definedName hidden="1" localSheetId="0" name="Z_73C5B3E4_FF1B_42A5_81D7_03182F391332_.wvu.FilterData">mercado_acoes!$A$1:$O$2001</definedName>
    <definedName name="SlicerCache_Table_1_Col_3">#N/A</definedName>
    <definedName name="SlicerCache_Table_1_Col_5">#N/A</definedName>
  </definedNames>
  <calcPr/>
  <customWorkbookViews>
    <customWorkbookView activeSheetId="0" maximized="1" windowHeight="0" windowWidth="0" guid="{EA8E2425-7B26-43EE-B3CC-971D93BB0592}" name="Filtrar operações de venda"/>
    <customWorkbookView activeSheetId="0" maximized="1" windowHeight="0" windowWidth="0" guid="{5AE86FA1-0B58-4EC2-97A6-55393062A694}" name="Filtrar operações de compra"/>
    <customWorkbookView activeSheetId="0" maximized="1" windowHeight="0" windowWidth="0" guid="{DE8AEF71-DB9B-4F90-89A9-B4913349C4BC}" name="Filtro 1"/>
    <customWorkbookView activeSheetId="0" maximized="1" windowHeight="0" windowWidth="0" guid="{5847EE58-0FC3-456C-B165-F6AE1110C0BD}" name="Filtro 2"/>
    <customWorkbookView activeSheetId="0" maximized="1" windowHeight="0" windowWidth="0" guid="{73C5B3E4-FF1B-42A5-81D7-03182F391332}" name="Filtro 3"/>
  </customWorkbookViews>
  <pivotCaches>
    <pivotCache cacheId="0" r:id="rId12"/>
    <pivotCache cacheId="1" r:id="rId13"/>
  </pivotCaches>
  <extLst>
    <ext uri="GoogleSheetsCustomDataVersion2">
      <go:sheetsCustomData xmlns:go="http://customooxmlschemas.google.com/" r:id="rId16" roundtripDataChecksum="D7vddKpwhmjn7vZhCrxaEKPUU5gWKz0cu8s9wP7VGLY="/>
    </ext>
    <ext uri="{46BE6895-7355-4a93-B00E-2C351335B9C9}">
      <x15:slicerCaches>
        <x14:slicerCache r:id="rId14"/>
        <x14:slicerCache r:id="rId15"/>
      </x15:slicerCaches>
    </ext>
  </extLst>
</workbook>
</file>

<file path=xl/sharedStrings.xml><?xml version="1.0" encoding="utf-8"?>
<sst xmlns="http://schemas.openxmlformats.org/spreadsheetml/2006/main" count="8344" uniqueCount="254">
  <si>
    <t>Código Cliente</t>
  </si>
  <si>
    <t>Nome Cliente</t>
  </si>
  <si>
    <t>Email Cliente</t>
  </si>
  <si>
    <t>Operação</t>
  </si>
  <si>
    <t>Stiker</t>
  </si>
  <si>
    <t>Preco</t>
  </si>
  <si>
    <t>Data</t>
  </si>
  <si>
    <t>Dia</t>
  </si>
  <si>
    <t>Mês</t>
  </si>
  <si>
    <t>Ano</t>
  </si>
  <si>
    <t>CONTAGEM</t>
  </si>
  <si>
    <t>INTERVALO PREÇO</t>
  </si>
  <si>
    <t>DESVIO PADRÃO PREÇO</t>
  </si>
  <si>
    <t>NORMALIZAÇÃO PREÇO</t>
  </si>
  <si>
    <t>NORMALIZAÇÃO AJUSTADA</t>
  </si>
  <si>
    <t>COUNTA de Stiker</t>
  </si>
  <si>
    <t>Ranking stikers negociados</t>
  </si>
  <si>
    <t>Larissa Gomes</t>
  </si>
  <si>
    <t>larissa.gomes94@exemplo.com</t>
  </si>
  <si>
    <t>Compra</t>
  </si>
  <si>
    <t>IGTA3</t>
  </si>
  <si>
    <t>ABEV3</t>
  </si>
  <si>
    <t>Contagem</t>
  </si>
  <si>
    <t>Gabriela Mendes</t>
  </si>
  <si>
    <t>gabriela.mendes90@exemplo.com</t>
  </si>
  <si>
    <t>Venda</t>
  </si>
  <si>
    <t>VIVT3</t>
  </si>
  <si>
    <t>B3SA3</t>
  </si>
  <si>
    <t>WEGE3</t>
  </si>
  <si>
    <t>Camila Rocha</t>
  </si>
  <si>
    <t>camila.rocha10@exemplo.com</t>
  </si>
  <si>
    <t>LREN3</t>
  </si>
  <si>
    <t>BBAS3</t>
  </si>
  <si>
    <t>ITUB4</t>
  </si>
  <si>
    <t>Beatriz Almeida</t>
  </si>
  <si>
    <t>beatriz.almeida66@exemplo.com</t>
  </si>
  <si>
    <t>PETR4</t>
  </si>
  <si>
    <t>BBDC4</t>
  </si>
  <si>
    <t>HAPV3</t>
  </si>
  <si>
    <t>Sofia Melo</t>
  </si>
  <si>
    <t>sofia.melo31@exemplo.com</t>
  </si>
  <si>
    <t>CSAN3</t>
  </si>
  <si>
    <t>BHIA3</t>
  </si>
  <si>
    <t>sofia.melo78@exemplo.com</t>
  </si>
  <si>
    <t>CPFE3</t>
  </si>
  <si>
    <t>MGLU3</t>
  </si>
  <si>
    <t>Lucas Cardoso</t>
  </si>
  <si>
    <t>lucas.cardoso77@exemplo.com</t>
  </si>
  <si>
    <t>RENT3</t>
  </si>
  <si>
    <t>Clara Costa</t>
  </si>
  <si>
    <t>clara.costa91@exemplo.com</t>
  </si>
  <si>
    <t>VALE3</t>
  </si>
  <si>
    <t>SANB11</t>
  </si>
  <si>
    <t>Felipe Ribeiro</t>
  </si>
  <si>
    <t>felipe.ribeiro44@exemplo.com</t>
  </si>
  <si>
    <t>Guilherme Oliveira</t>
  </si>
  <si>
    <t>guilherme.oliveira36@exemplo.com</t>
  </si>
  <si>
    <t>JBSS3</t>
  </si>
  <si>
    <t>Marcos Costa</t>
  </si>
  <si>
    <t>marcos.costa57@exemplo.com</t>
  </si>
  <si>
    <t>Laura Rodrigues</t>
  </si>
  <si>
    <t>laura.rodrigues54@exemplo.com</t>
  </si>
  <si>
    <t>Pedro Lima</t>
  </si>
  <si>
    <t>pedro.lima14@exemplo.com</t>
  </si>
  <si>
    <t>Rafael Cardoso</t>
  </si>
  <si>
    <t>rafael.cardoso85@exemplo.com</t>
  </si>
  <si>
    <t>Mateus Santos</t>
  </si>
  <si>
    <t>mateus.santos41@exemplo.com</t>
  </si>
  <si>
    <t>Isabella Ferreira</t>
  </si>
  <si>
    <t>isabella.ferreira95@exemplo.com</t>
  </si>
  <si>
    <t>TAEE4</t>
  </si>
  <si>
    <t>Gustavo Santos</t>
  </si>
  <si>
    <t>gustavo.santos79@exemplo.com</t>
  </si>
  <si>
    <t>Amanda Rocha</t>
  </si>
  <si>
    <t>amanda.rocha53@exemplo.com</t>
  </si>
  <si>
    <t>Clara Pereira</t>
  </si>
  <si>
    <t>clara.pereira11@exemplo.com</t>
  </si>
  <si>
    <t>Luis Rocha</t>
  </si>
  <si>
    <t>luis.rocha1@exemplo.com</t>
  </si>
  <si>
    <t>Total geral</t>
  </si>
  <si>
    <t>Felipe Oliveira</t>
  </si>
  <si>
    <t>felipe.oliveira37@exemplo.com</t>
  </si>
  <si>
    <t>Larissa Carvalho</t>
  </si>
  <si>
    <t>larissa.carvalho96@exemplo.com</t>
  </si>
  <si>
    <t>Ana Oliveira</t>
  </si>
  <si>
    <t>ana.oliveira96@exemplo.com</t>
  </si>
  <si>
    <t>Alice Machado</t>
  </si>
  <si>
    <t>alice.machado47@exemplo.com</t>
  </si>
  <si>
    <t>Laura Lima</t>
  </si>
  <si>
    <t>laura.lima68@exemplo.com</t>
  </si>
  <si>
    <t>Camila Lima</t>
  </si>
  <si>
    <t>camila.lima44@exemplo.com</t>
  </si>
  <si>
    <t>Rodrigo Melo</t>
  </si>
  <si>
    <t>rodrigo.melo22@exemplo.com</t>
  </si>
  <si>
    <t>Marcos Rocha</t>
  </si>
  <si>
    <t>marcos.rocha41@exemplo.com</t>
  </si>
  <si>
    <t>Luiza Souza</t>
  </si>
  <si>
    <t>luiza.souza53@exemplo.com</t>
  </si>
  <si>
    <t>Rodrigo Pereira</t>
  </si>
  <si>
    <t>rodrigo.pereira12@exemplo.com</t>
  </si>
  <si>
    <t>Leonardo Ribeiro</t>
  </si>
  <si>
    <t>leonardo.ribeiro64@exemplo.com</t>
  </si>
  <si>
    <t>Gabriela Pereira</t>
  </si>
  <si>
    <t>gabriela.pereira44@exemplo.com</t>
  </si>
  <si>
    <t>larissa.gomes18@exemplo.com</t>
  </si>
  <si>
    <t>Isabella Silva</t>
  </si>
  <si>
    <t>isabella.silva63@exemplo.com</t>
  </si>
  <si>
    <t>Julia Martins</t>
  </si>
  <si>
    <t>julia.martins14@exemplo.com</t>
  </si>
  <si>
    <t>Leonardo Almeida</t>
  </si>
  <si>
    <t>leonardo.almeida31@exemplo.com</t>
  </si>
  <si>
    <t>Luiza Costa</t>
  </si>
  <si>
    <t>luiza.costa78@exemplo.com</t>
  </si>
  <si>
    <t>Bruno Melo</t>
  </si>
  <si>
    <t>bruno.melo27@exemplo.com</t>
  </si>
  <si>
    <t>Guilherme Silva</t>
  </si>
  <si>
    <t>guilherme.silva74@exemplo.com</t>
  </si>
  <si>
    <t>Beatriz Silva</t>
  </si>
  <si>
    <t>beatriz.silva61@exemplo.com</t>
  </si>
  <si>
    <t>Rodrigo Lima</t>
  </si>
  <si>
    <t>rodrigo.lima45@exemplo.com</t>
  </si>
  <si>
    <t>Gabriel Fonseca</t>
  </si>
  <si>
    <t>gabriel.fonseca66@exemplo.com</t>
  </si>
  <si>
    <t>Pedro Silva</t>
  </si>
  <si>
    <t>pedro.silva50@exemplo.com</t>
  </si>
  <si>
    <t>laura.lima25@exemplo.com</t>
  </si>
  <si>
    <t>Gabriel Oliveira</t>
  </si>
  <si>
    <t>gabriel.oliveira13@exemplo.com</t>
  </si>
  <si>
    <t>Eduardo Pereira</t>
  </si>
  <si>
    <t>eduardo.pereira13@exemplo.com</t>
  </si>
  <si>
    <t>Mateus Gomes</t>
  </si>
  <si>
    <t>mateus.gomes40@exemplo.com</t>
  </si>
  <si>
    <t>Felipe Silva</t>
  </si>
  <si>
    <t>felipe.silva52@exemplo.com</t>
  </si>
  <si>
    <t>Eduardo Silva</t>
  </si>
  <si>
    <t>eduardo.silva54@exemplo.com</t>
  </si>
  <si>
    <t>Gabriela Almeida</t>
  </si>
  <si>
    <t>gabriela.almeida7@exemplo.com</t>
  </si>
  <si>
    <t>mateus.gomes98@exemplo.com</t>
  </si>
  <si>
    <t>Camila Souza</t>
  </si>
  <si>
    <t>camila.souza82@exemplo.com</t>
  </si>
  <si>
    <t>Felipe Santos</t>
  </si>
  <si>
    <t>felipe.santos70@exemplo.com</t>
  </si>
  <si>
    <t>Beatriz Ribeiro</t>
  </si>
  <si>
    <t>beatriz.ribeiro50@exemplo.com</t>
  </si>
  <si>
    <t>Rafael Oliveira</t>
  </si>
  <si>
    <t>rafael.oliveira88@exemplo.com</t>
  </si>
  <si>
    <t>Bruno Rodrigues</t>
  </si>
  <si>
    <t>bruno.rodrigues89@exemplo.com</t>
  </si>
  <si>
    <t>larissa.gomes98@exemplo.com</t>
  </si>
  <si>
    <t>clara.pereira30@exemplo.com</t>
  </si>
  <si>
    <t>Guilherme Ferreira</t>
  </si>
  <si>
    <t>guilherme.ferreira50@exemplo.com</t>
  </si>
  <si>
    <t>Giovanna Carvalho</t>
  </si>
  <si>
    <t>giovanna.carvalho88@exemplo.com</t>
  </si>
  <si>
    <t>Gabriel Machado</t>
  </si>
  <si>
    <t>gabriel.machado40@exemplo.com</t>
  </si>
  <si>
    <t>Lucas Ribeiro</t>
  </si>
  <si>
    <t>lucas.ribeiro15@exemplo.com</t>
  </si>
  <si>
    <t>Rafael Rocha</t>
  </si>
  <si>
    <t>rafael.rocha93@exemplo.com</t>
  </si>
  <si>
    <t>Lucas Costa</t>
  </si>
  <si>
    <t>lucas.costa80@exemplo.com</t>
  </si>
  <si>
    <t>Ana Santos</t>
  </si>
  <si>
    <t>ana.santos99@exemplo.com</t>
  </si>
  <si>
    <t>gabriela.pereira87@exemplo.com</t>
  </si>
  <si>
    <t>Camila Pereira</t>
  </si>
  <si>
    <t>camila.pereira21@exemplo.com</t>
  </si>
  <si>
    <t>Giovanna Rocha</t>
  </si>
  <si>
    <t>giovanna.rocha93@exemplo.com</t>
  </si>
  <si>
    <t>clara.pereira12@exemplo.com</t>
  </si>
  <si>
    <t>Gustavo Souza</t>
  </si>
  <si>
    <t>gustavo.souza88@exemplo.com</t>
  </si>
  <si>
    <t>sofia.melo10@exemplo.com</t>
  </si>
  <si>
    <t>Leonardo Ferreira</t>
  </si>
  <si>
    <t>leonardo.ferreira67@exemplo.com</t>
  </si>
  <si>
    <t>camila.souza43@exemplo.com</t>
  </si>
  <si>
    <t>rodrigo.melo72@exemplo.com</t>
  </si>
  <si>
    <t>Julia Santos</t>
  </si>
  <si>
    <t>julia.santos76@exemplo.com</t>
  </si>
  <si>
    <t>Gabriela Costa</t>
  </si>
  <si>
    <t>gabriela.costa15@exemplo.com</t>
  </si>
  <si>
    <t>Amanda Santos</t>
  </si>
  <si>
    <t>amanda.santos76@exemplo.com</t>
  </si>
  <si>
    <t>Guilherme Fonseca</t>
  </si>
  <si>
    <t>guilherme.fonseca27@exemplo.com</t>
  </si>
  <si>
    <t>gabriela.costa24@exemplo.com</t>
  </si>
  <si>
    <t>Giovanna Gomes</t>
  </si>
  <si>
    <t>giovanna.gomes22@exemplo.com</t>
  </si>
  <si>
    <t>Marcos Souza</t>
  </si>
  <si>
    <t>marcos.souza65@exemplo.com</t>
  </si>
  <si>
    <t>Gabriela Melo</t>
  </si>
  <si>
    <t>gabriela.melo17@exemplo.com</t>
  </si>
  <si>
    <t>Ana Carvalho</t>
  </si>
  <si>
    <t>ana.carvalho5@exemplo.com</t>
  </si>
  <si>
    <t>Leonardo Souza</t>
  </si>
  <si>
    <t>leonardo.souza93@exemplo.com</t>
  </si>
  <si>
    <t>Ana Ferreira</t>
  </si>
  <si>
    <t>ana.ferreira30@exemplo.com</t>
  </si>
  <si>
    <t>Eduardo Fonseca</t>
  </si>
  <si>
    <t>eduardo.fonseca58@exemplo.com</t>
  </si>
  <si>
    <t>Mateus Silva</t>
  </si>
  <si>
    <t>mateus.silva8@exemplo.com</t>
  </si>
  <si>
    <t>Marcos Lima</t>
  </si>
  <si>
    <t>marcos.lima55@exemplo.com</t>
  </si>
  <si>
    <t>Luis Lima</t>
  </si>
  <si>
    <t>luis.lima28@exemplo.com</t>
  </si>
  <si>
    <t>Gustavo Costa</t>
  </si>
  <si>
    <t>gustavo.costa83@exemplo.com</t>
  </si>
  <si>
    <t>Larissa Souza</t>
  </si>
  <si>
    <t>larissa.souza29@exemplo.com</t>
  </si>
  <si>
    <t>Amanda Mendes</t>
  </si>
  <si>
    <t>amanda.mendes49@exemplo.com</t>
  </si>
  <si>
    <t>Camila Oliveira</t>
  </si>
  <si>
    <t>camila.oliveira84@exemplo.com</t>
  </si>
  <si>
    <t>Isabella Almeida</t>
  </si>
  <si>
    <t>isabella.almeida63@exemplo.com</t>
  </si>
  <si>
    <t>giovanna.gomes34@exemplo.com</t>
  </si>
  <si>
    <t>Amanda Almeida</t>
  </si>
  <si>
    <t>amanda.almeida25@exemplo.com</t>
  </si>
  <si>
    <t>beatriz.ribeiro6@exemplo.com</t>
  </si>
  <si>
    <t>Giovanna Pereira</t>
  </si>
  <si>
    <t>giovanna.pereira73@exemplo.com</t>
  </si>
  <si>
    <t>Sofia Mendes</t>
  </si>
  <si>
    <t>sofia.mendes47@exemplo.com</t>
  </si>
  <si>
    <t>Rodrigo Cardoso</t>
  </si>
  <si>
    <t>rodrigo.cardoso48@exemplo.com</t>
  </si>
  <si>
    <t xml:space="preserve">E-mail do cliente: </t>
  </si>
  <si>
    <t xml:space="preserve">Contagem das operações: </t>
  </si>
  <si>
    <t xml:space="preserve">Soma das operações: </t>
  </si>
  <si>
    <t xml:space="preserve">Média das operações: </t>
  </si>
  <si>
    <t>Código do cliente</t>
  </si>
  <si>
    <t>Nome</t>
  </si>
  <si>
    <t>Email</t>
  </si>
  <si>
    <t>SOMA</t>
  </si>
  <si>
    <t>MÍNIMO</t>
  </si>
  <si>
    <t>MÁXIMO</t>
  </si>
  <si>
    <t>MÉDIA</t>
  </si>
  <si>
    <t>MEDIANA</t>
  </si>
  <si>
    <t>MODA</t>
  </si>
  <si>
    <t>VARIANCIA</t>
  </si>
  <si>
    <t>DESVIO PADRÃO</t>
  </si>
  <si>
    <t>QTD OPERAÇÕES 2023</t>
  </si>
  <si>
    <t>MÊS</t>
  </si>
  <si>
    <t>OPERAÇÕES MENSAIS</t>
  </si>
  <si>
    <t>PREVISÃO MÊS 12</t>
  </si>
  <si>
    <t>REAL - PREVISTO</t>
  </si>
  <si>
    <t>Quantidade Operações</t>
  </si>
  <si>
    <t>Soma das Operações</t>
  </si>
  <si>
    <t>Valores</t>
  </si>
  <si>
    <t>Quantidade</t>
  </si>
  <si>
    <t>Soma da Operação</t>
  </si>
  <si>
    <t>Total</t>
  </si>
  <si>
    <t>Lucro/Prejuízo</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</si>
</sst>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R$ -416]#,##0.00"/>
    <numFmt numFmtId="165" formatCode="dd/MM/yyyy"/>
    <numFmt numFmtId="166" formatCode="dd/mm/yyyy"/>
  </numFmts>
  <fonts count="8">
    <font>
      <sz val="10.0"/>
      <color rgb="FF000000"/>
      <name val="Verdana"/>
      <scheme val="minor"/>
    </font>
    <font>
      <color theme="1"/>
      <name val="Arial"/>
    </font>
    <font>
      <color theme="1"/>
      <name val="Verdana"/>
    </font>
    <font>
      <color theme="1"/>
      <name val="Verdana"/>
      <scheme val="minor"/>
    </font>
    <font>
      <color rgb="FF1A1A1A"/>
      <name val="Verdana"/>
    </font>
    <font>
      <color rgb="FF000000"/>
      <name val="Verdana"/>
      <scheme val="minor"/>
    </font>
    <font>
      <b/>
      <color rgb="FF000000"/>
      <name val="Verdana"/>
    </font>
    <font>
      <b/>
      <color theme="1"/>
      <name val="Verdana"/>
    </font>
  </fonts>
  <fills count="2">
    <fill>
      <patternFill patternType="none"/>
    </fill>
    <fill>
      <patternFill patternType="lightGray"/>
    </fill>
  </fills>
  <borders count="1">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1" xfId="0" applyFont="1" applyNumberFormat="1"/>
    <xf borderId="0" fillId="0" fontId="1" numFmtId="49" xfId="0" applyFont="1" applyNumberFormat="1"/>
    <xf borderId="0" fillId="0" fontId="1" numFmtId="164" xfId="0" applyFont="1" applyNumberFormat="1"/>
    <xf borderId="0" fillId="0" fontId="1" numFmtId="165" xfId="0" applyFont="1" applyNumberFormat="1"/>
    <xf borderId="0" fillId="0" fontId="1" numFmtId="0" xfId="0" applyFont="1"/>
    <xf borderId="0" fillId="0" fontId="2" numFmtId="0" xfId="0" applyFont="1"/>
    <xf borderId="0" fillId="0" fontId="3" numFmtId="49" xfId="0" applyFont="1" applyNumberFormat="1"/>
    <xf borderId="0" fillId="0" fontId="3" numFmtId="0" xfId="0" applyFont="1"/>
    <xf borderId="0" fillId="0" fontId="3" numFmtId="0" xfId="0" applyAlignment="1" applyFont="1">
      <alignment horizontal="center" readingOrder="0"/>
    </xf>
    <xf borderId="0" fillId="0" fontId="1" numFmtId="166" xfId="0" applyFont="1" applyNumberFormat="1"/>
    <xf borderId="0" fillId="0" fontId="2" numFmtId="164" xfId="0" applyFont="1" applyNumberFormat="1"/>
    <xf borderId="0" fillId="0" fontId="3" numFmtId="49" xfId="0" applyAlignment="1" applyFont="1" applyNumberFormat="1">
      <alignment horizontal="center"/>
    </xf>
    <xf borderId="0" fillId="0" fontId="3" numFmtId="0" xfId="0" applyAlignment="1" applyFont="1">
      <alignment horizontal="center"/>
    </xf>
    <xf borderId="0" fillId="0" fontId="1" numFmtId="0" xfId="0" applyAlignment="1" applyFont="1">
      <alignment vertical="bottom"/>
    </xf>
    <xf borderId="0" fillId="0" fontId="2" numFmtId="49" xfId="0" applyFont="1" applyNumberFormat="1"/>
    <xf borderId="0" fillId="0" fontId="1" numFmtId="0" xfId="0" applyAlignment="1" applyFont="1">
      <alignment horizontal="center"/>
    </xf>
    <xf borderId="0" fillId="0" fontId="2" numFmtId="0" xfId="0" applyAlignment="1" applyFont="1">
      <alignment horizontal="center"/>
    </xf>
    <xf borderId="0" fillId="0" fontId="3" numFmtId="164" xfId="0" applyFont="1" applyNumberFormat="1"/>
    <xf borderId="0" fillId="0" fontId="2" numFmtId="0" xfId="0" applyAlignment="1" applyFont="1">
      <alignment vertical="center"/>
    </xf>
    <xf borderId="0" fillId="0" fontId="2" numFmtId="0" xfId="0" applyAlignment="1" applyFont="1">
      <alignment horizontal="center"/>
    </xf>
    <xf borderId="0" fillId="0" fontId="3" numFmtId="0" xfId="0" applyFont="1"/>
    <xf borderId="0" fillId="0" fontId="3" numFmtId="49" xfId="0" applyFont="1" applyNumberFormat="1"/>
    <xf borderId="0" fillId="0" fontId="3" numFmtId="1" xfId="0" applyFont="1" applyNumberFormat="1"/>
    <xf borderId="0" fillId="0" fontId="3" numFmtId="1" xfId="0" applyFont="1" applyNumberFormat="1"/>
    <xf borderId="0" fillId="0" fontId="2" numFmtId="49" xfId="0" applyAlignment="1" applyFont="1" applyNumberFormat="1">
      <alignment horizontal="center"/>
    </xf>
    <xf borderId="0" fillId="0" fontId="4" numFmtId="0" xfId="0" applyAlignment="1" applyFont="1">
      <alignment horizontal="center" readingOrder="0"/>
    </xf>
    <xf borderId="0" fillId="0" fontId="3" numFmtId="0" xfId="0" applyAlignment="1" applyFont="1">
      <alignment readingOrder="0"/>
    </xf>
    <xf borderId="0" fillId="0" fontId="3" numFmtId="164" xfId="0" applyFont="1" applyNumberFormat="1"/>
    <xf borderId="0" fillId="0" fontId="2" numFmtId="164" xfId="0" applyAlignment="1" applyFont="1" applyNumberFormat="1">
      <alignment horizontal="center"/>
    </xf>
    <xf borderId="0" fillId="0" fontId="2" numFmtId="0" xfId="0" applyFont="1"/>
    <xf borderId="0" fillId="0" fontId="5" numFmtId="49" xfId="0" applyFont="1" applyNumberFormat="1"/>
    <xf borderId="0" fillId="0" fontId="6" numFmtId="0" xfId="0" applyAlignment="1" applyFont="1">
      <alignment horizontal="center"/>
    </xf>
    <xf borderId="0" fillId="0" fontId="7" numFmtId="0" xfId="0" applyAlignment="1" applyFont="1">
      <alignment horizontal="center"/>
    </xf>
  </cellXfs>
  <cellStyles count="1">
    <cellStyle xfId="0" name="Normal" builtinId="0"/>
  </cellStyles>
  <dxfs count="6">
    <dxf>
      <font/>
      <fill>
        <patternFill patternType="none"/>
      </fill>
      <border/>
    </dxf>
    <dxf>
      <font/>
      <fill>
        <patternFill patternType="solid">
          <fgColor rgb="FF26A69A"/>
          <bgColor rgb="FF26A69A"/>
        </patternFill>
      </fill>
      <border/>
    </dxf>
    <dxf>
      <font/>
      <fill>
        <patternFill patternType="solid">
          <fgColor rgb="FFFFFFFF"/>
          <bgColor rgb="FFFFFFFF"/>
        </patternFill>
      </fill>
      <border/>
    </dxf>
    <dxf>
      <font/>
      <fill>
        <patternFill patternType="solid">
          <fgColor rgb="FFDDF2F0"/>
          <bgColor rgb="FFDDF2F0"/>
        </patternFill>
      </fill>
      <border/>
    </dxf>
    <dxf>
      <font>
        <color rgb="FF38761D"/>
      </font>
      <fill>
        <patternFill patternType="none"/>
      </fill>
      <border/>
    </dxf>
    <dxf>
      <font>
        <color rgb="FFFF0000"/>
      </font>
      <fill>
        <patternFill patternType="none"/>
      </fill>
      <border/>
    </dxf>
  </dxfs>
  <tableStyles count="2">
    <tableStyle count="3" pivot="0" name="cliente_compra_venda-style">
      <tableStyleElement dxfId="1" type="headerRow"/>
      <tableStyleElement dxfId="2" type="firstRowStripe"/>
      <tableStyleElement dxfId="3" type="secondRowStripe"/>
    </tableStyle>
    <tableStyle count="3" pivot="0" name="cliente_lucro_prejuizo-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pivotCacheDefinition" Target="pivotCache/pivotCacheDefinition2.xml"/><Relationship Id="rId12" Type="http://schemas.openxmlformats.org/officeDocument/2006/relationships/pivotCacheDefinition" Target="pivotCache/pivotCacheDefinition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microsoft.com/office/2007/relationships/slicerCache" Target="slicerCaches/slicerCache2.xml"/><Relationship Id="rId14" Type="http://schemas.microsoft.com/office/2007/relationships/slicerCache" Target="slicerCaches/slicerCache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_rels/chartEx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Comparação de Valores Estatísticos</a:t>
            </a:r>
          </a:p>
        </c:rich>
      </c:tx>
      <c:overlay val="0"/>
    </c:title>
    <c:view3D>
      <c:rotX val="15"/>
      <c:rotY val="20"/>
      <c:depthPercent val="100"/>
      <c:rAngAx val="1"/>
    </c:view3D>
    <c:plotArea>
      <c:layout/>
      <c:bar3DChart>
        <c:barDir val="col"/>
        <c:grouping val="clustered"/>
        <c:ser>
          <c:idx val="0"/>
          <c:order val="0"/>
          <c:tx>
            <c:strRef>
              <c:f>'Estatística'!$C$1</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'Estatística'!$C$2:$C$2003</c:f>
              <c:numCache/>
            </c:numRef>
          </c:val>
        </c:ser>
        <c:ser>
          <c:idx val="1"/>
          <c:order val="1"/>
          <c:tx>
            <c:strRef>
              <c:f>'Estatística'!$D$1</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'Estatística'!$D$2:$D$2003</c:f>
              <c:numCache/>
            </c:numRef>
          </c:val>
        </c:ser>
        <c:ser>
          <c:idx val="2"/>
          <c:order val="2"/>
          <c:tx>
            <c:strRef>
              <c:f>'Estatística'!$E$1</c:f>
            </c:strRef>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'Estatística'!$E$2:$E$2003</c:f>
              <c:numCache/>
            </c:numRef>
          </c:val>
        </c:ser>
        <c:axId val="592094318"/>
        <c:axId val="1217034265"/>
      </c:bar3DChart>
      <c:catAx>
        <c:axId val="592094318"/>
        <c:scaling>
          <c:orientation val="minMax"/>
        </c:scaling>
        <c:delete val="0"/>
        <c:axPos val="b"/>
        <c:title>
          <c:tx>
            <c:rich>
              <a:bodyPr/>
              <a:lstStyle/>
              <a:p>
                <a:pPr lvl="0">
                  <a:defRPr b="0">
                    <a:solidFill>
                      <a:srgbClr val="1A1A1A"/>
                    </a:solidFill>
                    <a:latin typeface="+mn-lt"/>
                  </a:defRPr>
                </a:pPr>
                <a:r>
                  <a:rPr b="0">
                    <a:solidFill>
                      <a:srgbClr val="1A1A1A"/>
                    </a:solidFill>
                    <a:latin typeface="+mn-lt"/>
                  </a:rPr>
                  <a:t/>
                </a:r>
              </a:p>
            </c:rich>
          </c:tx>
          <c:overlay val="0"/>
        </c:title>
        <c:numFmt formatCode="General" sourceLinked="1"/>
        <c:majorTickMark val="none"/>
        <c:minorTickMark val="none"/>
        <c:spPr/>
        <c:txPr>
          <a:bodyPr/>
          <a:lstStyle/>
          <a:p>
            <a:pPr lvl="0">
              <a:defRPr b="0">
                <a:solidFill>
                  <a:srgbClr val="1A1A1A"/>
                </a:solidFill>
                <a:latin typeface="+mn-lt"/>
              </a:defRPr>
            </a:pPr>
          </a:p>
        </c:txPr>
        <c:crossAx val="1217034265"/>
      </c:catAx>
      <c:valAx>
        <c:axId val="12170342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1A1A1A"/>
                    </a:solidFill>
                    <a:latin typeface="+mn-lt"/>
                  </a:defRPr>
                </a:pPr>
                <a:r>
                  <a:rPr b="0">
                    <a:solidFill>
                      <a:srgbClr val="1A1A1A"/>
                    </a:solidFill>
                    <a:latin typeface="+mn-lt"/>
                  </a:rPr>
                  <a:t/>
                </a:r>
              </a:p>
            </c:rich>
          </c:tx>
          <c:overlay val="0"/>
        </c:title>
        <c:numFmt formatCode="General" sourceLinked="1"/>
        <c:majorTickMark val="none"/>
        <c:minorTickMark val="none"/>
        <c:tickLblPos val="nextTo"/>
        <c:spPr>
          <a:ln/>
        </c:spPr>
        <c:txPr>
          <a:bodyPr/>
          <a:lstStyle/>
          <a:p>
            <a:pPr lvl="0">
              <a:defRPr b="0">
                <a:solidFill>
                  <a:srgbClr val="1A1A1A"/>
                </a:solidFill>
                <a:latin typeface="+mn-lt"/>
              </a:defRPr>
            </a:pPr>
          </a:p>
        </c:txPr>
        <c:crossAx val="592094318"/>
      </c:valAx>
    </c:plotArea>
    <c:legend>
      <c:legendPos val="r"/>
      <c:overlay val="0"/>
      <c:txPr>
        <a:bodyPr/>
        <a:lstStyle/>
        <a:p>
          <a:pPr lvl="0">
            <a:defRPr b="0">
              <a:solidFill>
                <a:srgbClr val="313131"/>
              </a:solidFill>
              <a:latin typeface="Roboto"/>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TOP 5 clientes em valor transacional</a:t>
            </a:r>
          </a:p>
        </c:rich>
      </c:tx>
      <c:overlay val="0"/>
    </c:title>
    <c:plotArea>
      <c:layout/>
      <c:barChart>
        <c:barDir val="bar"/>
        <c:ser>
          <c:idx val="0"/>
          <c:order val="0"/>
          <c:tx>
            <c:strRef>
              <c:f>cliente_compra_venda!$N$1:$N$3</c:f>
            </c:strRef>
          </c:tx>
          <c:spPr>
            <a:solidFill>
              <a:schemeClr val="accent1"/>
            </a:solidFill>
            <a:ln cmpd="sng">
              <a:solidFill>
                <a:srgbClr val="000000"/>
              </a:solidFill>
            </a:ln>
          </c:spPr>
          <c:cat>
            <c:strRef>
              <c:f>cliente_compra_venda!$L$4:$L$8</c:f>
            </c:strRef>
          </c:cat>
          <c:val>
            <c:numRef>
              <c:f>cliente_compra_venda!$N$4:$N$8</c:f>
              <c:numCache/>
            </c:numRef>
          </c:val>
        </c:ser>
        <c:ser>
          <c:idx val="1"/>
          <c:order val="1"/>
          <c:tx>
            <c:strRef>
              <c:f>cliente_compra_venda!$P$1:$P$3</c:f>
            </c:strRef>
          </c:tx>
          <c:spPr>
            <a:solidFill>
              <a:schemeClr val="accent2"/>
            </a:solidFill>
            <a:ln cmpd="sng">
              <a:solidFill>
                <a:srgbClr val="000000"/>
              </a:solidFill>
            </a:ln>
          </c:spPr>
          <c:cat>
            <c:strRef>
              <c:f>cliente_compra_venda!$L$4:$L$8</c:f>
            </c:strRef>
          </c:cat>
          <c:val>
            <c:numRef>
              <c:f>cliente_compra_venda!$P$4:$P$8</c:f>
              <c:numCache/>
            </c:numRef>
          </c:val>
        </c:ser>
        <c:ser>
          <c:idx val="2"/>
          <c:order val="2"/>
          <c:tx>
            <c:strRef>
              <c:f>cliente_compra_venda!$R$1:$R$3</c:f>
            </c:strRef>
          </c:tx>
          <c:spPr>
            <a:solidFill>
              <a:schemeClr val="accent3"/>
            </a:solidFill>
            <a:ln cmpd="sng">
              <a:solidFill>
                <a:srgbClr val="000000"/>
              </a:solidFill>
            </a:ln>
          </c:spPr>
          <c:cat>
            <c:strRef>
              <c:f>cliente_compra_venda!$L$4:$L$8</c:f>
            </c:strRef>
          </c:cat>
          <c:val>
            <c:numRef>
              <c:f>cliente_compra_venda!$R$4:$R$8</c:f>
              <c:numCache/>
            </c:numRef>
          </c:val>
        </c:ser>
        <c:axId val="1967328971"/>
        <c:axId val="1324232179"/>
      </c:barChart>
      <c:catAx>
        <c:axId val="1967328971"/>
        <c:scaling>
          <c:orientation val="maxMin"/>
        </c:scaling>
        <c:delete val="0"/>
        <c:axPos val="l"/>
        <c:title>
          <c:tx>
            <c:rich>
              <a:bodyPr/>
              <a:lstStyle/>
              <a:p>
                <a:pPr lvl="0">
                  <a:defRPr b="0">
                    <a:solidFill>
                      <a:srgbClr val="1A1A1A"/>
                    </a:solidFill>
                    <a:latin typeface="+mn-lt"/>
                  </a:defRPr>
                </a:pPr>
                <a:r>
                  <a:rPr b="0">
                    <a:solidFill>
                      <a:srgbClr val="1A1A1A"/>
                    </a:solidFill>
                    <a:latin typeface="+mn-lt"/>
                  </a:rPr>
                  <a:t>Nome Cliente</a:t>
                </a:r>
              </a:p>
            </c:rich>
          </c:tx>
          <c:overlay val="0"/>
        </c:title>
        <c:numFmt formatCode="General" sourceLinked="1"/>
        <c:majorTickMark val="none"/>
        <c:minorTickMark val="none"/>
        <c:spPr/>
        <c:txPr>
          <a:bodyPr/>
          <a:lstStyle/>
          <a:p>
            <a:pPr lvl="0">
              <a:defRPr b="0">
                <a:solidFill>
                  <a:srgbClr val="1A1A1A"/>
                </a:solidFill>
                <a:latin typeface="+mn-lt"/>
              </a:defRPr>
            </a:pPr>
          </a:p>
        </c:txPr>
        <c:crossAx val="1324232179"/>
      </c:catAx>
      <c:valAx>
        <c:axId val="132423217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1A1A1A"/>
                    </a:solidFill>
                    <a:latin typeface="+mn-lt"/>
                  </a:defRPr>
                </a:pPr>
                <a:r>
                  <a:rPr b="0">
                    <a:solidFill>
                      <a:srgbClr val="1A1A1A"/>
                    </a:solidFill>
                    <a:latin typeface="+mn-lt"/>
                  </a:rPr>
                  <a:t/>
                </a:r>
              </a:p>
            </c:rich>
          </c:tx>
          <c:overlay val="0"/>
        </c:title>
        <c:numFmt formatCode="General" sourceLinked="1"/>
        <c:majorTickMark val="none"/>
        <c:minorTickMark val="none"/>
        <c:tickLblPos val="nextTo"/>
        <c:spPr>
          <a:ln/>
        </c:spPr>
        <c:txPr>
          <a:bodyPr/>
          <a:lstStyle/>
          <a:p>
            <a:pPr lvl="0">
              <a:defRPr b="0">
                <a:solidFill>
                  <a:srgbClr val="1A1A1A"/>
                </a:solidFill>
                <a:latin typeface="+mn-lt"/>
              </a:defRPr>
            </a:pPr>
          </a:p>
        </c:txPr>
        <c:crossAx val="1967328971"/>
        <c:crosses val="max"/>
      </c:valAx>
    </c:plotArea>
    <c:legend>
      <c:legendPos val="r"/>
      <c:overlay val="0"/>
      <c:txPr>
        <a:bodyPr/>
        <a:lstStyle/>
        <a:p>
          <a:pPr lvl="0">
            <a:defRPr b="0">
              <a:solidFill>
                <a:srgbClr val="313131"/>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Percentual compra+venda por ticker</a:t>
            </a:r>
          </a:p>
        </c:rich>
      </c:tx>
      <c:overlay val="0"/>
    </c:title>
    <c:view3D>
      <c:rotX val="50"/>
      <c:perspective val="0"/>
    </c:view3D>
    <c:plotArea>
      <c:layout/>
      <c:pie3DChart>
        <c:varyColors val="1"/>
        <c:ser>
          <c:idx val="0"/>
          <c:order val="0"/>
          <c:tx>
            <c:strRef>
              <c:f>cliente_lucro_prejuizo!$B$2</c:f>
            </c:strRef>
          </c:tx>
          <c:dPt>
            <c:idx val="0"/>
            <c:spPr>
              <a:solidFill>
                <a:schemeClr val="accent2"/>
              </a:solidFill>
            </c:spPr>
          </c:dPt>
          <c:dPt>
            <c:idx val="1"/>
            <c:spPr>
              <a:solidFill>
                <a:srgbClr val="26A69A"/>
              </a:solidFill>
            </c:spPr>
          </c:dPt>
          <c:dPt>
            <c:idx val="2"/>
            <c:spPr>
              <a:solidFill>
                <a:schemeClr val="accent2"/>
              </a:solidFill>
            </c:spPr>
          </c:dPt>
          <c:dPt>
            <c:idx val="3"/>
            <c:spPr>
              <a:solidFill>
                <a:srgbClr val="26A69A"/>
              </a:solidFill>
            </c:spPr>
          </c:dPt>
          <c:dPt>
            <c:idx val="4"/>
            <c:spPr>
              <a:solidFill>
                <a:schemeClr val="accent2"/>
              </a:solidFill>
            </c:spPr>
          </c:dPt>
          <c:dPt>
            <c:idx val="5"/>
            <c:spPr>
              <a:solidFill>
                <a:srgbClr val="26A69A"/>
              </a:solidFill>
            </c:spPr>
          </c:dPt>
          <c:dPt>
            <c:idx val="6"/>
            <c:spPr>
              <a:solidFill>
                <a:schemeClr val="accent2"/>
              </a:solidFill>
            </c:spPr>
          </c:dPt>
          <c:dPt>
            <c:idx val="7"/>
            <c:spPr>
              <a:solidFill>
                <a:srgbClr val="26A69A"/>
              </a:solidFill>
            </c:spPr>
          </c:dPt>
          <c:dPt>
            <c:idx val="8"/>
            <c:spPr>
              <a:solidFill>
                <a:schemeClr val="accent2"/>
              </a:solidFill>
            </c:spPr>
          </c:dPt>
          <c:dPt>
            <c:idx val="9"/>
            <c:spPr>
              <a:solidFill>
                <a:srgbClr val="26A69A"/>
              </a:solidFill>
            </c:spPr>
          </c:dPt>
          <c:dPt>
            <c:idx val="10"/>
            <c:spPr>
              <a:solidFill>
                <a:schemeClr val="accent2"/>
              </a:solidFill>
            </c:spPr>
          </c:dPt>
          <c:dPt>
            <c:idx val="11"/>
            <c:spPr>
              <a:solidFill>
                <a:srgbClr val="26A69A"/>
              </a:solidFill>
            </c:spPr>
          </c:dPt>
          <c:dPt>
            <c:idx val="12"/>
            <c:spPr>
              <a:solidFill>
                <a:schemeClr val="accent2"/>
              </a:solidFill>
            </c:spPr>
          </c:dPt>
          <c:dPt>
            <c:idx val="13"/>
            <c:spPr>
              <a:solidFill>
                <a:srgbClr val="26A69A"/>
              </a:solidFill>
            </c:spPr>
          </c:dPt>
          <c:dPt>
            <c:idx val="14"/>
            <c:spPr>
              <a:solidFill>
                <a:schemeClr val="accent2"/>
              </a:solidFill>
            </c:spPr>
          </c:dPt>
          <c:dPt>
            <c:idx val="15"/>
            <c:spPr>
              <a:solidFill>
                <a:srgbClr val="26A69A"/>
              </a:solidFill>
            </c:spPr>
          </c:dPt>
          <c:dPt>
            <c:idx val="16"/>
            <c:spPr>
              <a:solidFill>
                <a:schemeClr val="accent2"/>
              </a:solidFill>
            </c:spPr>
          </c:dPt>
          <c:dPt>
            <c:idx val="17"/>
            <c:spPr>
              <a:solidFill>
                <a:srgbClr val="26A69A"/>
              </a:solidFill>
            </c:spPr>
          </c:dPt>
          <c:dPt>
            <c:idx val="18"/>
            <c:spPr>
              <a:solidFill>
                <a:schemeClr val="accent2"/>
              </a:solidFill>
            </c:spPr>
          </c:dPt>
          <c:dPt>
            <c:idx val="19"/>
            <c:spPr>
              <a:solidFill>
                <a:srgbClr val="26A69A"/>
              </a:solidFill>
            </c:spPr>
          </c:dPt>
          <c:dLbls>
            <c:showLegendKey val="0"/>
            <c:showVal val="0"/>
            <c:showCatName val="0"/>
            <c:showSerName val="0"/>
            <c:showPercent val="0"/>
            <c:showBubbleSize val="0"/>
            <c:showLeaderLines val="1"/>
          </c:dLbls>
          <c:cat>
            <c:strRef>
              <c:f>cliente_lucro_prejuizo!$A$3:$A$22</c:f>
            </c:strRef>
          </c:cat>
          <c:val>
            <c:numRef>
              <c:f>cliente_lucro_prejuizo!$B$3:$B$22</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313131"/>
              </a:solidFill>
              <a:latin typeface="+mn-lt"/>
            </a:defRPr>
          </a:pPr>
        </a:p>
      </c:txPr>
    </c:legend>
    <c:plotVisOnly val="1"/>
  </c:chart>
</c:chartSpace>
</file>

<file path=xl/charts/chartEx1.xml><?xml version="1.0" encoding="utf-8"?>
<cx:chartSpace xmlns:a="http://schemas.openxmlformats.org/drawingml/2006/main" xmlns:cx="http://schemas.microsoft.com/office/drawing/2014/chartex" xmlns:r="http://schemas.openxmlformats.org/officeDocument/2006/relationships" xmlns:mc="http://schemas.openxmlformats.org/markup-compatibility/2006" xmlns:mv="urn:schemas-microsoft-com:mac:vml" xmlns:c14="http://schemas.microsoft.com/office/drawing/2007/8/2/chart">
  <cx:chartData>
    <cx:data id="0">
      <cx:numDim type="val">
        <cx:f>compra_venda!$C$2:$C$3</cx:f>
      </cx:numDim>
      <cx:strDim type="cat">
        <cx:f>compra_venda!$A$2:$A$3</cx:f>
      </cx:strDim>
    </cx:data>
  </cx:chartData>
  <cx:chart>
    <cx:title overlay="0">
      <cx:txPr>
        <a:bodyPr/>
        <a:lstStyle/>
        <a:p>
          <a:pPr lvl="0">
            <a:defRPr b="0">
              <a:solidFill>
                <a:srgbClr val="000000"/>
              </a:solidFill>
              <a:latin typeface="+mn-lt"/>
            </a:defRPr>
          </a:pPr>
          <a:r>
            <a:rPr b="0">
              <a:solidFill>
                <a:srgbClr val="000000"/>
              </a:solidFill>
              <a:latin typeface="+mn-lt"/>
            </a:rPr>
            <a:t>Soma das Operações Compra e Venda</a:t>
          </a:r>
        </a:p>
      </cx:txPr>
    </cx:title>
    <cx:plotArea>
      <cx:plotAreaRegion>
        <cx:series layoutId="waterfall" uniqueId="{727BC0D2-078A-41EF-A68F-44E794539862}">
          <cx:dataLabels>
            <cx:visibility seriesName="0" categoryName="0" value="1"/>
          </cx:dataLabels>
          <cx:dataId val="0"/>
          <cx:layoutPr>
            <cx:visibility connectorLines="1"/>
            <cx:subtotals/>
          </cx:layoutPr>
        </cx:series>
      </cx:plotAreaRegion>
      <cx:axis id="0">
        <cx:catScaling gapWidth="auto"/>
        <cx:title>
          <cx:txPr>
            <a:bodyPr/>
            <a:lstStyle/>
            <a:p>
              <a:pPr lvl="0">
                <a:defRPr b="0">
                  <a:solidFill>
                    <a:srgbClr val="1A1A1A"/>
                  </a:solidFill>
                  <a:latin typeface="+mn-lt"/>
                </a:defRPr>
              </a:pPr>
              <a:r>
                <a:rPr b="0">
                  <a:solidFill>
                    <a:srgbClr val="1A1A1A"/>
                  </a:solidFill>
                  <a:latin typeface="+mn-lt"/>
                </a:rPr>
                <a:t>Operação</a:t>
              </a:r>
            </a:p>
          </cx:txPr>
        </cx:title>
        <cx:tickLabels/>
      </cx:axis>
      <cx:axis id="1">
        <cx:valScaling max="auto" min="auto"/>
        <cx:title>
          <cx:txPr>
            <a:bodyPr/>
            <a:lstStyle/>
            <a:p>
              <a:pPr lvl="0">
                <a:defRPr b="0">
                  <a:solidFill>
                    <a:srgbClr val="1A1A1A"/>
                  </a:solidFill>
                  <a:latin typeface="+mn-lt"/>
                </a:defRPr>
              </a:pPr>
              <a:r>
                <a:rPr b="0">
                  <a:solidFill>
                    <a:srgbClr val="1A1A1A"/>
                  </a:solidFill>
                  <a:latin typeface="+mn-lt"/>
                </a:rPr>
                <a:t>Soma das Operações</a:t>
              </a:r>
            </a:p>
          </cx:txPr>
        </cx:title>
        <cx:majorGridlines>
          <cx:spPr>
            <a:ln>
              <a:solidFill>
                <a:srgbClr val="B7B7B7"/>
              </a:solidFill>
            </a:ln>
          </cx:spPr>
        </cx:majorGridlines>
        <cx:minorGridlines>
          <cx:spPr>
            <a:ln>
              <a:solidFill>
                <a:srgbClr val="CCCCCC">
                  <a:alpha val="0"/>
                </a:srgbClr>
              </a:solidFill>
            </a:ln>
          </cx:spPr>
        </cx:minorGridlines>
        <cx:tickLabels/>
      </cx:axis>
    </cx:plotArea>
    <cx:legend pos="r" overlay="0">
      <cx:txPr>
        <a:bodyPr/>
        <a:lstStyle/>
        <a:p>
          <a:pPr lvl="0">
            <a:defRPr b="0">
              <a:solidFill>
                <a:srgbClr val="313131"/>
              </a:solidFill>
              <a:latin typeface="+mn-lt"/>
            </a:defRPr>
          </a:pPr>
          <a:endParaRPr b="0">
            <a:solidFill>
              <a:srgbClr val="313131"/>
            </a:solidFill>
            <a:latin typeface="+mn-lt"/>
          </a:endParaRPr>
        </a:p>
      </cx:txPr>
    </cx:legend>
  </cx:chart>
</cx:chartSpace>
</file>

<file path=xl/charts/colors1.xml><?xml version="1.0" encoding="utf-8"?>
<cs:colorStyle xmlns:a="http://schemas.openxmlformats.org/drawingml/2006/main" xmlns:cs="http://schemas.microsoft.com/office/drawing/2012/chartStyle" meth="cycle" id="10">
  <a:schemeClr val="accent1"/>
  <a:srgbClr val="990000"/>
  <a:srgbClr val="D9D9D9"/>
</cs:colorStyle>
</file>

<file path=xl/charts/style1.xml><?xml version="1.0" encoding="utf-8"?>
<cs:chartStyle xmlns:a="http://schemas.openxmlformats.org/drawingml/2006/main" xmlns:cs="http://schemas.microsoft.com/office/drawing/2012/chartStyle" id="395">
  <cs:axisTitle>
    <cs:lnRef idx="0"/>
    <cs:fillRef idx="0"/>
    <cs:effectRef idx="0"/>
    <cs:fontRef idx="minor"/>
  </cs:axisTitle>
  <cs:categoryAxis>
    <cs:lnRef idx="0"/>
    <cs:fillRef idx="0"/>
    <cs:effectRef idx="0"/>
    <cs:fontRef idx="minor"/>
  </cs:categoryAxis>
  <cs:chartArea>
    <cs:lnRef idx="0"/>
    <cs:fillRef idx="0"/>
    <cs:effectRef idx="0"/>
    <cs:fontRef idx="minor"/>
    <cs:spPr>
      <a:solidFill>
        <a:srgbClr val="EEF1F1"/>
      </a:solidFill>
      <a:ln cap="flat" cmpd="sng" w="9525" algn="ctr">
        <a:solidFill>
          <a:srgbClr val="000000"/>
        </a:solidFill>
      </a:ln>
    </cs:spPr>
  </cs:chartArea>
  <cs:dataLabel>
    <cs:lnRef idx="0"/>
    <cs:fillRef idx="0"/>
    <cs:effectRef idx="0"/>
    <cs:fontRef idx="minor"/>
  </cs:dataLabel>
  <cs:dataLabelCallout>
    <cs:lnRef idx="0"/>
    <cs:fillRef idx="0"/>
    <cs:effectRef idx="0"/>
    <cs:fontRef idx="minor"/>
  </cs:dataLabelCallout>
  <cs:dataPoint>
    <cs:lnRef idx="0"/>
    <cs:fillRef idx="0">
      <cs:styleClr val="isAuto"/>
    </cs:fillRef>
    <cs:effectRef idx="0"/>
    <cs:fontRef idx="minor"/>
    <cs:spPr>
      <a:solidFill>
        <a:schemeClr val="phClr"/>
      </a:solidFill>
    </cs:spPr>
  </cs:dataPoint>
  <cs:dataPoint3D>
    <cs:lnRef idx="0"/>
    <cs:fillRef idx="0"/>
    <cs:effectRef idx="0"/>
    <cs:fontRef idx="minor"/>
  </cs:dataPoint3D>
  <cs:dataPointLine>
    <cs:lnRef idx="0"/>
    <cs:fillRef idx="0"/>
    <cs:effectRef idx="0"/>
    <cs:fontRef idx="minor"/>
  </cs:dataPointLine>
  <cs:dataPointMarker>
    <cs:lnRef idx="0"/>
    <cs:fillRef idx="0"/>
    <cs:effectRef idx="0"/>
    <cs:fontRef idx="minor"/>
  </cs:dataPointMarker>
  <cs:dataPointWireframe>
    <cs:lnRef idx="0"/>
    <cs:fillRef idx="0"/>
    <cs:effectRef idx="0"/>
    <cs:fontRef idx="minor"/>
  </cs:dataPointWireframe>
  <cs:dataTable>
    <cs:lnRef idx="0"/>
    <cs:fillRef idx="0"/>
    <cs:effectRef idx="0"/>
    <cs:fontRef idx="minor"/>
  </cs:dataTable>
  <cs:downBar>
    <cs:lnRef idx="0"/>
    <cs:fillRef idx="0"/>
    <cs:effectRef idx="0"/>
    <cs:fontRef idx="minor"/>
  </cs:downBar>
  <cs:dropLine>
    <cs:lnRef idx="0"/>
    <cs:fillRef idx="0"/>
    <cs:effectRef idx="0"/>
    <cs:fontRef idx="minor"/>
  </cs:dropLine>
  <cs:errorBar>
    <cs:lnRef idx="0"/>
    <cs:fillRef idx="0"/>
    <cs:effectRef idx="0"/>
    <cs:fontRef idx="minor"/>
  </cs:errorBar>
  <cs:floor>
    <cs:lnRef idx="0"/>
    <cs:fillRef idx="0"/>
    <cs:effectRef idx="0"/>
    <cs:fontRef idx="minor"/>
  </cs:floor>
  <cs:gridlineMajor>
    <cs:lnRef idx="0"/>
    <cs:fillRef idx="0"/>
    <cs:effectRef idx="0"/>
    <cs:fontRef idx="minor"/>
  </cs:gridlineMajor>
  <cs:gridlineMinor>
    <cs:lnRef idx="0"/>
    <cs:fillRef idx="0"/>
    <cs:effectRef idx="0"/>
    <cs:fontRef idx="minor"/>
  </cs:gridlineMinor>
  <cs:hiLoLine>
    <cs:lnRef idx="0"/>
    <cs:fillRef idx="0"/>
    <cs:effectRef idx="0"/>
    <cs:fontRef idx="minor"/>
  </cs:hiLoLine>
  <cs:leaderLine>
    <cs:lnRef idx="0"/>
    <cs:fillRef idx="0"/>
    <cs:effectRef idx="0"/>
    <cs:fontRef idx="minor"/>
  </cs:leaderLine>
  <cs:legend>
    <cs:lnRef idx="0"/>
    <cs:fillRef idx="0"/>
    <cs:effectRef idx="0"/>
    <cs:fontRef idx="minor"/>
  </cs:legend>
  <cs:plotArea>
    <cs:lnRef idx="0"/>
    <cs:fillRef idx="0"/>
    <cs:effectRef idx="0"/>
    <cs:fontRef idx="minor"/>
  </cs:plotArea>
  <cs:plotArea3D>
    <cs:lnRef idx="0"/>
    <cs:fillRef idx="0"/>
    <cs:effectRef idx="0"/>
    <cs:fontRef idx="minor"/>
  </cs:plotArea3D>
  <cs:seriesAxis>
    <cs:lnRef idx="0"/>
    <cs:fillRef idx="0"/>
    <cs:effectRef idx="0"/>
    <cs:fontRef idx="minor"/>
  </cs:seriesAxis>
  <cs:seriesLine>
    <cs:lnRef idx="0"/>
    <cs:fillRef idx="0"/>
    <cs:effectRef idx="0"/>
    <cs:fontRef idx="minor"/>
  </cs:seriesLine>
  <cs:title>
    <cs:lnRef idx="0"/>
    <cs:fillRef idx="0"/>
    <cs:effectRef idx="0"/>
    <cs:fontRef idx="minor"/>
  </cs:title>
  <cs:trendline>
    <cs:lnRef idx="0"/>
    <cs:fillRef idx="0"/>
    <cs:effectRef idx="0"/>
    <cs:fontRef idx="minor"/>
  </cs:trendline>
  <cs:trendlineLabel>
    <cs:lnRef idx="0"/>
    <cs:fillRef idx="0"/>
    <cs:effectRef idx="0"/>
    <cs:fontRef idx="minor"/>
  </cs:trendlineLabel>
  <cs:upBar>
    <cs:lnRef idx="0"/>
    <cs:fillRef idx="0"/>
    <cs:effectRef idx="0"/>
    <cs:fontRef idx="minor"/>
  </cs:upBar>
  <cs:valueAxis>
    <cs:lnRef idx="0"/>
    <cs:fillRef idx="0"/>
    <cs:effectRef idx="0"/>
    <cs:fontRef idx="minor"/>
  </cs:valueAxis>
  <cs:wall>
    <cs:lnRef idx="0"/>
    <cs:fillRef idx="0"/>
    <cs:effectRef idx="0"/>
    <cs:fontRef idx="minor"/>
  </cs:wall>
</cs:chartStyle>
</file>

<file path=xl/drawings/_rels/drawing8.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Chart2.png"/><Relationship Id="rId3" Type="http://schemas.microsoft.com/office/2014/relationships/chartEx" Target="../charts/chartEx1.xml"/><Relationship Id="rId4" Type="http://schemas.openxmlformats.org/officeDocument/2006/relationships/chart" Target="../charts/chart2.xml"/><Relationship Id="rId5" Type="http://schemas.openxmlformats.org/officeDocument/2006/relationships/chart" Target="../charts/chart3.xml"/><Relationship Id="rId6" Type="http://schemas.openxmlformats.org/officeDocument/2006/relationships/image" Target="../media/Chart7.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419100</xdr:colOff>
      <xdr:row>1</xdr:row>
      <xdr:rowOff>85725</xdr:rowOff>
    </xdr:from>
    <xdr:ext cx="2857500" cy="2857500"/>
    <mc:AlternateContent>
      <mc:Choice Requires="sle15">
        <xdr:graphicFrame>
          <xdr:nvGraphicFramePr>
            <xdr:cNvPr id="1" name="Email Cliente_1"/>
            <xdr:cNvGraphicFramePr/>
          </xdr:nvGraphicFramePr>
          <xdr:xfrm>
            <a:off x="0" y="0"/>
            <a:ext cx="0" cy="0"/>
          </xdr:xfrm>
          <a:graphic>
            <a:graphicData uri="http://schemas.microsoft.com/office/drawing/2010/slicer">
              <x3Unk:slicer name="Email Cliente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5</xdr:col>
      <xdr:colOff>419100</xdr:colOff>
      <xdr:row>4</xdr:row>
      <xdr:rowOff>76200</xdr:rowOff>
    </xdr:from>
    <xdr:ext cx="2857500" cy="2857500"/>
    <mc:AlternateContent>
      <mc:Choice Requires="sle15">
        <xdr:graphicFrame>
          <xdr:nvGraphicFramePr>
            <xdr:cNvPr id="2" name="Stiker_2"/>
            <xdr:cNvGraphicFramePr/>
          </xdr:nvGraphicFramePr>
          <xdr:xfrm>
            <a:off x="0" y="0"/>
            <a:ext cx="0" cy="0"/>
          </xdr:xfrm>
          <a:graphic>
            <a:graphicData uri="http://schemas.microsoft.com/office/drawing/2010/slicer">
              <x3Unk:slicer name="Stiker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238125</xdr:colOff>
      <xdr:row>1</xdr:row>
      <xdr:rowOff>0</xdr:rowOff>
    </xdr:from>
    <xdr:ext cx="5715000" cy="3524250"/>
    <xdr:graphicFrame>
      <xdr:nvGraphicFramePr>
        <xdr:cNvPr id="1788279575"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409575</xdr:colOff>
      <xdr:row>1</xdr:row>
      <xdr:rowOff>0</xdr:rowOff>
    </xdr:from>
    <xdr:ext cx="6019800" cy="3524250"/>
    <xdr:pic>
      <xdr:nvPicPr>
        <xdr:cNvPr id="143016742" name="Chart2" title="Gráfico">
          <a:extLst>
            <a:ext uri="GoogleSheetsCustomDataVersion1">
              <go:sheetsCustomData xmlns:go="http://customooxmlschemas.google.com/" pictureOfChart="1"/>
            </a:ext>
          </a:extLst>
        </xdr:cNvPr>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238125</xdr:colOff>
      <xdr:row>21</xdr:row>
      <xdr:rowOff>76200</xdr:rowOff>
    </xdr:from>
    <xdr:ext cx="5715000" cy="3533775"/>
    <mc:AlternateContent>
      <mc:Choice Requires="cx1">
        <xdr:graphicFrame>
          <xdr:nvGraphicFramePr>
            <xdr:cNvPr id="1983261440" name="Chart 3" title="Gráfico"/>
            <xdr:cNvGraphicFramePr/>
          </xdr:nvGraphicFramePr>
          <xdr:xfrm>
            <a:off x="0" y="0"/>
            <a:ext cx="0" cy="0"/>
          </xdr:xfrm>
          <a:graphic>
            <a:graphicData uri="http://schemas.microsoft.com/office/drawing/2014/chartex">
              <cx:chart r:id="rId3"/>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chart isn't available in your version of Excel. Editing this shape or saving this workbook into a different file format will permanently break the chart.
</a:t>
              </a:r>
            </a:p>
          </xdr:txBody>
        </xdr:sp>
      </mc:Fallback>
    </mc:AlternateContent>
    <xdr:clientData fLocksWithSheet="0"/>
  </xdr:oneCellAnchor>
  <xdr:oneCellAnchor>
    <xdr:from>
      <xdr:col>6</xdr:col>
      <xdr:colOff>409575</xdr:colOff>
      <xdr:row>21</xdr:row>
      <xdr:rowOff>76200</xdr:rowOff>
    </xdr:from>
    <xdr:ext cx="6019800" cy="3533775"/>
    <xdr:graphicFrame>
      <xdr:nvGraphicFramePr>
        <xdr:cNvPr id="1741514176" name="Chart 5"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238125</xdr:colOff>
      <xdr:row>41</xdr:row>
      <xdr:rowOff>161925</xdr:rowOff>
    </xdr:from>
    <xdr:ext cx="6915150" cy="5505450"/>
    <xdr:graphicFrame>
      <xdr:nvGraphicFramePr>
        <xdr:cNvPr id="1572292951" name="Chart 6"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7</xdr:col>
      <xdr:colOff>781050</xdr:colOff>
      <xdr:row>41</xdr:row>
      <xdr:rowOff>161925</xdr:rowOff>
    </xdr:from>
    <xdr:ext cx="4371975" cy="3533775"/>
    <xdr:pic>
      <xdr:nvPicPr>
        <xdr:cNvPr id="122729322" name="Chart7" title="Gráfico">
          <a:extLst>
            <a:ext uri="GoogleSheetsCustomDataVersion1">
              <go:sheetsCustomData xmlns:go="http://customooxmlschemas.google.com/" pictureOfChart="1"/>
            </a:ext>
          </a:extLst>
        </xdr:cNvPr>
        <xdr:cNvPicPr preferRelativeResize="0"/>
      </xdr:nvPicPr>
      <xdr:blipFill>
        <a:blip cstate="print" r:embed="rId6"/>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E1:E2001" sheet="mercado_acoes"/>
  </cacheSource>
  <cacheFields>
    <cacheField name="Stiker" numFmtId="49">
      <sharedItems>
        <s v="IGTA3"/>
        <s v="VIVT3"/>
        <s v="LREN3"/>
        <s v="PETR4"/>
        <s v="CSAN3"/>
        <s v="ABEV3"/>
        <s v="ITUB4"/>
        <s v="RENT3"/>
        <s v="VALE3"/>
        <s v="BBAS3"/>
        <s v="BHIA3"/>
        <s v="JBSS3"/>
        <s v="TAEE4"/>
        <s v="CPFE3"/>
        <s v="B3SA3"/>
        <s v="BBDC4"/>
        <s v="WEGE3"/>
        <s v="MGLU3"/>
        <s v="SANB11"/>
        <s v="HAPV3"/>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2001" sheet="mercado_acoes"/>
  </cacheSource>
  <cacheFields>
    <cacheField name="Código Cliente" numFmtId="1">
      <sharedItems containsSemiMixedTypes="0" containsString="0" containsNumber="1" containsInteger="1">
        <n v="30.0"/>
        <n v="78.0"/>
        <n v="50.0"/>
        <n v="80.0"/>
        <n v="68.0"/>
        <n v="48.0"/>
        <n v="100.0"/>
        <n v="81.0"/>
        <n v="15.0"/>
        <n v="86.0"/>
        <n v="60.0"/>
        <n v="97.0"/>
        <n v="99.0"/>
        <n v="28.0"/>
        <n v="3.0"/>
        <n v="2.0"/>
        <n v="54.0"/>
        <n v="39.0"/>
        <n v="36.0"/>
        <n v="43.0"/>
        <n v="83.0"/>
        <n v="79.0"/>
        <n v="59.0"/>
        <n v="61.0"/>
        <n v="8.0"/>
        <n v="95.0"/>
        <n v="91.0"/>
        <n v="7.0"/>
        <n v="38.0"/>
        <n v="4.0"/>
        <n v="47.0"/>
        <n v="29.0"/>
        <n v="74.0"/>
        <n v="35.0"/>
        <n v="56.0"/>
        <n v="93.0"/>
        <n v="22.0"/>
        <n v="72.0"/>
        <n v="89.0"/>
        <n v="13.0"/>
        <n v="24.0"/>
        <n v="84.0"/>
        <n v="46.0"/>
        <n v="69.0"/>
        <n v="32.0"/>
        <n v="10.0"/>
        <n v="71.0"/>
        <n v="70.0"/>
        <n v="25.0"/>
        <n v="62.0"/>
        <n v="66.0"/>
        <n v="64.0"/>
        <n v="20.0"/>
        <n v="96.0"/>
        <n v="58.0"/>
        <n v="5.0"/>
        <n v="77.0"/>
        <n v="42.0"/>
        <n v="14.0"/>
        <n v="27.0"/>
        <n v="16.0"/>
        <n v="34.0"/>
        <n v="49.0"/>
        <n v="52.0"/>
        <n v="6.0"/>
        <n v="40.0"/>
        <n v="21.0"/>
        <n v="12.0"/>
        <n v="57.0"/>
        <n v="33.0"/>
        <n v="19.0"/>
        <n v="1.0"/>
        <n v="98.0"/>
        <n v="92.0"/>
        <n v="85.0"/>
        <n v="17.0"/>
        <n v="55.0"/>
        <n v="67.0"/>
        <n v="88.0"/>
        <n v="9.0"/>
        <n v="65.0"/>
        <n v="26.0"/>
        <n v="76.0"/>
        <n v="44.0"/>
        <n v="41.0"/>
        <n v="90.0"/>
        <n v="45.0"/>
        <n v="73.0"/>
        <n v="63.0"/>
        <n v="11.0"/>
        <n v="31.0"/>
        <n v="82.0"/>
        <n v="51.0"/>
        <n v="23.0"/>
        <n v="94.0"/>
        <n v="75.0"/>
        <n v="18.0"/>
        <n v="53.0"/>
        <n v="87.0"/>
        <n v="37.0"/>
      </sharedItems>
    </cacheField>
    <cacheField name="Nome Cliente" numFmtId="49">
      <sharedItems>
        <s v="Larissa Gomes"/>
        <s v="Gabriela Mendes"/>
        <s v="Camila Rocha"/>
        <s v="Beatriz Almeida"/>
        <s v="Sofia Melo"/>
        <s v="Lucas Cardoso"/>
        <s v="Clara Costa"/>
        <s v="Felipe Ribeiro"/>
        <s v="Guilherme Oliveira"/>
        <s v="Marcos Costa"/>
        <s v="Laura Rodrigues"/>
        <s v="Pedro Lima"/>
        <s v="Rafael Cardoso"/>
        <s v="Mateus Santos"/>
        <s v="Isabella Ferreira"/>
        <s v="Gustavo Santos"/>
        <s v="Amanda Rocha"/>
        <s v="Clara Pereira"/>
        <s v="Luis Rocha"/>
        <s v="Felipe Oliveira"/>
        <s v="Larissa Carvalho"/>
        <s v="Ana Oliveira"/>
        <s v="Alice Machado"/>
        <s v="Laura Lima"/>
        <s v="Camila Lima"/>
        <s v="Rodrigo Melo"/>
        <s v="Marcos Rocha"/>
        <s v="Luiza Souza"/>
        <s v="Rodrigo Pereira"/>
        <s v="Leonardo Ribeiro"/>
        <s v="Gabriela Pereira"/>
        <s v="Isabella Silva"/>
        <s v="Julia Martins"/>
        <s v="Leonardo Almeida"/>
        <s v="Luiza Costa"/>
        <s v="Bruno Melo"/>
        <s v="Guilherme Silva"/>
        <s v="Beatriz Silva"/>
        <s v="Rodrigo Lima"/>
        <s v="Gabriel Fonseca"/>
        <s v="Pedro Silva"/>
        <s v="Gabriel Oliveira"/>
        <s v="Eduardo Pereira"/>
        <s v="Mateus Gomes"/>
        <s v="Felipe Silva"/>
        <s v="Eduardo Silva"/>
        <s v="Gabriela Almeida"/>
        <s v="Camila Souza"/>
        <s v="Felipe Santos"/>
        <s v="Beatriz Ribeiro"/>
        <s v="Rafael Oliveira"/>
        <s v="Bruno Rodrigues"/>
        <s v="Guilherme Ferreira"/>
        <s v="Giovanna Carvalho"/>
        <s v="Gabriel Machado"/>
        <s v="Lucas Ribeiro"/>
        <s v="Rafael Rocha"/>
        <s v="Lucas Costa"/>
        <s v="Ana Santos"/>
        <s v="Camila Pereira"/>
        <s v="Giovanna Rocha"/>
        <s v="Gustavo Souza"/>
        <s v="Leonardo Ferreira"/>
        <s v="Julia Santos"/>
        <s v="Gabriela Costa"/>
        <s v="Amanda Santos"/>
        <s v="Guilherme Fonseca"/>
        <s v="Giovanna Gomes"/>
        <s v="Marcos Souza"/>
        <s v="Gabriela Melo"/>
        <s v="Ana Carvalho"/>
        <s v="Leonardo Souza"/>
        <s v="Ana Ferreira"/>
        <s v="Eduardo Fonseca"/>
        <s v="Mateus Silva"/>
        <s v="Marcos Lima"/>
        <s v="Luis Lima"/>
        <s v="Gustavo Costa"/>
        <s v="Larissa Souza"/>
        <s v="Amanda Mendes"/>
        <s v="Camila Oliveira"/>
        <s v="Isabella Almeida"/>
        <s v="Amanda Almeida"/>
        <s v="Giovanna Pereira"/>
        <s v="Sofia Mendes"/>
        <s v="Rodrigo Cardoso"/>
      </sharedItems>
    </cacheField>
    <cacheField name="Email Cliente" numFmtId="49">
      <sharedItems>
        <s v="larissa.gomes94@exemplo.com"/>
        <s v="gabriela.mendes90@exemplo.com"/>
        <s v="camila.rocha10@exemplo.com"/>
        <s v="beatriz.almeida66@exemplo.com"/>
        <s v="sofia.melo31@exemplo.com"/>
        <s v="sofia.melo78@exemplo.com"/>
        <s v="lucas.cardoso77@exemplo.com"/>
        <s v="clara.costa91@exemplo.com"/>
        <s v="felipe.ribeiro44@exemplo.com"/>
        <s v="guilherme.oliveira36@exemplo.com"/>
        <s v="marcos.costa57@exemplo.com"/>
        <s v="laura.rodrigues54@exemplo.com"/>
        <s v="pedro.lima14@exemplo.com"/>
        <s v="rafael.cardoso85@exemplo.com"/>
        <s v="mateus.santos41@exemplo.com"/>
        <s v="isabella.ferreira95@exemplo.com"/>
        <s v="gustavo.santos79@exemplo.com"/>
        <s v="amanda.rocha53@exemplo.com"/>
        <s v="clara.pereira11@exemplo.com"/>
        <s v="luis.rocha1@exemplo.com"/>
        <s v="felipe.oliveira37@exemplo.com"/>
        <s v="larissa.carvalho96@exemplo.com"/>
        <s v="ana.oliveira96@exemplo.com"/>
        <s v="alice.machado47@exemplo.com"/>
        <s v="laura.lima68@exemplo.com"/>
        <s v="camila.lima44@exemplo.com"/>
        <s v="rodrigo.melo22@exemplo.com"/>
        <s v="marcos.rocha41@exemplo.com"/>
        <s v="luiza.souza53@exemplo.com"/>
        <s v="rodrigo.pereira12@exemplo.com"/>
        <s v="leonardo.ribeiro64@exemplo.com"/>
        <s v="gabriela.pereira44@exemplo.com"/>
        <s v="larissa.gomes18@exemplo.com"/>
        <s v="isabella.silva63@exemplo.com"/>
        <s v="julia.martins14@exemplo.com"/>
        <s v="leonardo.almeida31@exemplo.com"/>
        <s v="luiza.costa78@exemplo.com"/>
        <s v="bruno.melo27@exemplo.com"/>
        <s v="guilherme.silva74@exemplo.com"/>
        <s v="beatriz.silva61@exemplo.com"/>
        <s v="rodrigo.lima45@exemplo.com"/>
        <s v="gabriel.fonseca66@exemplo.com"/>
        <s v="pedro.silva50@exemplo.com"/>
        <s v="laura.lima25@exemplo.com"/>
        <s v="gabriel.oliveira13@exemplo.com"/>
        <s v="eduardo.pereira13@exemplo.com"/>
        <s v="mateus.gomes40@exemplo.com"/>
        <s v="felipe.silva52@exemplo.com"/>
        <s v="eduardo.silva54@exemplo.com"/>
        <s v="gabriela.almeida7@exemplo.com"/>
        <s v="mateus.gomes98@exemplo.com"/>
        <s v="camila.souza82@exemplo.com"/>
        <s v="felipe.santos70@exemplo.com"/>
        <s v="beatriz.ribeiro50@exemplo.com"/>
        <s v="rafael.oliveira88@exemplo.com"/>
        <s v="bruno.rodrigues89@exemplo.com"/>
        <s v="larissa.gomes98@exemplo.com"/>
        <s v="clara.pereira30@exemplo.com"/>
        <s v="guilherme.ferreira50@exemplo.com"/>
        <s v="giovanna.carvalho88@exemplo.com"/>
        <s v="gabriel.machado40@exemplo.com"/>
        <s v="lucas.ribeiro15@exemplo.com"/>
        <s v="rafael.rocha93@exemplo.com"/>
        <s v="lucas.costa80@exemplo.com"/>
        <s v="ana.santos99@exemplo.com"/>
        <s v="gabriela.pereira87@exemplo.com"/>
        <s v="camila.pereira21@exemplo.com"/>
        <s v="giovanna.rocha93@exemplo.com"/>
        <s v="clara.pereira12@exemplo.com"/>
        <s v="gustavo.souza88@exemplo.com"/>
        <s v="sofia.melo10@exemplo.com"/>
        <s v="leonardo.ferreira67@exemplo.com"/>
        <s v="camila.souza43@exemplo.com"/>
        <s v="rodrigo.melo72@exemplo.com"/>
        <s v="julia.santos76@exemplo.com"/>
        <s v="gabriela.costa15@exemplo.com"/>
        <s v="amanda.santos76@exemplo.com"/>
        <s v="guilherme.fonseca27@exemplo.com"/>
        <s v="gabriela.costa24@exemplo.com"/>
        <s v="giovanna.gomes22@exemplo.com"/>
        <s v="marcos.souza65@exemplo.com"/>
        <s v="gabriela.melo17@exemplo.com"/>
        <s v="ana.carvalho5@exemplo.com"/>
        <s v="leonardo.souza93@exemplo.com"/>
        <s v="ana.ferreira30@exemplo.com"/>
        <s v="eduardo.fonseca58@exemplo.com"/>
        <s v="mateus.silva8@exemplo.com"/>
        <s v="marcos.lima55@exemplo.com"/>
        <s v="luis.lima28@exemplo.com"/>
        <s v="gustavo.costa83@exemplo.com"/>
        <s v="larissa.souza29@exemplo.com"/>
        <s v="amanda.mendes49@exemplo.com"/>
        <s v="camila.oliveira84@exemplo.com"/>
        <s v="isabella.almeida63@exemplo.com"/>
        <s v="giovanna.gomes34@exemplo.com"/>
        <s v="amanda.almeida25@exemplo.com"/>
        <s v="beatriz.ribeiro6@exemplo.com"/>
        <s v="giovanna.pereira73@exemplo.com"/>
        <s v="sofia.mendes47@exemplo.com"/>
        <s v="rodrigo.cardoso48@exemplo.com"/>
      </sharedItems>
    </cacheField>
    <cacheField name="Operação" numFmtId="49">
      <sharedItems>
        <s v="Compra"/>
        <s v="Venda"/>
      </sharedItems>
    </cacheField>
    <cacheField name="Stiker" numFmtId="49">
      <sharedItems>
        <s v="IGTA3"/>
        <s v="VIVT3"/>
        <s v="LREN3"/>
        <s v="PETR4"/>
        <s v="CSAN3"/>
        <s v="ABEV3"/>
        <s v="ITUB4"/>
        <s v="RENT3"/>
        <s v="VALE3"/>
        <s v="BBAS3"/>
        <s v="BHIA3"/>
        <s v="JBSS3"/>
        <s v="TAEE4"/>
        <s v="CPFE3"/>
        <s v="B3SA3"/>
        <s v="BBDC4"/>
        <s v="WEGE3"/>
        <s v="MGLU3"/>
        <s v="SANB11"/>
        <s v="HAPV3"/>
      </sharedItems>
    </cacheField>
    <cacheField name="Preco" numFmtId="164">
      <sharedItems containsSemiMixedTypes="0" containsString="0" containsNumber="1">
        <n v="10.3"/>
        <n v="53.3"/>
        <n v="21.69"/>
        <n v="39.74"/>
        <n v="17.96"/>
        <n v="11.95"/>
        <n v="24.53"/>
        <n v="46.74"/>
        <n v="65.39"/>
        <n v="56.68"/>
        <n v="26.99"/>
        <n v="78.94"/>
        <n v="30.19"/>
        <n v="10.91"/>
        <n v="23.03"/>
        <n v="20.41"/>
        <n v="69.74"/>
        <n v="16.26"/>
        <n v="35.96"/>
        <n v="12.5"/>
        <n v="38.93"/>
        <n v="49.41"/>
        <n v="32.28"/>
        <n v="40.18"/>
        <n v="10.12"/>
        <n v="70.26"/>
        <n v="74.48"/>
        <n v="47.36"/>
        <n v="11.26"/>
        <n v="15.13"/>
        <n v="54.7"/>
        <n v="36.17"/>
        <n v="10.29"/>
        <n v="37.63"/>
        <n v="72.42"/>
        <n v="78.26"/>
        <n v="21.55"/>
        <n v="3.17"/>
        <n v="10.33"/>
        <n v="12.09"/>
        <n v="57.22"/>
        <n v="8.44"/>
        <n v="46.44"/>
        <n v="18.97"/>
        <n v="43.3"/>
        <n v="10.63"/>
        <n v="1.55"/>
        <n v="41.79"/>
        <n v="10.17"/>
        <n v="41.96"/>
        <n v="63.3"/>
        <n v="28.67"/>
        <n v="28.38"/>
        <n v="26.72"/>
        <n v="55.27"/>
        <n v="76.14"/>
        <n v="12.52"/>
        <n v="27.39"/>
        <n v="33.05"/>
        <n v="37.71"/>
        <n v="2.16"/>
        <n v="3.14"/>
        <n v="31.86"/>
        <n v="13.44"/>
        <n v="41.64"/>
        <n v="45.96"/>
        <n v="4.7"/>
        <n v="10.53"/>
        <n v="10.44"/>
        <n v="35.38"/>
        <n v="16.8"/>
        <n v="7.91"/>
        <n v="60.34"/>
        <n v="15.57"/>
        <n v="12.41"/>
        <n v="5.38"/>
        <n v="11.73"/>
        <n v="71.1"/>
        <n v="51.47"/>
        <n v="20.18"/>
        <n v="10.73"/>
        <n v="49.31"/>
        <n v="31.14"/>
        <n v="2.62"/>
        <n v="39.3"/>
        <n v="31.2"/>
        <n v="11.77"/>
        <n v="32.26"/>
        <n v="11.88"/>
        <n v="8.9"/>
        <n v="18.56"/>
        <n v="10.71"/>
        <n v="37.73"/>
        <n v="30.2"/>
        <n v="3.26"/>
        <n v="53.44"/>
        <n v="3.84"/>
        <n v="11.52"/>
        <n v="10.6"/>
        <n v="44.79"/>
        <n v="11.45"/>
        <n v="14.58"/>
        <n v="47.9"/>
        <n v="21.59"/>
        <n v="12.59"/>
        <n v="24.87"/>
        <n v="2.95"/>
        <n v="47.17"/>
        <n v="7.56"/>
        <n v="19.36"/>
        <n v="12.21"/>
        <n v="11.74"/>
        <n v="55.75"/>
        <n v="12.68"/>
        <n v="75.0"/>
        <n v="41.3"/>
        <n v="21.42"/>
        <n v="32.06"/>
        <n v="35.35"/>
        <n v="30.41"/>
        <n v="15.02"/>
        <n v="13.27"/>
        <n v="65.02"/>
        <n v="3.38"/>
        <n v="12.57"/>
        <n v="42.85"/>
        <n v="16.56"/>
        <n v="13.48"/>
        <n v="37.56"/>
        <n v="2.31"/>
        <n v="2.42"/>
        <n v="12.49"/>
        <n v="14.98"/>
        <n v="28.17"/>
        <n v="38.2"/>
        <n v="73.99"/>
        <n v="61.1"/>
        <n v="14.14"/>
        <n v="27.74"/>
        <n v="19.57"/>
        <n v="33.66"/>
        <n v="69.3"/>
        <n v="12.93"/>
        <n v="2.32"/>
        <n v="28.05"/>
        <n v="35.57"/>
        <n v="3.28"/>
        <n v="18.66"/>
        <n v="10.78"/>
        <n v="31.59"/>
        <n v="6.78"/>
        <n v="13.32"/>
        <n v="20.65"/>
        <n v="12.75"/>
        <n v="10.57"/>
        <n v="79.64"/>
        <n v="22.9"/>
        <n v="30.98"/>
        <n v="35.02"/>
        <n v="31.3"/>
        <n v="3.79"/>
        <n v="21.24"/>
        <n v="77.01"/>
        <n v="10.74"/>
        <n v="14.9"/>
        <n v="21.83"/>
        <n v="15.11"/>
        <n v="60.68"/>
        <n v="30.32"/>
        <n v="31.68"/>
        <n v="60.44"/>
        <n v="4.24"/>
        <n v="20.5"/>
        <n v="18.14"/>
        <n v="38.03"/>
        <n v="28.13"/>
        <n v="4.75"/>
        <n v="1.91"/>
        <n v="4.11"/>
        <n v="56.81"/>
        <n v="40.52"/>
        <n v="61.74"/>
        <n v="17.65"/>
        <n v="13.56"/>
        <n v="45.32"/>
        <n v="5.35"/>
        <n v="20.72"/>
        <n v="10.25"/>
        <n v="16.2"/>
        <n v="11.89"/>
        <n v="19.7"/>
        <n v="56.57"/>
        <n v="3.67"/>
        <n v="36.28"/>
        <n v="16.54"/>
        <n v="57.91"/>
        <n v="3.49"/>
        <n v="4.02"/>
        <n v="18.8"/>
        <n v="26.05"/>
        <n v="45.26"/>
        <n v="41.5"/>
        <n v="18.82"/>
        <n v="11.69"/>
        <n v="10.5"/>
        <n v="11.66"/>
        <n v="57.47"/>
        <n v="39.88"/>
        <n v="20.32"/>
        <n v="1.96"/>
        <n v="16.05"/>
        <n v="13.02"/>
        <n v="9.68"/>
        <n v="25.63"/>
        <n v="25.27"/>
        <n v="25.53"/>
        <n v="13.72"/>
        <n v="14.78"/>
        <n v="13.74"/>
        <n v="24.7"/>
        <n v="10.31"/>
        <n v="15.52"/>
        <n v="14.48"/>
        <n v="19.16"/>
        <n v="33.99"/>
        <n v="33.08"/>
        <n v="12.51"/>
        <n v="40.71"/>
        <n v="40.7"/>
        <n v="14.87"/>
        <n v="53.27"/>
        <n v="4.44"/>
        <n v="38.09"/>
        <n v="3.86"/>
        <n v="27.86"/>
        <n v="46.48"/>
        <n v="76.16"/>
        <n v="10.24"/>
        <n v="13.78"/>
        <n v="14.75"/>
        <n v="36.01"/>
        <n v="19.29"/>
        <n v="1.7"/>
        <n v="30.14"/>
        <n v="46.42"/>
        <n v="17.67"/>
        <n v="1.54"/>
        <n v="19.23"/>
        <n v="34.54"/>
        <n v="67.05"/>
        <n v="36.03"/>
        <n v="39.66"/>
        <n v="13.0"/>
        <n v="56.44"/>
        <n v="17.34"/>
        <n v="9.2"/>
        <n v="16.73"/>
        <n v="30.05"/>
        <n v="11.25"/>
        <n v="12.44"/>
        <n v="12.67"/>
        <n v="5.22"/>
        <n v="29.09"/>
        <n v="2.4"/>
        <n v="75.71"/>
        <n v="25.49"/>
        <n v="12.3"/>
        <n v="15.25"/>
        <n v="69.01"/>
        <n v="30.15"/>
        <n v="3.37"/>
        <n v="2.25"/>
        <n v="3.45"/>
        <n v="12.37"/>
        <n v="34.48"/>
        <n v="36.47"/>
        <n v="26.86"/>
        <n v="14.32"/>
        <n v="10.87"/>
        <n v="2.04"/>
        <n v="11.71"/>
        <n v="33.16"/>
        <n v="48.46"/>
        <n v="4.64"/>
        <n v="24.74"/>
        <n v="26.32"/>
        <n v="21.13"/>
        <n v="31.4"/>
        <n v="16.48"/>
        <n v="26.22"/>
        <n v="27.42"/>
        <n v="37.17"/>
        <n v="12.36"/>
        <n v="14.07"/>
        <n v="55.73"/>
        <n v="34.13"/>
        <n v="3.48"/>
        <n v="2.12"/>
        <n v="15.85"/>
        <n v="69.19"/>
        <n v="18.07"/>
        <n v="14.27"/>
        <n v="2.39"/>
        <n v="57.2"/>
        <n v="54.76"/>
        <n v="2.28"/>
        <n v="49.9"/>
        <n v="47.93"/>
        <n v="58.65"/>
        <n v="10.72"/>
        <n v="13.25"/>
        <n v="10.68"/>
        <n v="23.04"/>
        <n v="16.0"/>
        <n v="10.18"/>
        <n v="32.67"/>
        <n v="10.51"/>
        <n v="30.3"/>
        <n v="29.99"/>
        <n v="10.84"/>
        <n v="25.03"/>
        <n v="17.03"/>
        <n v="10.49"/>
        <n v="15.05"/>
        <n v="13.45"/>
        <n v="30.65"/>
        <n v="34.95"/>
        <n v="2.26"/>
        <n v="5.14"/>
        <n v="25.68"/>
        <n v="28.18"/>
        <n v="71.27"/>
        <n v="18.35"/>
        <n v="18.36"/>
        <n v="80.28"/>
        <n v="16.88"/>
        <n v="41.99"/>
        <n v="38.76"/>
        <n v="10.19"/>
        <n v="38.14"/>
        <n v="19.19"/>
        <n v="18.4"/>
        <n v="10.46"/>
        <n v="40.02"/>
        <n v="28.48"/>
        <n v="30.78"/>
        <n v="14.52"/>
        <n v="69.63"/>
        <n v="47.64"/>
        <n v="14.35"/>
        <n v="57.77"/>
        <n v="30.84"/>
        <n v="17.25"/>
        <n v="37.49"/>
        <n v="20.58"/>
        <n v="8.74"/>
        <n v="29.81"/>
        <n v="12.35"/>
        <n v="11.76"/>
        <n v="49.11"/>
        <n v="18.53"/>
        <n v="12.18"/>
        <n v="22.05"/>
        <n v="15.9"/>
        <n v="40.39"/>
        <n v="36.61"/>
        <n v="39.62"/>
        <n v="4.83"/>
        <n v="26.74"/>
        <n v="66.49"/>
        <n v="13.08"/>
        <n v="22.72"/>
        <n v="34.39"/>
        <n v="19.04"/>
        <n v="13.34"/>
        <n v="62.16"/>
        <n v="11.9"/>
        <n v="32.99"/>
        <n v="1.6"/>
        <n v="12.06"/>
        <n v="15.41"/>
        <n v="33.45"/>
        <n v="5.36"/>
        <n v="21.01"/>
        <n v="19.26"/>
        <n v="34.22"/>
        <n v="39.01"/>
        <n v="12.78"/>
        <n v="15.72"/>
        <n v="3.57"/>
        <n v="12.11"/>
        <n v="28.96"/>
        <n v="20.61"/>
        <n v="2.05"/>
        <n v="25.43"/>
        <n v="2.33"/>
        <n v="40.58"/>
        <n v="12.7"/>
        <n v="37.81"/>
        <n v="14.51"/>
        <n v="14.65"/>
        <n v="11.93"/>
        <n v="36.41"/>
        <n v="14.91"/>
        <n v="51.2"/>
        <n v="22.1"/>
        <n v="60.88"/>
        <n v="3.98"/>
        <n v="80.04"/>
        <n v="50.9"/>
        <n v="28.95"/>
        <n v="29.04"/>
        <n v="41.04"/>
        <n v="3.64"/>
        <n v="39.93"/>
        <n v="62.35"/>
        <n v="44.95"/>
        <n v="11.92"/>
        <n v="30.12"/>
        <n v="13.6"/>
        <n v="33.81"/>
        <n v="19.93"/>
        <n v="39.75"/>
        <n v="39.24"/>
        <n v="75.13"/>
        <n v="26.54"/>
        <n v="33.17"/>
        <n v="40.46"/>
        <n v="3.75"/>
        <n v="32.24"/>
        <n v="32.82"/>
        <n v="23.1"/>
        <n v="28.41"/>
        <n v="10.76"/>
        <n v="20.29"/>
        <n v="15.12"/>
        <n v="63.81"/>
        <n v="30.09"/>
        <n v="48.93"/>
        <n v="31.21"/>
        <n v="40.48"/>
        <n v="29.55"/>
        <n v="26.02"/>
        <n v="12.31"/>
        <n v="61.78"/>
        <n v="12.97"/>
        <n v="21.44"/>
        <n v="35.34"/>
        <n v="36.98"/>
        <n v="44.33"/>
        <n v="53.45"/>
        <n v="23.22"/>
        <n v="60.36"/>
        <n v="1.76"/>
        <n v="5.32"/>
        <n v="48.33"/>
        <n v="72.29"/>
        <n v="29.06"/>
        <n v="47.76"/>
        <n v="29.3"/>
        <n v="14.72"/>
        <n v="27.47"/>
        <n v="69.47"/>
        <n v="12.61"/>
        <n v="11.54"/>
        <n v="13.33"/>
        <n v="17.54"/>
        <n v="14.63"/>
        <n v="11.56"/>
        <n v="56.69"/>
        <n v="27.29"/>
        <n v="33.94"/>
        <n v="61.07"/>
        <n v="26.42"/>
        <n v="5.31"/>
        <n v="1.49"/>
        <n v="23.66"/>
        <n v="10.41"/>
        <n v="8.93"/>
        <n v="13.47"/>
        <n v="4.62"/>
        <n v="14.49"/>
        <n v="22.64"/>
        <n v="1.79"/>
        <n v="33.89"/>
        <n v="10.65"/>
        <n v="13.79"/>
        <n v="37.38"/>
        <n v="29.11"/>
        <n v="10.47"/>
        <n v="33.38"/>
        <n v="13.17"/>
        <n v="51.9"/>
        <n v="27.32"/>
        <n v="48.16"/>
        <n v="10.9"/>
        <n v="10.34"/>
        <n v="19.74"/>
        <n v="17.02"/>
        <n v="13.8"/>
        <n v="78.91"/>
        <n v="14.42"/>
        <n v="16.85"/>
        <n v="24.07"/>
        <n v="56.87"/>
        <n v="11.8"/>
        <n v="14.08"/>
        <n v="61.54"/>
        <n v="25.1"/>
        <n v="69.0"/>
        <n v="3.91"/>
        <n v="14.34"/>
        <n v="35.01"/>
        <n v="38.54"/>
        <n v="60.17"/>
        <n v="26.67"/>
        <n v="59.58"/>
        <n v="41.27"/>
        <n v="30.01"/>
        <n v="54.68"/>
        <n v="49.67"/>
        <n v="31.51"/>
        <n v="13.53"/>
        <n v="11.61"/>
        <n v="24.32"/>
        <n v="42.34"/>
        <n v="37.23"/>
        <n v="16.55"/>
        <n v="7.61"/>
        <n v="17.52"/>
        <n v="14.53"/>
        <n v="15.4"/>
        <n v="60.6"/>
        <n v="10.07"/>
        <n v="15.15"/>
        <n v="16.45"/>
        <n v="47.57"/>
        <n v="35.07"/>
        <n v="2.52"/>
        <n v="17.24"/>
        <n v="11.48"/>
        <n v="26.81"/>
        <n v="24.91"/>
        <n v="28.59"/>
        <n v="38.39"/>
        <n v="74.74"/>
        <n v="3.21"/>
        <n v="12.32"/>
        <n v="56.47"/>
        <n v="18.32"/>
        <n v="31.5"/>
        <n v="69.58"/>
        <n v="12.98"/>
        <n v="47.04"/>
        <n v="66.35"/>
        <n v="16.61"/>
        <n v="67.65"/>
        <n v="14.39"/>
        <n v="29.89"/>
        <n v="2.34"/>
        <n v="25.9"/>
        <n v="36.72"/>
        <n v="52.71"/>
        <n v="40.66"/>
        <n v="3.35"/>
        <n v="1.48"/>
        <n v="23.62"/>
        <n v="11.98"/>
        <n v="3.68"/>
        <n v="53.56"/>
        <n v="14.24"/>
        <n v="3.39"/>
        <n v="47.91"/>
        <n v="31.12"/>
        <n v="41.61"/>
        <n v="38.72"/>
        <n v="4.27"/>
        <n v="3.23"/>
        <n v="11.96"/>
        <n v="12.04"/>
        <n v="59.17"/>
        <n v="37.67"/>
        <n v="19.03"/>
        <n v="68.36"/>
        <n v="52.0"/>
        <n v="11.68"/>
        <n v="13.4"/>
        <n v="25.62"/>
        <n v="41.45"/>
        <n v="47.66"/>
        <n v="12.92"/>
        <n v="19.18"/>
        <n v="12.72"/>
        <n v="18.33"/>
        <n v="15.16"/>
        <n v="13.76"/>
        <n v="62.29"/>
        <n v="21.96"/>
        <n v="35.6"/>
        <n v="32.17"/>
        <n v="19.38"/>
        <n v="46.9"/>
        <n v="10.35"/>
        <n v="15.73"/>
        <n v="17.29"/>
        <n v="14.45"/>
        <n v="39.37"/>
        <n v="58.19"/>
        <n v="8.16"/>
        <n v="32.12"/>
        <n v="59.4"/>
        <n v="10.55"/>
        <n v="33.83"/>
        <n v="54.72"/>
        <n v="32.5"/>
        <n v="12.81"/>
        <n v="15.32"/>
        <n v="14.43"/>
        <n v="33.96"/>
        <n v="10.69"/>
        <n v="75.94"/>
        <n v="64.95"/>
        <n v="71.01"/>
        <n v="41.03"/>
        <n v="46.32"/>
        <n v="41.63"/>
        <n v="11.55"/>
        <n v="10.77"/>
        <n v="51.31"/>
        <n v="4.1"/>
        <n v="10.81"/>
        <n v="23.9"/>
        <n v="32.71"/>
        <n v="22.75"/>
        <n v="11.83"/>
        <n v="49.97"/>
        <n v="14.22"/>
        <n v="22.92"/>
        <n v="21.33"/>
        <n v="2.55"/>
        <n v="3.9"/>
        <n v="39.04"/>
        <n v="41.67"/>
        <n v="33.87"/>
        <n v="35.24"/>
        <n v="12.9"/>
        <n v="64.88"/>
        <n v="12.03"/>
        <n v="14.96"/>
        <n v="46.4"/>
        <n v="31.99"/>
        <n v="9.93"/>
        <n v="64.9"/>
        <n v="31.24"/>
        <n v="46.36"/>
        <n v="23.38"/>
        <n v="12.95"/>
        <n v="67.93"/>
        <n v="1.39"/>
        <n v="21.18"/>
        <n v="52.15"/>
        <n v="2.87"/>
        <n v="38.86"/>
        <n v="18.79"/>
        <n v="1.52"/>
        <n v="12.89"/>
        <n v="2.17"/>
        <n v="30.25"/>
        <n v="42.18"/>
        <n v="16.32"/>
        <n v="17.37"/>
        <n v="24.35"/>
        <n v="26.57"/>
        <n v="39.41"/>
        <n v="23.68"/>
        <n v="46.58"/>
        <n v="28.2"/>
        <n v="32.54"/>
        <n v="50.95"/>
        <n v="32.32"/>
        <n v="65.27"/>
        <n v="4.12"/>
        <n v="44.34"/>
        <n v="50.22"/>
        <n v="15.8"/>
        <n v="29.52"/>
        <n v="12.62"/>
        <n v="30.42"/>
        <n v="2.44"/>
        <n v="38.57"/>
        <n v="30.81"/>
        <n v="27.34"/>
        <n v="30.18"/>
        <n v="16.47"/>
        <n v="33.65"/>
        <n v="29.78"/>
        <n v="32.69"/>
        <n v="69.52"/>
        <n v="18.62"/>
        <n v="46.55"/>
        <n v="2.47"/>
        <n v="12.47"/>
        <n v="77.05"/>
        <n v="12.55"/>
        <n v="39.58"/>
        <n v="10.42"/>
        <n v="2.5"/>
        <n v="27.27"/>
        <n v="26.21"/>
        <n v="34.8"/>
        <n v="37.03"/>
        <n v="37.24"/>
        <n v="29.2"/>
        <n v="42.2"/>
        <n v="8.98"/>
        <n v="38.48"/>
        <n v="16.3"/>
        <n v="65.19"/>
        <n v="27.62"/>
        <n v="24.78"/>
        <n v="17.14"/>
        <n v="32.1"/>
        <n v="55.97"/>
        <n v="11.65"/>
        <n v="39.47"/>
        <n v="16.51"/>
        <n v="24.73"/>
        <n v="15.87"/>
        <n v="16.33"/>
        <n v="10.83"/>
        <n v="38.91"/>
        <n v="27.89"/>
        <n v="11.0"/>
        <n v="56.59"/>
        <n v="14.01"/>
        <n v="2.54"/>
        <n v="36.62"/>
        <n v="2.74"/>
        <n v="12.71"/>
        <n v="13.83"/>
        <n v="44.68"/>
        <n v="29.61"/>
        <n v="11.23"/>
        <n v="48.79"/>
        <n v="18.72"/>
        <n v="3.73"/>
        <n v="36.81"/>
        <n v="60.55"/>
        <n v="2.81"/>
        <n v="10.59"/>
        <n v="39.8"/>
        <n v="2.71"/>
        <n v="18.64"/>
        <n v="4.61"/>
        <n v="21.47"/>
        <n v="15.51"/>
        <n v="10.75"/>
        <n v="51.35"/>
        <n v="16.57"/>
        <n v="2.85"/>
        <n v="68.76"/>
        <n v="47.73"/>
        <n v="12.05"/>
        <n v="10.43"/>
        <n v="14.66"/>
        <n v="12.1"/>
        <n v="3.71"/>
        <n v="19.72"/>
        <n v="15.08"/>
        <n v="14.95"/>
        <n v="40.5"/>
        <n v="3.33"/>
        <n v="10.54"/>
        <n v="16.63"/>
        <n v="20.13"/>
        <n v="37.94"/>
        <n v="19.91"/>
        <n v="56.28"/>
        <n v="14.77"/>
        <n v="16.52"/>
        <n v="7.47"/>
        <n v="62.74"/>
        <n v="38.41"/>
        <n v="21.37"/>
        <n v="60.02"/>
        <n v="13.95"/>
        <n v="11.18"/>
        <n v="66.8"/>
        <n v="11.78"/>
        <n v="18.52"/>
        <n v="11.63"/>
        <n v="12.33"/>
        <n v="19.1"/>
        <n v="33.33"/>
        <n v="14.8"/>
        <n v="22.97"/>
        <n v="14.83"/>
        <n v="41.88"/>
        <n v="19.22"/>
        <n v="13.7"/>
        <n v="14.88"/>
        <n v="42.04"/>
        <n v="40.26"/>
        <n v="36.0"/>
        <n v="4.94"/>
        <n v="1.71"/>
        <n v="15.03"/>
        <n v="11.84"/>
        <n v="37.57"/>
        <n v="17.39"/>
        <n v="5.4"/>
        <n v="37.34"/>
        <n v="17.63"/>
        <n v="32.41"/>
        <n v="32.92"/>
        <n v="13.69"/>
        <n v="37.83"/>
        <n v="25.79"/>
        <n v="14.05"/>
        <n v="31.23"/>
        <n v="12.17"/>
        <n v="13.21"/>
        <n v="35.79"/>
        <n v="3.83"/>
        <n v="15.67"/>
        <n v="3.78"/>
        <n v="20.16"/>
        <n v="3.04"/>
        <n v="3.58"/>
        <n v="77.3"/>
        <n v="12.46"/>
        <n v="62.06"/>
        <n v="36.51"/>
        <n v="19.82"/>
        <n v="50.7"/>
        <n v="32.22"/>
        <n v="6.85"/>
        <n v="29.22"/>
        <n v="15.71"/>
        <n v="51.07"/>
        <n v="22.44"/>
        <n v="29.64"/>
        <n v="14.33"/>
        <n v="15.1"/>
        <n v="16.21"/>
        <n v="20.77"/>
        <n v="10.48"/>
        <n v="4.25"/>
        <n v="1.41"/>
        <n v="27.94"/>
        <n v="23.29"/>
        <n v="63.78"/>
        <n v="14.97"/>
        <n v="33.53"/>
        <n v="3.85"/>
        <n v="3.96"/>
        <n v="33.86"/>
        <n v="19.75"/>
        <n v="13.59"/>
        <n v="36.14"/>
        <n v="8.27"/>
        <n v="20.7"/>
        <n v="32.37"/>
        <n v="17.07"/>
        <n v="70.09"/>
        <n v="8.5"/>
        <n v="32.09"/>
        <n v="21.54"/>
        <n v="28.23"/>
        <n v="56.49"/>
        <n v="26.88"/>
        <n v="35.98"/>
        <n v="34.73"/>
        <n v="19.68"/>
        <n v="11.31"/>
        <n v="17.08"/>
        <n v="21.05"/>
        <n v="33.62"/>
        <n v="75.41"/>
        <n v="59.3"/>
        <n v="10.67"/>
        <n v="23.98"/>
        <n v="42.79"/>
        <n v="19.64"/>
        <n v="21.74"/>
        <n v="29.46"/>
        <n v="70.04"/>
        <n v="31.1"/>
        <n v="1.3"/>
        <n v="13.97"/>
        <n v="60.53"/>
        <n v="4.3"/>
        <n v="65.54"/>
        <n v="13.84"/>
        <n v="29.31"/>
        <n v="16.92"/>
        <n v="18.63"/>
        <n v="34.11"/>
        <n v="3.54"/>
        <n v="4.56"/>
        <n v="38.95"/>
        <n v="40.28"/>
        <n v="54.64"/>
        <n v="39.91"/>
        <n v="31.08"/>
        <n v="40.93"/>
        <n v="10.26"/>
        <n v="24.82"/>
        <n v="41.57"/>
        <n v="4.79"/>
        <n v="16.43"/>
        <n v="12.4"/>
        <n v="10.93"/>
        <n v="34.6"/>
        <n v="40.4"/>
        <n v="33.51"/>
        <n v="69.62"/>
        <n v="20.97"/>
        <n v="10.21"/>
        <n v="13.24"/>
        <n v="11.5"/>
        <n v="4.18"/>
        <n v="41.76"/>
        <n v="1.67"/>
        <n v="12.26"/>
        <n v="2.38"/>
        <n v="36.04"/>
        <n v="36.13"/>
        <n v="22.66"/>
        <n v="15.89"/>
        <n v="2.93"/>
        <n v="10.99"/>
        <n v="2.49"/>
        <n v="12.23"/>
        <n v="38.58"/>
        <n v="63.55"/>
        <n v="3.22"/>
        <n v="68.56"/>
        <n v="60.74"/>
        <n v="52.25"/>
        <n v="16.59"/>
        <n v="8.52"/>
        <n v="58.77"/>
        <n v="43.53"/>
        <n v="78.34"/>
        <n v="20.45"/>
        <n v="56.72"/>
        <n v="48.37"/>
        <n v="11.19"/>
        <n v="30.02"/>
        <n v="22.15"/>
        <n v="21.46"/>
        <n v="11.03"/>
        <n v="36.26"/>
        <n v="62.55"/>
        <n v="32.68"/>
        <n v="36.54"/>
        <n v="49.73"/>
        <n v="24.98"/>
        <n v="39.02"/>
        <n v="61.21"/>
        <n v="27.17"/>
        <n v="53.14"/>
        <n v="17.61"/>
        <n v="41.09"/>
        <n v="14.11"/>
        <n v="35.63"/>
        <n v="14.13"/>
        <n v="1.93"/>
        <n v="31.64"/>
        <n v="39.57"/>
        <n v="2.58"/>
        <n v="32.79"/>
        <n v="32.48"/>
        <n v="13.36"/>
        <n v="7.16"/>
        <n v="14.15"/>
        <n v="15.0"/>
        <n v="13.26"/>
        <n v="12.64"/>
        <n v="17.88"/>
        <n v="66.64"/>
        <n v="40.24"/>
        <n v="10.52"/>
        <n v="34.18"/>
        <n v="11.16"/>
        <n v="35.0"/>
        <n v="12.63"/>
        <n v="2.84"/>
        <n v="18.42"/>
        <n v="28.85"/>
        <n v="50.85"/>
        <n v="17.49"/>
        <n v="15.14"/>
        <n v="3.25"/>
        <n v="15.76"/>
        <n v="13.41"/>
        <n v="3.18"/>
        <n v="43.63"/>
        <n v="3.06"/>
        <n v="14.16"/>
        <n v="12.87"/>
        <n v="55.9"/>
        <n v="37.15"/>
        <n v="39.29"/>
        <n v="23.19"/>
        <n v="15.65"/>
        <n v="11.59"/>
        <n v="21.04"/>
        <n v="64.94"/>
        <n v="11.85"/>
        <n v="30.76"/>
        <n v="5.34"/>
        <n v="10.16"/>
        <n v="29.83"/>
        <n v="36.46"/>
        <n v="14.56"/>
        <n v="16.36"/>
        <n v="18.89"/>
        <n v="40.85"/>
        <n v="26.58"/>
        <n v="17.42"/>
        <n v="3.66"/>
        <n v="29.75"/>
        <n v="5.0"/>
        <n v="45.16"/>
        <n v="29.87"/>
        <n v="4.38"/>
        <n v="27.43"/>
        <n v="10.14"/>
        <n v="68.3"/>
        <n v="11.62"/>
        <n v="46.29"/>
        <n v="32.03"/>
        <n v="21.86"/>
        <n v="14.02"/>
        <n v="58.5"/>
        <n v="3.19"/>
        <n v="13.23"/>
        <n v="47.88"/>
        <n v="10.56"/>
        <n v="16.77"/>
        <n v="34.37"/>
        <n v="26.47"/>
        <n v="46.98"/>
        <n v="63.18"/>
        <n v="32.39"/>
        <n v="17.69"/>
        <n v="19.17"/>
        <n v="72.37"/>
        <n v="64.4"/>
        <n v="27.87"/>
        <n v="15.88"/>
        <n v="29.79"/>
        <n v="19.73"/>
        <n v="3.61"/>
        <n v="12.07"/>
        <n v="12.29"/>
        <n v="59.5"/>
        <n v="29.42"/>
        <n v="50.67"/>
        <n v="21.84"/>
        <n v="29.51"/>
        <n v="59.82"/>
        <n v="4.06"/>
        <n v="21.75"/>
        <n v="19.84"/>
        <n v="19.53"/>
        <n v="14.44"/>
        <n v="18.67"/>
        <n v="39.86"/>
        <n v="48.24"/>
        <n v="14.79"/>
        <n v="25.52"/>
        <n v="27.37"/>
        <n v="26.77"/>
        <n v="11.11"/>
        <n v="28.31"/>
        <n v="27.82"/>
        <n v="34.55"/>
        <n v="32.64"/>
        <n v="41.32"/>
        <n v="74.68"/>
        <n v="13.66"/>
        <n v="62.25"/>
        <n v="2.61"/>
        <n v="47.61"/>
        <n v="65.14"/>
        <n v="11.29"/>
        <n v="35.14"/>
        <n v="20.23"/>
        <n v="26.13"/>
        <n v="28.55"/>
        <n v="31.6"/>
        <n v="15.92"/>
        <n v="51.7"/>
        <n v="10.0"/>
        <n v="35.86"/>
        <n v="57.97"/>
        <n v="53.87"/>
        <n v="2.96"/>
        <n v="31.28"/>
        <n v="10.27"/>
        <n v="12.19"/>
        <n v="31.44"/>
        <n v="27.22"/>
        <n v="20.69"/>
        <n v="68.89"/>
        <n v="29.94"/>
        <n v="34.28"/>
        <n v="23.8"/>
        <n v="52.01"/>
        <n v="22.41"/>
        <n v="19.69"/>
        <n v="14.93"/>
        <n v="4.35"/>
        <n v="32.44"/>
        <n v="7.1"/>
        <n v="41.8"/>
        <n v="32.56"/>
        <n v="28.66"/>
        <n v="54.2"/>
        <n v="71.8"/>
        <n v="17.77"/>
        <n v="44.27"/>
        <n v="14.85"/>
        <n v="1.37"/>
        <n v="2.19"/>
        <n v="12.48"/>
        <n v="39.52"/>
        <n v="3.32"/>
        <n v="26.03"/>
        <n v="43.57"/>
        <n v="1.36"/>
        <n v="34.23"/>
        <n v="28.65"/>
        <n v="12.86"/>
        <n v="4.8"/>
        <n v="54.36"/>
        <n v="18.51"/>
        <n v="20.55"/>
        <n v="15.45"/>
        <n v="40.34"/>
        <n v="53.37"/>
        <n v="27.78"/>
        <n v="44.93"/>
        <n v="26.12"/>
        <n v="5.24"/>
        <n v="31.76"/>
        <n v="64.53"/>
        <n v="13.15"/>
        <n v="19.6"/>
        <n v="59.63"/>
        <n v="28.14"/>
        <n v="24.86"/>
        <n v="51.69"/>
        <n v="29.1"/>
        <n v="4.33"/>
        <n v="2.07"/>
        <n v="32.65"/>
        <n v="55.69"/>
        <n v="15.91"/>
        <n v="19.5"/>
        <n v="14.17"/>
        <n v="25.39"/>
        <n v="46.82"/>
        <n v="49.07"/>
        <n v="72.01"/>
        <n v="12.6"/>
        <n v="2.59"/>
        <n v="11.01"/>
        <n v="12.84"/>
        <n v="9.52"/>
        <n v="20.35"/>
        <n v="58.54"/>
        <n v="9.29"/>
        <n v="51.5"/>
        <n v="4.36"/>
        <n v="37.14"/>
        <n v="31.58"/>
        <n v="32.27"/>
        <n v="42.86"/>
        <n v="4.54"/>
        <n v="22.06"/>
        <n v="16.38"/>
        <n v="77.94"/>
        <n v="3.7"/>
        <n v="23.17"/>
        <n v="55.15"/>
        <n v="3.6"/>
        <n v="15.62"/>
        <n v="5.41"/>
        <n v="39.19"/>
        <n v="21.9"/>
        <n v="2.83"/>
        <n v="5.3"/>
        <n v="34.61"/>
        <n v="34.47"/>
        <n v="13.85"/>
        <n v="4.31"/>
        <n v="15.58"/>
        <n v="76.29"/>
        <n v="35.77"/>
        <n v="10.38"/>
        <n v="56.92"/>
        <n v="1.43"/>
        <n v="33.68"/>
        <n v="36.82"/>
        <n v="12.54"/>
        <n v="18.01"/>
        <n v="33.54"/>
        <n v="16.49"/>
        <n v="34.78"/>
        <n v="47.14"/>
        <n v="31.34"/>
        <n v="13.67"/>
        <n v="22.59"/>
        <n v="28.81"/>
        <n v="15.66"/>
        <n v="17.94"/>
        <n v="18.3"/>
        <n v="22.33"/>
        <n v="73.16"/>
        <n v="36.84"/>
        <n v="12.13"/>
        <n v="30.94"/>
        <n v="1.78"/>
        <n v="53.66"/>
        <n v="28.68"/>
        <n v="14.81"/>
        <n v="28.6"/>
        <n v="40.82"/>
        <n v="39.42"/>
        <n v="3.4"/>
        <n v="4.59"/>
        <n v="3.89"/>
        <n v="55.41"/>
        <n v="32.9"/>
        <n v="38.84"/>
        <n v="40.21"/>
        <n v="16.95"/>
        <n v="28.87"/>
        <n v="56.8"/>
        <n v="29.44"/>
        <n v="3.41"/>
        <n v="31.62"/>
        <n v="60.83"/>
        <n v="63.19"/>
        <n v="42.19"/>
        <n v="11.09"/>
        <n v="36.69"/>
        <n v="17.55"/>
        <n v="41.41"/>
        <n v="2.43"/>
        <n v="25.01"/>
        <n v="15.01"/>
        <n v="34.7"/>
        <n v="15.98"/>
        <n v="15.07"/>
        <n v="48.85"/>
        <n v="11.7"/>
        <n v="58.94"/>
        <n v="14.21"/>
        <n v="34.16"/>
        <n v="16.37"/>
        <n v="38.65"/>
        <n v="22.02"/>
        <n v="18.22"/>
        <n v="54.78"/>
        <n v="69.22"/>
        <n v="2.57"/>
        <n v="1.84"/>
        <n v="15.2"/>
        <n v="17.91"/>
        <n v="15.09"/>
        <n v="41.14"/>
        <n v="66.92"/>
        <n v="15.74"/>
        <n v="34.34"/>
        <n v="2.45"/>
        <n v="63.88"/>
        <n v="3.03"/>
        <n v="32.55"/>
        <n v="10.64"/>
        <n v="25.59"/>
        <n v="2.7"/>
        <n v="75.56"/>
        <n v="2.94"/>
        <n v="16.46"/>
        <n v="11.75"/>
        <n v="36.27"/>
        <n v="2.68"/>
        <n v="49.68"/>
        <n v="13.63"/>
        <n v="14.36"/>
        <n v="12.24"/>
        <n v="3.05"/>
        <n v="52.46"/>
        <n v="4.14"/>
        <n v="59.43"/>
        <n v="33.85"/>
        <n v="10.39"/>
        <n v="4.08"/>
        <n v="13.05"/>
        <n v="37.75"/>
        <n v="12.91"/>
        <n v="20.88"/>
        <n v="7.97"/>
        <n v="13.81"/>
        <n v="16.08"/>
        <n v="11.86"/>
        <n v="61.61"/>
        <n v="31.66"/>
        <n v="35.31"/>
        <n v="68.13"/>
        <n v="8.87"/>
        <n v="10.88"/>
        <n v="37.78"/>
        <n v="13.91"/>
        <n v="17.66"/>
        <n v="33.32"/>
        <n v="11.02"/>
        <n v="76.78"/>
        <n v="46.23"/>
        <n v="16.07"/>
        <n v="22.67"/>
        <n v="29.28"/>
        <n v="13.9"/>
        <n v="15.77"/>
        <n v="48.63"/>
        <n v="65.88"/>
        <n v="36.23"/>
        <n v="35.76"/>
        <n v="69.53"/>
        <n v="18.69"/>
        <n v="52.9"/>
        <n v="10.62"/>
        <n v="23.67"/>
        <n v="72.92"/>
        <n v="18.28"/>
        <n v="10.89"/>
        <n v="31.01"/>
        <n v="49.78"/>
        <n v="15.42"/>
        <n v="54.34"/>
        <n v="29.36"/>
        <n v="39.64"/>
        <n v="52.77"/>
        <n v="57.49"/>
        <n v="57.79"/>
        <n v="37.5"/>
        <n v="36.42"/>
        <n v="1.97"/>
        <n v="38.19"/>
        <n v="74.26"/>
        <n v="20.53"/>
        <n v="34.32"/>
        <n v="28.47"/>
        <n v="33.5"/>
        <n v="52.31"/>
        <n v="29.29"/>
        <n v="34.56"/>
        <n v="65.44"/>
        <n v="38.62"/>
        <n v="33.88"/>
        <n v="27.96"/>
        <n v="11.67"/>
        <n v="32.6"/>
        <n v="38.67"/>
        <n v="18.31"/>
        <n v="11.94"/>
        <n v="56.0"/>
        <n v="13.87"/>
        <n v="18.08"/>
        <n v="57.38"/>
        <n v="3.92"/>
        <n v="35.08"/>
        <n v="27.07"/>
        <n v="2.99"/>
        <n v="56.13"/>
        <n v="16.06"/>
        <n v="44.01"/>
        <n v="32.47"/>
        <n v="25.05"/>
        <n v="33.48"/>
        <n v="43.59"/>
        <n v="37.74"/>
        <n v="34.01"/>
        <n v="31.54"/>
        <n v="15.48"/>
        <n v="16.89"/>
        <n v="38.8"/>
        <n v="14.2"/>
        <n v="16.81"/>
        <n v="55.74"/>
        <n v="68.65"/>
        <n v="39.1"/>
        <n v="27.02"/>
        <n v="40.89"/>
        <n v="15.68"/>
        <n v="16.09"/>
        <n v="38.92"/>
        <n v="11.79"/>
        <n v="53.79"/>
        <n v="4.05"/>
        <n v="52.58"/>
        <n v="33.28"/>
        <n v="32.05"/>
        <n v="10.61"/>
        <n v="67.87"/>
        <n v="11.42"/>
        <n v="51.65"/>
        <n v="11.97"/>
        <n v="30.89"/>
        <n v="28.75"/>
        <n v="14.41"/>
        <n v="2.2"/>
        <n v="39.28"/>
        <n v="21.35"/>
        <n v="49.32"/>
        <n v="14.92"/>
        <n v="32.38"/>
        <n v="15.54"/>
        <n v="69.83"/>
        <n v="14.68"/>
        <n v="25.57"/>
        <n v="34.98"/>
        <n v="14.25"/>
        <n v="47.12"/>
        <n v="73.96"/>
        <n v="15.86"/>
        <n v="76.21"/>
        <n v="52.94"/>
        <n v="29.15"/>
        <n v="4.91"/>
        <n v="31.87"/>
        <n v="19.48"/>
        <n v="11.32"/>
        <n v="13.55"/>
        <n v="30.74"/>
        <n v="18.65"/>
        <n v="11.91"/>
        <n v="19.52"/>
        <n v="20.33"/>
        <n v="24.99"/>
        <n v="39.54"/>
        <n v="17.05"/>
        <n v="14.26"/>
        <n v="14.19"/>
        <n v="17.04"/>
        <n v="12.73"/>
        <n v="34.94"/>
        <n v="63.2"/>
        <n v="18.45"/>
        <n v="27.53"/>
        <n v="19.28"/>
        <n v="31.67"/>
        <n v="5.21"/>
        <n v="3.09"/>
        <n v="23.51"/>
        <n v="19.8"/>
        <n v="46.22"/>
        <n v="51.91"/>
        <n v="18.43"/>
        <n v="43.74"/>
        <n v="30.03"/>
        <n v="25.38"/>
        <n v="14.18"/>
        <n v="36.32"/>
        <n v="3.31"/>
        <n v="64.85"/>
        <n v="31.25"/>
        <n v="16.94"/>
        <n v="30.64"/>
        <n v="1.94"/>
        <n v="13.3"/>
        <n v="37.22"/>
        <n v="20.59"/>
        <n v="16.39"/>
        <n v="29.23"/>
        <n v="76.7"/>
        <n v="43.62"/>
        <n v="30.86"/>
        <n v="40.62"/>
        <n v="12.0"/>
        <n v="25.78"/>
        <n v="15.23"/>
        <n v="21.57"/>
        <n v="14.47"/>
        <n v="79.47"/>
        <n v="21.53"/>
        <n v="27.63"/>
        <n v="53.78"/>
        <n v="28.15"/>
        <n v="31.15"/>
        <n v="42.9"/>
        <n v="68.85"/>
        <n v="10.32"/>
        <n v="59.32"/>
        <n v="14.0"/>
        <n v="31.46"/>
        <n v="27.35"/>
        <n v="24.93"/>
        <n v="14.71"/>
        <n v="26.62"/>
        <n v="25.34"/>
        <n v="52.79"/>
        <n v="26.01"/>
        <n v="11.81"/>
        <n v="13.22"/>
        <n v="27.19"/>
        <n v="15.24"/>
        <n v="11.64"/>
        <n v="14.12"/>
        <n v="35.22"/>
        <n v="49.05"/>
        <n v="27.16"/>
        <n v="9.46"/>
        <n v="14.06"/>
        <n v="22.18"/>
        <n v="16.25"/>
        <n v="26.5"/>
        <n v="32.7"/>
        <n v="11.37"/>
        <n v="76.07"/>
        <n v="45.04"/>
        <n v="22.82"/>
        <n v="28.01"/>
        <n v="26.4"/>
        <n v="23.47"/>
        <n v="13.62"/>
        <n v="5.27"/>
        <n v="30.9"/>
        <n v="43.31"/>
        <n v="12.2"/>
        <n v="13.07"/>
        <n v="13.88"/>
        <n v="30.08"/>
        <n v="54.18"/>
        <n v="37.35"/>
        <n v="12.28"/>
        <n v="24.51"/>
        <n v="69.69"/>
        <n v="17.51"/>
        <n v="14.74"/>
        <n v="18.37"/>
        <n v="39.31"/>
        <n v="43.82"/>
        <n v="38.98"/>
        <n v="37.16"/>
        <n v="34.92"/>
        <n v="63.09"/>
        <n v="64.66"/>
        <n v="12.15"/>
        <n v="25.54"/>
        <n v="12.82"/>
        <n v="36.75"/>
        <n v="29.02"/>
        <n v="27.73"/>
        <n v="67.79"/>
        <n v="70.68"/>
        <n v="36.95"/>
        <n v="18.44"/>
        <n v="41.7"/>
        <n v="20.52"/>
      </sharedItems>
    </cacheField>
    <cacheField name="Data" numFmtId="166">
      <sharedItems containsSemiMixedTypes="0" containsDate="1" containsString="0">
        <d v="2023-01-01T00:00:00Z"/>
        <d v="2023-01-02T00:00:00Z"/>
        <d v="2023-01-03T00:00:00Z"/>
        <d v="2023-01-04T00:00:00Z"/>
        <d v="2023-01-05T00:00:00Z"/>
        <d v="2023-01-06T00:00:00Z"/>
        <d v="2023-01-07T00:00:00Z"/>
        <d v="2023-01-08T00:00:00Z"/>
        <d v="2023-01-09T00:00:00Z"/>
        <d v="2023-01-10T00:00:00Z"/>
        <d v="2023-01-11T00:00:00Z"/>
        <d v="2023-01-12T00:00:00Z"/>
        <d v="2023-01-13T00:00:00Z"/>
        <d v="2023-01-14T00:00:00Z"/>
        <d v="2023-01-15T00:00:00Z"/>
        <d v="2023-01-16T00:00:00Z"/>
        <d v="2023-01-17T00:00:00Z"/>
        <d v="2023-01-18T00:00:00Z"/>
        <d v="2023-01-19T00:00:00Z"/>
        <d v="2023-01-20T00:00:00Z"/>
        <d v="2023-01-21T00:00:00Z"/>
        <d v="2023-01-22T00:00:00Z"/>
        <d v="2023-01-23T00:00:00Z"/>
        <d v="2023-01-24T00:00:00Z"/>
        <d v="2023-01-25T00:00:00Z"/>
        <d v="2023-01-26T00:00:00Z"/>
        <d v="2023-01-27T00:00:00Z"/>
        <d v="2023-01-28T00:00:00Z"/>
        <d v="2023-02-01T00:00:00Z"/>
        <d v="2023-02-02T00:00:00Z"/>
        <d v="2023-02-03T00:00:00Z"/>
        <d v="2023-02-04T00:00:00Z"/>
        <d v="2023-02-05T00:00:00Z"/>
        <d v="2023-02-06T00:00:00Z"/>
        <d v="2023-02-07T00:00:00Z"/>
        <d v="2023-02-08T00:00:00Z"/>
        <d v="2023-02-09T00:00:00Z"/>
        <d v="2023-02-10T00:00:00Z"/>
        <d v="2023-02-11T00:00:00Z"/>
        <d v="2023-02-12T00:00:00Z"/>
        <d v="2023-02-13T00:00:00Z"/>
        <d v="2023-02-14T00:00:00Z"/>
        <d v="2023-02-15T00:00:00Z"/>
        <d v="2023-02-16T00:00:00Z"/>
        <d v="2023-02-17T00:00:00Z"/>
        <d v="2023-02-18T00:00:00Z"/>
        <d v="2023-02-19T00:00:00Z"/>
        <d v="2023-02-20T00:00:00Z"/>
        <d v="2023-02-21T00:00:00Z"/>
        <d v="2023-02-22T00:00:00Z"/>
        <d v="2023-02-23T00:00:00Z"/>
        <d v="2023-02-24T00:00:00Z"/>
        <d v="2023-02-25T00:00:00Z"/>
        <d v="2023-02-26T00:00:00Z"/>
        <d v="2023-02-27T00:00:00Z"/>
        <d v="2023-02-28T00:00:00Z"/>
        <d v="2023-03-01T00:00:00Z"/>
        <d v="2023-03-02T00:00:00Z"/>
        <d v="2023-03-03T00:00:00Z"/>
        <d v="2023-03-04T00:00:00Z"/>
        <d v="2023-03-05T00:00:00Z"/>
        <d v="2023-03-06T00:00:00Z"/>
        <d v="2023-03-07T00:00:00Z"/>
        <d v="2023-03-08T00:00:00Z"/>
        <d v="2023-03-09T00:00:00Z"/>
        <d v="2023-03-10T00:00:00Z"/>
        <d v="2023-03-11T00:00:00Z"/>
        <d v="2023-03-12T00:00:00Z"/>
        <d v="2023-03-13T00:00:00Z"/>
        <d v="2023-03-14T00:00:00Z"/>
        <d v="2023-03-15T00:00:00Z"/>
        <d v="2023-03-16T00:00:00Z"/>
        <d v="2023-03-17T00:00:00Z"/>
        <d v="2023-03-18T00:00:00Z"/>
        <d v="2023-03-19T00:00:00Z"/>
        <d v="2023-03-20T00:00:00Z"/>
        <d v="2023-03-22T00:00:00Z"/>
        <d v="2023-03-23T00:00:00Z"/>
        <d v="2023-03-24T00:00:00Z"/>
        <d v="2023-03-25T00:00:00Z"/>
        <d v="2023-03-26T00:00:00Z"/>
        <d v="2023-03-27T00:00:00Z"/>
        <d v="2023-03-28T00:00:00Z"/>
        <d v="2023-04-02T00:00:00Z"/>
        <d v="2023-04-03T00:00:00Z"/>
        <d v="2023-04-04T00:00:00Z"/>
        <d v="2023-04-05T00:00:00Z"/>
        <d v="2023-04-06T00:00:00Z"/>
        <d v="2023-04-07T00:00:00Z"/>
        <d v="2023-04-08T00:00:00Z"/>
        <d v="2023-04-09T00:00:00Z"/>
        <d v="2023-04-10T00:00:00Z"/>
        <d v="2023-04-11T00:00:00Z"/>
        <d v="2023-04-12T00:00:00Z"/>
        <d v="2023-04-13T00:00:00Z"/>
        <d v="2023-04-14T00:00:00Z"/>
        <d v="2023-04-15T00:00:00Z"/>
        <d v="2023-04-16T00:00:00Z"/>
        <d v="2023-04-17T00:00:00Z"/>
        <d v="2023-04-18T00:00:00Z"/>
        <d v="2023-04-19T00:00:00Z"/>
        <d v="2023-04-20T00:00:00Z"/>
        <d v="2023-04-21T00:00:00Z"/>
        <d v="2023-04-22T00:00:00Z"/>
        <d v="2023-04-23T00:00:00Z"/>
        <d v="2023-04-24T00:00:00Z"/>
        <d v="2023-04-25T00:00:00Z"/>
        <d v="2023-04-26T00:00:00Z"/>
        <d v="2023-04-27T00:00:00Z"/>
        <d v="2023-04-28T00:00:00Z"/>
        <d v="2023-05-01T00:00:00Z"/>
        <d v="2023-05-02T00:00:00Z"/>
        <d v="2023-05-03T00:00:00Z"/>
        <d v="2023-05-04T00:00:00Z"/>
        <d v="2023-05-05T00:00:00Z"/>
        <d v="2023-05-06T00:00:00Z"/>
        <d v="2023-05-07T00:00:00Z"/>
        <d v="2023-05-08T00:00:00Z"/>
        <d v="2023-05-09T00:00:00Z"/>
        <d v="2023-05-10T00:00:00Z"/>
        <d v="2023-05-11T00:00:00Z"/>
        <d v="2023-05-12T00:00:00Z"/>
        <d v="2023-05-13T00:00:00Z"/>
        <d v="2023-05-14T00:00:00Z"/>
        <d v="2023-05-15T00:00:00Z"/>
        <d v="2023-05-16T00:00:00Z"/>
        <d v="2023-05-17T00:00:00Z"/>
        <d v="2023-05-18T00:00:00Z"/>
        <d v="2023-05-19T00:00:00Z"/>
        <d v="2023-05-20T00:00:00Z"/>
        <d v="2023-05-21T00:00:00Z"/>
        <d v="2023-05-22T00:00:00Z"/>
        <d v="2023-05-23T00:00:00Z"/>
        <d v="2023-05-24T00:00:00Z"/>
        <d v="2023-05-25T00:00:00Z"/>
        <d v="2023-05-26T00:00:00Z"/>
        <d v="2023-05-27T00:00:00Z"/>
        <d v="2023-05-28T00:00:00Z"/>
        <d v="2023-06-01T00:00:00Z"/>
        <d v="2023-06-02T00:00:00Z"/>
        <d v="2023-06-03T00:00:00Z"/>
        <d v="2023-06-04T00:00:00Z"/>
        <d v="2023-06-05T00:00:00Z"/>
        <d v="2023-06-06T00:00:00Z"/>
        <d v="2023-06-07T00:00:00Z"/>
        <d v="2023-06-08T00:00:00Z"/>
        <d v="2023-06-09T00:00:00Z"/>
        <d v="2023-06-10T00:00:00Z"/>
        <d v="2023-06-11T00:00:00Z"/>
        <d v="2023-06-12T00:00:00Z"/>
        <d v="2023-06-13T00:00:00Z"/>
        <d v="2023-06-14T00:00:00Z"/>
        <d v="2023-06-15T00:00:00Z"/>
        <d v="2023-06-16T00:00:00Z"/>
        <d v="2023-06-17T00:00:00Z"/>
        <d v="2023-06-18T00:00:00Z"/>
        <d v="2023-06-19T00:00:00Z"/>
        <d v="2023-06-20T00:00:00Z"/>
        <d v="2023-06-21T00:00:00Z"/>
        <d v="2023-06-22T00:00:00Z"/>
        <d v="2023-06-23T00:00:00Z"/>
        <d v="2023-06-24T00:00:00Z"/>
        <d v="2023-06-25T00:00:00Z"/>
        <d v="2023-06-26T00:00:00Z"/>
        <d v="2023-06-27T00:00:00Z"/>
        <d v="2023-06-28T00:00:00Z"/>
        <d v="2023-07-01T00:00:00Z"/>
        <d v="2023-07-02T00:00:00Z"/>
        <d v="2023-07-03T00:00:00Z"/>
        <d v="2023-07-04T00:00:00Z"/>
        <d v="2023-07-05T00:00:00Z"/>
        <d v="2023-07-06T00:00:00Z"/>
        <d v="2023-07-07T00:00:00Z"/>
        <d v="2023-07-08T00:00:00Z"/>
        <d v="2023-07-09T00:00:00Z"/>
        <d v="2023-07-10T00:00:00Z"/>
        <d v="2023-07-11T00:00:00Z"/>
        <d v="2023-07-12T00:00:00Z"/>
        <d v="2023-07-13T00:00:00Z"/>
        <d v="2023-07-14T00:00:00Z"/>
        <d v="2023-07-15T00:00:00Z"/>
        <d v="2023-07-16T00:00:00Z"/>
        <d v="2023-07-17T00:00:00Z"/>
        <d v="2023-07-18T00:00:00Z"/>
        <d v="2023-07-19T00:00:00Z"/>
        <d v="2023-07-20T00:00:00Z"/>
        <d v="2023-07-21T00:00:00Z"/>
        <d v="2023-07-22T00:00:00Z"/>
        <d v="2023-07-23T00:00:00Z"/>
        <d v="2023-07-24T00:00:00Z"/>
        <d v="2023-07-25T00:00:00Z"/>
        <d v="2023-07-26T00:00:00Z"/>
        <d v="2023-07-27T00:00:00Z"/>
        <d v="2023-07-28T00:00:00Z"/>
        <d v="2023-08-01T00:00:00Z"/>
        <d v="2023-08-02T00:00:00Z"/>
        <d v="2023-08-03T00:00:00Z"/>
        <d v="2023-08-04T00:00:00Z"/>
        <d v="2023-08-05T00:00:00Z"/>
        <d v="2023-08-06T00:00:00Z"/>
        <d v="2023-08-07T00:00:00Z"/>
        <d v="2023-08-08T00:00:00Z"/>
        <d v="2023-08-09T00:00:00Z"/>
        <d v="2023-08-10T00:00:00Z"/>
        <d v="2023-08-11T00:00:00Z"/>
        <d v="2023-08-12T00:00:00Z"/>
        <d v="2023-08-13T00:00:00Z"/>
        <d v="2023-08-14T00:00:00Z"/>
        <d v="2023-08-15T00:00:00Z"/>
        <d v="2023-08-16T00:00:00Z"/>
        <d v="2023-08-17T00:00:00Z"/>
        <d v="2023-08-18T00:00:00Z"/>
        <d v="2023-08-19T00:00:00Z"/>
        <d v="2023-08-20T00:00:00Z"/>
        <d v="2023-08-21T00:00:00Z"/>
        <d v="2023-08-22T00:00:00Z"/>
        <d v="2023-08-23T00:00:00Z"/>
        <d v="2023-08-24T00:00:00Z"/>
        <d v="2023-08-25T00:00:00Z"/>
        <d v="2023-08-26T00:00:00Z"/>
        <d v="2023-08-27T00:00:00Z"/>
        <d v="2023-08-28T00:00:00Z"/>
        <d v="2023-09-01T00:00:00Z"/>
        <d v="2023-09-02T00:00:00Z"/>
        <d v="2023-09-03T00:00:00Z"/>
        <d v="2023-09-04T00:00:00Z"/>
        <d v="2023-09-05T00:00:00Z"/>
        <d v="2023-09-06T00:00:00Z"/>
        <d v="2023-09-07T00:00:00Z"/>
        <d v="2023-09-08T00:00:00Z"/>
        <d v="2023-09-09T00:00:00Z"/>
        <d v="2023-09-10T00:00:00Z"/>
        <d v="2023-09-11T00:00:00Z"/>
        <d v="2023-09-12T00:00:00Z"/>
        <d v="2023-09-13T00:00:00Z"/>
        <d v="2023-09-14T00:00:00Z"/>
        <d v="2023-09-15T00:00:00Z"/>
        <d v="2023-09-16T00:00:00Z"/>
        <d v="2023-09-17T00:00:00Z"/>
        <d v="2023-09-18T00:00:00Z"/>
        <d v="2023-09-19T00:00:00Z"/>
        <d v="2023-09-20T00:00:00Z"/>
        <d v="2023-09-21T00:00:00Z"/>
        <d v="2023-09-22T00:00:00Z"/>
        <d v="2023-09-23T00:00:00Z"/>
        <d v="2023-09-24T00:00:00Z"/>
        <d v="2023-09-25T00:00:00Z"/>
        <d v="2023-09-26T00:00:00Z"/>
        <d v="2023-09-27T00:00:00Z"/>
        <d v="2023-09-28T00:00:00Z"/>
        <d v="2023-10-01T00:00:00Z"/>
        <d v="2023-10-02T00:00:00Z"/>
        <d v="2023-10-03T00:00:00Z"/>
        <d v="2023-10-04T00:00:00Z"/>
        <d v="2023-10-05T00:00:00Z"/>
        <d v="2023-10-06T00:00:00Z"/>
        <d v="2023-10-07T00:00:00Z"/>
        <d v="2023-10-08T00:00:00Z"/>
        <d v="2023-10-09T00:00:00Z"/>
        <d v="2023-10-10T00:00:00Z"/>
        <d v="2023-10-11T00:00:00Z"/>
        <d v="2023-10-12T00:00:00Z"/>
        <d v="2023-10-13T00:00:00Z"/>
        <d v="2023-10-14T00:00:00Z"/>
        <d v="2023-10-15T00:00:00Z"/>
        <d v="2023-10-16T00:00:00Z"/>
        <d v="2023-10-17T00:00:00Z"/>
        <d v="2023-10-18T00:00:00Z"/>
        <d v="2023-10-19T00:00:00Z"/>
        <d v="2023-10-20T00:00:00Z"/>
        <d v="2023-10-21T00:00:00Z"/>
        <d v="2023-10-22T00:00:00Z"/>
        <d v="2023-10-23T00:00:00Z"/>
        <d v="2023-10-24T00:00:00Z"/>
        <d v="2023-10-25T00:00:00Z"/>
        <d v="2023-10-26T00:00:00Z"/>
        <d v="2023-10-27T00:00:00Z"/>
        <d v="2023-10-28T00:00:00Z"/>
        <d v="2023-11-01T00:00:00Z"/>
        <d v="2023-11-02T00:00:00Z"/>
        <d v="2023-11-03T00:00:00Z"/>
        <d v="2023-11-04T00:00:00Z"/>
        <d v="2023-11-05T00:00:00Z"/>
        <d v="2023-11-06T00:00:00Z"/>
        <d v="2023-11-07T00:00:00Z"/>
        <d v="2023-11-08T00:00:00Z"/>
        <d v="2023-11-09T00:00:00Z"/>
        <d v="2023-11-10T00:00:00Z"/>
        <d v="2023-11-11T00:00:00Z"/>
        <d v="2023-11-12T00:00:00Z"/>
        <d v="2023-11-13T00:00:00Z"/>
        <d v="2023-11-14T00:00:00Z"/>
        <d v="2023-11-15T00:00:00Z"/>
        <d v="2023-11-16T00:00:00Z"/>
        <d v="2023-11-17T00:00:00Z"/>
        <d v="2023-11-18T00:00:00Z"/>
        <d v="2023-11-19T00:00:00Z"/>
        <d v="2023-11-20T00:00:00Z"/>
        <d v="2023-11-21T00:00:00Z"/>
        <d v="2023-11-22T00:00:00Z"/>
        <d v="2023-11-23T00:00:00Z"/>
        <d v="2023-11-24T00:00:00Z"/>
        <d v="2023-11-25T00:00:00Z"/>
        <d v="2023-11-26T00:00:00Z"/>
        <d v="2023-11-27T00:00:00Z"/>
        <d v="2023-11-28T00:00:00Z"/>
        <d v="2023-12-01T00:00:00Z"/>
        <d v="2023-12-02T00:00:00Z"/>
        <d v="2023-12-03T00:00:00Z"/>
        <d v="2023-12-04T00:00:00Z"/>
        <d v="2023-12-05T00:00:00Z"/>
        <d v="2023-12-06T00:00:00Z"/>
        <d v="2023-12-07T00:00:00Z"/>
        <d v="2023-12-08T00:00:00Z"/>
        <d v="2023-12-09T00:00:00Z"/>
        <d v="2023-12-10T00:00:00Z"/>
        <d v="2023-12-11T00:00:00Z"/>
        <d v="2023-12-12T00:00:00Z"/>
        <d v="2023-12-13T00:00:00Z"/>
        <d v="2023-12-14T00:00:00Z"/>
        <d v="2023-12-15T00:00:00Z"/>
        <d v="2023-12-16T00:00:00Z"/>
        <d v="2023-12-17T00:00:00Z"/>
        <d v="2023-12-18T00:00:00Z"/>
        <d v="2023-12-19T00:00:00Z"/>
        <d v="2023-12-20T00:00:00Z"/>
        <d v="2023-12-21T00:00:00Z"/>
        <d v="2023-12-22T00:00:00Z"/>
        <d v="2023-12-23T00:00:00Z"/>
        <d v="2023-12-24T00:00:00Z"/>
        <d v="2023-12-25T00:00:00Z"/>
        <d v="2023-12-26T00:00:00Z"/>
        <d v="2023-12-27T00:00:00Z"/>
        <d v="2023-12-28T00:00:00Z"/>
      </sharedItems>
    </cacheField>
    <cacheField name="Dia" numFmtId="0">
      <sharedItems containsSemiMixedTypes="0" containsString="0" containsNumber="1" containsInteger="1">
        <n v="1.0"/>
        <n v="2.0"/>
        <n v="3.0"/>
        <n v="4.0"/>
        <n v="5.0"/>
        <n v="6.0"/>
        <n v="7.0"/>
        <n v="8.0"/>
        <n v="9.0"/>
        <n v="10.0"/>
        <n v="11.0"/>
        <n v="12.0"/>
        <n v="13.0"/>
        <n v="14.0"/>
        <n v="15.0"/>
        <n v="16.0"/>
        <n v="17.0"/>
        <n v="18.0"/>
        <n v="19.0"/>
        <n v="20.0"/>
        <n v="21.0"/>
        <n v="22.0"/>
        <n v="23.0"/>
        <n v="24.0"/>
        <n v="25.0"/>
        <n v="26.0"/>
        <n v="27.0"/>
        <n v="28.0"/>
      </sharedItems>
    </cacheField>
    <cacheField name="Mês" numFmtId="0">
      <sharedItems containsSemiMixedTypes="0" containsString="0" containsNumber="1" containsInteger="1">
        <n v="1.0"/>
        <n v="2.0"/>
        <n v="3.0"/>
        <n v="4.0"/>
        <n v="5.0"/>
        <n v="6.0"/>
        <n v="7.0"/>
        <n v="8.0"/>
        <n v="9.0"/>
        <n v="10.0"/>
        <n v="11.0"/>
        <n v="12.0"/>
      </sharedItems>
    </cacheField>
    <cacheField name="Ano" numFmtId="0">
      <sharedItems containsSemiMixedTypes="0" containsString="0" containsNumber="1" containsInteger="1">
        <n v="2023.0"/>
      </sharedItems>
    </cacheField>
    <cacheField name="CONTAGEM" numFmtId="0">
      <sharedItems containsString="0" containsBlank="1" containsNumber="1" containsInteger="1">
        <n v="2000.0"/>
        <m/>
      </sharedItems>
    </cacheField>
    <cacheField name="INTERVALO PREÇO" numFmtId="164">
      <sharedItems containsString="0" containsBlank="1" containsNumber="1">
        <n v="78.98"/>
        <m/>
      </sharedItems>
    </cacheField>
    <cacheField name="DESVIO PADRÃO PREÇO" numFmtId="0">
      <sharedItems containsString="0" containsBlank="1" containsNumber="1">
        <n v="18.12868058534552"/>
        <m/>
      </sharedItems>
    </cacheField>
    <cacheField name="NORMALIZAÇÃO PREÇO" numFmtId="0">
      <sharedItems containsSemiMixedTypes="0" containsString="0" containsNumber="1">
        <n v="-0.8358368899857368"/>
        <n v="1.536095242502682"/>
        <n v="-0.20755068093822296"/>
        <n v="0.7881092025830785"/>
        <n v="-0.41330200312849746"/>
        <n v="-0.7448208895530417"/>
        <n v="-0.05089283776922043"/>
        <n v="1.1742376892672397"/>
        <n v="2.202994300218612"/>
        <n v="1.7225401403587486"/>
        <n v="0.08480374469407037"/>
        <n v="2.950428728014381"/>
        <n v="0.26131962432111566"/>
        <n v="-0.8021885504318313"/>
        <n v="-0.13363465634439783"/>
        <n v="-0.2781570327890411"/>
        <n v="2.442945574086626"/>
        <n v="-0.5070760641803652"/>
        <n v="0.5795998197736314"/>
        <n v="-0.7144822227421432"/>
        <n v="0.7434286205524826"/>
        <n v="1.3215181263310551"/>
        <n v="0.37660655820252953"/>
        <n v="0.812380136031797"/>
        <n v="-0.8457659082147582"/>
        <n v="2.4716294045260216"/>
        <n v="2.704409720784187"/>
        <n v="1.2084376409449795"/>
        <n v="-0.7828821260976233"/>
        <n v="-0.5694082341736655"/>
        <n v="1.6133209398395145"/>
        <n v="0.5911836743741563"/>
        <n v="-0.8363885021095714"/>
        <n v="0.6717190444539957"/>
        <n v="2.5907776232742767"/>
        <n v="2.912919103593634"/>
        <n v="-0.21527325067190622"/>
        <n v="-1.2291363342797468"/>
        <n v="-0.8341820536142333"/>
        <n v="-0.7370983198193585"/>
        <n v="1.7523271950458124"/>
        <n v="-0.9384367450189567"/>
        <n v="1.157689325552204"/>
        <n v="-0.3575891786212115"/>
        <n v="0.984483118668166"/>
        <n v="-0.8176336898991977"/>
        <n v="-1.3184974983409383"/>
        <n v="0.9011896879691541"/>
        <n v="-0.8430078475955856"/>
        <n v="0.910567094074341"/>
        <n v="2.087707366337198"/>
        <n v="0.17747458149826925"/>
        <n v="0.16147782990706813"/>
        <n v="0.06991021735053846"/>
        <n v="1.644762830898082"/>
        <n v="2.7959773333407165"/>
        <n v="-0.7133789984944743"/>
        <n v="0.10686822964745113"/>
        <n v="0.419080691737787"/>
        <n v="0.6761319414446717"/>
        <n v="-1.2848491587870328"/>
        <n v="-1.2307911706512502"/>
        <n v="0.35343884900147976"/>
        <n v="-0.6626306831016988"/>
        <n v="0.8929155061116365"/>
        <n v="1.1312119436081474"/>
        <n v="-1.1447396793330658"/>
        <n v="-0.8231498111375429"/>
        <n v="-0.8281143202520536"/>
        <n v="0.5476063165912296"/>
        <n v="-0.47728900949330133"/>
        <n v="-0.9676721875821861"/>
        <n v="1.9244301776821815"/>
        <n v="-0.5451373007249468"/>
        <n v="-0.7194467318566539"/>
        <n v="-1.1072300549123189"/>
        <n v="-0.756956356277401"/>
        <n v="2.5179648229281204"/>
        <n v="1.4351502238409657"/>
        <n v="-0.290844111637235"/>
        <n v="-0.8121175686608526"/>
        <n v="1.3160020050927104"/>
        <n v="0.3137227760853947"/>
        <n v="-1.259475001090645"/>
        <n v="0.7638382691343596"/>
        <n v="0.31703244882840165"/>
        <n v="-0.754749907782063"/>
        <n v="0.3755033339548603"/>
        <n v="-0.7486821744198833"/>
        <n v="-0.913062587322569"/>
        <n v="-0.38020527569842666"/>
        <n v="-0.8132207929085216"/>
        <n v="0.6772351656923405"/>
        <n v="0.2618712364449501"/>
        <n v="-1.224171825165236"/>
        <n v="1.5438178122363653"/>
        <n v="-1.1921783219828341"/>
        <n v="-0.7685402108779259"/>
        <n v="-0.8192885262707014"/>
        <n v="1.0666733251195089"/>
        <n v="-0.7724014957447675"/>
        <n v="-0.599746900984564"/>
        <n v="1.2382246956320435"/>
        <n v="-0.2130668021765682"/>
        <n v="-0.7095177136276326"/>
        <n v="-0.032138025558846886"/>
        <n v="-1.2412718010041062"/>
        <n v="1.197957010592124"/>
        <n v="-0.9869786119163942"/>
        <n v="-0.3360763057916653"/>
        <n v="-0.7304789743333442"/>
        <n v="-0.7564047441535665"/>
        <n v="1.6712402128421386"/>
        <n v="-0.704553204513122"/>
        <n v="2.7330935512235817"/>
        <n v="0.8741606939012627"/>
        <n v="-0.22244420828175487"/>
        <n v="0.3644710914781702"/>
        <n v="0.545951480219726"/>
        <n v="0.27345509104547494"/>
        <n v="-0.5754759675358453"/>
        <n v="-0.6720080892068856"/>
        <n v="2.1825846516367347"/>
        <n v="-1.2175524796792219"/>
        <n v="-0.7106209378753017"/>
        <n v="0.9596605730956129"/>
        <n v="-0.49052770046532984"/>
        <n v="-0.6604242346063607"/>
        <n v="0.667857759587154"/>
        <n v="-1.2765749769295152"/>
        <n v="-1.2705072435673355"/>
        <n v="-0.7150338348659778"/>
        <n v="-0.5776824160311833"/>
        <n v="0.14989397530654344"/>
        <n v="0.7031609355125631"/>
        <n v="2.6773807267162955"/>
        <n v="1.9663526990936049"/>
        <n v="-0.6240178344332826"/>
        <n v="0.12617465398165909"/>
        <n v="-0.32449245119114045"/>
        <n v="0.45272903129169245"/>
        <n v="2.4186746406379074"/>
        <n v="-0.6907629014172592"/>
        <n v="-1.2760233648056807"/>
        <n v="0.1432746298205292"/>
        <n v="0.5580869469440852"/>
        <n v="-1.223068600917567"/>
        <n v="-0.3746891544600814"/>
        <n v="-0.8093595080416801"/>
        <n v="0.3385453216579478"/>
        <n v="-1.0300043575754865"/>
        <n v="-0.669250028587713"/>
        <n v="-0.2649183418170128"/>
        <n v="-0.7006919196462804"/>
        <n v="-0.8209433626422049"/>
        <n v="2.9890415766827974"/>
        <n v="-0.14080561395424668"/>
        <n v="0.30489698210404237"/>
        <n v="0.527748280133187"/>
        <n v="0.3225485700667469"/>
        <n v="-1.1949363826020067"/>
        <n v="-0.23237322651077635"/>
        <n v="2.8439675881143196"/>
        <n v="-0.8115659565370181"/>
        <n v="-0.5820953130218595"/>
        <n v="-0.19982811120453992"/>
        <n v="-0.5705114584213347"/>
        <n v="1.943184989892555"/>
        <n v="0.2684905819309643"/>
        <n v="0.34350983077245845"/>
        <n v="1.9299462989205263"/>
        <n v="-1.1701138370294537"/>
        <n v="-0.27319252367453045"/>
        <n v="-0.4033729848994762"/>
        <n v="0.6937835294073762"/>
        <n v="0.14768752681120523"/>
        <n v="-1.1419816187138931"/>
        <n v="-1.2986394618828958"/>
        <n v="-1.1772847946393024"/>
        <n v="1.7297110979685975"/>
        <n v="0.8311349482421708"/>
        <n v="2.001655875019014"/>
        <n v="-0.4304019789673676"/>
        <n v="-0.6560113376156845"/>
        <n v="1.0959087676827384"/>
        <n v="-1.1088848912838223"/>
        <n v="-0.2610570569501712"/>
        <n v="-0.8385949506049094"/>
        <n v="-0.5103857369233724"/>
        <n v="-0.7481305622960487"/>
        <n v="-0.31732149358129175"/>
        <n v="1.716472406996569"/>
        <n v="-1.2015557280880211"/>
        <n v="0.5972514077363359"/>
        <n v="-0.49163092471299885"/>
        <n v="1.7903884315903937"/>
        <n v="-1.2114847463170424"/>
        <n v="-1.1822493037538129"/>
        <n v="-0.36696658472639815"/>
        <n v="0.03295220505362599"/>
        <n v="1.092599094939731"/>
        <n v="0.8851929363779533"/>
        <n v="-0.36586336047872914"/>
        <n v="-0.7591628047727391"/>
        <n v="-0.8248046475090465"/>
        <n v="-0.7608176411442427"/>
        <n v="1.7661174981416752"/>
        <n v="0.7958317723167617"/>
        <n v="-0.2831215419035517"/>
        <n v="-1.2958814012637232"/>
        <n v="-0.51865991878089"/>
        <n v="-0.6857983923027484"/>
        <n v="-0.8700368416634768"/>
        <n v="0.009784495852576222"/>
        <n v="-0.010073540605466324"/>
        <n v="0.004268374614231179"/>
        <n v="-0.6471855436343323"/>
        <n v="-0.5887146585078736"/>
        <n v="-0.6460823193866633"/>
        <n v="-0.04151543166403376"/>
        <n v="-0.8352852778619023"/>
        <n v="-0.5478953613441194"/>
        <n v="-0.6052630222229091"/>
        <n v="-0.3471085482683556"/>
        <n v="0.4709322313782318"/>
        <n v="0.42073552810929066"/>
        <n v="-0.7139306106183088"/>
        <n v="0.8416155785950266"/>
        <n v="0.8410639664711921"/>
        <n v="-0.583750149393363"/>
        <n v="1.5344404061311787"/>
        <n v="-1.159081594552763"/>
        <n v="0.6970932021503834"/>
        <n v="-1.1910750977351652"/>
        <n v="0.1327939994676733"/>
        <n v="1.159895774047542"/>
        <n v="2.7970805575883855"/>
        <n v="-0.8391465627287439"/>
        <n v="-0.6438758708913253"/>
        <n v="-0.5903694948793772"/>
        <n v="0.5823578803928038"/>
        <n v="-0.3399375906585069"/>
        <n v="-1.3102233164834207"/>
        <n v="0.25856156370194305"/>
        <n v="1.1565861013045353"/>
        <n v="-0.4292987547196984"/>
        <n v="-1.3190491104647728"/>
        <n v="-0.34324726340151396"/>
        <n v="0.5012708981891301"/>
        <n v="2.2945619127751415"/>
        <n v="0.5834611046404731"/>
        <n v="0.7836963055924021"/>
        <n v="-0.6869016165504175"/>
        <n v="1.70930144938672"/>
        <n v="-0.4475019548062375"/>
        <n v="-0.8965142236075336"/>
        <n v="-0.48115029436014295"/>
        <n v="0.2535970545874324"/>
        <n v="-0.7834337382214578"/>
        <n v="-0.7177918954851504"/>
        <n v="-0.7051048166369566"/>
        <n v="-1.116055848893671"/>
        <n v="0.20064229069931883"/>
        <n v="-1.2716104678150046"/>
        <n v="2.772258012015832"/>
        <n v="0.002061926118892966"/>
        <n v="-0.7255144652188336"/>
        <n v="-0.5627888886876514"/>
        <n v="2.402677889046707"/>
        <n v="0.2591131758257774"/>
        <n v="-1.2181040918030563"/>
        <n v="-1.2798846496725222"/>
        <n v="-1.2136911948123803"/>
        <n v="-0.721653180351992"/>
        <n v="0.4979612254461228"/>
        <n v="0.6077320380891916"/>
        <n v="0.07763278708422172"/>
        <n v="-0.6140888162042614"/>
        <n v="-0.8043949989271695"/>
        <n v="-1.2914685042730472"/>
        <n v="-0.75805958052507"/>
        <n v="0.42514842509996664"/>
        <n v="1.2691149745667765"/>
        <n v="-1.1480493520760728"/>
        <n v="-0.03930898316869574"/>
        <n v="0.0478457323971579"/>
        <n v="-0.238440959872956"/>
        <n v="0.32806469130509197"/>
        <n v="-0.4949405974560059"/>
        <n v="0.04232961115881266"/>
        <n v="0.10852306601895474"/>
        <n v="0.6463448867576079"/>
        <n v="-0.7222047924758266"/>
        <n v="-0.6278791193001243"/>
        <n v="1.6701369885944695"/>
        <n v="0.47865480111191505"/>
        <n v="-1.2120363584408766"/>
        <n v="-1.287055607282371"/>
        <n v="-0.5296921612575805"/>
        <n v="2.4126069072757277"/>
        <n v="-0.4072342697663178"/>
        <n v="-0.616846876823434"/>
        <n v="-1.272162079938839"/>
        <n v="1.7512239707981436"/>
        <n v="1.6166306125825214"/>
        <n v="-1.2782298133010186"/>
        <n v="1.3485471203989465"/>
        <n v="1.239879532003547"/>
        <n v="1.8312077287541484"/>
        <n v="-0.8126691807846871"/>
        <n v="-0.6731113134545545"/>
        <n v="-0.8148756292800252"/>
        <n v="-0.1330830442205634"/>
        <n v="-0.5214179794000626"/>
        <n v="-0.842456235471751"/>
        <n v="0.39811943103207564"/>
        <n v="-0.824253035385212"/>
        <n v="0.2673873576832953"/>
        <n v="0.25028738184442517"/>
        <n v="-0.8060498352986729"/>
        <n v="-0.023312231577494624"/>
        <n v="-0.46460193064510746"/>
        <n v="-0.825356259632881"/>
        <n v="-0.5738211311643416"/>
        <n v="-0.6620790709778643"/>
        <n v="0.28669378201750323"/>
        <n v="0.5238869952663454"/>
        <n v="-1.2793330375486875"/>
        <n v="-1.120468745884347"/>
        <n v="0.012542556471748841"/>
        <n v="0.15044558743037786"/>
        <n v="2.527342229033307"/>
        <n v="-0.3917891302989513"/>
        <n v="-0.3912375181751169"/>
        <n v="3.024344752608206"/>
        <n v="-0.4728761125026253"/>
        <n v="0.9122219304458447"/>
        <n v="0.7340512144472957"/>
        <n v="-0.8419046233479165"/>
        <n v="0.6998512627695559"/>
        <n v="-0.345453711896852"/>
        <n v="-0.3890310696797789"/>
        <n v="-0.8270110960043845"/>
        <n v="0.8035543420504451"/>
        <n v="0.16699395114541338"/>
        <n v="0.2938647396273521"/>
        <n v="-0.603056573727571"/>
        <n v="2.4368778407244465"/>
        <n v="1.2238827804123462"/>
        <n v="-0.6124339798327578"/>
        <n v="1.7826658618567113"/>
        <n v="0.29717441237035913"/>
        <n v="-0.4524664639207482"/>
        <n v="0.6639964747203124"/>
        <n v="-0.2687796266838544"/>
        <n v="-0.9218883813039214"/>
        <n v="0.2403583636154039"/>
        <n v="-0.7227564045996611"/>
        <n v="-0.7553015199058974"/>
        <n v="1.30496976261602"/>
        <n v="-0.38186011206993004"/>
        <n v="-0.7321338107048478"/>
        <n v="-0.18769264448018042"/>
        <n v="-0.5269341006384078"/>
        <n v="0.823963990632322"/>
        <n v="0.6154546078228749"/>
        <n v="0.7814898570970641"/>
        <n v="-1.1375687217232169"/>
        <n v="0.07101344159820747"/>
        <n v="2.263671633840408"/>
        <n v="-0.6824887195597413"/>
        <n v="-0.15073463218326796"/>
        <n v="0.49299671633161235"/>
        <n v="-0.35372789375436986"/>
        <n v="-0.6681468043400439"/>
        <n v="2.024823584220063"/>
        <n v="-0.7475789501722142"/>
        <n v="0.4157710189947802"/>
        <n v="-1.3157394377217657"/>
        <n v="-0.7387531561908619"/>
        <n v="-0.5539630947062991"/>
        <n v="0.441145176691168"/>
        <n v="-1.1083332791599878"/>
        <n v="-0.24506030535897005"/>
        <n v="-0.34159242703001036"/>
        <n v="0.4836193102264255"/>
        <n v="0.7478415175431586"/>
        <n v="-0.6990370832747769"/>
        <n v="-0.5368631188674291"/>
        <n v="-1.2070718493263661"/>
        <n v="-0.7359950955716894"/>
        <n v="0.19347133308947018"/>
        <n v="-0.2671247903123508"/>
        <n v="-1.2909168921492125"/>
        <n v="-0.0012477466241140596"/>
        <n v="-1.275471752681846"/>
        <n v="0.8344446209851777"/>
        <n v="-0.703449980265453"/>
        <n v="0.6816480626830169"/>
        <n v="-0.6036081858514055"/>
        <n v="-0.5958856161177223"/>
        <n v="-0.7459241138007107"/>
        <n v="0.6044223653461844"/>
        <n v="-0.5815437008980249"/>
        <n v="1.420256696497434"/>
        <n v="-0.1849345838610078"/>
        <n v="1.9542172323692457"/>
        <n v="-1.184455752249151"/>
        <n v="3.011106061636178"/>
        <n v="1.4037083327823983"/>
        <n v="0.19291972096563556"/>
        <n v="0.1978842300801462"/>
        <n v="0.8598187786815654"/>
        <n v="-1.2032105644595246"/>
        <n v="0.7985898329359342"/>
        <n v="2.0353042145729194"/>
        <n v="1.0754991191008614"/>
        <n v="-0.7464757259245453"/>
        <n v="0.25745833945427404"/>
        <n v="-0.6538048891203465"/>
        <n v="0.4610032131492105"/>
        <n v="-0.3046344147330979"/>
        <n v="0.788660814706913"/>
        <n v="0.7605285963913527"/>
        <n v="2.7402645088334303"/>
        <n v="0.05998119912151719"/>
        <n v="0.42570003722380145"/>
        <n v="0.8278252754991636"/>
        <n v="-1.1971428310973449"/>
        <n v="0.3744001097071915"/>
        <n v="0.4063936128895933"/>
        <n v="-0.12977337147755622"/>
        <n v="0.16313266627857173"/>
        <n v="-0.8104627322893491"/>
        <n v="-0.2847763782750553"/>
        <n v="-0.5699598462975001"/>
        <n v="2.1158395846527585"/>
        <n v="0.25580350308277044"/>
        <n v="1.2950407443869987"/>
        <n v="0.3175840609522363"/>
        <n v="0.8289284997468325"/>
        <n v="0.22601644839570662"/>
        <n v="0.03129736868212238"/>
        <n v="-0.7249628530949991"/>
        <n v="2.0038623235143516"/>
        <n v="-0.688556452921921"/>
        <n v="-0.22134098403408586"/>
        <n v="0.5453998680958916"/>
        <n v="0.6358642564047519"/>
        <n v="1.0412991674231211"/>
        <n v="1.5443694243602"/>
        <n v="-0.12315402599154215"/>
        <n v="1.9255334019298502"/>
        <n v="-1.3069136437404134"/>
        <n v="-1.1105397276553257"/>
        <n v="1.2619440169569276"/>
        <n v="2.583606665664428"/>
        <n v="0.1989874543278152"/>
        <n v="1.2305021258983602"/>
        <n v="0.2122261452998437"/>
        <n v="-0.5920243312508807"/>
        <n v="0.11128112663812717"/>
        <n v="2.4280520467430944"/>
        <n v="-0.7084144893799637"/>
        <n v="-0.7674369866302568"/>
        <n v="-0.6686984164638784"/>
        <n v="-0.43646971232954723"/>
        <n v="-0.5969888403653913"/>
        <n v="-0.7663337623825878"/>
        <n v="1.723091752482583"/>
        <n v="0.1013521084091059"/>
        <n v="0.468174170759059"/>
        <n v="1.9646978627221012"/>
        <n v="0.05336185363550314"/>
        <n v="-1.1110913397791604"/>
        <n v="-1.3218071710839456"/>
        <n v="-0.09888309254282338"/>
        <n v="-0.8297691566235571"/>
        <n v="-0.9114077509510655"/>
        <n v="-0.6609758467301952"/>
        <n v="-1.1491525763237418"/>
        <n v="-0.6047114100990746"/>
        <n v="-0.15514752917394398"/>
        <n v="-1.30525880736891"/>
        <n v="0.46541611013988654"/>
        <n v="-0.8165304656515288"/>
        <n v="-0.6433242587674908"/>
        <n v="0.6579287413581327"/>
        <n v="0.20174551494698784"/>
        <n v="-0.82645948388055"/>
        <n v="0.43728389182432637"/>
        <n v="-0.6775242104452307"/>
        <n v="1.4588695451658498"/>
        <n v="0.1030069447806095"/>
        <n v="1.2525666108517408"/>
        <n v="-0.8027401625556658"/>
        <n v="-0.8336304414903988"/>
        <n v="-0.3151150450859538"/>
        <n v="-0.46515354276894205"/>
        <n v="-0.6427726466436562"/>
        <n v="2.9487738916428774"/>
        <n v="-0.6085726949659161"/>
        <n v="-0.4745309488741287"/>
        <n v="-0.07626699546560821"/>
        <n v="1.7330207707116043"/>
        <n v="-0.7530950714105593"/>
        <n v="-0.6273275071762897"/>
        <n v="1.9906236325423234"/>
        <n v="-0.019450946710652995"/>
        <n v="2.402126276922872"/>
        <n v="-1.1883170371159926"/>
        <n v="-0.6129855919565923"/>
        <n v="0.5271966680093522"/>
        <n v="0.7219157477229364"/>
        <n v="1.9150527715769945"/>
        <n v="0.06715215673136604"/>
        <n v="1.882507656270758"/>
        <n v="0.8725058575297595"/>
        <n v="0.2513906060920944"/>
        <n v="1.6122177155918453"/>
        <n v="1.3358600415507529"/>
        <n v="0.3341324246672718"/>
        <n v="-0.6576661739871882"/>
        <n v="-0.7635757017634153"/>
        <n v="-0.06247669236974531"/>
        <n v="0.9315283547800528"/>
        <n v="0.6496545595006147"/>
        <n v="-0.49107931258916426"/>
        <n v="-0.9842205512972216"/>
        <n v="-0.43757293657721624"/>
        <n v="-0.6025049616037366"/>
        <n v="-0.5545147068301336"/>
        <n v="1.9387720929018792"/>
        <n v="-0.8485239688339307"/>
        <n v="-0.5683050099259965"/>
        <n v="-0.4965954338275095"/>
        <n v="1.2200214955455044"/>
        <n v="0.5305063407523595"/>
        <n v="-1.2649911223289902"/>
        <n v="-0.4530180760445828"/>
        <n v="-0.7707466593732639"/>
        <n v="0.0748747264650491"/>
        <n v="-0.02993157706350887"/>
        <n v="0.17306168450759302"/>
        <n v="0.7136415658654188"/>
        <n v="2.718751636003884"/>
        <n v="-1.2269298857844086"/>
        <n v="-0.7244112409711646"/>
        <n v="1.7109562857582237"/>
        <n v="-0.39344396667045495"/>
        <n v="0.3335808125434372"/>
        <n v="2.434119780105274"/>
        <n v="-0.6880048407980864"/>
        <n v="1.1907860529822751"/>
        <n v="2.255949064106725"/>
        <n v="-0.48776963984615723"/>
        <n v="2.327658640205213"/>
        <n v="-0.6102275313374197"/>
        <n v="0.24477126060608015"/>
        <n v="-1.2749201405580115"/>
        <n v="0.02467802319610813"/>
        <n v="0.6215223411850544"/>
        <n v="1.5035501271964458"/>
        <n v="0.8388575179758537"/>
        <n v="-1.2192073160507253"/>
        <n v="-1.3223587832077799"/>
        <n v="-0.1010895410381614"/>
        <n v="-0.743166053181538"/>
        <n v="-1.2010041159641864"/>
        <n v="1.5504371577223797"/>
        <n v="-0.6185017131949375"/>
        <n v="-1.2170008675553874"/>
        <n v="1.2387763077558778"/>
        <n v="0.31261955183772566"/>
        <n v="0.8912606697401328"/>
        <n v="0.7318447659519577"/>
        <n v="-1.16845900065795"/>
        <n v="-1.2258266615367397"/>
        <n v="-0.7442692774292071"/>
        <n v="-0.7398563804385311"/>
        <n v="1.859891559193543"/>
        <n v="0.6739254929493337"/>
        <n v="-0.3542795058782042"/>
        <n v="2.366823100997463"/>
        <n v="1.464385666404195"/>
        <n v="-0.7597144168965736"/>
        <n v="-0.6648371315970368"/>
        <n v="0.009232883728741816"/>
        <n v="0.8824348757587808"/>
        <n v="1.224986004660015"/>
        <n v="-0.6913145135410936"/>
        <n v="-0.34600532402068657"/>
        <n v="-0.7023467560177838"/>
        <n v="-0.3928923545466205"/>
        <n v="-0.567753397802162"/>
        <n v="-0.6449790951389943"/>
        <n v="2.031994541829912"/>
        <n v="-0.19265715359469107"/>
        <n v="0.5597417833155889"/>
        <n v="0.37053882484034983"/>
        <n v="-0.3349730815439963"/>
        <n v="1.1830634832485918"/>
        <n v="-0.8330788293665643"/>
        <n v="-0.5363115067435946"/>
        <n v="-0.45026001542541016"/>
        <n v="-0.6069178585944127"/>
        <n v="0.7676995540012012"/>
        <n v="1.8058335710577602"/>
        <n v="-0.9538818844863233"/>
        <n v="0.36778076422117706"/>
        <n v="1.872578638041737"/>
        <n v="-0.8220465868898739"/>
        <n v="0.46210643739687934"/>
        <n v="1.6144241640871833"/>
        <n v="0.3887420249268888"/>
        <n v="-0.6973822469032732"/>
        <n v="-0.5589276038208097"/>
        <n v="-0.6080210828420817"/>
        <n v="0.46927739500672816"/>
        <n v="-0.8143240171561907"/>
        <n v="2.784945090864026"/>
        <n v="2.1787233667698933"/>
        <n v="2.51300031381361"/>
        <n v="0.859267166557731"/>
        <n v="1.1510699800661899"/>
        <n v="0.892363893987802"/>
        <n v="-0.7668853745064222"/>
        <n v="-0.8099111201655146"/>
        <n v="1.4263244298596136"/>
        <n v="-1.1778364067631368"/>
        <n v="-0.8077046716701765"/>
        <n v="-0.08564440157079507"/>
        <n v="0.40032587952741366"/>
        <n v="-0.14907979581176434"/>
        <n v="-0.7514402350390559"/>
        <n v="1.3524084052657883"/>
        <n v="-0.6196049374426065"/>
        <n v="-0.13970238970657747"/>
        <n v="-0.22740871739626572"/>
        <n v="-1.2633362859574866"/>
        <n v="-1.188868649239827"/>
        <n v="0.7494963539146622"/>
        <n v="0.89457034248314"/>
        <n v="0.46431288589221736"/>
        <n v="0.5398837468575463"/>
        <n v="-0.6924177377887626"/>
        <n v="2.174862081903051"/>
        <n v="-0.7404079925623656"/>
        <n v="-0.5787856402788523"/>
        <n v="1.155482877056866"/>
        <n v="0.3606098066113284"/>
        <n v="-0.8562465385676139"/>
        <n v="2.175965306150721"/>
        <n v="0.31923889732373967"/>
        <n v="1.153276428561528"/>
        <n v="-0.11432823201018989"/>
        <n v="-0.6896596771695901"/>
        <n v="2.343103779672579"/>
        <n v="-1.3273232923222906"/>
        <n v="-0.23568289925378338"/>
        <n v="1.4726598482617128"/>
        <n v="-1.2456846979947822"/>
        <n v="0.7395673356856409"/>
        <n v="-0.36751819685023274"/>
        <n v="-1.320152334712442"/>
        <n v="-0.6929693499125972"/>
        <n v="-1.2842975466631985"/>
        <n v="0.2646292970641227"/>
        <n v="0.9227025607987003"/>
        <n v="-0.5037663914373581"/>
        <n v="-0.4458471184347339"/>
        <n v="-0.0608218559982417"/>
        <n v="0.0616360354930208"/>
        <n v="0.7699060024965392"/>
        <n v="-0.09777986829515437"/>
        <n v="1.1654118952858872"/>
        <n v="0.15154881167804685"/>
        <n v="0.3909484734222268"/>
        <n v="1.406466393401571"/>
        <n v="0.3788130066978675"/>
        <n v="2.1963749547325975"/>
        <n v="-1.1767331825154677"/>
        <n v="1.041850779546956"/>
        <n v="1.3661987083616511"/>
        <n v="-0.532450221876753"/>
        <n v="0.224361612024203"/>
        <n v="-0.7078628772561292"/>
        <n v="0.27400670316930953"/>
        <n v="-1.2694040193196663"/>
        <n v="0.7235705840944401"/>
        <n v="0.29551957599885553"/>
        <n v="0.10411016902827851"/>
        <n v="0.2607680121972811"/>
        <n v="-0.49549220957984047"/>
        <n v="0.4521774191678581"/>
        <n v="0.23870352724390048"/>
        <n v="0.3992226552797445"/>
        <n v="2.4308101073622668"/>
        <n v="-0.3768956029554194"/>
        <n v="1.1637570589143837"/>
        <n v="-1.2677491829481629"/>
        <n v="-0.7161370591136468"/>
        <n v="2.8461740366096575"/>
        <n v="-0.7117241621229706"/>
        <n v="0.7792834086017261"/>
        <n v="-0.8292175444997226"/>
        <n v="-1.2660943465766594"/>
        <n v="0.10024888416143689"/>
        <n v="0.04177799903497825"/>
        <n v="0.5156128134088274"/>
        <n v="0.6386223170239246"/>
        <n v="0.6502061716244495"/>
        <n v="0.20671002406149847"/>
        <n v="0.9238057850463695"/>
        <n v="-0.9086496903318929"/>
        <n v="0.7186060749799292"/>
        <n v="-0.5048696156850272"/>
        <n v="2.191962057741921"/>
        <n v="0.11955530849564502"/>
        <n v="-0.03710253467335752"/>
        <n v="-0.4585341972829278"/>
        <n v="0.3666775399735082"/>
        <n v="1.6833756795664978"/>
        <n v="-0.7613692532680771"/>
        <n v="0.7732156752395464"/>
        <n v="-0.4932857610845023"/>
        <n v="-0.039860595292530145"/>
        <n v="-0.5285889370099114"/>
        <n v="-0.5032147793135238"/>
        <n v="-0.8066014474225075"/>
        <n v="0.7423253963048134"/>
        <n v="0.13444883583917694"/>
        <n v="-0.7972240413173207"/>
        <n v="1.717575631244238"/>
        <n v="-0.6311887920431314"/>
        <n v="-1.2638878980813213"/>
        <n v="0.6160062199467092"/>
        <n v="-1.252855655604631"/>
        <n v="-0.7028983681416184"/>
        <n v="-0.6411178102721526"/>
        <n v="1.0606055917573294"/>
        <n v="0.22932612113871362"/>
        <n v="-0.7845369624691267"/>
        <n v="1.2873181746533153"/>
        <n v="-0.37137948171707436"/>
        <n v="-1.1982460553450138"/>
        <n v="0.6264868502995653"/>
        <n v="1.936014032282706"/>
        <n v="-1.2489943707377893"/>
        <n v="-0.8198401383945358"/>
        <n v="0.7914188753260853"/>
        <n v="-1.2545104919761345"/>
        <n v="-0.3757923787077504"/>
        <n v="-1.1497041884475765"/>
        <n v="-0.21968614766258246"/>
        <n v="-0.548446973467954"/>
        <n v="-0.8110143444131835"/>
        <n v="1.4285308783549515"/>
        <n v="-0.48997608834149525"/>
        <n v="-1.2467879222424512"/>
        <n v="2.388887585950844"/>
        <n v="1.2288472895268565"/>
        <n v="-0.7393047683146965"/>
        <n v="-0.8286659323758881"/>
        <n v="-0.5953340039938878"/>
        <n v="-0.736546707695524"/>
        <n v="-1.1993492795926828"/>
        <n v="-0.31621826933362274"/>
        <n v="-0.5721662947928381"/>
        <n v="-0.5793372524026869"/>
        <n v="0.8300317239945016"/>
        <n v="-1.2203105402983945"/>
        <n v="-0.8225981990137085"/>
        <n v="-0.4866664155984882"/>
        <n v="-0.2936021722564076"/>
        <n v="0.6888190202928653"/>
        <n v="-0.3057376389807669"/>
        <n v="1.700475655405368"/>
        <n v="-0.5892662706317081"/>
        <n v="-0.49273414896066786"/>
        <n v="-0.9919431210309049"/>
        <n v="2.0568170874024654"/>
        <n v="0.7147447901130876"/>
        <n v="-0.2252022689009275"/>
        <n v="1.9067785897194773"/>
        <n v="-0.6344984647861385"/>
        <n v="-0.7872950230882995"/>
        <n v="2.2807716096792783"/>
        <n v="-0.7541982956582285"/>
        <n v="-0.3824117241937646"/>
        <n v="-0.7624724775157461"/>
        <n v="-0.72385962884733"/>
        <n v="-0.3504182210113626"/>
        <n v="0.43452583120515353"/>
        <n v="-0.5876114342602046"/>
        <n v="-0.13694432908740506"/>
        <n v="-0.585956597888701"/>
        <n v="0.906154197083665"/>
        <n v="-0.34379887552534855"/>
        <n v="-0.6482887678820014"/>
        <n v="-0.5831985372695284"/>
        <n v="0.914979991065017"/>
        <n v="0.8167930330224731"/>
        <n v="0.5818062682689694"/>
        <n v="-1.1315009883610374"/>
        <n v="-1.309671704359586"/>
        <n v="-0.5749243554120108"/>
        <n v="-0.7508886229152213"/>
        <n v="0.6684093717109885"/>
        <n v="-0.4447438941870649"/>
        <n v="-1.1061268306646495"/>
        <n v="0.6557222928627947"/>
        <n v="-0.4315052032150366"/>
        <n v="0.38377751581237796"/>
        <n v="0.4119097341279386"/>
        <n v="-0.6488403800058359"/>
        <n v="0.6827512869306858"/>
        <n v="0.018610289833928487"/>
        <n v="-0.6289823435477933"/>
        <n v="0.3186872851999053"/>
        <n v="-0.7326854228286823"/>
        <n v="-0.6753177619498926"/>
        <n v="0.5702224136684445"/>
        <n v="-1.1927299341066686"/>
        <n v="-0.5396211794866017"/>
        <n v="-1.1954879947258412"/>
        <n v="-0.291947335884904"/>
        <n v="-1.2363072918895954"/>
        <n v="-1.2065202372025314"/>
        <n v="2.8599643397055203"/>
        <n v="-0.7166886712374813"/>
        <n v="2.0193074629817183"/>
        <n v="0.6099384865845296"/>
        <n v="-0.3107021480952775"/>
        <n v="1.392676090305708"/>
        <n v="0.3732968854595223"/>
        <n v="-1.026143072708645"/>
        <n v="0.20781324830916748"/>
        <n v="-0.5374147309912636"/>
        <n v="1.413085738887585"/>
        <n v="-0.16617977165063427"/>
        <n v="0.23098095751021724"/>
        <n v="-0.6135372040804269"/>
        <n v="-0.5710630705451691"/>
        <n v="-0.5098341247995378"/>
        <n v="-0.25829899633099856"/>
        <n v="-0.8259078717567155"/>
        <n v="-1.169562224905619"/>
        <n v="-1.3262200680746214"/>
        <n v="0.13720689645834955"/>
        <n v="-0.11929274112470052"/>
        <n v="2.114184748281255"/>
        <n v="-0.5782340281550178"/>
        <n v="0.445558073681844"/>
        <n v="-1.1916267098589997"/>
        <n v="-1.18555897649682"/>
        <n v="0.46376127376838294"/>
        <n v="-0.31456343296211914"/>
        <n v="-0.654356501244181"/>
        <n v="0.5895288380026527"/>
        <n v="-0.9478141511241436"/>
        <n v="-0.2621602811978402"/>
        <n v="0.38157106731703994"/>
        <n v="-0.46239548214976944"/>
        <n v="2.4622519984208346"/>
        <n v="-0.9351270722759497"/>
        <n v="0.36612592784967385"/>
        <n v="-0.21582486279574084"/>
        <n v="0.15320364804955047"/>
        <n v="1.7120595100058928"/>
        <n v="0.07873601133189073"/>
        <n v="0.5807030440213002"/>
        <n v="0.5117515285419857"/>
        <n v="-0.31842471782896076"/>
        <n v="-0.7801240654784507"/>
        <n v="-0.461843870025935"/>
        <n v="-0.24285385686363203"/>
        <n v="0.45052258279635443"/>
        <n v="2.7557096483007966"/>
        <n v="1.8670625168033914"/>
        <n v="-0.8154272414038597"/>
        <n v="-0.08123150458011885"/>
        <n v="0.9563509003526057"/>
        <n v="-0.3206311663242988"/>
        <n v="-0.20479262031905054"/>
        <n v="0.22105193928119596"/>
        <n v="2.4594939378016623"/>
        <n v="0.31151632759005665"/>
        <n v="-1.3322878014368011"/>
        <n v="-0.6333952405384694"/>
        <n v="1.934910808035037"/>
        <n v="-1.1668041642864464"/>
        <n v="2.21126848207613"/>
        <n v="-0.6405661981483182"/>
        <n v="0.2127777574236781"/>
        <n v="-0.4706696640072871"/>
        <n v="-0.376343990831585"/>
        <n v="0.4775515768642458"/>
        <n v="-1.2087266856978698"/>
        <n v="-1.152462249066749"/>
        <n v="0.7445318448001518"/>
        <n v="0.8178962572701424"/>
        <n v="1.6100112670965074"/>
        <n v="0.797486608688265"/>
        <n v="0.3104131033423874"/>
        <n v="0.8537510453193858"/>
        <n v="-0.8380433384810749"/>
        <n v="-0.03489608617801951"/>
        <n v="0.8890542212447948"/>
        <n v="-1.1397751702185552"/>
        <n v="-0.4976986580751785"/>
        <n v="-0.7199983439804885"/>
        <n v="-0.8010853261841623"/>
        <n v="0.5045805709321373"/>
        <n v="0.8245156027561564"/>
        <n v="0.4444548494341748"/>
        <n v="2.4363262286006124"/>
        <n v="-0.24726675385430827"/>
        <n v="-0.8408013991002474"/>
        <n v="-0.673662925578389"/>
        <n v="-0.7696434351255949"/>
        <n v="-1.1734235097724606"/>
        <n v="0.8995348515976506"/>
        <n v="-1.3118781528549242"/>
        <n v="-0.7277209137141717"/>
        <n v="-1.2727136920626736"/>
        <n v="0.5840127167643074"/>
        <n v="0.5889772258788183"/>
        <n v="-0.15404430492627497"/>
        <n v="-0.5274857127622423"/>
        <n v="-1.2423750252517751"/>
        <n v="-0.7977756534411552"/>
        <n v="-1.266645958700494"/>
        <n v="-0.7293757500856752"/>
        <n v="0.7241221962182744"/>
        <n v="2.1014976694330607"/>
        <n v="-1.2263782736605742"/>
        <n v="2.3778553434741534"/>
        <n v="1.9464946626355624"/>
        <n v="1.478175969500058"/>
        <n v="-0.48887286409382624"/>
        <n v="-0.9340238480282806"/>
        <n v="1.8378270742401628"/>
        <n v="0.99717019751636"/>
        <n v="2.9173320005843104"/>
        <n v="-0.27595058429370306"/>
        <n v="1.7247465888540865"/>
        <n v="1.2641504654522655"/>
        <n v="-0.7867434109644649"/>
        <n v="0.25194221821592877"/>
        <n v="-0.1821765232418354"/>
        <n v="-0.22023775978641685"/>
        <n v="-0.7955692049458172"/>
        <n v="0.5961481834886667"/>
        <n v="2.046336457049609"/>
        <n v="0.39867104315591007"/>
        <n v="0.6115933229560332"/>
        <n v="1.3391697142937597"/>
        <n v="-0.026070292196667243"/>
        <n v="0.7483931296669935"/>
        <n v="1.9724204324557846"/>
        <n v="0.09473276292309184"/>
        <n v="1.5272694485213298"/>
        <n v="-0.4326084274627056"/>
        <n v="0.8625768393007383"/>
        <n v="-0.6256726708047863"/>
        <n v="0.5613966196870924"/>
        <n v="-0.6245694465571171"/>
        <n v="-1.2975362376352269"/>
        <n v="0.3413033822771204"/>
        <n v="0.7787317964778917"/>
        <n v="-1.2616814495859832"/>
        <n v="0.4047387765180897"/>
        <n v="0.3876388006792196"/>
        <n v="-0.667043580092375"/>
        <n v="-1.0090430968697748"/>
        <n v="-0.6234662223094481"/>
        <n v="-0.5765791917835142"/>
        <n v="-0.6725597013307201"/>
        <n v="-0.70675965300846"/>
        <n v="-0.4177149001191737"/>
        <n v="2.271945815697926"/>
        <n v="0.8156898087748043"/>
        <n v="-0.8237014232613775"/>
        <n v="0.4814128617310875"/>
        <n v="-0.7883982473359684"/>
        <n v="0.5266450558855178"/>
        <n v="-0.7073112651322945"/>
        <n v="-1.2473395343662859"/>
        <n v="-0.3879278454321097"/>
        <n v="0.1874035997272905"/>
        <n v="1.4009502721632259"/>
        <n v="-0.43922777294871984"/>
        <n v="-0.568856622049831"/>
        <n v="-1.2247234372890705"/>
        <n v="-0.5346566703720911"/>
        <n v="-0.6642855194732024"/>
        <n v="-1.2285847221559123"/>
        <n v="1.0026863187547053"/>
        <n v="-1.2352040676419265"/>
        <n v="-0.6229146101856136"/>
        <n v="-0.6940725741602662"/>
        <n v="1.6795143946996562"/>
        <n v="0.6452416625099386"/>
        <n v="0.7632866570105251"/>
        <n v="-0.12480886236304557"/>
        <n v="-0.5407244037342707"/>
        <n v="-0.7646789260110842"/>
        <n v="-0.24340546898746662"/>
        <n v="2.1781717546460584"/>
        <n v="-0.7503370107913868"/>
        <n v="0.2927615153796831"/>
        <n v="-1.1094365034076568"/>
        <n v="-0.84355945971942"/>
        <n v="0.24146158786307292"/>
        <n v="0.6071804259653572"/>
        <n v="-0.6008501252322329"/>
        <n v="-0.5015599429420201"/>
        <n v="-0.3620020756118875"/>
        <n v="0.8493381483287098"/>
        <n v="0.062187647616855204"/>
        <n v="-0.4430890578155613"/>
        <n v="-1.2021073402118554"/>
        <n v="0.23704869087239688"/>
        <n v="-1.1281913156180303"/>
        <n v="1.0870829737013858"/>
        <n v="0.24366803635841114"/>
        <n v="-1.1623912672957704"/>
        <n v="0.10907467814278915"/>
        <n v="-0.844662683967089"/>
        <n v="2.3635134282544557"/>
        <n v="-0.7630240896395807"/>
        <n v="1.1494151436946864"/>
        <n v="0.3628162551066666"/>
        <n v="-0.1981732748330363"/>
        <n v="-0.6306371799192969"/>
        <n v="1.8229335468966303"/>
        <n v="-1.2280331100320776"/>
        <n v="-0.6742145377022236"/>
        <n v="1.2371214713843746"/>
        <n v="-0.8214949747660394"/>
        <n v="-0.47894384586480493"/>
        <n v="0.4918934920839432"/>
        <n v="0.05611991425467556"/>
        <n v="1.1874763802392678"/>
        <n v="2.081088020851184"/>
        <n v="0.38267429156470917"/>
        <n v="-0.4281955304720294"/>
        <n v="-0.346556936144521"/>
        <n v="2.5880195626551044"/>
        <n v="2.1483846999589953"/>
        <n v="0.13334561159150793"/>
        <n v="-0.5280373248860768"/>
        <n v="0.2392551393677349"/>
        <n v="-0.31566665720978815"/>
        <n v="-1.204865400831028"/>
        <n v="-0.7382015440670274"/>
        <n v="-0.7260660773426681"/>
        <n v="1.8780947592800818"/>
        <n v="0.21884549078585794"/>
        <n v="1.3910212539342046"/>
        <n v="-0.1992764990807053"/>
        <n v="0.2238099999003686"/>
        <n v="1.895746347242787"/>
        <n v="-1.180042855258475"/>
        <n v="-0.20424100819521596"/>
        <n v="-0.3095989238476085"/>
        <n v="-0.3266988996864784"/>
        <n v="-0.6074694707182472"/>
        <n v="-0.3741375423362468"/>
        <n v="0.7947285480690925"/>
        <n v="1.256979507842417"/>
        <n v="-0.5881630463840392"/>
        <n v="0.003716762490396577"/>
        <n v="0.10576500539978212"/>
        <n v="0.07266827796971108"/>
        <n v="-0.791156307955141"/>
        <n v="0.1576165450402265"/>
        <n v="0.1305875509723353"/>
        <n v="0.5018225103129644"/>
        <n v="0.39646459466057205"/>
        <n v="0.875263918148932"/>
        <n v="2.7154419632608775"/>
        <n v="-0.6504952163773394"/>
        <n v="2.0297880933345738"/>
        <n v="-1.2600266132144797"/>
        <n v="1.2222279440408426"/>
        <n v="2.189203997122749"/>
        <n v="-0.7812272897261198"/>
        <n v="0.534367625619201"/>
        <n v="-0.28808605101806234"/>
        <n v="0.037365102044302025"/>
        <n v="0.170855236012255"/>
        <n v="0.3390969337817824"/>
        <n v="-0.5258308763907388"/>
        <n v="1.4478373026891598"/>
        <n v="-0.8523852537007723"/>
        <n v="0.5740836985352862"/>
        <n v="1.7936981043334008"/>
        <n v="1.5675371335612494"/>
        <n v="-1.2407201888802715"/>
        <n v="0.3214453458190779"/>
        <n v="-0.8374917263572403"/>
        <n v="-0.7315821985810133"/>
        <n v="0.33027113980043016"/>
        <n v="0.09749082354226427"/>
        <n v="-0.26271189332167455"/>
        <n v="2.3960585435606925"/>
        <n v="0.24752932122525276"/>
        <n v="0.4869289829694327"/>
        <n v="-0.09116052280914012"/>
        <n v="1.4649372785280295"/>
        <n v="-0.16783460802213787"/>
        <n v="-0.31787310570512617"/>
        <n v="-0.5804404766503559"/>
        <n v="-1.164046103667274"/>
        <n v="0.38543235218388155"/>
        <n v="-1.012352769612782"/>
        <n v="0.9017413000929886"/>
        <n v="0.392051697669896"/>
        <n v="0.17692296937443464"/>
        <n v="1.5857403336477887"/>
        <n v="2.5565776715965365"/>
        <n v="-0.42378263348135337"/>
        <n v="1.0379894946801143"/>
        <n v="-0.5848533736410321"/>
        <n v="-1.3284265165699596"/>
        <n v="-1.2831943224155293"/>
        <n v="-0.7155854469898123"/>
        <n v="0.7759737358587192"/>
        <n v="-1.220862152422229"/>
        <n v="0.03184898080595698"/>
        <n v="0.9993766460116981"/>
        <n v="-1.3289781286937943"/>
        <n v="0.4841709223502599"/>
        <n v="0.17637135725060005"/>
        <n v="-0.6946241862841007"/>
        <n v="-1.1392235580947205"/>
        <n v="1.5945661276291407"/>
        <n v="-0.38296333631759905"/>
        <n v="-0.27043446305535784"/>
        <n v="-0.5517566462109611"/>
        <n v="0.8212059300131496"/>
        <n v="1.5399565273695237"/>
        <n v="0.1283811024769973"/>
        <n v="1.0743958948531922"/>
        <n v="0.03681348992046762"/>
        <n v="-1.114952624646002"/>
        <n v="0.3479227277631347"/>
        <n v="2.1555556575688435"/>
        <n v="-0.6786274346928998"/>
        <n v="-0.3228376148196368"/>
        <n v="1.8852657168899312"/>
        <n v="0.14823913893503984"/>
        <n v="-0.03268963768268149"/>
        <n v="1.4472856905653249"/>
        <n v="0.20119390282315341"/>
        <n v="-1.1651493279149427"/>
        <n v="-1.2898136679015435"/>
        <n v="0.39701620678440647"/>
        <n v="1.6679305400991313"/>
        <n v="-0.5263824885145733"/>
        <n v="-0.32835373605798207"/>
        <n v="-0.6223629980617791"/>
        <n v="-0.003454195119452077"/>
        <n v="1.1786505862579157"/>
        <n v="1.3027633141206818"/>
        <n v="2.568161526197062"/>
        <n v="-0.7089661015037981"/>
        <n v="-1.2611298374621487"/>
        <n v="-0.7966724291934861"/>
        <n v="-0.6957274105317698"/>
        <n v="-0.8788626356448291"/>
        <n v="-0.2814667055320481"/>
        <n v="1.8251399953919687"/>
        <n v="-0.891549714493023"/>
        <n v="1.4368050602124693"/>
        <n v="-1.1634944915434393"/>
        <n v="0.6446900503861043"/>
        <n v="0.33799370953411323"/>
        <n v="0.3760549460786951"/>
        <n v="0.9602121852194474"/>
        <n v="-1.153565473314418"/>
        <n v="-0.18714103235634602"/>
        <n v="-0.5004567186943512"/>
        <n v="2.8952675156309295"/>
        <n v="-1.1999008917165175"/>
        <n v="-0.12591208661071457"/>
        <n v="1.6381434854120676"/>
        <n v="-1.2054170129548625"/>
        <n v="-0.5423792401057743"/>
        <n v="-1.1055752185408152"/>
        <n v="0.7577705357721799"/>
        <n v="-0.1959668263376983"/>
        <n v="-1.2478911464901201"/>
        <n v="-1.111642951902995"/>
        <n v="0.5051321830559716"/>
        <n v="0.4974096133222884"/>
        <n v="-0.6400145860244837"/>
        <n v="-1.166252552162612"/>
        <n v="-0.5445856886011123"/>
        <n v="2.8042515151982346"/>
        <n v="0.5691191894207757"/>
        <n v="-0.8314239929950606"/>
        <n v="1.7357788313307771"/>
        <n v="-1.3251168438269525"/>
        <n v="0.4538322555393617"/>
        <n v="0.6270384624233998"/>
        <n v="-0.7122757742468052"/>
        <n v="-0.41054394250932486"/>
        <n v="0.4461096858056784"/>
        <n v="-0.49438898533217146"/>
        <n v="0.5145095891611585"/>
        <n v="1.1963021742206204"/>
        <n v="0.32475501856208494"/>
        <n v="-0.649943604253505"/>
        <n v="-0.1579055897931166"/>
        <n v="0.1851971512319523"/>
        <n v="-0.5401727916104362"/>
        <n v="-0.4144052273761665"/>
        <n v="-0.39454719091812396"/>
        <n v="-0.1722475050128141"/>
        <n v="2.6315969204380307"/>
        <n v="0.628141686671069"/>
        <n v="-0.7348918713240203"/>
        <n v="0.30269053360870435"/>
        <n v="-1.3058104194927445"/>
        <n v="1.5559532789607244"/>
        <n v="0.17802619362210365"/>
        <n v="-0.5870598221363701"/>
        <n v="0.1736132966314276"/>
        <n v="0.8476833119572061"/>
        <n v="0.770457614620374"/>
        <n v="-1.216449255431553"/>
        <n v="-1.1508074126952454"/>
        <n v="-1.1894202613636615"/>
        <n v="1.6524854006317649"/>
        <n v="0.41080650988026934"/>
        <n v="0.7384641114379722"/>
        <n v="0.8140349724033007"/>
        <n v="-0.46901482763578367"/>
        <n v="0.18850682397495952"/>
        <n v="1.7291594858447625"/>
        <n v="0.21994871503352695"/>
        <n v="-1.2158976433077184"/>
        <n v="0.3402001580294514"/>
        <n v="1.9514591717500724"/>
        <n v="2.081639632975018"/>
        <n v="0.9232541729225348"/>
        <n v="-0.7922595322028101"/>
        <n v="0.6198675048135509"/>
        <n v="-0.43591810020571264"/>
        <n v="0.8802284272634424"/>
        <n v="-1.269955631443501"/>
        <n v="-0.02441545582516363"/>
        <n v="-0.5760275796596798"/>
        <n v="0.5100966921704825"/>
        <n v="-0.5225212036477317"/>
        <n v="-0.5727179069166727"/>
        <n v="1.2906278473963226"/>
        <n v="-0.7586111926489046"/>
        <n v="1.847204480345349"/>
        <n v="-0.620156549566441"/>
        <n v="0.48030963748341826"/>
        <n v="-0.5010083308181855"/>
        <n v="0.7279834810851161"/>
        <n v="-0.18934748085168404"/>
        <n v="-0.39896008790880017"/>
        <n v="1.6177338368301906"/>
        <n v="2.4142617436472316"/>
        <n v="-1.2622330617098176"/>
        <n v="-1.3025007467497374"/>
        <n v="-0.565546949306824"/>
        <n v="-0.4160600637476701"/>
        <n v="-0.5716146826690036"/>
        <n v="0.8653348999199106"/>
        <n v="2.287390955165293"/>
        <n v="-0.53575989461976"/>
        <n v="0.4902386557124399"/>
        <n v="-1.268852407195832"/>
        <n v="2.1197008695196002"/>
        <n v="-1.23685890401343"/>
        <n v="0.3915000855460612"/>
        <n v="-0.8170820777753632"/>
        <n v="0.007578047357238204"/>
        <n v="-1.255062104099969"/>
        <n v="2.7639838301583146"/>
        <n v="-1.2418234131279406"/>
        <n v="-0.4960438217036749"/>
        <n v="-0.755853132029732"/>
        <n v="0.5966997956125015"/>
        <n v="-1.256165328347638"/>
        <n v="1.3364116536745874"/>
        <n v="-0.652150052748843"/>
        <n v="-0.6118823677089233"/>
        <n v="-0.7288241379618406"/>
        <n v="-1.235755679765761"/>
        <n v="1.489759824100583"/>
        <n v="-1.1756299582677987"/>
        <n v="1.8742334744132407"/>
        <n v="0.4632096616445485"/>
        <n v="-0.8308723808712262"/>
        <n v="-1.1789396310108058"/>
        <n v="-0.6841435559312449"/>
        <n v="0.6783383899400097"/>
        <n v="-0.6918661256649281"/>
        <n v="-0.25223126296881887"/>
        <n v="-0.9643625148391791"/>
        <n v="-0.6422210345198216"/>
        <n v="-0.5170050824093866"/>
        <n v="-0.7497853986675523"/>
        <n v="1.9944849174091648"/>
        <n v="0.34240660652478944"/>
        <n v="0.5437450317243879"/>
        <n v="2.354136022149269"/>
        <n v="-0.9147174236940725"/>
        <n v="-0.8038433868033348"/>
        <n v="0.6799932263115134"/>
        <n v="-0.6367049132814765"/>
        <n v="-0.429850366843533"/>
        <n v="0.4339742190813191"/>
        <n v="-0.7961208170696517"/>
        <n v="2.8312805092661257"/>
        <n v="1.1461054709516791"/>
        <n v="-0.5175566945332211"/>
        <n v="-0.15349269280244038"/>
        <n v="0.2111229210521747"/>
        <n v="-0.637256525405311"/>
        <n v="-0.5341050582482566"/>
        <n v="1.2784923806719632"/>
        <n v="2.230023294286503"/>
        <n v="0.5944933471171631"/>
        <n v="0.568567577296941"/>
        <n v="2.4313617194861017"/>
        <n v="-0.3730343180885778"/>
        <n v="1.5140307575493015"/>
        <n v="-0.8181853020230323"/>
        <n v="-0.09833148041898877"/>
        <n v="2.6183582294660024"/>
        <n v="-0.39565041516579297"/>
        <n v="-0.8032917746795003"/>
        <n v="0.30655181847554597"/>
        <n v="1.3419277749129326"/>
        <n v="-0.5534114825824646"/>
        <n v="1.593462903381472"/>
        <n v="0.21553581804285074"/>
        <n v="0.7825930813447333"/>
        <n v="1.506859799939453"/>
        <n v="1.7672207223893446"/>
        <n v="1.78376908610438"/>
        <n v="0.6645480868441468"/>
        <n v="0.6049739774700191"/>
        <n v="-1.2953297891398887"/>
        <n v="0.7026093233887283"/>
        <n v="2.6922742540598277"/>
        <n v="-0.27153768730302685"/>
        <n v="0.48913543146477073"/>
        <n v="0.16644233902157876"/>
        <n v="0.44390323731034037"/>
        <n v="1.4814856422430651"/>
        <n v="0.2116745331760091"/>
        <n v="0.5023741224367992"/>
        <n v="2.2057523608377845"/>
        <n v="0.7263286447136125"/>
        <n v="0.4648644980160522"/>
        <n v="0.13831012070601856"/>
        <n v="-0.7602660290204081"/>
        <n v="0.394258146165234"/>
        <n v="0.7290867053327853"/>
        <n v="-0.39399557879428954"/>
        <n v="-0.7453725016768762"/>
        <n v="1.6850305159380015"/>
        <n v="-0.6389113617768146"/>
        <n v="-0.4066826576424834"/>
        <n v="1.7611529890271649"/>
        <n v="-1.187765424992158"/>
        <n v="0.5310579528761938"/>
        <n v="0.0892166416847466"/>
        <n v="-1.239065352508768"/>
        <n v="1.6922014735478503"/>
        <n v="-0.5181083066570557"/>
        <n v="1.0236475794604167"/>
        <n v="0.3870871885553852"/>
        <n v="-0.022209007329825614"/>
        <n v="0.4428000130626712"/>
        <n v="1.0004798702593674"/>
        <n v="0.6777867778161754"/>
        <n v="0.4720354556259006"/>
        <n v="0.3357872610387752"/>
        <n v="-0.5501018098394574"/>
        <n v="-0.4723245003787907"/>
        <n v="0.7362576629426337"/>
        <n v="-0.6207081616902755"/>
        <n v="-0.47673739736946696"/>
        <n v="1.6706886007183042"/>
        <n v="2.3828198525886646"/>
        <n v="0.7528060266576695"/>
        <n v="0.08645858106557398"/>
        <n v="0.8515445968240478"/>
        <n v="-0.5390695673627672"/>
        <n v="-0.516453470285552"/>
        <n v="0.7428770084286482"/>
        <n v="-0.753646683534394"/>
        <n v="1.5631242365705733"/>
        <n v="-1.1805944673823092"/>
        <n v="1.496379169586597"/>
        <n v="0.4317677705859811"/>
        <n v="0.36391947935433544"/>
        <n v="-0.8187369141468669"/>
        <n v="2.3397941069295722"/>
        <n v="-0.774056332116271"/>
        <n v="1.445079242069987"/>
        <n v="-0.7437176653053726"/>
        <n v="0.29993247298953174"/>
        <n v="0.1818874784889453"/>
        <n v="-0.6091243070897507"/>
        <n v="-1.2826427102916949"/>
        <n v="0.7627350448866907"/>
        <n v="-0.22630549314859652"/>
        <n v="1.3165536172165448"/>
        <n v="-0.5809920887741904"/>
        <n v="0.38212267944087475"/>
        <n v="-0.5467921370964505"/>
        <n v="2.447910083201137"/>
        <n v="-0.5942307797462189"/>
        <n v="0.006474823109569196"/>
        <n v="0.5255418316378486"/>
        <n v="-0.6179501010711029"/>
        <n v="1.1951989499729512"/>
        <n v="2.6757258903447916"/>
        <n v="-0.529140549133746"/>
        <n v="2.799838618207558"/>
        <n v="1.5162372060446394"/>
        <n v="0.20395196344232586"/>
        <n v="-1.1331558247325408"/>
        <n v="0.35399046112531435"/>
        <n v="-0.3294569603056511"/>
        <n v="-0.7795724533546161"/>
        <n v="-0.656562949739519"/>
        <n v="0.29165829113201386"/>
        <n v="-0.375240766583916"/>
        <n v="-0.7470273380483797"/>
        <n v="-0.32725051181031306"/>
        <n v="-0.28256992977971734"/>
        <n v="-0.025518680072832835"/>
        <n v="0.777076960106388"/>
        <n v="-0.46349870639743845"/>
        <n v="-0.6173984889472685"/>
        <n v="-0.6212597738141101"/>
        <n v="-0.46405031852127304"/>
        <n v="-0.7017951438939494"/>
        <n v="0.5233353831425106"/>
        <n v="2.082191245098853"/>
        <n v="-0.3862730090606063"/>
        <n v="0.11459079938113438"/>
        <n v="-0.34048920278234135"/>
        <n v="0.3429582186486241"/>
        <n v="-1.1166074610175054"/>
        <n v="-1.2335492312704228"/>
        <n v="-0.10715727440034103"/>
        <n v="-0.31180537234294653"/>
        <n v="1.1455538588278447"/>
        <n v="1.4594211572896842"/>
        <n v="-0.3873762333082753"/>
        <n v="1.008754052116885"/>
        <n v="0.2524938303397634"/>
        <n v="-0.004005807243286679"/>
        <n v="-0.6218113859379446"/>
        <n v="0.5994578562316739"/>
        <n v="-1.2214137645460637"/>
        <n v="2.1732072455315476"/>
        <n v="0.3197905094475743"/>
        <n v="-0.4695664397596181"/>
        <n v="0.28614216989366886"/>
        <n v="-1.2969846255113922"/>
        <n v="-0.6703532528353819"/>
        <n v="0.6491029473767803"/>
        <n v="-0.2682280145600198"/>
        <n v="-0.4999051065705165"/>
        <n v="0.20836486043300206"/>
        <n v="2.8268676122754495"/>
        <n v="1.0021347066308706"/>
        <n v="0.29827763661802814"/>
        <n v="0.8366510694805157"/>
        <n v="-0.7420628289338691"/>
        <n v="0.01805867771009408"/>
        <n v="-0.5638921129353204"/>
        <n v="-0.21417002642423721"/>
        <n v="-0.6058146343467435"/>
        <n v="2.9796641705776103"/>
        <n v="-0.21637647491957523"/>
        <n v="0.12010692061947943"/>
        <n v="1.562572624446739"/>
        <n v="0.14879075105887424"/>
        <n v="0.31427438820922904"/>
        <n v="0.9624186337147854"/>
        <n v="2.393852095065354"/>
        <n v="-0.8347336657380677"/>
        <n v="1.868165741051061"/>
        <n v="-0.6317404041669659"/>
        <n v="0.33137436404809917"/>
        <n v="0.10466178115211311"/>
        <n v="-0.028828352815839862"/>
        <n v="-0.5925759433747152"/>
        <n v="0.06439409611219342"/>
        <n v="-0.006212255738624696"/>
        <n v="1.5079630241871218"/>
        <n v="0.030745756558287974"/>
        <n v="-0.7525434592867248"/>
        <n v="-0.6747661498260581"/>
        <n v="0.09583598717076085"/>
        <n v="-0.5633405008114859"/>
        <n v="-0.7619208653919116"/>
        <n v="-0.6251210586809517"/>
        <n v="0.5387805226098771"/>
        <n v="1.3016600898730126"/>
        <n v="0.09418115079925723"/>
        <n v="-0.8821723083878361"/>
        <n v="-0.6284307314239588"/>
        <n v="-0.18052168687033177"/>
        <n v="-0.5076276763041998"/>
        <n v="0.05777475062617917"/>
        <n v="0.3997742674035793"/>
        <n v="-0.7768143927354436"/>
        <n v="2.7921160484738747"/>
        <n v="1.080463628215372"/>
        <n v="-0.14521851094492272"/>
        <n v="0.14106818132519117"/>
        <n v="0.05225862938783393"/>
        <n v="-0.10936372289567925"/>
        <n v="-0.6527016648726776"/>
        <n v="-1.1132977882744983"/>
        <n v="0.30048408511336616"/>
        <n v="0.9850347307920008"/>
        <n v="-0.7310305864571788"/>
        <n v="-0.6830403316835758"/>
        <n v="-0.63835974965298"/>
        <n v="0.2552518909589358"/>
        <n v="1.5846371094001195"/>
        <n v="0.6562739049866292"/>
        <n v="-0.7266176894665026"/>
        <n v="-0.05199606201688943"/>
        <n v="2.4401875134674538"/>
        <n v="-0.43812454870105066"/>
        <n v="-0.5909211070032117"/>
        <n v="-0.39068590605128234"/>
        <n v="0.7643898812581943"/>
        <n v="1.013166949107561"/>
        <n v="0.746186681171655"/>
        <n v="0.6457932746337731"/>
        <n v="0.5222321588948418"/>
        <n v="2.0761235117366734"/>
        <n v="2.162726615178692"/>
        <n v="-0.7337886470763513"/>
        <n v="0.004819986738065585"/>
        <n v="-0.6968306347794387"/>
        <n v="0.6231771775565581"/>
        <n v="0.19678100583247718"/>
        <n v="0.12562304185782466"/>
        <n v="2.335381209938896"/>
        <n v="2.494797113727071"/>
        <n v="0.6342094200332485"/>
        <n v="-0.38682462118444066"/>
        <n v="0.8962251788546437"/>
        <n v="-0.27208929942686144"/>
      </sharedItems>
    </cacheField>
    <cacheField name="NORMALIZAÇÃO AJUSTADA" numFmtId="0">
      <sharedItems containsSemiMixedTypes="0" containsString="0" containsNumber="1">
        <n v="0.11395289946821979"/>
        <n v="0.6583945302608255"/>
        <n v="0.2581666244618891"/>
        <n v="0.4867054950620411"/>
        <n v="0.2109394783489491"/>
        <n v="0.13484426437072675"/>
        <n v="0.29412509496074957"/>
        <n v="0.5753355279817676"/>
        <n v="0.8114712585464675"/>
        <n v="0.7011901747277792"/>
        <n v="0.32527222081539625"/>
        <n v="0.9830336794125094"/>
        <n v="0.3657888072929856"/>
        <n v="0.12167637376551024"/>
        <n v="0.2751329450493796"/>
        <n v="0.24195998987085335"/>
        <n v="0.8665484932894403"/>
        <n v="0.1894150417827298"/>
        <n v="0.43884527728538875"/>
        <n v="0.1418080526715624"/>
        <n v="0.47644973410990127"/>
        <n v="0.609141554824006"/>
        <n v="0.39225120283616105"/>
        <n v="0.4922765257027096"/>
        <n v="0.11167384147885538"/>
        <n v="0.8731324385920487"/>
        <n v="0.9265636870093695"/>
        <n v="0.5831856166118005"/>
        <n v="0.12610787541149657"/>
        <n v="0.1751076221828311"/>
        <n v="0.6761205368447709"/>
        <n v="0.44150417827298055"/>
        <n v="0.11382628513547731"/>
        <n v="0.45998987085338067"/>
        <n v="0.9004811344644214"/>
        <n v="0.9744239047860218"/>
        <n v="0.2563940238034945"/>
        <n v="0.023676880222841222"/>
        <n v="0.11433274246644719"/>
        <n v="0.1366168650291213"/>
        <n v="0.7080273486958724"/>
        <n v="0.09040263357812103"/>
        <n v="0.5715370979994935"/>
        <n v="0.22372752595593817"/>
        <n v="0.531780197518359"/>
        <n v="0.11813117244872119"/>
        <n v="0.003165358318561661"/>
        <n v="0.5126614332742466"/>
        <n v="0.11230691314256773"/>
        <n v="0.5148138769308686"/>
        <n v="0.785008863003292"/>
        <n v="0.34654342871613064"/>
        <n v="0.3428716130665991"/>
        <n v="0.3218536338313497"/>
        <n v="0.6833375538110914"/>
        <n v="0.9475816662446189"/>
        <n v="0.14206128133704735"/>
        <n v="0.3303367941250949"/>
        <n v="0.40200050645733093"/>
        <n v="0.46100278551532037"/>
        <n v="0.010888832615852115"/>
        <n v="0.023297037224613827"/>
        <n v="0.38693340086097744"/>
        <n v="0.15370979994935424"/>
        <n v="0.5107622182831096"/>
        <n v="0.5654596100278552"/>
        <n v="0.043048873132438596"/>
        <n v="0.11686502912129651"/>
        <n v="0.11572550012661431"/>
        <n v="0.4315016459863257"/>
        <n v="0.196252215750823"/>
        <n v="0.08369207394277033"/>
        <n v="0.747531020511522"/>
        <n v="0.1806786528234996"/>
        <n v="0.1406685236768802"/>
        <n v="0.051658647758926306"/>
        <n v="0.1320587490503925"/>
        <n v="0.8837680425424157"/>
        <n v="0.6352241073689542"/>
        <n v="0.23904786021777663"/>
        <n v="0.11939731577614585"/>
        <n v="0.6078754114965814"/>
        <n v="0.37781716890351985"/>
        <n v="0.016713091922005572"/>
        <n v="0.4811344644213725"/>
        <n v="0.3785768548999746"/>
        <n v="0.13256520638136235"/>
        <n v="0.39199797417067606"/>
        <n v="0.1339579640415295"/>
        <n v="0.0962268928842745"/>
        <n v="0.21853633831349706"/>
        <n v="0.11914408711066092"/>
        <n v="0.46125601418080525"/>
        <n v="0.365915421625728"/>
        <n v="0.02481640921752342"/>
        <n v="0.6601671309192201"/>
        <n v="0.032160040516586476"/>
        <n v="0.1293998480628007"/>
        <n v="0.11775132945049378"/>
        <n v="0.5506457330969866"/>
        <n v="0.1285135477336034"/>
        <n v="0.1681438338819954"/>
        <n v="0.5900227905798936"/>
        <n v="0.2569004811344644"/>
        <n v="0.1429475816662446"/>
        <n v="0.2984299822739934"/>
        <n v="0.020891364902506964"/>
        <n v="0.5807799442896936"/>
        <n v="0.07926057229678399"/>
        <n v="0.22866548493289438"/>
        <n v="0.1381362370220309"/>
        <n v="0.13218536338313497"/>
        <n v="0.6894150417827298"/>
        <n v="0.1440871106609268"/>
        <n v="0.9331476323119777"/>
        <n v="0.5064573309698658"/>
        <n v="0.25474803747784247"/>
        <n v="0.3894656875158268"/>
        <n v="0.43112180298809827"/>
        <n v="0.3685743226133198"/>
        <n v="0.17371486452266394"/>
        <n v="0.15155735629273231"/>
        <n v="0.8067865282349962"/>
        <n v="0.02633578121043302"/>
        <n v="0.14269435300075967"/>
        <n v="0.5260825525449481"/>
        <n v="0.19321347176500375"/>
        <n v="0.15421625728032412"/>
        <n v="0.4591035705241834"/>
        <n v="0.01278804760698911"/>
        <n v="0.01418080526715624"/>
        <n v="0.14168143833881994"/>
        <n v="0.17320840719169409"/>
        <n v="0.34021271207900733"/>
        <n v="0.4672068878197012"/>
        <n v="0.9203595847049886"/>
        <n v="0.7571537097999493"/>
        <n v="0.16257280324132692"/>
        <n v="0.33476829577108125"/>
        <n v="0.23132438592048618"/>
        <n v="0.4097239807546214"/>
        <n v="0.8609774626487718"/>
        <n v="0.14725246897948846"/>
        <n v="0.012914661939731575"/>
        <n v="0.33869334008609775"/>
        <n v="0.43390731830843254"/>
        <n v="0.025069637883008353"/>
        <n v="0.21980248164092173"/>
        <n v="0.12003038743985817"/>
        <n v="0.3835148138769308"/>
        <n v="0.06938465434287161"/>
        <n v="0.15219042795644466"/>
        <n v="0.24499873385667253"/>
        <n v="0.14497341099012406"/>
        <n v="0.11737148645226639"/>
        <n v="0.9918966827044822"/>
        <n v="0.27348695872372747"/>
        <n v="0.3757913395796404"/>
        <n v="0.42694353000759694"/>
        <n v="0.3798429982273993"/>
        <n v="0.03152696885287415"/>
        <n v="0.2524689794884781"/>
        <n v="0.9585971131932135"/>
        <n v="0.11952393010888832"/>
        <n v="0.17219549252975436"/>
        <n v="0.25993922512028356"/>
        <n v="0.17485439351734614"/>
        <n v="0.7518359078247657"/>
        <n v="0.3674347936186376"/>
        <n v="0.38465434287161304"/>
        <n v="0.7487971638389466"/>
        <n v="0.03722461382628514"/>
        <n v="0.24309951886553555"/>
        <n v="0.21321853633831347"/>
        <n v="0.4650544441630793"/>
        <n v="0.33970625474803745"/>
        <n v="0.04368194479615092"/>
        <n v="0.007723474297290451"/>
        <n v="0.03557862750063308"/>
        <n v="0.7028361610534313"/>
        <n v="0.49658141301595343"/>
        <n v="0.7652570270954673"/>
        <n v="0.2070144340339326"/>
        <n v="0.15522917194226385"/>
        <n v="0.5573562927323373"/>
        <n v="0.051278804760698904"/>
        <n v="0.2458850341858698"/>
        <n v="0.11331982780450746"/>
        <n v="0.188655355786275"/>
        <n v="0.13408457837427196"/>
        <n v="0.23297037224613823"/>
        <n v="0.699797417067612"/>
        <n v="0.03000759685996455"/>
        <n v="0.44289693593314766"/>
        <n v="0.19296024309951884"/>
        <n v="0.7167637376551025"/>
        <n v="0.027728538870600155"/>
        <n v="0.034439098505950866"/>
        <n v="0.22157508229931627"/>
        <n v="0.31337047353760444"/>
        <n v="0.5565966067358825"/>
        <n v="0.5089896176247152"/>
        <n v="0.2218283109648012"/>
        <n v="0.13155229171942262"/>
        <n v="0.11648518612306911"/>
        <n v="0.1311724487211952"/>
        <n v="0.711192707014434"/>
        <n v="0.4884780957204356"/>
        <n v="0.24082046087617118"/>
        <n v="0.008356545961002784"/>
        <n v="0.186756140795138"/>
        <n v="0.14839199797417066"/>
        <n v="0.10610281083818686"/>
        <n v="0.30805267156242083"/>
        <n v="0.30349455558369204"/>
        <n v="0.3067865282349962"/>
        <n v="0.1572550012661433"/>
        <n v="0.17067612053684475"/>
        <n v="0.15750822993162825"/>
        <n v="0.29627753861737144"/>
        <n v="0.11407951380096226"/>
        <n v="0.18004558115978728"/>
        <n v="0.16687769055457077"/>
        <n v="0.22613319827804507"/>
        <n v="0.41390225373512285"/>
        <n v="0.40238034945555834"/>
        <n v="0.14193466700430488"/>
        <n v="0.4989870853380603"/>
        <n v="0.49886047100531783"/>
        <n v="0.17181564953152695"/>
        <n v="0.6580146872625982"/>
        <n v="0.03975690048113447"/>
        <n v="0.4658141301595341"/>
        <n v="0.0324132691820714"/>
        <n v="0.3362876677639908"/>
        <n v="0.5720435553304634"/>
        <n v="0.9478348949101038"/>
        <n v="0.11319321347176499"/>
        <n v="0.1580146872625981"/>
        <n v="0.17029627753861734"/>
        <n v="0.43947834894910104"/>
        <n v="0.22777918460369712"/>
        <n v="0.005064573309698657"/>
        <n v="0.3651557356292732"/>
        <n v="0.5712838693340087"/>
        <n v="0.20726766269941757"/>
        <n v="0.0030387439858191945"/>
        <n v="0.22701949860724233"/>
        <n v="0.42086604203595845"/>
        <n v="0.8324892377817168"/>
        <n v="0.439731577614586"/>
        <n v="0.48569258040010127"/>
        <n v="0.14813876930868572"/>
        <n v="0.69815143074196"/>
        <n v="0.20308938971891616"/>
        <n v="0.10002532286654849"/>
        <n v="0.1953659154216257"/>
        <n v="0.364016206634591"/>
        <n v="0.1259812610787541"/>
        <n v="0.1410483666751076"/>
        <n v="0.14396049632818433"/>
        <n v="0.04963281843504684"/>
        <n v="0.35186123069131425"/>
        <n v="0.013927576601671307"/>
        <n v="0.9421372499366928"/>
        <n v="0.3062800709040263"/>
        <n v="0.1392757660167131"/>
        <n v="0.17662699417574068"/>
        <n v="0.8573056469992404"/>
        <n v="0.36528234996201564"/>
        <n v="0.026209166877690558"/>
        <n v="0.012028361610534312"/>
        <n v="0.02722208153963029"/>
        <n v="0.14016206634591033"/>
        <n v="0.42010635603950364"/>
        <n v="0.4453026082552545"/>
        <n v="0.3236262344897442"/>
        <n v="0.1648518612306913"/>
        <n v="0.12116991643454036"/>
        <n v="0.009369460622942517"/>
        <n v="0.13180552038490756"/>
        <n v="0.40339326411749804"/>
        <n v="0.5971131932134718"/>
        <n v="0.04228918713598379"/>
        <n v="0.2967839959483413"/>
        <n v="0.316789060521651"/>
        <n v="0.2510762218283109"/>
        <n v="0.38110914155482395"/>
        <n v="0.19220055710306405"/>
        <n v="0.31552291719422637"/>
        <n v="0.33071663712332233"/>
        <n v="0.4541656115472272"/>
        <n v="0.14003545201316786"/>
        <n v="0.16168650291212963"/>
        <n v="0.6891618131172448"/>
        <n v="0.41567485439351737"/>
        <n v="0.027601924537857682"/>
        <n v="0.010382375284882249"/>
        <n v="0.18422385414028866"/>
        <n v="0.8595847049886046"/>
        <n v="0.21233223600911622"/>
        <n v="0.16421878956697897"/>
        <n v="0.013800962268928843"/>
        <n v="0.7077741200303874"/>
        <n v="0.6768802228412256"/>
        <n v="0.012408204608761709"/>
        <n v="0.615345657128387"/>
        <n v="0.5904026335781211"/>
        <n v="0.726133198278045"/>
        <n v="0.11927070144340339"/>
        <n v="0.15130412762724738"/>
        <n v="0.11876424411243351"/>
        <n v="0.27525955938212204"/>
        <n v="0.18612306913142565"/>
        <n v="0.11243352747531019"/>
        <n v="0.39718916181311725"/>
        <n v="0.11661180045581158"/>
        <n v="0.3671815649531527"/>
        <n v="0.3632565206381362"/>
        <n v="0.12079007343631297"/>
        <n v="0.3004558115978729"/>
        <n v="0.1991643454038997"/>
        <n v="0.11635857179032666"/>
        <n v="0.17409470752089135"/>
        <n v="0.1538364142820967"/>
        <n v="0.37161306659913895"/>
        <n v="0.42605722967839965"/>
        <n v="0.012154975943276775"/>
        <n v="0.04861990377310711"/>
        <n v="0.3086857432261332"/>
        <n v="0.3403393264117498"/>
        <n v="0.8859204861990376"/>
        <n v="0.21587743732590528"/>
        <n v="0.21600405165864772"/>
        <n v="1.0"/>
        <n v="0.1972651304127627"/>
        <n v="0.515193719929096"/>
        <n v="0.4742972904532793"/>
        <n v="0.11256014180805266"/>
        <n v="0.4664472018232464"/>
        <n v="0.22651304127627248"/>
        <n v="0.2165105089896176"/>
        <n v="0.11597872879209926"/>
        <n v="0.4902506963788301"/>
        <n v="0.3441377563940238"/>
        <n v="0.37325905292479106"/>
        <n v="0.16738414788554062"/>
        <n v="0.8651557356292732"/>
        <n v="0.5867308179285895"/>
        <n v="0.1652317042289187"/>
        <n v="0.714991136996708"/>
        <n v="0.3740187389212459"/>
        <n v="0.20194986072423396"/>
        <n v="0.4582172701949861"/>
        <n v="0.24411243352747528"/>
        <n v="0.09420106356039504"/>
        <n v="0.3609774626487718"/>
        <n v="0.1399088376804254"/>
        <n v="0.13243859204861988"/>
        <n v="0.605343124841732"/>
        <n v="0.21815649531526968"/>
        <n v="0.13775639402380346"/>
        <n v="0.2627247404406179"/>
        <n v="0.184856925804001"/>
        <n v="0.4949354266903014"/>
        <n v="0.44707520891364905"/>
        <n v="0.4851861230691314"/>
        <n v="0.04469485945809066"/>
        <n v="0.3221068624968346"/>
        <n v="0.8253988351481387"/>
        <n v="0.14915168397062545"/>
        <n v="0.27120790073436307"/>
        <n v="0.4189668270448215"/>
        <n v="0.22461382628513546"/>
        <n v="0.15244365662192957"/>
        <n v="0.7705748290706508"/>
        <n v="0.13421119270701443"/>
        <n v="0.40124082046087617"/>
        <n v="0.0037984299822739938"/>
        <n v="0.13623702203089388"/>
        <n v="0.17865282349962014"/>
        <n v="0.40706507976702966"/>
        <n v="0.05140541909344138"/>
        <n v="0.24955684983540136"/>
        <n v="0.22739934160546973"/>
        <n v="0.41681438338819954"/>
        <n v="0.47746264877184097"/>
        <n v="0.14535325398835144"/>
        <n v="0.1825778678146366"/>
        <n v="0.028741453532539877"/>
        <n v="0.1368700936946062"/>
        <n v="0.3502152443656622"/>
        <n v="0.24449227652570268"/>
        <n v="0.009496074955684981"/>
        <n v="0.3055203849075715"/>
        <n v="0.013041276272474044"/>
        <n v="0.4973410990124082"/>
        <n v="0.14434033932641172"/>
        <n v="0.46226892884274506"/>
        <n v="0.16725753355279815"/>
        <n v="0.1690301342111927"/>
        <n v="0.1345910357052418"/>
        <n v="0.44454292225879966"/>
        <n v="0.17232210686249683"/>
        <n v="0.6318055203849076"/>
        <n v="0.2633578121043302"/>
        <n v="0.7543681944796151"/>
        <n v="0.033932641174981"/>
        <n v="0.9969612560141808"/>
        <n v="0.6280070904026336"/>
        <n v="0.3500886300329197"/>
        <n v="0.3512281590276019"/>
        <n v="0.5031653583185617"/>
        <n v="0.029627753861737147"/>
        <n v="0.4891111673841479"/>
        <n v="0.7729805013927576"/>
        <n v="0.5526715624208661"/>
        <n v="0.13446442137249934"/>
        <n v="0.3649025069637883"/>
        <n v="0.1557356292732337"/>
        <n v="0.41162319574575845"/>
        <n v="0.23588250189921497"/>
        <n v="0.4868321093947835"/>
        <n v="0.4803747784249177"/>
        <n v="0.9347936186376297"/>
        <n v="0.3195745758419853"/>
        <n v="0.40351987845024057"/>
        <n v="0.4958217270194986"/>
        <n v="0.03102051152190428"/>
        <n v="0.39174474550519117"/>
        <n v="0.39908837680425424"/>
        <n v="0.27601924537857686"/>
        <n v="0.3432514560648265"/>
        <n v="0.11977715877437324"/>
        <n v="0.24044061787794374"/>
        <n v="0.1749810078500886"/>
        <n v="0.7914661939731578"/>
        <n v="0.3645226639655609"/>
        <n v="0.6030640668523677"/>
        <n v="0.37870346923271714"/>
        <n v="0.4960749556849835"/>
        <n v="0.3576854899974677"/>
        <n v="0.31299063053937703"/>
        <n v="0.13940238034945554"/>
        <n v="0.765763484426437"/>
        <n v="0.14775892631045834"/>
        <n v="0.2550012661433274"/>
        <n v="0.43099518865535585"/>
        <n v="0.45175993922512026"/>
        <n v="0.5448214737908331"/>
        <n v="0.6602937452519626"/>
        <n v="0.27753861737148644"/>
        <n v="0.7477842491770068"/>
        <n v="0.005824259306153456"/>
        <n v="0.050898961762471516"/>
        <n v="0.5954672068878197"/>
        <n v="0.8988351481387694"/>
        <n v="0.3514813876930868"/>
        <n v="0.5882501899214991"/>
        <n v="0.35452013167890606"/>
        <n v="0.16991643454038996"/>
        <n v="0.3313497087870346"/>
        <n v="0.8631299063053938"/>
        <n v="0.14320081033172952"/>
        <n v="0.1296530767282856"/>
        <n v="0.15231704228918713"/>
        <n v="0.20562167637376547"/>
        <n v="0.16877690554570776"/>
        <n v="0.12990630539377057"/>
        <n v="0.7013167890605216"/>
        <n v="0.3290706507976703"/>
        <n v="0.41326918207141045"/>
        <n v="0.756773866801722"/>
        <n v="0.3180552038490757"/>
        <n v="0.05077234742972904"/>
        <n v="0.0024056723221068618"/>
        <n v="0.28310964801215494"/>
        <n v="0.11534565712838692"/>
        <n v="0.09660673588250189"/>
        <n v="0.15408964294758165"/>
        <n v="0.04203595847049886"/>
        <n v="0.16700430488731324"/>
        <n v="0.27019498607242337"/>
        <n v="0.006204102304380855"/>
        <n v="0.41263611040769815"/>
        <n v="0.11838440111420612"/>
        <n v="0.15814130159534057"/>
        <n v="0.456824512534819"/>
        <n v="0.35211445935679914"/>
        <n v="0.11610534312484172"/>
        <n v="0.4061787794378324"/>
        <n v="0.15029121296530765"/>
        <n v="0.6406685236768802"/>
        <n v="0.3294504937958977"/>
        <n v="0.5933147632311977"/>
        <n v="0.12154975943276777"/>
        <n v="0.11445935679918966"/>
        <n v="0.23347682957710808"/>
        <n v="0.19903773107115724"/>
        <n v="0.15826791592808306"/>
        <n v="0.9826538364142821"/>
        <n v="0.16611800455811596"/>
        <n v="0.19688528741453531"/>
        <n v="0.2883008356545961"/>
        <n v="0.703595847049886"/>
        <n v="0.13294504937958976"/>
        <n v="0.1618131172448721"/>
        <n v="0.7627247404406179"/>
        <n v="0.3013421119270701"/>
        <n v="0.8571790326664979"/>
        <n v="0.03304634084578374"/>
        <n v="0.16510508989617623"/>
        <n v="0.42681691567485436"/>
        <n v="0.47151177513294507"/>
        <n v="0.7453785768548999"/>
        <n v="0.3212205621676374"/>
        <n v="0.7379083312230944"/>
        <n v="0.5060774879716384"/>
        <n v="0.3635097493036212"/>
        <n v="0.6758673081792859"/>
        <n v="0.6124335274753102"/>
        <n v="0.3825018992149911"/>
        <n v="0.15484932894403644"/>
        <n v="0.1305393770574829"/>
        <n v="0.29146619397315776"/>
        <n v="0.5196252215750824"/>
        <n v="0.45492529754368194"/>
        <n v="0.1930868574322613"/>
        <n v="0.07989364396049634"/>
        <n v="0.20536844770828055"/>
        <n v="0.1675107622182831"/>
        <n v="0.17852620916687767"/>
        <n v="0.7508229931628261"/>
        <n v="0.11104076981514306"/>
        <n v="0.175360850848316"/>
        <n v="0.19182071410483664"/>
        <n v="0.5858445175993923"/>
        <n v="0.42757660167130923"/>
        <n v="0.015446948594580906"/>
        <n v="0.2018232463914915"/>
        <n v="0.12889339073183084"/>
        <n v="0.32299316282603185"/>
        <n v="0.29893643960496324"/>
        <n v="0.3455305140541909"/>
        <n v="0.4696125601418081"/>
        <n v="0.9298556596606735"/>
        <n v="0.02418333755381109"/>
        <n v="0.139528994682198"/>
        <n v="0.6985312737401874"/>
        <n v="0.21549759432767787"/>
        <n v="0.38237528488224864"/>
        <n v="0.8645226639655609"/>
        <n v="0.1478855406432008"/>
        <n v="0.5791339579640415"/>
        <n v="0.8236262344897441"/>
        <n v="0.1938465434287161"/>
        <n v="0.840086097746265"/>
        <n v="0.16573816155988857"/>
        <n v="0.36199037731071154"/>
        <n v="0.013167890605216507"/>
        <n v="0.3114712585464674"/>
        <n v="0.44846796657381616"/>
        <n v="0.65092428462902"/>
        <n v="0.4983540136743479"/>
        <n v="0.02595593821220562"/>
        <n v="0.0022790579893643952"/>
        <n v="0.2826031906811851"/>
        <n v="0.13522410736895416"/>
        <n v="0.03013421119270701"/>
        <n v="0.6616865029121297"/>
        <n v="0.16383894656875156"/>
        <n v="0.026462395543175483"/>
        <n v="0.5901494049126361"/>
        <n v="0.3775639402380349"/>
        <n v="0.5103823752848823"/>
        <n v="0.47379083312230946"/>
        <n v="0.03760445682451253"/>
        <n v="0.024436566219296022"/>
        <n v="0.13497087870346922"/>
        <n v="0.13598379336540894"/>
        <n v="0.7327171435806533"/>
        <n v="0.4604963281843505"/>
        <n v="0.22448721195239302"/>
        <n v="0.84907571537098"/>
        <n v="0.6419346670043049"/>
        <n v="0.13142567738668015"/>
        <n v="0.1532033426183844"/>
        <n v="0.30792605722967836"/>
        <n v="0.5083565459610029"/>
        <n v="0.5869840465940744"/>
        <n v="0.147125854646746"/>
        <n v="0.22638642694352998"/>
        <n v="0.14459356799189668"/>
        <n v="0.2156242086604203"/>
        <n v="0.17548746518105848"/>
        <n v="0.15776145859711319"/>
        <n v="0.7722208153963028"/>
        <n v="0.26158521144593566"/>
        <n v="0.43428716130665995"/>
        <n v="0.39085844517599394"/>
        <n v="0.22891871359837931"/>
        <n v="0.577361357305647"/>
        <n v="0.11458597113193211"/>
        <n v="0.18270448214737908"/>
        <n v="0.2024563180552038"/>
        <n v="0.16649784755634336"/>
        <n v="0.48202076475056976"/>
        <n v="0.7203089389718916"/>
        <n v="0.08685743226133198"/>
        <n v="0.39022537351228154"/>
        <n v="0.7356292732337301"/>
        <n v="0.11711825778678146"/>
        <n v="0.41187642441124334"/>
        <n v="0.6763737655102557"/>
        <n v="0.39503671815649527"/>
        <n v="0.14573309698657888"/>
        <n v="0.17751329450493794"/>
        <n v="0.16624461889085843"/>
        <n v="0.41352241073689544"/>
        <n v="0.11889085844517597"/>
        <n v="0.9450493795897695"/>
        <n v="0.805900227905799"/>
        <n v="0.8826285135477336"/>
        <n v="0.5030387439858193"/>
        <n v="0.570017726006584"/>
        <n v="0.5106356039503672"/>
        <n v="0.1297796910610281"/>
        <n v="0.11990377310711571"/>
        <n v="0.6331982780450748"/>
        <n v="0.0354520131678906"/>
        <n v="0.12041023043808559"/>
        <n v="0.28614839199797415"/>
        <n v="0.3976956191440871"/>
        <n v="0.2715877437325905"/>
        <n v="0.13332489237781717"/>
        <n v="0.6162319574575842"/>
        <n v="0.16358571790326665"/>
        <n v="0.27374018738921246"/>
        <n v="0.25360850848316024"/>
        <n v="0.015826791592808302"/>
        <n v="0.03291972651304127"/>
        <n v="0.4778424917700684"/>
        <n v="0.5111420612813371"/>
        <n v="0.4123828817422132"/>
        <n v="0.42972904532793116"/>
        <n v="0.14687262598126108"/>
        <n v="0.8050139275766016"/>
        <n v="0.13585717903266648"/>
        <n v="0.17295517852620915"/>
        <n v="0.5710306406685237"/>
        <n v="0.3885793871866295"/>
        <n v="0.10926816915674853"/>
        <n v="0.8052671562420867"/>
        <n v="0.3790833122309445"/>
        <n v="0.5705241833375538"/>
        <n v="0.2795644466953659"/>
        <n v="0.1475056976449734"/>
        <n v="0.843631299063054"/>
        <n v="0.001139528994682196"/>
        <n v="0.25170929349202326"/>
        <n v="0.6438338819954419"/>
        <n v="0.01987845024056723"/>
        <n v="0.475563433780704"/>
        <n v="0.22144846796657378"/>
        <n v="0.0027855153203342614"/>
        <n v="0.1467460116485186"/>
        <n v="0.01101544694859458"/>
        <n v="0.36654849328944034"/>
        <n v="0.5175993922512029"/>
        <n v="0.1901747277791846"/>
        <n v="0.20346923271714357"/>
        <n v="0.29184603697138517"/>
        <n v="0.3199544188402127"/>
        <n v="0.4825272220815396"/>
        <n v="0.2833628766776399"/>
        <n v="0.5733096986578881"/>
        <n v="0.3405925550772347"/>
        <n v="0.39554317548746515"/>
        <n v="0.628640162066346"/>
        <n v="0.3927576601671309"/>
        <n v="0.8099518865535578"/>
        <n v="0.03570524183337554"/>
        <n v="0.5449480881235756"/>
        <n v="0.6193973157761459"/>
        <n v="0.18359078247657634"/>
        <n v="0.3573056469992403"/>
        <n v="0.143327424664472"/>
        <n v="0.36870093694606226"/>
        <n v="0.014434033932641173"/>
        <n v="0.4718916181311725"/>
        <n v="0.37363889592301847"/>
        <n v="0.3297037224613826"/>
        <n v="0.36566219296024305"/>
        <n v="0.19207394277032155"/>
        <n v="0.40959736642187894"/>
        <n v="0.36059761965054443"/>
        <n v="0.39744239047860214"/>
        <n v="0.8637629779691061"/>
        <n v="0.21929602430995188"/>
        <n v="0.5729298556596606"/>
        <n v="0.014813876930868575"/>
        <n v="0.14142820967333503"/>
        <n v="0.9591035705241833"/>
        <n v="0.14244112433527475"/>
        <n v="0.48467966573816157"/>
        <n v="0.11547227146112939"/>
        <n v="0.015193719929095972"/>
        <n v="0.32881742213218534"/>
        <n v="0.3153963028614839"/>
        <n v="0.42415801468726255"/>
        <n v="0.45239301088883266"/>
        <n v="0.45505191187642446"/>
        <n v="0.35325398835148136"/>
        <n v="0.5178526209166878"/>
        <n v="0.09723980754621424"/>
        <n v="0.47075208913649025"/>
        <n v="0.18992149911369965"/>
        <n v="0.8089389718916181"/>
        <n v="0.33324892377817167"/>
        <n v="0.2972904532793112"/>
        <n v="0.20055710306406685"/>
        <n v="0.38997214484679665"/>
        <n v="0.692200557103064"/>
        <n v="0.13104583438845277"/>
        <n v="0.4832869080779944"/>
        <n v="0.19258040010129146"/>
        <n v="0.29665738161559885"/>
        <n v="0.18447708280577357"/>
        <n v="0.19030134211192704"/>
        <n v="0.12066345910357051"/>
        <n v="0.4761965054444163"/>
        <n v="0.3366675107622183"/>
        <n v="0.12281590276019244"/>
        <n v="0.700050645733097"/>
        <n v="0.16092681691567484"/>
        <n v="0.01570017726006584"/>
        <n v="0.44720182324639146"/>
        <n v="0.01823246391491517"/>
        <n v="0.1444669536591542"/>
        <n v="0.15864775892631044"/>
        <n v="0.5492529754368195"/>
        <n v="0.3584451759939225"/>
        <n v="0.12572803241326916"/>
        <n v="0.6012914661939731"/>
        <n v="0.22056216763737652"/>
        <n v="0.03076728285641934"/>
        <n v="0.4496074955684984"/>
        <n v="0.7501899214991137"/>
        <n v="0.01911876424411243"/>
        <n v="0.11762471511775131"/>
        <n v="0.4874651810584958"/>
        <n v="0.017852620916687767"/>
        <n v="0.21954925297543681"/>
        <n v="0.0419093441377564"/>
        <n v="0.25538110914155476"/>
        <n v="0.1799189668270448"/>
        <n v="0.11965054444163077"/>
        <n v="0.6337047353760445"/>
        <n v="0.19334008609774625"/>
        <n v="0.0196252215750823"/>
        <n v="0.8541402886806787"/>
        <n v="0.5878703469232717"/>
        <n v="0.13611040769815141"/>
        <n v="0.11559888579387184"/>
        <n v="0.16915674854393517"/>
        <n v="0.13674347936186373"/>
        <n v="0.030514054190934413"/>
        <n v="0.23322360091162317"/>
        <n v="0.17447455051911875"/>
        <n v="0.17282856419346668"/>
        <n v="0.4963281843504685"/>
        <n v="0.02570270954672069"/>
        <n v="0.11699164345403897"/>
        <n v="0.19409977209420104"/>
        <n v="0.23841478855406428"/>
        <n v="0.46391491516839706"/>
        <n v="0.23562927323373004"/>
        <n v="0.6961256014180806"/>
        <n v="0.17054950620410228"/>
        <n v="0.1927070144340339"/>
        <n v="0.07812104330210179"/>
        <n v="0.7779184603697139"/>
        <n v="0.46986578880729296"/>
        <n v="0.2541149658141301"/>
        <n v="0.7434793618637631"/>
        <n v="0.16016713091922002"/>
        <n v="0.12509496074955684"/>
        <n v="0.8293238794631552"/>
        <n v="0.13269182071410482"/>
        <n v="0.2180298809825272"/>
        <n v="0.13079260572296783"/>
        <n v="0.13965560901494048"/>
        <n v="0.22537351228159028"/>
        <n v="0.40554570777412"/>
        <n v="0.1709293492023297"/>
        <n v="0.27437325905292476"/>
        <n v="0.1713091922005571"/>
        <n v="0.5138009622689289"/>
        <n v="0.22689288427449983"/>
        <n v="0.15700177260065837"/>
        <n v="0.17194226386426942"/>
        <n v="0.5158267915928083"/>
        <n v="0.4932894403646493"/>
        <n v="0.43935173461635857"/>
        <n v="0.04608761711825779"/>
        <n v="0.005191187642441123"/>
        <n v="0.1738414788554064"/>
        <n v="0.1334515067105596"/>
        <n v="0.4592301848569258"/>
        <n v="0.2037224613826285"/>
        <n v="0.051911876424411245"/>
        <n v="0.4563180552038491"/>
        <n v="0.20676120536844766"/>
        <n v="0.39389718916181304"/>
        <n v="0.4003545201316789"/>
        <n v="0.1568751582679159"/>
        <n v="0.46252215750822995"/>
        <n v="0.3100785008863003"/>
        <n v="0.16143327424664472"/>
        <n v="0.3789566978982021"/>
        <n v="0.13762977969106102"/>
        <n v="0.15079767029627753"/>
        <n v="0.43669283362876676"/>
        <n v="0.03203342618384401"/>
        <n v="0.18194479615092427"/>
        <n v="0.03140035452013167"/>
        <n v="0.2387946315522917"/>
        <n v="0.02203089389718916"/>
        <n v="0.02886806786528235"/>
        <n v="0.962268928842745"/>
        <n v="0.14130159534059256"/>
        <n v="0.7693086857432262"/>
        <n v="0.44580906558622435"/>
        <n v="0.23448974423904784"/>
        <n v="0.6254748037477843"/>
        <n v="0.39149151683970623"/>
        <n v="0.07027095467206887"/>
        <n v="0.3535072170169663"/>
        <n v="0.18245125348189414"/>
        <n v="0.6301595340592555"/>
        <n v="0.2676626994175741"/>
        <n v="0.3588250189921499"/>
        <n v="0.16497847556343376"/>
        <n v="0.17472777918460367"/>
        <n v="0.18878197011901746"/>
        <n v="0.24651810584958214"/>
        <n v="0.11623195745758419"/>
        <n v="0.037351228159027604"/>
        <n v="0.0013927576601671292"/>
        <n v="0.3373005824259306"/>
        <n v="0.27842491770068367"/>
        <n v="0.7910863509749304"/>
        <n v="0.17308179285895162"/>
        <n v="0.4080779944289694"/>
        <n v="0.03228665484932894"/>
        <n v="0.033679412509496076"/>
        <n v="0.41225626740947074"/>
        <n v="0.23360344390985058"/>
        <n v="0.15560901494049126"/>
        <n v="0.44112433527475314"/>
        <n v="0.0882501899214991"/>
        <n v="0.24563180552038488"/>
        <n v="0.39339073183084317"/>
        <n v="0.19967080273486956"/>
        <n v="0.8709799949354268"/>
        <n v="0.09116231957457584"/>
        <n v="0.3898455305140542"/>
        <n v="0.25626740947075205"/>
        <n v="0.34097239807546215"/>
        <n v="0.6987845024056724"/>
        <n v="0.32387946315522914"/>
        <n v="0.43909850595087363"/>
        <n v="0.4232717143580653"/>
        <n v="0.23271714358065332"/>
        <n v="0.12674094707520892"/>
        <n v="0.199797417067612"/>
        <n v="0.2500633071663712"/>
        <n v="0.40921752342365153"/>
        <n v="0.9383388199544188"/>
        <n v="0.7343631299063054"/>
        <n v="0.11863762977969104"/>
        <n v="0.2871613066599139"/>
        <n v="0.5253228665484933"/>
        <n v="0.23221068624968344"/>
        <n v="0.2587996961256014"/>
        <n v="0.3565459610027855"/>
        <n v="0.8703469232717145"/>
        <n v="0.37731071157255003"/>
        <n v="0.0"/>
        <n v="0.160420359584705"/>
        <n v="0.7499366928336287"/>
        <n v="0.03798429982273993"/>
        <n v="0.8133704735376045"/>
        <n v="0.15877437325905291"/>
        <n v="0.3546467460116485"/>
        <n v="0.1977715877437326"/>
        <n v="0.21942263864269432"/>
        <n v="0.41542162572803243"/>
        <n v="0.028361610534312486"/>
        <n v="0.04127627247404406"/>
        <n v="0.4767029627753862"/>
        <n v="0.4935426690301342"/>
        <n v="0.675360850848316"/>
        <n v="0.4888579387186629"/>
        <n v="0.37705748290706503"/>
        <n v="0.5017726006583946"/>
        <n v="0.11344644213724991"/>
        <n v="0.2977969106102811"/>
        <n v="0.5098759179539124"/>
        <n v="0.04418840212712079"/>
        <n v="0.1915674854393517"/>
        <n v="0.14054190934413774"/>
        <n v="0.12192960243099517"/>
        <n v="0.4216257280324133"/>
        <n v="0.4950620410230438"/>
        <n v="0.4078247657634844"/>
        <n v="0.8650291212965309"/>
        <n v="0.24905039250443148"/>
        <n v="0.1128133704735376"/>
        <n v="0.15117751329450493"/>
        <n v="0.12914661939731575"/>
        <n v="0.03646492782983033"/>
        <n v="0.5122815902760193"/>
        <n v="0.004684730311471257"/>
        <n v="0.13876930868574322"/>
        <n v="0.013674347936186373"/>
        <n v="0.43985819194732845"/>
        <n v="0.4409977209420107"/>
        <n v="0.2704482147379083"/>
        <n v="0.18473031147125854"/>
        <n v="0.020638136237022032"/>
        <n v="0.12268928842744997"/>
        <n v="0.015067105596353509"/>
        <n v="0.1383894656875158"/>
        <n v="0.4720182324639149"/>
        <n v="0.7881742213218536"/>
        <n v="0.02430995188655356"/>
        <n v="0.8516080020258293"/>
        <n v="0.7525955938212205"/>
        <n v="0.6451000253228666"/>
        <n v="0.1935933147632312"/>
        <n v="0.09141554824006076"/>
        <n v="0.7276525702709548"/>
        <n v="0.5346923271714358"/>
        <n v="0.9754368194479616"/>
        <n v="0.24246644720182323"/>
        <n v="0.701696632058749"/>
        <n v="0.5959736642187895"/>
        <n v="0.1252215750822993"/>
        <n v="0.3636363636363636"/>
        <n v="0.26399088376804253"/>
        <n v="0.25525449480881235"/>
        <n v="0.12319574575841984"/>
        <n v="0.44264370726766267"/>
        <n v="0.7755127880476069"/>
        <n v="0.39731577614585967"/>
        <n v="0.44618890858445176"/>
        <n v="0.6131932134717649"/>
        <n v="0.29982273993416053"/>
        <n v="0.4775892631045835"/>
        <n v="0.7585464674601164"/>
        <n v="0.3275512788047607"/>
        <n v="0.6563687009369461"/>
        <n v="0.20650797670296275"/>
        <n v="0.5037984299822741"/>
        <n v="0.16219296024309948"/>
        <n v="0.43466700430488736"/>
        <n v="0.16244618890858445"/>
        <n v="0.007976702962775384"/>
        <n v="0.38414788554064316"/>
        <n v="0.4845530514054191"/>
        <n v="0.016206634591035704"/>
        <n v="0.3987085338060268"/>
        <n v="0.39478348949101033"/>
        <n v="0.1526968852874145"/>
        <n v="0.07419599898708534"/>
        <n v="0.16269941757406936"/>
        <n v="0.17346163585717903"/>
        <n v="0.15143074195998985"/>
        <n v="0.14358065332995695"/>
        <n v="0.20992656368700935"/>
        <n v="0.8272980501392758"/>
        <n v="0.4930362116991644"/>
        <n v="0.11673841478855404"/>
        <n v="0.4163079260572297"/>
        <n v="0.1248417320840719"/>
        <n v="0.42669030134211194"/>
        <n v="0.14345403899721448"/>
        <n v="0.01949860724233983"/>
        <n v="0.21676373765510257"/>
        <n v="0.34882248670549504"/>
        <n v="0.6273740187389213"/>
        <n v="0.20498860471005315"/>
        <n v="0.17523423651557354"/>
        <n v="0.024689794884780954"/>
        <n v="0.18308432514560646"/>
        <n v="0.15332995695112686"/>
        <n v="0.02380349455558369"/>
        <n v="0.5359584704988605"/>
        <n v="0.022284122562674095"/>
        <n v="0.16282603190681183"/>
        <n v="0.14649278298303364"/>
        <n v="0.6913142567738668"/>
        <n v="0.4539123828817422"/>
        <n v="0.48100785008863"/>
        <n v="0.27715877437325903"/>
        <n v="0.18169156748543933"/>
        <n v="0.13028614839199795"/>
        <n v="0.24993669283362874"/>
        <n v="0.8057736135730564"/>
        <n v="0.13357812104330208"/>
        <n v="0.3730058242593061"/>
        <n v="0.05115219042795644"/>
        <n v="0.11218029880982526"/>
        <n v="0.3612306913142567"/>
        <n v="0.44517599392251206"/>
        <n v="0.1678906052165105"/>
        <n v="0.19068118511015444"/>
        <n v="0.22271461129399847"/>
        <n v="0.5007596859964548"/>
        <n v="0.3200810331729551"/>
        <n v="0.20410230438085591"/>
        <n v="0.029880982527222086"/>
        <n v="0.360217776652317"/>
        <n v="0.046847303114712587"/>
        <n v="0.5553304634084578"/>
        <n v="0.3617371486452266"/>
        <n v="0.03899721448467967"/>
        <n v="0.3308432514560648"/>
        <n v="0.11192707014434033"/>
        <n v="0.8483160293745251"/>
        <n v="0.13066599139022536"/>
        <n v="0.5696378830083565"/>
        <n v="0.38908584451759937"/>
        <n v="0.26031906811851097"/>
        <n v="0.1610534312484173"/>
        <n v="0.724233983286908"/>
        <n v="0.023930108888326158"/>
        <n v="0.15105089896176246"/>
        <n v="0.5897695619144088"/>
        <n v="0.11724487211952392"/>
        <n v="0.19587237275259556"/>
        <n v="0.4187135983793365"/>
        <n v="0.318688275512788"/>
        <n v="0.5783742719675867"/>
        <n v="0.7834894910103823"/>
        <n v="0.39364396049632816"/>
        <n v="0.2075208913649025"/>
        <n v="0.22625981261078754"/>
        <n v="0.8998480628007091"/>
        <n v="0.7989364396049633"/>
        <n v="0.33641428209673335"/>
        <n v="0.18460369713851607"/>
        <n v="0.36072423398328685"/>
        <n v="0.23335021524436564"/>
        <n v="0.02924791086350974"/>
        <n v="0.13636363636363635"/>
        <n v="0.1391491516839706"/>
        <n v="0.7368954165611548"/>
        <n v="0.35603950367181564"/>
        <n v="0.6250949607495568"/>
        <n v="0.2600658394530261"/>
        <n v="0.35717903266649786"/>
        <n v="0.7409470752089137"/>
        <n v="0.03494555583692074"/>
        <n v="0.25892631045834386"/>
        <n v="0.23474297290453278"/>
        <n v="0.23081792858951633"/>
        <n v="0.1663712332236009"/>
        <n v="0.21992909597366422"/>
        <n v="0.4882248670549506"/>
        <n v="0.5943276778931376"/>
        <n v="0.17080273486958722"/>
        <n v="0.3066599139022537"/>
        <n v="0.33008356545961004"/>
        <n v="0.32248670549506203"/>
        <n v="0.12420866042035957"/>
        <n v="0.34198531273740185"/>
        <n v="0.335781210433021"/>
        <n v="0.4209926563687009"/>
        <n v="0.39680931881488984"/>
        <n v="0.5067105596353507"/>
        <n v="0.9290959736642188"/>
        <n v="0.15649531526968852"/>
        <n v="0.771714358065333"/>
        <n v="0.016586477589263102"/>
        <n v="0.5863509749303621"/>
        <n v="0.8083059002279058"/>
        <n v="0.12648771840972395"/>
        <n v="0.42846290200050646"/>
        <n v="0.23968093188148898"/>
        <n v="0.31438338819954414"/>
        <n v="0.34502405672322106"/>
        <n v="0.38364142820967334"/>
        <n v="0.18511015446948592"/>
        <n v="0.6381362370220309"/>
        <n v="0.11015446948594579"/>
        <n v="0.43757913395796405"/>
        <n v="0.7175234236515573"/>
        <n v="0.6656115472271461"/>
        <n v="0.021017979235249427"/>
        <n v="0.37958976956191437"/>
        <n v="0.11357305646999238"/>
        <n v="0.13788300835654593"/>
        <n v="0.3816155988857939"/>
        <n v="0.328184350468473"/>
        <n v="0.24550519118764244"/>
        <n v="0.8557862750063308"/>
        <n v="0.3626234489744239"/>
        <n v="0.41757406938465436"/>
        <n v="0.2848822486705495"/>
        <n v="0.6420612813370473"/>
        <n v="0.2672828564193466"/>
        <n v="0.2328437579133958"/>
        <n v="0.17257533552798174"/>
        <n v="0.038617371486452265"/>
        <n v="0.39427703216004045"/>
        <n v="0.07343631299063054"/>
        <n v="0.512788047606989"/>
        <n v="0.3957964041529501"/>
        <n v="0.34641681438338817"/>
        <n v="0.6697898202076475"/>
        <n v="0.8926310458343885"/>
        <n v="0.2085338060268422"/>
        <n v="0.5440617877943784"/>
        <n v="0.171562420866042"/>
        <n v="8.863003291972658E-4"/>
        <n v="0.011268675614079512"/>
        <n v="0.14155482400607747"/>
        <n v="0.4839199797417068"/>
        <n v="0.025576095213978217"/>
        <n v="0.3131172448721195"/>
        <n v="0.5351987845024057"/>
        <n v="7.596859964547993E-4"/>
        <n v="0.416940997720942"/>
        <n v="0.3462902000506457"/>
        <n v="0.1463661686502912"/>
        <n v="0.04431501645986326"/>
        <n v="0.671815649531527"/>
        <n v="0.21790326664978477"/>
        <n v="0.2437325905292479"/>
        <n v="0.17915928083059"/>
        <n v="0.4943023550265891"/>
        <n v="0.6592808305900227"/>
        <n v="0.3352747531020511"/>
        <n v="0.5524183337553811"/>
        <n v="0.31425677386680173"/>
        <n v="0.04988604710053178"/>
        <n v="0.3856672575335528"/>
        <n v="0.8005824259306153"/>
        <n v="0.15003798429982274"/>
        <n v="0.2317042289187136"/>
        <n v="0.7385414028868068"/>
        <n v="0.3398328690807799"/>
        <n v="0.2983033679412509"/>
        <n v="0.6380096226892884"/>
        <n v="0.3519878450240567"/>
        <n v="0.03836414282096733"/>
        <n v="0.009749303621169913"/>
        <n v="0.39693593314763226"/>
        <n v="0.688655355786275"/>
        <n v="0.18498354013674345"/>
        <n v="0.23043808559128892"/>
        <n v="0.1629526462395543"/>
        <n v="0.3050139275766017"/>
        <n v="0.5763484426437073"/>
        <n v="0.6048366675107623"/>
        <n v="0.8952899468219803"/>
        <n v="0.14307419599898707"/>
        <n v="0.01633324892377817"/>
        <n v="0.1229425170929349"/>
        <n v="0.14611293998480626"/>
        <n v="0.1040769815143074"/>
        <n v="0.24120030387439859"/>
        <n v="0.7247404406178779"/>
        <n v="0.10116485186123068"/>
        <n v="0.6356039503671815"/>
        <n v="0.038743985819194734"/>
        <n v="0.45378576854899977"/>
        <n v="0.38338819954418835"/>
        <n v="0.3921245885034186"/>
        <n v="0.5262091668776906"/>
        <n v="0.04102304380855913"/>
        <n v="0.2628513547733603"/>
        <n v="0.19093441377563938"/>
        <n v="0.9703722461382628"/>
        <n v="0.03038743985819195"/>
        <n v="0.2769055457077741"/>
        <n v="0.6818181818181818"/>
        <n v="0.02912129653076728"/>
        <n v="0.18131172448721192"/>
        <n v="0.052038490757153714"/>
        <n v="0.47974170676120537"/>
        <n v="0.26082552544948084"/>
        <n v="0.019371992909597367"/>
        <n v="0.05064573309698658"/>
        <n v="0.42175234236515574"/>
        <n v="0.4199797417067612"/>
        <n v="0.15890098759179536"/>
        <n v="0.038110914155482394"/>
        <n v="0.18080526715624207"/>
        <n v="0.9494808812357559"/>
        <n v="0.4364396049632819"/>
        <n v="0.11496581413015954"/>
        <n v="0.7042289187135984"/>
        <n v="0.0016459863256520623"/>
        <n v="0.40997720942010635"/>
        <n v="0.44973410990124085"/>
        <n v="0.14231451000253226"/>
        <n v="0.21157255001266143"/>
        <n v="0.40820460876171183"/>
        <n v="0.1923271714358065"/>
        <n v="0.42390478602177767"/>
        <n v="0.5804001012914662"/>
        <n v="0.3803494555583692"/>
        <n v="0.156621929602431"/>
        <n v="0.269561914408711"/>
        <n v="0.34831602937452516"/>
        <n v="0.1818181818181818"/>
        <n v="0.21068624968346417"/>
        <n v="0.21524436566219296"/>
        <n v="0.26626994175740687"/>
        <n v="0.9098505950873639"/>
        <n v="0.4499873385667258"/>
        <n v="0.13712332236009114"/>
        <n v="0.3752848822486705"/>
        <n v="0.006077487971638389"/>
        <n v="0.6629526462395543"/>
        <n v="0.3466700430488731"/>
        <n v="0.17105596353507216"/>
        <n v="0.3456571283869334"/>
        <n v="0.5003798429982275"/>
        <n v="0.4826538364142821"/>
        <n v="0.02658900987591795"/>
        <n v="0.04165611547227146"/>
        <n v="0.0327931121802988"/>
        <n v="0.6851101544694859"/>
        <n v="0.40010129146619394"/>
        <n v="0.4753102051152191"/>
        <n v="0.492656368700937"/>
        <n v="0.19815143074195996"/>
        <n v="0.34907571537098"/>
        <n v="0.7027095467206887"/>
        <n v="0.3562927323373006"/>
        <n v="0.026715624208660423"/>
        <n v="0.3838946568751582"/>
        <n v="0.7537351228159027"/>
        <n v="0.7836161053431248"/>
        <n v="0.5177260065839453"/>
        <n v="0.12395543175487464"/>
        <n v="0.44808812357558875"/>
        <n v="0.20574829070650796"/>
        <n v="0.5078500886300329"/>
        <n v="0.014307419599898709"/>
        <n v="0.30020258293238794"/>
        <n v="0.17358825018992147"/>
        <n v="0.42289187135983797"/>
        <n v="0.18586984046594074"/>
        <n v="0.17434793618637628"/>
        <n v="0.6020511521904279"/>
        <n v="0.1316789060521651"/>
        <n v="0.7298050139275766"/>
        <n v="0.16345910357052418"/>
        <n v="0.4160546973917447"/>
        <n v="0.19080779944289694"/>
        <n v="0.4729045327931122"/>
        <n v="0.2623448974423904"/>
        <n v="0.2142314510002532"/>
        <n v="0.6771334515067106"/>
        <n v="0.8599645479868321"/>
        <n v="0.016080020258293234"/>
        <n v="0.006837173968093188"/>
        <n v="0.17599392251202833"/>
        <n v="0.21030640668523676"/>
        <n v="0.17460116485186122"/>
        <n v="0.5044315016459864"/>
        <n v="0.8308432514560649"/>
        <n v="0.18283109648012152"/>
        <n v="0.4183337553811092"/>
        <n v="0.014560648265383643"/>
        <n v="0.7923524943023551"/>
        <n v="0.02190427956444669"/>
        <n v="0.39566978982020756"/>
        <n v="0.11825778678146365"/>
        <n v="0.30754621423145095"/>
        <n v="0.017726006583945304"/>
        <n v="0.9402380349455558"/>
        <n v="0.020764750569764494"/>
        <n v="0.1919473284375791"/>
        <n v="0.1323119777158774"/>
        <n v="0.4427703216004052"/>
        <n v="0.01747277791846037"/>
        <n v="0.6125601418080526"/>
        <n v="0.1561154722714611"/>
        <n v="0.16535831856166117"/>
        <n v="0.13851608002025828"/>
        <n v="0.022157508229931625"/>
        <n v="0.6477589263104584"/>
        <n v="0.035958470498860466"/>
        <n v="0.7360091162319574"/>
        <n v="0.41212965307672833"/>
        <n v="0.11509242846290199"/>
        <n v="0.035198784502405676"/>
        <n v="0.14877184097239807"/>
        <n v="0.4615092428462902"/>
        <n v="0.14699924031400352"/>
        <n v="0.24791086350974928"/>
        <n v="0.08445175993922512"/>
        <n v="0.1583945302608255"/>
        <n v="0.18713598379336538"/>
        <n v="0.13370473537604455"/>
        <n v="0.7636110407698151"/>
        <n v="0.3844011142061281"/>
        <n v="0.43061534565712845"/>
        <n v="0.8461635857179032"/>
        <n v="0.09584704988604709"/>
        <n v="0.12129653076728285"/>
        <n v="0.4618890858445176"/>
        <n v="0.15966067358825017"/>
        <n v="0.2071410483666751"/>
        <n v="0.4054190934413776"/>
        <n v="0.12306913142567737"/>
        <n v="0.9556849835401368"/>
        <n v="0.5688781970119017"/>
        <n v="0.18700936946062294"/>
        <n v="0.2705748290706508"/>
        <n v="0.3542669030134211"/>
        <n v="0.1595340592555077"/>
        <n v="0.18321093947834893"/>
        <n v="0.5992656368700937"/>
        <n v="0.8176753608508482"/>
        <n v="0.44226386426943526"/>
        <n v="0.43631299063053935"/>
        <n v="0.8638895923018486"/>
        <n v="0.22018232463914914"/>
        <n v="0.6533299569511268"/>
        <n v="0.11800455811597871"/>
        <n v="0.28323626234489746"/>
        <n v="0.9068118511015447"/>
        <n v="0.21499113699670802"/>
        <n v="0.12142314510002532"/>
        <n v="0.3761711825778678"/>
        <n v="0.6138262851354773"/>
        <n v="0.1787794378323626"/>
        <n v="0.6715624208660421"/>
        <n v="0.3552798176753608"/>
        <n v="0.4854393517346164"/>
        <n v="0.6516839706254749"/>
        <n v="0.711445935679919"/>
        <n v="0.715244365662193"/>
        <n v="0.45834388452772856"/>
        <n v="0.4446695365915422"/>
        <n v="0.00848316029374525"/>
        <n v="0.4670802734869587"/>
        <n v="0.9237781716890352"/>
        <n v="0.24347936186376298"/>
        <n v="0.41808052671562423"/>
        <n v="0.3440111420612813"/>
        <n v="0.40769815143074195"/>
        <n v="0.6458597113193214"/>
        <n v="0.35439351734616353"/>
        <n v="0.42111927070144345"/>
        <n v="0.8121043302101798"/>
        <n v="0.47252468979488477"/>
        <n v="0.41250949607495574"/>
        <n v="0.3375538110914155"/>
        <n v="0.13129906305393768"/>
        <n v="0.39630286148391997"/>
        <n v="0.47315776145859717"/>
        <n v="0.2153709799949354"/>
        <n v="0.13471765003798428"/>
        <n v="0.6925804001012915"/>
        <n v="0.1591542162572803"/>
        <n v="0.21245885034185866"/>
        <n v="0.7100531780197519"/>
        <n v="0.03317295517852621"/>
        <n v="0.42770321600405165"/>
        <n v="0.326285135477336"/>
        <n v="0.021397822233476832"/>
        <n v="0.6942263864269436"/>
        <n v="0.18688275512788044"/>
        <n v="0.5407698151430742"/>
        <n v="0.39465687515826786"/>
        <n v="0.3007090402633578"/>
        <n v="0.407444922765257"/>
        <n v="0.5354520131678907"/>
        <n v="0.4613826285135478"/>
        <n v="0.41415548240060773"/>
        <n v="0.3828817422132185"/>
        <n v="0.1795391238288174"/>
        <n v="0.1973917447455052"/>
        <n v="0.47480374778424916"/>
        <n v="0.16333248923778168"/>
        <n v="0.19637883008356544"/>
        <n v="0.6892884274499874"/>
        <n v="0.8527475310205116"/>
        <n v="0.4786021777665232"/>
        <n v="0.32565206381362366"/>
        <n v="0.5012661433274247"/>
        <n v="0.18207141048366673"/>
        <n v="0.18726259812610785"/>
        <n v="0.4763231197771588"/>
        <n v="0.1328184350468473"/>
        <n v="0.6645986325652063"/>
        <n v="0.034818941504178275"/>
        <n v="0.6492782983033679"/>
        <n v="0.4049126361104077"/>
        <n v="0.38933907318308425"/>
        <n v="0.11787794378323624"/>
        <n v="0.8428716130665992"/>
        <n v="0.12813370473537603"/>
        <n v="0.6375031653583185"/>
        <n v="0.13509749303621169"/>
        <n v="0.3746518105849582"/>
        <n v="0.3475563433780704"/>
        <n v="0.1659913902253735"/>
        <n v="0.011395289946821981"/>
        <n v="0.4808812357558876"/>
        <n v="0.25386173714864524"/>
        <n v="0.6080020258293238"/>
        <n v="0.1724487211952393"/>
        <n v="0.39351734616358575"/>
        <n v="0.1802988098252722"/>
        <n v="0.8676880222841226"/>
        <n v="0.16940997720942008"/>
        <n v="0.30729298556596607"/>
        <n v="0.42643707267662695"/>
        <n v="0.16396556090149403"/>
        <n v="0.5801468726259812"/>
        <n v="0.9199797417067611"/>
        <n v="0.18435046847303113"/>
        <n v="0.948467966573816"/>
        <n v="0.6538364142820967"/>
        <n v="0.352620916687769"/>
        <n v="0.04570777412003039"/>
        <n v="0.3870600151937199"/>
        <n v="0.23018485692580398"/>
        <n v="0.12686756140795136"/>
        <n v="0.15510255760952138"/>
        <n v="0.3727525955938212"/>
        <n v="0.21967586730817926"/>
        <n v="0.1343378070397569"/>
        <n v="0.23069131425677383"/>
        <n v="0.24094707520891362"/>
        <n v="0.29994935426690295"/>
        <n v="0.4841732084071917"/>
        <n v="0.19941757406938465"/>
        <n v="0.1640921752342365"/>
        <n v="0.16320587490503924"/>
        <n v="0.19929095973664215"/>
        <n v="0.14472018232463915"/>
        <n v="0.4259306153456571"/>
        <n v="0.7837427196758674"/>
        <n v="0.21714358065332992"/>
        <n v="0.3321093947834895"/>
        <n v="0.22765257027095467"/>
        <n v="0.3845277285388706"/>
        <n v="0.04950620410230438"/>
        <n v="0.02266396556090149"/>
        <n v="0.281210433021018"/>
        <n v="0.23423651557356293"/>
        <n v="0.5687515826791593"/>
        <n v="0.6407951380096226"/>
        <n v="0.216890351987845"/>
        <n v="0.5373512281590276"/>
        <n v="0.3637629779691061"/>
        <n v="0.30488731324385915"/>
        <n v="0.16307926057229677"/>
        <n v="0.44340339326411754"/>
        <n v="0.02544948088123575"/>
        <n v="0.8046340845783742"/>
        <n v="0.37920992656368696"/>
        <n v="0.1980248164092175"/>
        <n v="0.37148645226639654"/>
        <n v="0.00810331729551785"/>
        <n v="0.15193719929095972"/>
        <n v="0.45479868321093947"/>
        <n v="0.24423904786021775"/>
        <n v="0.19106102810838185"/>
        <n v="0.35363383134970877"/>
        <n v="0.954672068878197"/>
        <n v="0.535831856166118"/>
        <n v="0.37427196758673076"/>
        <n v="0.4978475563433781"/>
        <n v="0.1354773360344391"/>
        <n v="0.3099518865535579"/>
        <n v="0.17637376551025574"/>
        <n v="0.25664725246897946"/>
        <n v="0.1667510762218283"/>
        <n v="0.9897442390478602"/>
        <n v="0.25614079513800964"/>
        <n v="0.33337553811091414"/>
        <n v="0.6644720182324639"/>
        <n v="0.3399594834135224"/>
        <n v="0.3779437832362623"/>
        <n v="0.5267156242086604"/>
        <n v="0.8552798176753608"/>
        <n v="0.11420612813370472"/>
        <n v="0.7346163585717903"/>
        <n v="0.16080020258293237"/>
        <n v="0.38186882755127877"/>
        <n v="0.3298303367941251"/>
        <n v="0.2991896682704482"/>
        <n v="0.1697898202076475"/>
        <n v="0.32058749050392504"/>
        <n v="0.3043808559128893"/>
        <n v="0.6519371992909597"/>
        <n v="0.31286401620663457"/>
        <n v="0.13307166371233223"/>
        <n v="0.15092428462902"/>
        <n v="0.32780450747024564"/>
        <n v="0.1765003798429982"/>
        <n v="0.1309192200557103"/>
        <n v="0.16231957457584195"/>
        <n v="0.42947581666244616"/>
        <n v="0.6045834388452772"/>
        <n v="0.32742466447201823"/>
        <n v="0.10331729551785261"/>
        <n v="0.16155988857938716"/>
        <n v="0.26437072676626994"/>
        <n v="0.1892884274499873"/>
        <n v="0.3190681185110154"/>
        <n v="0.39756900481134466"/>
        <n v="0.12750063307166368"/>
        <n v="0.9466953659154216"/>
        <n v="0.5538110914155482"/>
        <n v="0.27247404406178777"/>
        <n v="0.33818688275512787"/>
        <n v="0.3178019751835907"/>
        <n v="0.28070397569004807"/>
        <n v="0.15598885793871864"/>
        <n v="0.050265890098759175"/>
        <n v="0.37477842491770064"/>
        <n v="0.5319068118511016"/>
        <n v="0.1380096226892884"/>
        <n v="0.149025069637883"/>
        <n v="0.1592808305900228"/>
        <n v="0.3643960496328184"/>
        <n v="0.6695365915421626"/>
        <n v="0.4564446695365916"/>
        <n v="0.13902253735122813"/>
        <n v="0.2938718662952646"/>
        <n v="0.865915421625728"/>
        <n v="0.2052418333755381"/>
        <n v="0.1701696632058749"/>
        <n v="0.21613066599139022"/>
        <n v="0.481261078754115"/>
        <n v="0.5383641428209673"/>
        <n v="0.47708280577361356"/>
        <n v="0.45403899721448465"/>
        <n v="0.42567738668017224"/>
        <n v="0.7823499620157002"/>
        <n v="0.8022284122562674"/>
        <n v="0.13737655102557608"/>
        <n v="0.3069131425677386"/>
        <n v="0.14585971131932132"/>
        <n v="0.44884780957204357"/>
        <n v="0.35097493036211697"/>
        <n v="0.3346416814383388"/>
        <n v="0.8418586984046594"/>
        <n v="0.8784502405672323"/>
        <n v="0.45138009622689296"/>
        <n v="0.21701696632058748"/>
        <n v="0.5115219042795645"/>
        <n v="0.24335274753102049"/>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mercado_acoes" cacheId="0" dataCaption="" compact="0" compactData="0">
  <location ref="R1:S22" firstHeaderRow="0" firstDataRow="1" firstDataCol="0"/>
  <pivotFields>
    <pivotField name="Stiker" axis="axisRow" dataField="1" compact="0" numFmtId="49" outline="0" multipleItemSelectionAllowed="1" showAll="0" sortType="ascending">
      <items>
        <item x="5"/>
        <item x="14"/>
        <item x="9"/>
        <item x="15"/>
        <item x="10"/>
        <item x="13"/>
        <item x="4"/>
        <item x="19"/>
        <item x="0"/>
        <item x="6"/>
        <item x="11"/>
        <item x="2"/>
        <item x="17"/>
        <item x="3"/>
        <item x="7"/>
        <item x="18"/>
        <item x="12"/>
        <item x="8"/>
        <item x="1"/>
        <item x="16"/>
        <item t="default"/>
      </items>
    </pivotField>
  </pivotFields>
  <rowFields>
    <field x="0"/>
  </rowFields>
  <dataFields>
    <dataField name="COUNTA of Stiker" fld="0" subtotal="count" baseField="0"/>
  </dataFields>
</pivotTableDefinition>
</file>

<file path=xl/pivotTables/pivotTable2.xml><?xml version="1.0" encoding="utf-8"?>
<pivotTableDefinition xmlns="http://schemas.openxmlformats.org/spreadsheetml/2006/main" name="compra_venda" cacheId="1" dataCaption="" compact="0" compactData="0">
  <location ref="A1:C4" firstHeaderRow="0" firstDataRow="2" firstDataCol="0"/>
  <pivotFields>
    <pivotField name="Código Cliente"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ame="Nome Cliente"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Email Cliente"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ame="Operação" axis="axisRow" dataField="1" compact="0" numFmtId="49" outline="0" multipleItemSelectionAllowed="1" showAll="0" sortType="ascending">
      <items>
        <item x="0"/>
        <item x="1"/>
        <item t="default"/>
      </items>
    </pivotField>
    <pivotField name="Stiker" compact="0" numFmtId="49" outline="0" multipleItemSelectionAllowed="1" showAll="0">
      <items>
        <item x="0"/>
        <item x="1"/>
        <item x="2"/>
        <item x="3"/>
        <item x="4"/>
        <item x="5"/>
        <item x="6"/>
        <item x="7"/>
        <item x="8"/>
        <item x="9"/>
        <item x="10"/>
        <item x="11"/>
        <item x="12"/>
        <item x="13"/>
        <item x="14"/>
        <item x="15"/>
        <item x="16"/>
        <item x="17"/>
        <item x="18"/>
        <item x="19"/>
        <item t="default"/>
      </items>
    </pivotField>
    <pivotField name="Preco" dataField="1"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t="default"/>
      </items>
    </pivotField>
    <pivotField name="Data"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t="default"/>
      </items>
    </pivotField>
    <pivotField name="Di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Mês" compact="0" outline="0" multipleItemSelectionAllowed="1" showAll="0">
      <items>
        <item x="0"/>
        <item x="1"/>
        <item x="2"/>
        <item x="3"/>
        <item x="4"/>
        <item x="5"/>
        <item x="6"/>
        <item x="7"/>
        <item x="8"/>
        <item x="9"/>
        <item x="10"/>
        <item x="11"/>
        <item t="default"/>
      </items>
    </pivotField>
    <pivotField name="Ano" compact="0" outline="0" multipleItemSelectionAllowed="1" showAll="0">
      <items>
        <item x="0"/>
        <item t="default"/>
      </items>
    </pivotField>
    <pivotField name="CONTAGEM" compact="0" outline="0" multipleItemSelectionAllowed="1" showAll="0">
      <items>
        <item x="0"/>
        <item x="1"/>
        <item t="default"/>
      </items>
    </pivotField>
    <pivotField name="INTERVALO PREÇO" compact="0" numFmtId="164" outline="0" multipleItemSelectionAllowed="1" showAll="0">
      <items>
        <item x="0"/>
        <item x="1"/>
        <item t="default"/>
      </items>
    </pivotField>
    <pivotField name="DESVIO PADRÃO PREÇO" compact="0" outline="0" multipleItemSelectionAllowed="1" showAll="0">
      <items>
        <item x="0"/>
        <item x="1"/>
        <item t="default"/>
      </items>
    </pivotField>
    <pivotField name="NORMALIZAÇÃO PREÇ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t="default"/>
      </items>
    </pivotField>
    <pivotField name="NORMALIZAÇÃO AJUSTAD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t="default"/>
      </items>
    </pivotField>
  </pivotFields>
  <rowFields>
    <field x="3"/>
  </rowFields>
  <colFields>
    <field x="-2"/>
  </colFields>
  <dataFields>
    <dataField name="Quantidade Operações" fld="3" subtotal="count" baseField="0"/>
    <dataField name="Soma das Operações" fld="5" baseField="0"/>
  </dataFields>
</pivotTableDefinition>
</file>

<file path=xl/pivotTables/pivotTable3.xml><?xml version="1.0" encoding="utf-8"?>
<pivotTableDefinition xmlns="http://schemas.openxmlformats.org/spreadsheetml/2006/main" name="cliente_compra_venda" cacheId="1" dataCaption="" rowGrandTotals="0" compact="0" compactData="0">
  <location ref="A1:H103" firstHeaderRow="0" firstDataRow="3" firstDataCol="1"/>
  <pivotFields>
    <pivotField name="Código Cliente" axis="axisRow" compact="0" numFmtId="1" outline="0" multipleItemSelectionAllowed="1" showAll="0" sortType="ascending" defaultSubtotal="0">
      <items>
        <item x="71"/>
        <item x="15"/>
        <item x="14"/>
        <item x="29"/>
        <item x="55"/>
        <item x="64"/>
        <item x="27"/>
        <item x="24"/>
        <item x="79"/>
        <item x="45"/>
        <item x="89"/>
        <item x="67"/>
        <item x="39"/>
        <item x="58"/>
        <item x="8"/>
        <item x="60"/>
        <item x="75"/>
        <item x="96"/>
        <item x="70"/>
        <item x="52"/>
        <item x="66"/>
        <item x="36"/>
        <item x="93"/>
        <item x="40"/>
        <item x="48"/>
        <item x="81"/>
        <item x="59"/>
        <item x="13"/>
        <item x="31"/>
        <item x="0"/>
        <item x="90"/>
        <item x="44"/>
        <item x="69"/>
        <item x="61"/>
        <item x="33"/>
        <item x="18"/>
        <item x="99"/>
        <item x="28"/>
        <item x="17"/>
        <item x="65"/>
        <item x="84"/>
        <item x="57"/>
        <item x="19"/>
        <item x="83"/>
        <item x="86"/>
        <item x="42"/>
        <item x="30"/>
        <item x="5"/>
        <item x="62"/>
        <item x="2"/>
        <item x="92"/>
        <item x="63"/>
        <item x="97"/>
        <item x="16"/>
        <item x="76"/>
        <item x="34"/>
        <item x="68"/>
        <item x="54"/>
        <item x="22"/>
        <item x="10"/>
        <item x="23"/>
        <item x="49"/>
        <item x="88"/>
        <item x="51"/>
        <item x="80"/>
        <item x="50"/>
        <item x="77"/>
        <item x="4"/>
        <item x="43"/>
        <item x="47"/>
        <item x="46"/>
        <item x="37"/>
        <item x="87"/>
        <item x="32"/>
        <item x="95"/>
        <item x="82"/>
        <item x="56"/>
        <item x="1"/>
        <item x="21"/>
        <item x="3"/>
        <item x="7"/>
        <item x="91"/>
        <item x="20"/>
        <item x="41"/>
        <item x="74"/>
        <item x="9"/>
        <item x="98"/>
        <item x="78"/>
        <item x="38"/>
        <item x="85"/>
        <item x="26"/>
        <item x="73"/>
        <item x="35"/>
        <item x="94"/>
        <item x="25"/>
        <item x="53"/>
        <item x="11"/>
        <item x="72"/>
        <item x="12"/>
        <item x="6"/>
      </items>
    </pivotField>
    <pivotField name="Nome Cliente" axis="axisRow" compact="0" numFmtId="49" outline="0" multipleItemSelectionAllowed="1" showAll="0" sortType="ascending">
      <items>
        <item x="22"/>
        <item x="82"/>
        <item x="79"/>
        <item x="16"/>
        <item x="65"/>
        <item x="70"/>
        <item x="72"/>
        <item x="21"/>
        <item x="58"/>
        <item x="3"/>
        <item x="49"/>
        <item x="37"/>
        <item x="35"/>
        <item x="51"/>
        <item x="24"/>
        <item x="80"/>
        <item x="59"/>
        <item x="2"/>
        <item x="47"/>
        <item x="6"/>
        <item x="17"/>
        <item x="73"/>
        <item x="42"/>
        <item x="45"/>
        <item x="19"/>
        <item x="7"/>
        <item x="48"/>
        <item x="44"/>
        <item x="39"/>
        <item x="54"/>
        <item x="41"/>
        <item x="46"/>
        <item x="64"/>
        <item x="69"/>
        <item x="1"/>
        <item x="30"/>
        <item x="53"/>
        <item x="67"/>
        <item x="83"/>
        <item x="60"/>
        <item x="52"/>
        <item x="66"/>
        <item x="8"/>
        <item x="36"/>
        <item x="77"/>
        <item x="15"/>
        <item x="61"/>
        <item x="81"/>
        <item x="14"/>
        <item x="31"/>
        <item x="32"/>
        <item x="63"/>
        <item x="20"/>
        <item x="0"/>
        <item x="78"/>
        <item x="23"/>
        <item x="10"/>
        <item x="33"/>
        <item x="62"/>
        <item x="29"/>
        <item x="71"/>
        <item x="5"/>
        <item x="57"/>
        <item x="55"/>
        <item x="76"/>
        <item x="18"/>
        <item x="34"/>
        <item x="27"/>
        <item x="9"/>
        <item x="75"/>
        <item x="26"/>
        <item x="68"/>
        <item x="43"/>
        <item x="13"/>
        <item x="74"/>
        <item x="11"/>
        <item x="40"/>
        <item x="12"/>
        <item x="50"/>
        <item x="56"/>
        <item x="85"/>
        <item x="38"/>
        <item x="25"/>
        <item x="28"/>
        <item x="4"/>
        <item x="84"/>
        <item t="default"/>
      </items>
    </pivotField>
    <pivotField name="Email Cliente"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ame="Operação" axis="axisCol" dataField="1" compact="0" numFmtId="49" outline="0" multipleItemSelectionAllowed="1" showAll="0" sortType="ascending">
      <items>
        <item x="0"/>
        <item x="1"/>
        <item t="default"/>
      </items>
    </pivotField>
    <pivotField name="Stiker" compact="0" numFmtId="49" outline="0" multipleItemSelectionAllowed="1" showAll="0">
      <items>
        <item x="0"/>
        <item x="1"/>
        <item x="2"/>
        <item x="3"/>
        <item x="4"/>
        <item x="5"/>
        <item x="6"/>
        <item x="7"/>
        <item x="8"/>
        <item x="9"/>
        <item x="10"/>
        <item x="11"/>
        <item x="12"/>
        <item x="13"/>
        <item x="14"/>
        <item x="15"/>
        <item x="16"/>
        <item x="17"/>
        <item x="18"/>
        <item x="19"/>
        <item t="default"/>
      </items>
    </pivotField>
    <pivotField name="Preco" dataField="1"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t="default"/>
      </items>
    </pivotField>
    <pivotField name="Data"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t="default"/>
      </items>
    </pivotField>
    <pivotField name="Di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Mês" compact="0" outline="0" multipleItemSelectionAllowed="1" showAll="0">
      <items>
        <item x="0"/>
        <item x="1"/>
        <item x="2"/>
        <item x="3"/>
        <item x="4"/>
        <item x="5"/>
        <item x="6"/>
        <item x="7"/>
        <item x="8"/>
        <item x="9"/>
        <item x="10"/>
        <item x="11"/>
        <item t="default"/>
      </items>
    </pivotField>
    <pivotField name="Ano" compact="0" outline="0" multipleItemSelectionAllowed="1" showAll="0">
      <items>
        <item x="0"/>
        <item t="default"/>
      </items>
    </pivotField>
    <pivotField name="CONTAGEM" compact="0" outline="0" multipleItemSelectionAllowed="1" showAll="0">
      <items>
        <item x="0"/>
        <item x="1"/>
        <item t="default"/>
      </items>
    </pivotField>
    <pivotField name="INTERVALO PREÇO" compact="0" numFmtId="164" outline="0" multipleItemSelectionAllowed="1" showAll="0">
      <items>
        <item x="0"/>
        <item x="1"/>
        <item t="default"/>
      </items>
    </pivotField>
    <pivotField name="DESVIO PADRÃO PREÇO" compact="0" outline="0" multipleItemSelectionAllowed="1" showAll="0">
      <items>
        <item x="0"/>
        <item x="1"/>
        <item t="default"/>
      </items>
    </pivotField>
    <pivotField name="NORMALIZAÇÃO PREÇ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t="default"/>
      </items>
    </pivotField>
    <pivotField name="NORMALIZAÇÃO AJUSTAD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t="default"/>
      </items>
    </pivotField>
  </pivotFields>
  <rowFields>
    <field x="0"/>
    <field x="1"/>
  </rowFields>
  <colFields>
    <field x="3"/>
    <field x="-2"/>
  </colFields>
  <dataFields>
    <dataField name="Quantidade" fld="3" subtotal="count" baseField="0"/>
    <dataField name="Soma da Operação" fld="5" baseField="0"/>
  </dataFields>
</pivotTableDefinition>
</file>

<file path=xl/pivotTables/pivotTable4.xml><?xml version="1.0" encoding="utf-8"?>
<pivotTableDefinition xmlns="http://schemas.openxmlformats.org/spreadsheetml/2006/main" name="cliente_lucro_prejuizo" cacheId="1" dataCaption="" rowGrandTotals="0" colGrandTotals="0" compact="0" compactData="0">
  <location ref="A1:C22" firstHeaderRow="0" firstDataRow="1" firstDataCol="1"/>
  <pivotFields>
    <pivotField name="Código Cliente"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ame="Nome Cliente"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Email Cliente"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ame="Operação" axis="axisCol" compact="0" numFmtId="49" outline="0" multipleItemSelectionAllowed="1" showAll="0" sortType="ascending">
      <items>
        <item x="0"/>
        <item x="1"/>
        <item t="default"/>
      </items>
    </pivotField>
    <pivotField name="Stiker" axis="axisRow" compact="0" numFmtId="49" outline="0" multipleItemSelectionAllowed="1" showAll="0" sortType="ascending">
      <items>
        <item x="5"/>
        <item x="14"/>
        <item x="9"/>
        <item x="15"/>
        <item x="10"/>
        <item x="13"/>
        <item x="4"/>
        <item x="19"/>
        <item x="0"/>
        <item x="6"/>
        <item x="11"/>
        <item x="2"/>
        <item x="17"/>
        <item x="3"/>
        <item x="7"/>
        <item x="18"/>
        <item x="12"/>
        <item x="8"/>
        <item x="1"/>
        <item x="16"/>
        <item t="default"/>
      </items>
    </pivotField>
    <pivotField name="Preco" dataField="1"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t="default"/>
      </items>
    </pivotField>
    <pivotField name="Data"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t="default"/>
      </items>
    </pivotField>
    <pivotField name="Di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Mês" compact="0" outline="0" multipleItemSelectionAllowed="1" showAll="0">
      <items>
        <item x="0"/>
        <item x="1"/>
        <item x="2"/>
        <item x="3"/>
        <item x="4"/>
        <item x="5"/>
        <item x="6"/>
        <item x="7"/>
        <item x="8"/>
        <item x="9"/>
        <item x="10"/>
        <item x="11"/>
        <item t="default"/>
      </items>
    </pivotField>
    <pivotField name="Ano" compact="0" outline="0" multipleItemSelectionAllowed="1" showAll="0">
      <items>
        <item x="0"/>
        <item t="default"/>
      </items>
    </pivotField>
    <pivotField name="CONTAGEM" compact="0" outline="0" multipleItemSelectionAllowed="1" showAll="0">
      <items>
        <item x="0"/>
        <item x="1"/>
        <item t="default"/>
      </items>
    </pivotField>
    <pivotField name="INTERVALO PREÇO" compact="0" numFmtId="164" outline="0" multipleItemSelectionAllowed="1" showAll="0">
      <items>
        <item x="0"/>
        <item x="1"/>
        <item t="default"/>
      </items>
    </pivotField>
    <pivotField name="DESVIO PADRÃO PREÇO" compact="0" outline="0" multipleItemSelectionAllowed="1" showAll="0">
      <items>
        <item x="0"/>
        <item x="1"/>
        <item t="default"/>
      </items>
    </pivotField>
    <pivotField name="NORMALIZAÇÃO PREÇ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t="default"/>
      </items>
    </pivotField>
    <pivotField name="NORMALIZAÇÃO AJUSTAD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t="default"/>
      </items>
    </pivotField>
  </pivotFields>
  <rowFields>
    <field x="4"/>
  </rowFields>
  <colFields>
    <field x="3"/>
  </colFields>
  <dataFields>
    <dataField name="Soma das Operações" fld="5"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3" sourceName="Email Cliente">
  <x14:extLst>
    <ext uri="{2F2917AC-EB37-4324-AD4E-5DD8C200BD13}">
      <x15:tableSlicerCache tableId="1" column="3"/>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5" sourceName="Stiker">
  <x14:extLst>
    <ext uri="{2F2917AC-EB37-4324-AD4E-5DD8C200BD13}">
      <x15:tableSlicerCache tableId="1" column="5"/>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Email Cliente_1" cache="SlicerCache_Table_1_Col_3" caption="Email Cliente" rowHeight="247650"/>
  <x14:slicer name="Stiker_2" cache="SlicerCache_Table_1_Col_5" caption="Stiker" rowHeight="247650"/>
</x14:slicers>
</file>

<file path=xl/tables/table1.xml><?xml version="1.0" encoding="utf-8"?>
<table xmlns="http://schemas.openxmlformats.org/spreadsheetml/2006/main" ref="A1:O2001" displayName="Table_1" name="Table_1" id="1">
  <autoFilter ref="$A$1:$O$2001"/>
  <tableColumns count="15">
    <tableColumn name="Código Cliente" id="1"/>
    <tableColumn name="Nome Cliente" id="2"/>
    <tableColumn name="Email Cliente" id="3"/>
    <tableColumn name="Operação" id="4"/>
    <tableColumn name="Stiker" id="5"/>
    <tableColumn name="Preco" id="6"/>
    <tableColumn name="Data" id="7"/>
    <tableColumn name="Dia" id="8"/>
    <tableColumn name="Mês" id="9"/>
    <tableColumn name="Ano" id="10"/>
    <tableColumn name="CONTAGEM" id="11"/>
    <tableColumn name="INTERVALO PREÇO" id="12"/>
    <tableColumn name="DESVIO PADRÃO PREÇO" id="13"/>
    <tableColumn name="NORMALIZAÇÃO PREÇO" id="14"/>
    <tableColumn name="NORMALIZAÇÃO AJUSTADA" id="15"/>
  </tableColumns>
  <tableStyleInfo showColumnStripes="0" showFirstColumn="0" showLastColumn="0" showRowStripes="0"/>
</table>
</file>

<file path=xl/tables/table2.xml><?xml version="1.0" encoding="utf-8"?>
<table xmlns="http://schemas.openxmlformats.org/spreadsheetml/2006/main" headerRowCount="0" ref="A2:H103" displayName="Table_2" name="Table_2" id="2">
  <tableColumns count="8">
    <tableColumn name="Column1" id="1"/>
    <tableColumn name="Column2" id="2"/>
    <tableColumn name="Column3" id="3"/>
    <tableColumn name="Column4" id="4"/>
    <tableColumn name="Column5" id="5"/>
    <tableColumn name="Column6" id="6"/>
    <tableColumn name="Column7" id="7"/>
    <tableColumn name="Column8" id="8"/>
  </tableColumns>
  <tableStyleInfo name="cliente_compra_venda-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1:D2" displayName="Table_3" name="Table_3" id="3">
  <tableColumns count="4">
    <tableColumn name="Column1" id="1"/>
    <tableColumn name="Column2" id="2"/>
    <tableColumn name="Column3" id="3"/>
    <tableColumn name="Column4" id="4"/>
  </tableColumns>
  <tableStyleInfo name="cliente_lucro_prejuizo-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1A1A1A"/>
      </a:dk1>
      <a:lt1>
        <a:srgbClr val="EEF1F1"/>
      </a:lt1>
      <a:dk2>
        <a:srgbClr val="1A1A1A"/>
      </a:dk2>
      <a:lt2>
        <a:srgbClr val="EEF1F1"/>
      </a:lt2>
      <a:accent1>
        <a:srgbClr val="1A9988"/>
      </a:accent1>
      <a:accent2>
        <a:srgbClr val="2D729D"/>
      </a:accent2>
      <a:accent3>
        <a:srgbClr val="1F3E78"/>
      </a:accent3>
      <a:accent4>
        <a:srgbClr val="EB5600"/>
      </a:accent4>
      <a:accent5>
        <a:srgbClr val="FF99AC"/>
      </a:accent5>
      <a:accent6>
        <a:srgbClr val="FFD4B8"/>
      </a:accent6>
      <a:hlink>
        <a:srgbClr val="1F3E78"/>
      </a:hlink>
      <a:folHlink>
        <a:srgbClr val="1F3E78"/>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6.xml"/><Relationship Id="rId4"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7.xml"/><Relationship Id="rId4" Type="http://schemas.openxmlformats.org/officeDocument/2006/relationships/table" Target="../tables/table3.xml"/><Relationship Id="rId5" Type="http://schemas.microsoft.com/office/2007/relationships/slicer" Target="../slicers/slicer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13.78"/>
    <col customWidth="1" min="3" max="3" width="25.0"/>
  </cols>
  <sheetData>
    <row r="1" ht="15.75" customHeight="1">
      <c r="A1" s="1" t="s">
        <v>0</v>
      </c>
      <c r="B1" s="2" t="s">
        <v>1</v>
      </c>
      <c r="C1" s="2" t="s">
        <v>2</v>
      </c>
      <c r="D1" s="2" t="s">
        <v>3</v>
      </c>
      <c r="E1" s="2" t="s">
        <v>4</v>
      </c>
      <c r="F1" s="3" t="s">
        <v>5</v>
      </c>
      <c r="G1" s="4" t="s">
        <v>6</v>
      </c>
      <c r="H1" s="5" t="s">
        <v>7</v>
      </c>
      <c r="I1" s="5" t="s">
        <v>8</v>
      </c>
      <c r="J1" s="5" t="s">
        <v>9</v>
      </c>
      <c r="K1" s="5" t="s">
        <v>10</v>
      </c>
      <c r="L1" s="6" t="s">
        <v>11</v>
      </c>
      <c r="M1" s="6" t="s">
        <v>12</v>
      </c>
      <c r="N1" s="6" t="s">
        <v>13</v>
      </c>
      <c r="O1" s="6" t="s">
        <v>14</v>
      </c>
      <c r="T1" s="7"/>
      <c r="U1" s="9" t="s">
        <v>16</v>
      </c>
    </row>
    <row r="2" ht="15.75" customHeight="1">
      <c r="A2" s="1">
        <v>30.0</v>
      </c>
      <c r="B2" s="2" t="s">
        <v>17</v>
      </c>
      <c r="C2" s="2" t="s">
        <v>18</v>
      </c>
      <c r="D2" s="2" t="s">
        <v>19</v>
      </c>
      <c r="E2" s="2" t="s">
        <v>20</v>
      </c>
      <c r="F2" s="3">
        <v>10.3</v>
      </c>
      <c r="G2" s="10">
        <v>44927.0</v>
      </c>
      <c r="H2" s="5">
        <f>IFERROR(__xludf.DUMMYFUNCTION("SPLIT(G2,""/"",TRUE)"),1.0)</f>
        <v>1</v>
      </c>
      <c r="I2" s="5">
        <f>IFERROR(__xludf.DUMMYFUNCTION("""COMPUTED_VALUE"""),1.0)</f>
        <v>1</v>
      </c>
      <c r="J2" s="5">
        <f>IFERROR(__xludf.DUMMYFUNCTION("""COMPUTED_VALUE"""),2023.0)</f>
        <v>2023</v>
      </c>
      <c r="K2" s="5">
        <f>COUNTA(C2:C2001)</f>
        <v>2000</v>
      </c>
      <c r="L2" s="11">
        <f>'Estatística'!D2-'Estatística'!C2</f>
        <v>78.98</v>
      </c>
      <c r="M2" s="6">
        <f>STDEV(F:F)</f>
        <v>18.12868059</v>
      </c>
      <c r="N2" s="6">
        <f>STANDARDIZE(F:F,'Estatística'!$E$2,$M$2)</f>
        <v>-0.83583689</v>
      </c>
      <c r="O2" s="6">
        <f>STANDARDIZE(F:F,'Estatística'!$C$2,$L$2)</f>
        <v>0.1139528995</v>
      </c>
      <c r="T2" s="7"/>
      <c r="U2" s="12" t="s">
        <v>4</v>
      </c>
      <c r="V2" s="9" t="s">
        <v>22</v>
      </c>
    </row>
    <row r="3" ht="15.75" customHeight="1">
      <c r="A3" s="1">
        <v>78.0</v>
      </c>
      <c r="B3" s="2" t="s">
        <v>23</v>
      </c>
      <c r="C3" s="2" t="s">
        <v>24</v>
      </c>
      <c r="D3" s="2" t="s">
        <v>25</v>
      </c>
      <c r="E3" s="2" t="s">
        <v>26</v>
      </c>
      <c r="F3" s="3">
        <v>53.3</v>
      </c>
      <c r="G3" s="4">
        <v>44927.0</v>
      </c>
      <c r="H3" s="5">
        <f>IFERROR(__xludf.DUMMYFUNCTION("SPLIT(G3,""/"",TRUE)"),1.0)</f>
        <v>1</v>
      </c>
      <c r="I3" s="5">
        <f>IFERROR(__xludf.DUMMYFUNCTION("""COMPUTED_VALUE"""),1.0)</f>
        <v>1</v>
      </c>
      <c r="J3" s="5">
        <f>IFERROR(__xludf.DUMMYFUNCTION("""COMPUTED_VALUE"""),2023.0)</f>
        <v>2023</v>
      </c>
      <c r="N3" s="6">
        <f>STANDARDIZE(F:F,'Estatística'!$E$2,$M$2)</f>
        <v>1.536095243</v>
      </c>
      <c r="O3" s="6">
        <f>STANDARDIZE(F:F,'Estatística'!$C$2,$L$2)</f>
        <v>0.6583945303</v>
      </c>
      <c r="T3" s="7"/>
      <c r="U3" s="7" t="s">
        <v>28</v>
      </c>
      <c r="V3" s="9">
        <v>-121.0</v>
      </c>
    </row>
    <row r="4" ht="15.75" customHeight="1">
      <c r="A4" s="1">
        <v>50.0</v>
      </c>
      <c r="B4" s="2" t="s">
        <v>29</v>
      </c>
      <c r="C4" s="2" t="s">
        <v>30</v>
      </c>
      <c r="D4" s="2" t="s">
        <v>19</v>
      </c>
      <c r="E4" s="2" t="s">
        <v>31</v>
      </c>
      <c r="F4" s="3">
        <v>21.69</v>
      </c>
      <c r="G4" s="4">
        <v>44927.0</v>
      </c>
      <c r="H4" s="5">
        <f>IFERROR(__xludf.DUMMYFUNCTION("SPLIT(G4,""/"",TRUE)"),1.0)</f>
        <v>1</v>
      </c>
      <c r="I4" s="5">
        <f>IFERROR(__xludf.DUMMYFUNCTION("""COMPUTED_VALUE"""),1.0)</f>
        <v>1</v>
      </c>
      <c r="J4" s="5">
        <f>IFERROR(__xludf.DUMMYFUNCTION("""COMPUTED_VALUE"""),2023.0)</f>
        <v>2023</v>
      </c>
      <c r="N4" s="6">
        <f>STANDARDIZE(F:F,'Estatística'!$E$2,$M$2)</f>
        <v>-0.2075506809</v>
      </c>
      <c r="O4" s="6">
        <f>STANDARDIZE(F:F,'Estatística'!$C$2,$L$2)</f>
        <v>0.2581666245</v>
      </c>
      <c r="T4" s="7"/>
      <c r="U4" s="7" t="s">
        <v>33</v>
      </c>
      <c r="V4" s="13">
        <v>115.0</v>
      </c>
    </row>
    <row r="5" ht="15.75" customHeight="1">
      <c r="A5" s="1">
        <v>80.0</v>
      </c>
      <c r="B5" s="2" t="s">
        <v>34</v>
      </c>
      <c r="C5" s="2" t="s">
        <v>35</v>
      </c>
      <c r="D5" s="2" t="s">
        <v>25</v>
      </c>
      <c r="E5" s="2" t="s">
        <v>36</v>
      </c>
      <c r="F5" s="3">
        <v>39.74</v>
      </c>
      <c r="G5" s="4">
        <v>44928.0</v>
      </c>
      <c r="H5" s="5">
        <f>IFERROR(__xludf.DUMMYFUNCTION("SPLIT(G5,""/"",TRUE)"),2.0)</f>
        <v>2</v>
      </c>
      <c r="I5" s="5">
        <f>IFERROR(__xludf.DUMMYFUNCTION("""COMPUTED_VALUE"""),1.0)</f>
        <v>1</v>
      </c>
      <c r="J5" s="5">
        <f>IFERROR(__xludf.DUMMYFUNCTION("""COMPUTED_VALUE"""),2023.0)</f>
        <v>2023</v>
      </c>
      <c r="N5" s="6">
        <f>STANDARDIZE(F:F,'Estatística'!$E$2,$M$2)</f>
        <v>0.7881092026</v>
      </c>
      <c r="O5" s="6">
        <f>STANDARDIZE(F:F,'Estatística'!$C$2,$L$2)</f>
        <v>0.4867054951</v>
      </c>
      <c r="T5" s="7"/>
      <c r="U5" s="7" t="s">
        <v>38</v>
      </c>
      <c r="V5" s="13">
        <v>112.0</v>
      </c>
    </row>
    <row r="6" ht="15.75" customHeight="1">
      <c r="A6" s="1">
        <v>68.0</v>
      </c>
      <c r="B6" s="2" t="s">
        <v>39</v>
      </c>
      <c r="C6" s="2" t="s">
        <v>40</v>
      </c>
      <c r="D6" s="2" t="s">
        <v>19</v>
      </c>
      <c r="E6" s="2" t="s">
        <v>41</v>
      </c>
      <c r="F6" s="3">
        <v>17.96</v>
      </c>
      <c r="G6" s="4">
        <v>44928.0</v>
      </c>
      <c r="H6" s="5">
        <f>IFERROR(__xludf.DUMMYFUNCTION("SPLIT(G6,""/"",TRUE)"),2.0)</f>
        <v>2</v>
      </c>
      <c r="I6" s="5">
        <f>IFERROR(__xludf.DUMMYFUNCTION("""COMPUTED_VALUE"""),1.0)</f>
        <v>1</v>
      </c>
      <c r="J6" s="5">
        <f>IFERROR(__xludf.DUMMYFUNCTION("""COMPUTED_VALUE"""),2023.0)</f>
        <v>2023</v>
      </c>
      <c r="N6" s="6">
        <f>STANDARDIZE(F:F,'Estatística'!$E$2,$M$2)</f>
        <v>-0.4133020031</v>
      </c>
      <c r="O6" s="6">
        <f>STANDARDIZE(F:F,'Estatística'!$C$2,$L$2)</f>
        <v>0.2109394783</v>
      </c>
      <c r="T6" s="7"/>
      <c r="U6" s="7" t="s">
        <v>21</v>
      </c>
      <c r="V6" s="13">
        <v>110.0</v>
      </c>
    </row>
    <row r="7" ht="15.75" customHeight="1">
      <c r="A7" s="1">
        <v>48.0</v>
      </c>
      <c r="B7" s="2" t="s">
        <v>39</v>
      </c>
      <c r="C7" s="2" t="s">
        <v>43</v>
      </c>
      <c r="D7" s="2" t="s">
        <v>25</v>
      </c>
      <c r="E7" s="2" t="s">
        <v>21</v>
      </c>
      <c r="F7" s="3">
        <v>11.95</v>
      </c>
      <c r="G7" s="4">
        <v>44928.0</v>
      </c>
      <c r="H7" s="5">
        <f>IFERROR(__xludf.DUMMYFUNCTION("SPLIT(G7,""/"",TRUE)"),2.0)</f>
        <v>2</v>
      </c>
      <c r="I7" s="5">
        <f>IFERROR(__xludf.DUMMYFUNCTION("""COMPUTED_VALUE"""),1.0)</f>
        <v>1</v>
      </c>
      <c r="J7" s="5">
        <f>IFERROR(__xludf.DUMMYFUNCTION("""COMPUTED_VALUE"""),2023.0)</f>
        <v>2023</v>
      </c>
      <c r="N7" s="6">
        <f>STANDARDIZE(F:F,'Estatística'!$E$2,$M$2)</f>
        <v>-0.7448208896</v>
      </c>
      <c r="O7" s="6">
        <f>STANDARDIZE(F:F,'Estatística'!$C$2,$L$2)</f>
        <v>0.1348442644</v>
      </c>
      <c r="T7" s="7"/>
      <c r="U7" s="7" t="s">
        <v>45</v>
      </c>
      <c r="V7" s="13">
        <v>110.0</v>
      </c>
    </row>
    <row r="8" ht="15.75" customHeight="1">
      <c r="A8" s="1">
        <v>100.0</v>
      </c>
      <c r="B8" s="2" t="s">
        <v>46</v>
      </c>
      <c r="C8" s="2" t="s">
        <v>47</v>
      </c>
      <c r="D8" s="2" t="s">
        <v>19</v>
      </c>
      <c r="E8" s="2" t="s">
        <v>33</v>
      </c>
      <c r="F8" s="3">
        <v>24.53</v>
      </c>
      <c r="G8" s="4">
        <v>44928.0</v>
      </c>
      <c r="H8" s="5">
        <f>IFERROR(__xludf.DUMMYFUNCTION("SPLIT(G8,""/"",TRUE)"),2.0)</f>
        <v>2</v>
      </c>
      <c r="I8" s="5">
        <f>IFERROR(__xludf.DUMMYFUNCTION("""COMPUTED_VALUE"""),1.0)</f>
        <v>1</v>
      </c>
      <c r="J8" s="5">
        <f>IFERROR(__xludf.DUMMYFUNCTION("""COMPUTED_VALUE"""),2023.0)</f>
        <v>2023</v>
      </c>
      <c r="N8" s="6">
        <f>STANDARDIZE(F:F,'Estatística'!$E$2,$M$2)</f>
        <v>-0.05089283777</v>
      </c>
      <c r="O8" s="6">
        <f>STANDARDIZE(F:F,'Estatística'!$C$2,$L$2)</f>
        <v>0.294125095</v>
      </c>
      <c r="T8" s="7"/>
      <c r="U8" s="7" t="s">
        <v>37</v>
      </c>
      <c r="V8" s="13">
        <v>104.0</v>
      </c>
    </row>
    <row r="9" ht="15.75" customHeight="1">
      <c r="A9" s="1">
        <v>30.0</v>
      </c>
      <c r="B9" s="2" t="s">
        <v>17</v>
      </c>
      <c r="C9" s="2" t="s">
        <v>18</v>
      </c>
      <c r="D9" s="2" t="s">
        <v>19</v>
      </c>
      <c r="E9" s="2" t="s">
        <v>48</v>
      </c>
      <c r="F9" s="3">
        <v>46.74</v>
      </c>
      <c r="G9" s="4">
        <v>44928.0</v>
      </c>
      <c r="H9" s="5">
        <f>IFERROR(__xludf.DUMMYFUNCTION("SPLIT(G9,""/"",TRUE)"),2.0)</f>
        <v>2</v>
      </c>
      <c r="I9" s="5">
        <f>IFERROR(__xludf.DUMMYFUNCTION("""COMPUTED_VALUE"""),1.0)</f>
        <v>1</v>
      </c>
      <c r="J9" s="5">
        <f>IFERROR(__xludf.DUMMYFUNCTION("""COMPUTED_VALUE"""),2023.0)</f>
        <v>2023</v>
      </c>
      <c r="N9" s="6">
        <f>STANDARDIZE(F:F,'Estatística'!$E$2,$M$2)</f>
        <v>1.174237689</v>
      </c>
      <c r="O9" s="6">
        <f>STANDARDIZE(F:F,'Estatística'!$C$2,$L$2)</f>
        <v>0.575335528</v>
      </c>
      <c r="T9" s="7"/>
      <c r="U9" s="7" t="s">
        <v>36</v>
      </c>
      <c r="V9" s="13">
        <v>104.0</v>
      </c>
    </row>
    <row r="10" ht="15.75" customHeight="1">
      <c r="A10" s="1">
        <v>81.0</v>
      </c>
      <c r="B10" s="2" t="s">
        <v>49</v>
      </c>
      <c r="C10" s="2" t="s">
        <v>50</v>
      </c>
      <c r="D10" s="2" t="s">
        <v>25</v>
      </c>
      <c r="E10" s="2" t="s">
        <v>51</v>
      </c>
      <c r="F10" s="3">
        <v>65.39</v>
      </c>
      <c r="G10" s="4">
        <v>44928.0</v>
      </c>
      <c r="H10" s="5">
        <f>IFERROR(__xludf.DUMMYFUNCTION("SPLIT(G10,""/"",TRUE)"),2.0)</f>
        <v>2</v>
      </c>
      <c r="I10" s="5">
        <f>IFERROR(__xludf.DUMMYFUNCTION("""COMPUTED_VALUE"""),1.0)</f>
        <v>1</v>
      </c>
      <c r="J10" s="5">
        <f>IFERROR(__xludf.DUMMYFUNCTION("""COMPUTED_VALUE"""),2023.0)</f>
        <v>2023</v>
      </c>
      <c r="N10" s="6">
        <f>STANDARDIZE(F:F,'Estatística'!$E$2,$M$2)</f>
        <v>2.2029943</v>
      </c>
      <c r="O10" s="6">
        <f>STANDARDIZE(F:F,'Estatística'!$C$2,$L$2)</f>
        <v>0.8114712585</v>
      </c>
      <c r="T10" s="7"/>
      <c r="U10" s="7" t="s">
        <v>52</v>
      </c>
      <c r="V10" s="13">
        <v>102.0</v>
      </c>
    </row>
    <row r="11" ht="15.75" customHeight="1">
      <c r="A11" s="1">
        <v>15.0</v>
      </c>
      <c r="B11" s="2" t="s">
        <v>53</v>
      </c>
      <c r="C11" s="2" t="s">
        <v>54</v>
      </c>
      <c r="D11" s="2" t="s">
        <v>25</v>
      </c>
      <c r="E11" s="2" t="s">
        <v>32</v>
      </c>
      <c r="F11" s="3">
        <v>56.68</v>
      </c>
      <c r="G11" s="4">
        <v>44929.0</v>
      </c>
      <c r="H11" s="5">
        <f>IFERROR(__xludf.DUMMYFUNCTION("SPLIT(G11,""/"",TRUE)"),3.0)</f>
        <v>3</v>
      </c>
      <c r="I11" s="5">
        <f>IFERROR(__xludf.DUMMYFUNCTION("""COMPUTED_VALUE"""),1.0)</f>
        <v>1</v>
      </c>
      <c r="J11" s="5">
        <f>IFERROR(__xludf.DUMMYFUNCTION("""COMPUTED_VALUE"""),2023.0)</f>
        <v>2023</v>
      </c>
      <c r="N11" s="6">
        <f>STANDARDIZE(F:F,'Estatística'!$E$2,$M$2)</f>
        <v>1.72254014</v>
      </c>
      <c r="O11" s="6">
        <f>STANDARDIZE(F:F,'Estatística'!$C$2,$L$2)</f>
        <v>0.7011901747</v>
      </c>
      <c r="T11" s="7"/>
      <c r="U11" s="7" t="s">
        <v>27</v>
      </c>
      <c r="V11" s="13">
        <v>100.0</v>
      </c>
    </row>
    <row r="12" ht="15.75" customHeight="1">
      <c r="A12" s="1">
        <v>86.0</v>
      </c>
      <c r="B12" s="2" t="s">
        <v>55</v>
      </c>
      <c r="C12" s="2" t="s">
        <v>56</v>
      </c>
      <c r="D12" s="2" t="s">
        <v>25</v>
      </c>
      <c r="E12" s="2" t="s">
        <v>36</v>
      </c>
      <c r="F12" s="3">
        <v>26.99</v>
      </c>
      <c r="G12" s="4">
        <v>44929.0</v>
      </c>
      <c r="H12" s="5">
        <f>IFERROR(__xludf.DUMMYFUNCTION("SPLIT(G12,""/"",TRUE)"),3.0)</f>
        <v>3</v>
      </c>
      <c r="I12" s="5">
        <f>IFERROR(__xludf.DUMMYFUNCTION("""COMPUTED_VALUE"""),1.0)</f>
        <v>1</v>
      </c>
      <c r="J12" s="5">
        <f>IFERROR(__xludf.DUMMYFUNCTION("""COMPUTED_VALUE"""),2023.0)</f>
        <v>2023</v>
      </c>
      <c r="N12" s="6">
        <f>STANDARDIZE(F:F,'Estatística'!$E$2,$M$2)</f>
        <v>0.08480374469</v>
      </c>
      <c r="O12" s="6">
        <f>STANDARDIZE(F:F,'Estatística'!$C$2,$L$2)</f>
        <v>0.3252722208</v>
      </c>
      <c r="T12" s="7"/>
      <c r="U12" s="7" t="s">
        <v>57</v>
      </c>
      <c r="V12" s="13">
        <v>100.0</v>
      </c>
    </row>
    <row r="13" ht="15.75" customHeight="1">
      <c r="A13" s="1">
        <v>60.0</v>
      </c>
      <c r="B13" s="2" t="s">
        <v>58</v>
      </c>
      <c r="C13" s="2" t="s">
        <v>59</v>
      </c>
      <c r="D13" s="2" t="s">
        <v>25</v>
      </c>
      <c r="E13" s="2" t="s">
        <v>51</v>
      </c>
      <c r="F13" s="3">
        <v>78.94</v>
      </c>
      <c r="G13" s="4">
        <v>44929.0</v>
      </c>
      <c r="H13" s="5">
        <f>IFERROR(__xludf.DUMMYFUNCTION("SPLIT(G13,""/"",TRUE)"),3.0)</f>
        <v>3</v>
      </c>
      <c r="I13" s="5">
        <f>IFERROR(__xludf.DUMMYFUNCTION("""COMPUTED_VALUE"""),1.0)</f>
        <v>1</v>
      </c>
      <c r="J13" s="5">
        <f>IFERROR(__xludf.DUMMYFUNCTION("""COMPUTED_VALUE"""),2023.0)</f>
        <v>2023</v>
      </c>
      <c r="N13" s="6">
        <f>STANDARDIZE(F:F,'Estatística'!$E$2,$M$2)</f>
        <v>2.950428728</v>
      </c>
      <c r="O13" s="6">
        <f>STANDARDIZE(F:F,'Estatística'!$C$2,$L$2)</f>
        <v>0.9830336794</v>
      </c>
      <c r="T13" s="7"/>
      <c r="U13" s="7" t="s">
        <v>42</v>
      </c>
      <c r="V13" s="13">
        <v>99.0</v>
      </c>
    </row>
    <row r="14" ht="15.75" customHeight="1">
      <c r="A14" s="1">
        <v>97.0</v>
      </c>
      <c r="B14" s="2" t="s">
        <v>60</v>
      </c>
      <c r="C14" s="2" t="s">
        <v>61</v>
      </c>
      <c r="D14" s="2" t="s">
        <v>25</v>
      </c>
      <c r="E14" s="2" t="s">
        <v>33</v>
      </c>
      <c r="F14" s="3">
        <v>30.19</v>
      </c>
      <c r="G14" s="4">
        <v>44929.0</v>
      </c>
      <c r="H14" s="5">
        <f>IFERROR(__xludf.DUMMYFUNCTION("SPLIT(G14,""/"",TRUE)"),3.0)</f>
        <v>3</v>
      </c>
      <c r="I14" s="5">
        <f>IFERROR(__xludf.DUMMYFUNCTION("""COMPUTED_VALUE"""),1.0)</f>
        <v>1</v>
      </c>
      <c r="J14" s="5">
        <f>IFERROR(__xludf.DUMMYFUNCTION("""COMPUTED_VALUE"""),2023.0)</f>
        <v>2023</v>
      </c>
      <c r="N14" s="6">
        <f>STANDARDIZE(F:F,'Estatística'!$E$2,$M$2)</f>
        <v>0.2613196243</v>
      </c>
      <c r="O14" s="6">
        <f>STANDARDIZE(F:F,'Estatística'!$C$2,$L$2)</f>
        <v>0.3657888073</v>
      </c>
      <c r="T14" s="7"/>
      <c r="U14" s="7" t="s">
        <v>31</v>
      </c>
      <c r="V14" s="13">
        <v>99.0</v>
      </c>
    </row>
    <row r="15" ht="15.75" customHeight="1">
      <c r="A15" s="1">
        <v>99.0</v>
      </c>
      <c r="B15" s="2" t="s">
        <v>62</v>
      </c>
      <c r="C15" s="2" t="s">
        <v>63</v>
      </c>
      <c r="D15" s="2" t="s">
        <v>25</v>
      </c>
      <c r="E15" s="2" t="s">
        <v>42</v>
      </c>
      <c r="F15" s="3">
        <v>10.91</v>
      </c>
      <c r="G15" s="4">
        <v>44930.0</v>
      </c>
      <c r="H15" s="5">
        <f>IFERROR(__xludf.DUMMYFUNCTION("SPLIT(G15,""/"",TRUE)"),4.0)</f>
        <v>4</v>
      </c>
      <c r="I15" s="5">
        <f>IFERROR(__xludf.DUMMYFUNCTION("""COMPUTED_VALUE"""),1.0)</f>
        <v>1</v>
      </c>
      <c r="J15" s="5">
        <f>IFERROR(__xludf.DUMMYFUNCTION("""COMPUTED_VALUE"""),2023.0)</f>
        <v>2023</v>
      </c>
      <c r="N15" s="6">
        <f>STANDARDIZE(F:F,'Estatística'!$E$2,$M$2)</f>
        <v>-0.8021885504</v>
      </c>
      <c r="O15" s="6">
        <f>STANDARDIZE(F:F,'Estatística'!$C$2,$L$2)</f>
        <v>0.1216763738</v>
      </c>
      <c r="T15" s="7"/>
      <c r="U15" s="7" t="s">
        <v>51</v>
      </c>
      <c r="V15" s="13">
        <v>97.0</v>
      </c>
    </row>
    <row r="16" ht="15.75" customHeight="1">
      <c r="A16" s="1">
        <v>28.0</v>
      </c>
      <c r="B16" s="2" t="s">
        <v>64</v>
      </c>
      <c r="C16" s="2" t="s">
        <v>65</v>
      </c>
      <c r="D16" s="2" t="s">
        <v>19</v>
      </c>
      <c r="E16" s="2" t="s">
        <v>33</v>
      </c>
      <c r="F16" s="3">
        <v>23.03</v>
      </c>
      <c r="G16" s="4">
        <v>44930.0</v>
      </c>
      <c r="H16" s="5">
        <f>IFERROR(__xludf.DUMMYFUNCTION("SPLIT(G16,""/"",TRUE)"),4.0)</f>
        <v>4</v>
      </c>
      <c r="I16" s="5">
        <f>IFERROR(__xludf.DUMMYFUNCTION("""COMPUTED_VALUE"""),1.0)</f>
        <v>1</v>
      </c>
      <c r="J16" s="5">
        <f>IFERROR(__xludf.DUMMYFUNCTION("""COMPUTED_VALUE"""),2023.0)</f>
        <v>2023</v>
      </c>
      <c r="N16" s="6">
        <f>STANDARDIZE(F:F,'Estatística'!$E$2,$M$2)</f>
        <v>-0.1336346563</v>
      </c>
      <c r="O16" s="6">
        <f>STANDARDIZE(F:F,'Estatística'!$C$2,$L$2)</f>
        <v>0.275132945</v>
      </c>
      <c r="T16" s="7"/>
      <c r="U16" s="7" t="s">
        <v>48</v>
      </c>
      <c r="V16" s="13">
        <v>96.0</v>
      </c>
    </row>
    <row r="17" ht="15.75" customHeight="1">
      <c r="A17" s="1">
        <v>3.0</v>
      </c>
      <c r="B17" s="2" t="s">
        <v>66</v>
      </c>
      <c r="C17" s="2" t="s">
        <v>67</v>
      </c>
      <c r="D17" s="2" t="s">
        <v>19</v>
      </c>
      <c r="E17" s="2" t="s">
        <v>31</v>
      </c>
      <c r="F17" s="3">
        <v>20.41</v>
      </c>
      <c r="G17" s="4">
        <v>44930.0</v>
      </c>
      <c r="H17" s="5">
        <f>IFERROR(__xludf.DUMMYFUNCTION("SPLIT(G17,""/"",TRUE)"),4.0)</f>
        <v>4</v>
      </c>
      <c r="I17" s="5">
        <f>IFERROR(__xludf.DUMMYFUNCTION("""COMPUTED_VALUE"""),1.0)</f>
        <v>1</v>
      </c>
      <c r="J17" s="5">
        <f>IFERROR(__xludf.DUMMYFUNCTION("""COMPUTED_VALUE"""),2023.0)</f>
        <v>2023</v>
      </c>
      <c r="N17" s="6">
        <f>STANDARDIZE(F:F,'Estatística'!$E$2,$M$2)</f>
        <v>-0.2781570328</v>
      </c>
      <c r="O17" s="6">
        <f>STANDARDIZE(F:F,'Estatística'!$C$2,$L$2)</f>
        <v>0.2419599899</v>
      </c>
      <c r="T17" s="7"/>
      <c r="U17" s="7" t="s">
        <v>26</v>
      </c>
      <c r="V17" s="13">
        <v>96.0</v>
      </c>
    </row>
    <row r="18" ht="15.75" customHeight="1">
      <c r="A18" s="1">
        <v>2.0</v>
      </c>
      <c r="B18" s="2" t="s">
        <v>68</v>
      </c>
      <c r="C18" s="2" t="s">
        <v>69</v>
      </c>
      <c r="D18" s="2" t="s">
        <v>19</v>
      </c>
      <c r="E18" s="2" t="s">
        <v>51</v>
      </c>
      <c r="F18" s="3">
        <v>69.74</v>
      </c>
      <c r="G18" s="4">
        <v>44930.0</v>
      </c>
      <c r="H18" s="5">
        <f>IFERROR(__xludf.DUMMYFUNCTION("SPLIT(G18,""/"",TRUE)"),4.0)</f>
        <v>4</v>
      </c>
      <c r="I18" s="5">
        <f>IFERROR(__xludf.DUMMYFUNCTION("""COMPUTED_VALUE"""),1.0)</f>
        <v>1</v>
      </c>
      <c r="J18" s="5">
        <f>IFERROR(__xludf.DUMMYFUNCTION("""COMPUTED_VALUE"""),2023.0)</f>
        <v>2023</v>
      </c>
      <c r="N18" s="6">
        <f>STANDARDIZE(F:F,'Estatística'!$E$2,$M$2)</f>
        <v>2.442945574</v>
      </c>
      <c r="O18" s="6">
        <f>STANDARDIZE(F:F,'Estatística'!$C$2,$L$2)</f>
        <v>0.8665484933</v>
      </c>
      <c r="T18" s="7"/>
      <c r="U18" s="7" t="s">
        <v>20</v>
      </c>
      <c r="V18" s="13">
        <v>95.0</v>
      </c>
    </row>
    <row r="19" ht="15.75" customHeight="1">
      <c r="A19" s="1">
        <v>54.0</v>
      </c>
      <c r="B19" s="2" t="s">
        <v>71</v>
      </c>
      <c r="C19" s="2" t="s">
        <v>72</v>
      </c>
      <c r="D19" s="2" t="s">
        <v>25</v>
      </c>
      <c r="E19" s="2" t="s">
        <v>57</v>
      </c>
      <c r="F19" s="3">
        <v>16.26</v>
      </c>
      <c r="G19" s="4">
        <v>44930.0</v>
      </c>
      <c r="H19" s="5">
        <f>IFERROR(__xludf.DUMMYFUNCTION("SPLIT(G19,""/"",TRUE)"),4.0)</f>
        <v>4</v>
      </c>
      <c r="I19" s="5">
        <f>IFERROR(__xludf.DUMMYFUNCTION("""COMPUTED_VALUE"""),1.0)</f>
        <v>1</v>
      </c>
      <c r="J19" s="5">
        <f>IFERROR(__xludf.DUMMYFUNCTION("""COMPUTED_VALUE"""),2023.0)</f>
        <v>2023</v>
      </c>
      <c r="N19" s="6">
        <f>STANDARDIZE(F:F,'Estatística'!$E$2,$M$2)</f>
        <v>-0.5070760642</v>
      </c>
      <c r="O19" s="6">
        <f>STANDARDIZE(F:F,'Estatística'!$C$2,$L$2)</f>
        <v>0.1894150418</v>
      </c>
      <c r="T19" s="7"/>
      <c r="U19" s="7" t="s">
        <v>32</v>
      </c>
      <c r="V19" s="13">
        <v>87.0</v>
      </c>
    </row>
    <row r="20" ht="15.75" customHeight="1">
      <c r="A20" s="1">
        <v>39.0</v>
      </c>
      <c r="B20" s="2" t="s">
        <v>73</v>
      </c>
      <c r="C20" s="2" t="s">
        <v>74</v>
      </c>
      <c r="D20" s="2" t="s">
        <v>25</v>
      </c>
      <c r="E20" s="2" t="s">
        <v>26</v>
      </c>
      <c r="F20" s="3">
        <v>35.96</v>
      </c>
      <c r="G20" s="4">
        <v>44931.0</v>
      </c>
      <c r="H20" s="5">
        <f>IFERROR(__xludf.DUMMYFUNCTION("SPLIT(G20,""/"",TRUE)"),5.0)</f>
        <v>5</v>
      </c>
      <c r="I20" s="5">
        <f>IFERROR(__xludf.DUMMYFUNCTION("""COMPUTED_VALUE"""),1.0)</f>
        <v>1</v>
      </c>
      <c r="J20" s="5">
        <f>IFERROR(__xludf.DUMMYFUNCTION("""COMPUTED_VALUE"""),2023.0)</f>
        <v>2023</v>
      </c>
      <c r="N20" s="6">
        <f>STANDARDIZE(F:F,'Estatística'!$E$2,$M$2)</f>
        <v>0.5795998198</v>
      </c>
      <c r="O20" s="6">
        <f>STANDARDIZE(F:F,'Estatística'!$C$2,$L$2)</f>
        <v>0.4388452773</v>
      </c>
      <c r="T20" s="7"/>
      <c r="U20" s="7" t="s">
        <v>44</v>
      </c>
      <c r="V20" s="13">
        <v>86.0</v>
      </c>
    </row>
    <row r="21" ht="15.75" customHeight="1">
      <c r="A21" s="1">
        <v>36.0</v>
      </c>
      <c r="B21" s="2" t="s">
        <v>75</v>
      </c>
      <c r="C21" s="2" t="s">
        <v>76</v>
      </c>
      <c r="D21" s="2" t="s">
        <v>25</v>
      </c>
      <c r="E21" s="2" t="s">
        <v>70</v>
      </c>
      <c r="F21" s="3">
        <v>12.5</v>
      </c>
      <c r="G21" s="4">
        <v>44931.0</v>
      </c>
      <c r="H21" s="5">
        <f>IFERROR(__xludf.DUMMYFUNCTION("SPLIT(G21,""/"",TRUE)"),5.0)</f>
        <v>5</v>
      </c>
      <c r="I21" s="5">
        <f>IFERROR(__xludf.DUMMYFUNCTION("""COMPUTED_VALUE"""),1.0)</f>
        <v>1</v>
      </c>
      <c r="J21" s="5">
        <f>IFERROR(__xludf.DUMMYFUNCTION("""COMPUTED_VALUE"""),2023.0)</f>
        <v>2023</v>
      </c>
      <c r="N21" s="6">
        <f>STANDARDIZE(F:F,'Estatística'!$E$2,$M$2)</f>
        <v>-0.7144822227</v>
      </c>
      <c r="O21" s="6">
        <f>STANDARDIZE(F:F,'Estatística'!$C$2,$L$2)</f>
        <v>0.1418080527</v>
      </c>
      <c r="T21" s="7"/>
      <c r="U21" s="7" t="s">
        <v>41</v>
      </c>
      <c r="V21" s="13">
        <v>86.0</v>
      </c>
    </row>
    <row r="22" ht="15.75" customHeight="1">
      <c r="A22" s="1">
        <v>43.0</v>
      </c>
      <c r="B22" s="2" t="s">
        <v>77</v>
      </c>
      <c r="C22" s="2" t="s">
        <v>78</v>
      </c>
      <c r="D22" s="2" t="s">
        <v>19</v>
      </c>
      <c r="E22" s="2" t="s">
        <v>44</v>
      </c>
      <c r="F22" s="3">
        <v>38.93</v>
      </c>
      <c r="G22" s="4">
        <v>44931.0</v>
      </c>
      <c r="H22" s="5">
        <f>IFERROR(__xludf.DUMMYFUNCTION("SPLIT(G22,""/"",TRUE)"),5.0)</f>
        <v>5</v>
      </c>
      <c r="I22" s="5">
        <f>IFERROR(__xludf.DUMMYFUNCTION("""COMPUTED_VALUE"""),1.0)</f>
        <v>1</v>
      </c>
      <c r="J22" s="5">
        <f>IFERROR(__xludf.DUMMYFUNCTION("""COMPUTED_VALUE"""),2023.0)</f>
        <v>2023</v>
      </c>
      <c r="N22" s="6">
        <f>STANDARDIZE(F:F,'Estatística'!$E$2,$M$2)</f>
        <v>0.7434286206</v>
      </c>
      <c r="O22" s="6">
        <f>STANDARDIZE(F:F,'Estatística'!$C$2,$L$2)</f>
        <v>0.4764497341</v>
      </c>
      <c r="U22" s="7" t="s">
        <v>70</v>
      </c>
      <c r="V22" s="13">
        <v>81.0</v>
      </c>
    </row>
    <row r="23" ht="15.75" customHeight="1">
      <c r="A23" s="1">
        <v>83.0</v>
      </c>
      <c r="B23" s="2" t="s">
        <v>80</v>
      </c>
      <c r="C23" s="2" t="s">
        <v>81</v>
      </c>
      <c r="D23" s="2" t="s">
        <v>25</v>
      </c>
      <c r="E23" s="2" t="s">
        <v>48</v>
      </c>
      <c r="F23" s="3">
        <v>49.41</v>
      </c>
      <c r="G23" s="4">
        <v>44931.0</v>
      </c>
      <c r="H23" s="5">
        <f>IFERROR(__xludf.DUMMYFUNCTION("SPLIT(G23,""/"",TRUE)"),5.0)</f>
        <v>5</v>
      </c>
      <c r="I23" s="5">
        <f>IFERROR(__xludf.DUMMYFUNCTION("""COMPUTED_VALUE"""),1.0)</f>
        <v>1</v>
      </c>
      <c r="J23" s="5">
        <f>IFERROR(__xludf.DUMMYFUNCTION("""COMPUTED_VALUE"""),2023.0)</f>
        <v>2023</v>
      </c>
      <c r="N23" s="6">
        <f>STANDARDIZE(F:F,'Estatística'!$E$2,$M$2)</f>
        <v>1.321518126</v>
      </c>
      <c r="O23" s="6">
        <f>STANDARDIZE(F:F,'Estatística'!$C$2,$L$2)</f>
        <v>0.6091415548</v>
      </c>
    </row>
    <row r="24" ht="15.75" customHeight="1">
      <c r="A24" s="1">
        <v>39.0</v>
      </c>
      <c r="B24" s="2" t="s">
        <v>73</v>
      </c>
      <c r="C24" s="2" t="s">
        <v>74</v>
      </c>
      <c r="D24" s="2" t="s">
        <v>25</v>
      </c>
      <c r="E24" s="2" t="s">
        <v>33</v>
      </c>
      <c r="F24" s="3">
        <v>32.28</v>
      </c>
      <c r="G24" s="4">
        <v>44931.0</v>
      </c>
      <c r="H24" s="5">
        <f>IFERROR(__xludf.DUMMYFUNCTION("SPLIT(G24,""/"",TRUE)"),5.0)</f>
        <v>5</v>
      </c>
      <c r="I24" s="5">
        <f>IFERROR(__xludf.DUMMYFUNCTION("""COMPUTED_VALUE"""),1.0)</f>
        <v>1</v>
      </c>
      <c r="J24" s="5">
        <f>IFERROR(__xludf.DUMMYFUNCTION("""COMPUTED_VALUE"""),2023.0)</f>
        <v>2023</v>
      </c>
      <c r="N24" s="6">
        <f>STANDARDIZE(F:F,'Estatística'!$E$2,$M$2)</f>
        <v>0.3766065582</v>
      </c>
      <c r="O24" s="6">
        <f>STANDARDIZE(F:F,'Estatística'!$C$2,$L$2)</f>
        <v>0.3922512028</v>
      </c>
    </row>
    <row r="25" ht="15.75" customHeight="1">
      <c r="A25" s="1">
        <v>30.0</v>
      </c>
      <c r="B25" s="2" t="s">
        <v>17</v>
      </c>
      <c r="C25" s="2" t="s">
        <v>18</v>
      </c>
      <c r="D25" s="2" t="s">
        <v>19</v>
      </c>
      <c r="E25" s="2" t="s">
        <v>32</v>
      </c>
      <c r="F25" s="3">
        <v>40.18</v>
      </c>
      <c r="G25" s="4">
        <v>44932.0</v>
      </c>
      <c r="H25" s="5">
        <f>IFERROR(__xludf.DUMMYFUNCTION("SPLIT(G25,""/"",TRUE)"),6.0)</f>
        <v>6</v>
      </c>
      <c r="I25" s="5">
        <f>IFERROR(__xludf.DUMMYFUNCTION("""COMPUTED_VALUE"""),1.0)</f>
        <v>1</v>
      </c>
      <c r="J25" s="5">
        <f>IFERROR(__xludf.DUMMYFUNCTION("""COMPUTED_VALUE"""),2023.0)</f>
        <v>2023</v>
      </c>
      <c r="N25" s="6">
        <f>STANDARDIZE(F:F,'Estatística'!$E$2,$M$2)</f>
        <v>0.812380136</v>
      </c>
      <c r="O25" s="6">
        <f>STANDARDIZE(F:F,'Estatística'!$C$2,$L$2)</f>
        <v>0.4922765257</v>
      </c>
    </row>
    <row r="26" ht="15.75" customHeight="1">
      <c r="A26" s="1">
        <v>80.0</v>
      </c>
      <c r="B26" s="2" t="s">
        <v>34</v>
      </c>
      <c r="C26" s="2" t="s">
        <v>35</v>
      </c>
      <c r="D26" s="2" t="s">
        <v>25</v>
      </c>
      <c r="E26" s="2" t="s">
        <v>27</v>
      </c>
      <c r="F26" s="3">
        <v>10.12</v>
      </c>
      <c r="G26" s="4">
        <v>44932.0</v>
      </c>
      <c r="H26" s="5">
        <f>IFERROR(__xludf.DUMMYFUNCTION("SPLIT(G26,""/"",TRUE)"),6.0)</f>
        <v>6</v>
      </c>
      <c r="I26" s="5">
        <f>IFERROR(__xludf.DUMMYFUNCTION("""COMPUTED_VALUE"""),1.0)</f>
        <v>1</v>
      </c>
      <c r="J26" s="5">
        <f>IFERROR(__xludf.DUMMYFUNCTION("""COMPUTED_VALUE"""),2023.0)</f>
        <v>2023</v>
      </c>
      <c r="N26" s="6">
        <f>STANDARDIZE(F:F,'Estatística'!$E$2,$M$2)</f>
        <v>-0.8457659082</v>
      </c>
      <c r="O26" s="6">
        <f>STANDARDIZE(F:F,'Estatística'!$C$2,$L$2)</f>
        <v>0.1116738415</v>
      </c>
    </row>
    <row r="27" ht="15.75" customHeight="1">
      <c r="A27" s="1">
        <v>79.0</v>
      </c>
      <c r="B27" s="2" t="s">
        <v>82</v>
      </c>
      <c r="C27" s="2" t="s">
        <v>83</v>
      </c>
      <c r="D27" s="2" t="s">
        <v>19</v>
      </c>
      <c r="E27" s="2" t="s">
        <v>51</v>
      </c>
      <c r="F27" s="3">
        <v>70.26</v>
      </c>
      <c r="G27" s="4">
        <v>44932.0</v>
      </c>
      <c r="H27" s="5">
        <f>IFERROR(__xludf.DUMMYFUNCTION("SPLIT(G27,""/"",TRUE)"),6.0)</f>
        <v>6</v>
      </c>
      <c r="I27" s="5">
        <f>IFERROR(__xludf.DUMMYFUNCTION("""COMPUTED_VALUE"""),1.0)</f>
        <v>1</v>
      </c>
      <c r="J27" s="5">
        <f>IFERROR(__xludf.DUMMYFUNCTION("""COMPUTED_VALUE"""),2023.0)</f>
        <v>2023</v>
      </c>
      <c r="N27" s="6">
        <f>STANDARDIZE(F:F,'Estatística'!$E$2,$M$2)</f>
        <v>2.471629405</v>
      </c>
      <c r="O27" s="6">
        <f>STANDARDIZE(F:F,'Estatística'!$C$2,$L$2)</f>
        <v>0.8731324386</v>
      </c>
    </row>
    <row r="28" ht="15.75" customHeight="1">
      <c r="A28" s="1">
        <v>59.0</v>
      </c>
      <c r="B28" s="2" t="s">
        <v>84</v>
      </c>
      <c r="C28" s="2" t="s">
        <v>85</v>
      </c>
      <c r="D28" s="2" t="s">
        <v>25</v>
      </c>
      <c r="E28" s="2" t="s">
        <v>51</v>
      </c>
      <c r="F28" s="3">
        <v>74.48</v>
      </c>
      <c r="G28" s="4">
        <v>44932.0</v>
      </c>
      <c r="H28" s="5">
        <f>IFERROR(__xludf.DUMMYFUNCTION("SPLIT(G28,""/"",TRUE)"),6.0)</f>
        <v>6</v>
      </c>
      <c r="I28" s="5">
        <f>IFERROR(__xludf.DUMMYFUNCTION("""COMPUTED_VALUE"""),1.0)</f>
        <v>1</v>
      </c>
      <c r="J28" s="5">
        <f>IFERROR(__xludf.DUMMYFUNCTION("""COMPUTED_VALUE"""),2023.0)</f>
        <v>2023</v>
      </c>
      <c r="N28" s="6">
        <f>STANDARDIZE(F:F,'Estatística'!$E$2,$M$2)</f>
        <v>2.704409721</v>
      </c>
      <c r="O28" s="6">
        <f>STANDARDIZE(F:F,'Estatística'!$C$2,$L$2)</f>
        <v>0.926563687</v>
      </c>
    </row>
    <row r="29" ht="15.75" customHeight="1">
      <c r="A29" s="1">
        <v>61.0</v>
      </c>
      <c r="B29" s="2" t="s">
        <v>86</v>
      </c>
      <c r="C29" s="2" t="s">
        <v>87</v>
      </c>
      <c r="D29" s="2" t="s">
        <v>19</v>
      </c>
      <c r="E29" s="2" t="s">
        <v>32</v>
      </c>
      <c r="F29" s="3">
        <v>47.36</v>
      </c>
      <c r="G29" s="4">
        <v>44932.0</v>
      </c>
      <c r="H29" s="5">
        <f>IFERROR(__xludf.DUMMYFUNCTION("SPLIT(G29,""/"",TRUE)"),6.0)</f>
        <v>6</v>
      </c>
      <c r="I29" s="5">
        <f>IFERROR(__xludf.DUMMYFUNCTION("""COMPUTED_VALUE"""),1.0)</f>
        <v>1</v>
      </c>
      <c r="J29" s="5">
        <f>IFERROR(__xludf.DUMMYFUNCTION("""COMPUTED_VALUE"""),2023.0)</f>
        <v>2023</v>
      </c>
      <c r="N29" s="6">
        <f>STANDARDIZE(F:F,'Estatística'!$E$2,$M$2)</f>
        <v>1.208437641</v>
      </c>
      <c r="O29" s="6">
        <f>STANDARDIZE(F:F,'Estatística'!$C$2,$L$2)</f>
        <v>0.5831856166</v>
      </c>
    </row>
    <row r="30" ht="15.75" customHeight="1">
      <c r="A30" s="1">
        <v>8.0</v>
      </c>
      <c r="B30" s="2" t="s">
        <v>88</v>
      </c>
      <c r="C30" s="2" t="s">
        <v>89</v>
      </c>
      <c r="D30" s="2" t="s">
        <v>19</v>
      </c>
      <c r="E30" s="2" t="s">
        <v>70</v>
      </c>
      <c r="F30" s="3">
        <v>11.26</v>
      </c>
      <c r="G30" s="4">
        <v>44932.0</v>
      </c>
      <c r="H30" s="5">
        <f>IFERROR(__xludf.DUMMYFUNCTION("SPLIT(G30,""/"",TRUE)"),6.0)</f>
        <v>6</v>
      </c>
      <c r="I30" s="5">
        <f>IFERROR(__xludf.DUMMYFUNCTION("""COMPUTED_VALUE"""),1.0)</f>
        <v>1</v>
      </c>
      <c r="J30" s="5">
        <f>IFERROR(__xludf.DUMMYFUNCTION("""COMPUTED_VALUE"""),2023.0)</f>
        <v>2023</v>
      </c>
      <c r="N30" s="6">
        <f>STANDARDIZE(F:F,'Estatística'!$E$2,$M$2)</f>
        <v>-0.7828821261</v>
      </c>
      <c r="O30" s="6">
        <f>STANDARDIZE(F:F,'Estatística'!$C$2,$L$2)</f>
        <v>0.1261078754</v>
      </c>
    </row>
    <row r="31" ht="15.75" customHeight="1">
      <c r="A31" s="1">
        <v>86.0</v>
      </c>
      <c r="B31" s="2" t="s">
        <v>55</v>
      </c>
      <c r="C31" s="2" t="s">
        <v>56</v>
      </c>
      <c r="D31" s="2" t="s">
        <v>19</v>
      </c>
      <c r="E31" s="2" t="s">
        <v>37</v>
      </c>
      <c r="F31" s="3">
        <v>15.13</v>
      </c>
      <c r="G31" s="4">
        <v>44933.0</v>
      </c>
      <c r="H31" s="5">
        <f>IFERROR(__xludf.DUMMYFUNCTION("SPLIT(G31,""/"",TRUE)"),7.0)</f>
        <v>7</v>
      </c>
      <c r="I31" s="5">
        <f>IFERROR(__xludf.DUMMYFUNCTION("""COMPUTED_VALUE"""),1.0)</f>
        <v>1</v>
      </c>
      <c r="J31" s="5">
        <f>IFERROR(__xludf.DUMMYFUNCTION("""COMPUTED_VALUE"""),2023.0)</f>
        <v>2023</v>
      </c>
      <c r="N31" s="6">
        <f>STANDARDIZE(F:F,'Estatística'!$E$2,$M$2)</f>
        <v>-0.5694082342</v>
      </c>
      <c r="O31" s="6">
        <f>STANDARDIZE(F:F,'Estatística'!$C$2,$L$2)</f>
        <v>0.1751076222</v>
      </c>
    </row>
    <row r="32" ht="15.75" customHeight="1">
      <c r="A32" s="1">
        <v>95.0</v>
      </c>
      <c r="B32" s="2" t="s">
        <v>90</v>
      </c>
      <c r="C32" s="2" t="s">
        <v>91</v>
      </c>
      <c r="D32" s="2" t="s">
        <v>25</v>
      </c>
      <c r="E32" s="2" t="s">
        <v>26</v>
      </c>
      <c r="F32" s="3">
        <v>54.7</v>
      </c>
      <c r="G32" s="4">
        <v>44933.0</v>
      </c>
      <c r="H32" s="5">
        <f>IFERROR(__xludf.DUMMYFUNCTION("SPLIT(G32,""/"",TRUE)"),7.0)</f>
        <v>7</v>
      </c>
      <c r="I32" s="5">
        <f>IFERROR(__xludf.DUMMYFUNCTION("""COMPUTED_VALUE"""),1.0)</f>
        <v>1</v>
      </c>
      <c r="J32" s="5">
        <f>IFERROR(__xludf.DUMMYFUNCTION("""COMPUTED_VALUE"""),2023.0)</f>
        <v>2023</v>
      </c>
      <c r="N32" s="6">
        <f>STANDARDIZE(F:F,'Estatística'!$E$2,$M$2)</f>
        <v>1.61332094</v>
      </c>
      <c r="O32" s="6">
        <f>STANDARDIZE(F:F,'Estatística'!$C$2,$L$2)</f>
        <v>0.6761205368</v>
      </c>
    </row>
    <row r="33" ht="15.75" customHeight="1">
      <c r="A33" s="1">
        <v>78.0</v>
      </c>
      <c r="B33" s="2" t="s">
        <v>23</v>
      </c>
      <c r="C33" s="2" t="s">
        <v>24</v>
      </c>
      <c r="D33" s="2" t="s">
        <v>19</v>
      </c>
      <c r="E33" s="2" t="s">
        <v>28</v>
      </c>
      <c r="F33" s="3">
        <v>36.17</v>
      </c>
      <c r="G33" s="4">
        <v>44934.0</v>
      </c>
      <c r="H33" s="5">
        <f>IFERROR(__xludf.DUMMYFUNCTION("SPLIT(G33,""/"",TRUE)"),8.0)</f>
        <v>8</v>
      </c>
      <c r="I33" s="5">
        <f>IFERROR(__xludf.DUMMYFUNCTION("""COMPUTED_VALUE"""),1.0)</f>
        <v>1</v>
      </c>
      <c r="J33" s="5">
        <f>IFERROR(__xludf.DUMMYFUNCTION("""COMPUTED_VALUE"""),2023.0)</f>
        <v>2023</v>
      </c>
      <c r="N33" s="6">
        <f>STANDARDIZE(F:F,'Estatística'!$E$2,$M$2)</f>
        <v>0.5911836744</v>
      </c>
      <c r="O33" s="6">
        <f>STANDARDIZE(F:F,'Estatística'!$C$2,$L$2)</f>
        <v>0.4415041783</v>
      </c>
    </row>
    <row r="34" ht="15.75" customHeight="1">
      <c r="A34" s="1">
        <v>91.0</v>
      </c>
      <c r="B34" s="2" t="s">
        <v>92</v>
      </c>
      <c r="C34" s="2" t="s">
        <v>93</v>
      </c>
      <c r="D34" s="2" t="s">
        <v>25</v>
      </c>
      <c r="E34" s="2" t="s">
        <v>42</v>
      </c>
      <c r="F34" s="3">
        <v>10.29</v>
      </c>
      <c r="G34" s="4">
        <v>44934.0</v>
      </c>
      <c r="H34" s="5">
        <f>IFERROR(__xludf.DUMMYFUNCTION("SPLIT(G34,""/"",TRUE)"),8.0)</f>
        <v>8</v>
      </c>
      <c r="I34" s="5">
        <f>IFERROR(__xludf.DUMMYFUNCTION("""COMPUTED_VALUE"""),1.0)</f>
        <v>1</v>
      </c>
      <c r="J34" s="5">
        <f>IFERROR(__xludf.DUMMYFUNCTION("""COMPUTED_VALUE"""),2023.0)</f>
        <v>2023</v>
      </c>
      <c r="N34" s="6">
        <f>STANDARDIZE(F:F,'Estatística'!$E$2,$M$2)</f>
        <v>-0.8363885021</v>
      </c>
      <c r="O34" s="6">
        <f>STANDARDIZE(F:F,'Estatística'!$C$2,$L$2)</f>
        <v>0.1138262851</v>
      </c>
    </row>
    <row r="35" ht="15.75" customHeight="1">
      <c r="A35" s="1">
        <v>7.0</v>
      </c>
      <c r="B35" s="2" t="s">
        <v>94</v>
      </c>
      <c r="C35" s="2" t="s">
        <v>95</v>
      </c>
      <c r="D35" s="2" t="s">
        <v>25</v>
      </c>
      <c r="E35" s="2" t="s">
        <v>28</v>
      </c>
      <c r="F35" s="3">
        <v>37.63</v>
      </c>
      <c r="G35" s="4">
        <v>44934.0</v>
      </c>
      <c r="H35" s="5">
        <f>IFERROR(__xludf.DUMMYFUNCTION("SPLIT(G35,""/"",TRUE)"),8.0)</f>
        <v>8</v>
      </c>
      <c r="I35" s="5">
        <f>IFERROR(__xludf.DUMMYFUNCTION("""COMPUTED_VALUE"""),1.0)</f>
        <v>1</v>
      </c>
      <c r="J35" s="5">
        <f>IFERROR(__xludf.DUMMYFUNCTION("""COMPUTED_VALUE"""),2023.0)</f>
        <v>2023</v>
      </c>
      <c r="N35" s="6">
        <f>STANDARDIZE(F:F,'Estatística'!$E$2,$M$2)</f>
        <v>0.6717190445</v>
      </c>
      <c r="O35" s="6">
        <f>STANDARDIZE(F:F,'Estatística'!$C$2,$L$2)</f>
        <v>0.4599898709</v>
      </c>
    </row>
    <row r="36" ht="15.75" customHeight="1">
      <c r="A36" s="1">
        <v>38.0</v>
      </c>
      <c r="B36" s="2" t="s">
        <v>96</v>
      </c>
      <c r="C36" s="2" t="s">
        <v>97</v>
      </c>
      <c r="D36" s="2" t="s">
        <v>25</v>
      </c>
      <c r="E36" s="2" t="s">
        <v>51</v>
      </c>
      <c r="F36" s="3">
        <v>72.42</v>
      </c>
      <c r="G36" s="4">
        <v>44934.0</v>
      </c>
      <c r="H36" s="5">
        <f>IFERROR(__xludf.DUMMYFUNCTION("SPLIT(G36,""/"",TRUE)"),8.0)</f>
        <v>8</v>
      </c>
      <c r="I36" s="5">
        <f>IFERROR(__xludf.DUMMYFUNCTION("""COMPUTED_VALUE"""),1.0)</f>
        <v>1</v>
      </c>
      <c r="J36" s="5">
        <f>IFERROR(__xludf.DUMMYFUNCTION("""COMPUTED_VALUE"""),2023.0)</f>
        <v>2023</v>
      </c>
      <c r="N36" s="6">
        <f>STANDARDIZE(F:F,'Estatística'!$E$2,$M$2)</f>
        <v>2.590777623</v>
      </c>
      <c r="O36" s="6">
        <f>STANDARDIZE(F:F,'Estatística'!$C$2,$L$2)</f>
        <v>0.9004811345</v>
      </c>
    </row>
    <row r="37" ht="15.75" customHeight="1">
      <c r="A37" s="1">
        <v>4.0</v>
      </c>
      <c r="B37" s="2" t="s">
        <v>98</v>
      </c>
      <c r="C37" s="2" t="s">
        <v>99</v>
      </c>
      <c r="D37" s="2" t="s">
        <v>19</v>
      </c>
      <c r="E37" s="2" t="s">
        <v>51</v>
      </c>
      <c r="F37" s="3">
        <v>78.26</v>
      </c>
      <c r="G37" s="4">
        <v>44934.0</v>
      </c>
      <c r="H37" s="5">
        <f>IFERROR(__xludf.DUMMYFUNCTION("SPLIT(G37,""/"",TRUE)"),8.0)</f>
        <v>8</v>
      </c>
      <c r="I37" s="5">
        <f>IFERROR(__xludf.DUMMYFUNCTION("""COMPUTED_VALUE"""),1.0)</f>
        <v>1</v>
      </c>
      <c r="J37" s="5">
        <f>IFERROR(__xludf.DUMMYFUNCTION("""COMPUTED_VALUE"""),2023.0)</f>
        <v>2023</v>
      </c>
      <c r="N37" s="6">
        <f>STANDARDIZE(F:F,'Estatística'!$E$2,$M$2)</f>
        <v>2.912919104</v>
      </c>
      <c r="O37" s="6">
        <f>STANDARDIZE(F:F,'Estatística'!$C$2,$L$2)</f>
        <v>0.9744239048</v>
      </c>
    </row>
    <row r="38" ht="15.75" customHeight="1">
      <c r="A38" s="1">
        <v>47.0</v>
      </c>
      <c r="B38" s="2" t="s">
        <v>100</v>
      </c>
      <c r="C38" s="2" t="s">
        <v>101</v>
      </c>
      <c r="D38" s="2" t="s">
        <v>25</v>
      </c>
      <c r="E38" s="2" t="s">
        <v>57</v>
      </c>
      <c r="F38" s="3">
        <v>21.55</v>
      </c>
      <c r="G38" s="4">
        <v>44934.0</v>
      </c>
      <c r="H38" s="5">
        <f>IFERROR(__xludf.DUMMYFUNCTION("SPLIT(G38,""/"",TRUE)"),8.0)</f>
        <v>8</v>
      </c>
      <c r="I38" s="5">
        <f>IFERROR(__xludf.DUMMYFUNCTION("""COMPUTED_VALUE"""),1.0)</f>
        <v>1</v>
      </c>
      <c r="J38" s="5">
        <f>IFERROR(__xludf.DUMMYFUNCTION("""COMPUTED_VALUE"""),2023.0)</f>
        <v>2023</v>
      </c>
      <c r="N38" s="6">
        <f>STANDARDIZE(F:F,'Estatística'!$E$2,$M$2)</f>
        <v>-0.2152732507</v>
      </c>
      <c r="O38" s="6">
        <f>STANDARDIZE(F:F,'Estatística'!$C$2,$L$2)</f>
        <v>0.2563940238</v>
      </c>
    </row>
    <row r="39" ht="15.75" customHeight="1">
      <c r="A39" s="1">
        <v>48.0</v>
      </c>
      <c r="B39" s="2" t="s">
        <v>39</v>
      </c>
      <c r="C39" s="2" t="s">
        <v>43</v>
      </c>
      <c r="D39" s="2" t="s">
        <v>25</v>
      </c>
      <c r="E39" s="2" t="s">
        <v>45</v>
      </c>
      <c r="F39" s="3">
        <v>3.17</v>
      </c>
      <c r="G39" s="4">
        <v>44934.0</v>
      </c>
      <c r="H39" s="5">
        <f>IFERROR(__xludf.DUMMYFUNCTION("SPLIT(G39,""/"",TRUE)"),8.0)</f>
        <v>8</v>
      </c>
      <c r="I39" s="5">
        <f>IFERROR(__xludf.DUMMYFUNCTION("""COMPUTED_VALUE"""),1.0)</f>
        <v>1</v>
      </c>
      <c r="J39" s="5">
        <f>IFERROR(__xludf.DUMMYFUNCTION("""COMPUTED_VALUE"""),2023.0)</f>
        <v>2023</v>
      </c>
      <c r="N39" s="6">
        <f>STANDARDIZE(F:F,'Estatística'!$E$2,$M$2)</f>
        <v>-1.229136334</v>
      </c>
      <c r="O39" s="6">
        <f>STANDARDIZE(F:F,'Estatística'!$C$2,$L$2)</f>
        <v>0.02367688022</v>
      </c>
    </row>
    <row r="40" ht="15.75" customHeight="1">
      <c r="A40" s="1">
        <v>81.0</v>
      </c>
      <c r="B40" s="2" t="s">
        <v>49</v>
      </c>
      <c r="C40" s="2" t="s">
        <v>50</v>
      </c>
      <c r="D40" s="2" t="s">
        <v>19</v>
      </c>
      <c r="E40" s="2" t="s">
        <v>20</v>
      </c>
      <c r="F40" s="3">
        <v>10.33</v>
      </c>
      <c r="G40" s="4">
        <v>44935.0</v>
      </c>
      <c r="H40" s="5">
        <f>IFERROR(__xludf.DUMMYFUNCTION("SPLIT(G40,""/"",TRUE)"),9.0)</f>
        <v>9</v>
      </c>
      <c r="I40" s="5">
        <f>IFERROR(__xludf.DUMMYFUNCTION("""COMPUTED_VALUE"""),1.0)</f>
        <v>1</v>
      </c>
      <c r="J40" s="5">
        <f>IFERROR(__xludf.DUMMYFUNCTION("""COMPUTED_VALUE"""),2023.0)</f>
        <v>2023</v>
      </c>
      <c r="N40" s="6">
        <f>STANDARDIZE(F:F,'Estatística'!$E$2,$M$2)</f>
        <v>-0.8341820536</v>
      </c>
      <c r="O40" s="6">
        <f>STANDARDIZE(F:F,'Estatística'!$C$2,$L$2)</f>
        <v>0.1143327425</v>
      </c>
    </row>
    <row r="41" ht="15.75" customHeight="1">
      <c r="A41" s="1">
        <v>29.0</v>
      </c>
      <c r="B41" s="2" t="s">
        <v>102</v>
      </c>
      <c r="C41" s="2" t="s">
        <v>103</v>
      </c>
      <c r="D41" s="2" t="s">
        <v>19</v>
      </c>
      <c r="E41" s="2" t="s">
        <v>42</v>
      </c>
      <c r="F41" s="3">
        <v>12.09</v>
      </c>
      <c r="G41" s="4">
        <v>44935.0</v>
      </c>
      <c r="H41" s="5">
        <f>IFERROR(__xludf.DUMMYFUNCTION("SPLIT(G41,""/"",TRUE)"),9.0)</f>
        <v>9</v>
      </c>
      <c r="I41" s="5">
        <f>IFERROR(__xludf.DUMMYFUNCTION("""COMPUTED_VALUE"""),1.0)</f>
        <v>1</v>
      </c>
      <c r="J41" s="5">
        <f>IFERROR(__xludf.DUMMYFUNCTION("""COMPUTED_VALUE"""),2023.0)</f>
        <v>2023</v>
      </c>
      <c r="N41" s="6">
        <f>STANDARDIZE(F:F,'Estatística'!$E$2,$M$2)</f>
        <v>-0.7370983198</v>
      </c>
      <c r="O41" s="6">
        <f>STANDARDIZE(F:F,'Estatística'!$C$2,$L$2)</f>
        <v>0.136616865</v>
      </c>
    </row>
    <row r="42" ht="15.75" customHeight="1">
      <c r="A42" s="1">
        <v>59.0</v>
      </c>
      <c r="B42" s="2" t="s">
        <v>84</v>
      </c>
      <c r="C42" s="2" t="s">
        <v>85</v>
      </c>
      <c r="D42" s="2" t="s">
        <v>19</v>
      </c>
      <c r="E42" s="2" t="s">
        <v>48</v>
      </c>
      <c r="F42" s="3">
        <v>57.22</v>
      </c>
      <c r="G42" s="4">
        <v>44936.0</v>
      </c>
      <c r="H42" s="5">
        <f>IFERROR(__xludf.DUMMYFUNCTION("SPLIT(G42,""/"",TRUE)"),10.0)</f>
        <v>10</v>
      </c>
      <c r="I42" s="5">
        <f>IFERROR(__xludf.DUMMYFUNCTION("""COMPUTED_VALUE"""),1.0)</f>
        <v>1</v>
      </c>
      <c r="J42" s="5">
        <f>IFERROR(__xludf.DUMMYFUNCTION("""COMPUTED_VALUE"""),2023.0)</f>
        <v>2023</v>
      </c>
      <c r="N42" s="6">
        <f>STANDARDIZE(F:F,'Estatística'!$E$2,$M$2)</f>
        <v>1.752327195</v>
      </c>
      <c r="O42" s="6">
        <f>STANDARDIZE(F:F,'Estatística'!$C$2,$L$2)</f>
        <v>0.7080273487</v>
      </c>
    </row>
    <row r="43" ht="15.75" customHeight="1">
      <c r="A43" s="1">
        <v>60.0</v>
      </c>
      <c r="B43" s="2" t="s">
        <v>58</v>
      </c>
      <c r="C43" s="2" t="s">
        <v>59</v>
      </c>
      <c r="D43" s="2" t="s">
        <v>25</v>
      </c>
      <c r="E43" s="2" t="s">
        <v>42</v>
      </c>
      <c r="F43" s="3">
        <v>8.44</v>
      </c>
      <c r="G43" s="4">
        <v>44936.0</v>
      </c>
      <c r="H43" s="5">
        <f>IFERROR(__xludf.DUMMYFUNCTION("SPLIT(G43,""/"",TRUE)"),10.0)</f>
        <v>10</v>
      </c>
      <c r="I43" s="5">
        <f>IFERROR(__xludf.DUMMYFUNCTION("""COMPUTED_VALUE"""),1.0)</f>
        <v>1</v>
      </c>
      <c r="J43" s="5">
        <f>IFERROR(__xludf.DUMMYFUNCTION("""COMPUTED_VALUE"""),2023.0)</f>
        <v>2023</v>
      </c>
      <c r="N43" s="6">
        <f>STANDARDIZE(F:F,'Estatística'!$E$2,$M$2)</f>
        <v>-0.938436745</v>
      </c>
      <c r="O43" s="6">
        <f>STANDARDIZE(F:F,'Estatística'!$C$2,$L$2)</f>
        <v>0.09040263358</v>
      </c>
    </row>
    <row r="44" ht="15.75" customHeight="1">
      <c r="A44" s="1">
        <v>43.0</v>
      </c>
      <c r="B44" s="2" t="s">
        <v>77</v>
      </c>
      <c r="C44" s="2" t="s">
        <v>78</v>
      </c>
      <c r="D44" s="2" t="s">
        <v>25</v>
      </c>
      <c r="E44" s="2" t="s">
        <v>48</v>
      </c>
      <c r="F44" s="3">
        <v>46.44</v>
      </c>
      <c r="G44" s="4">
        <v>44936.0</v>
      </c>
      <c r="H44" s="5">
        <f>IFERROR(__xludf.DUMMYFUNCTION("SPLIT(G44,""/"",TRUE)"),10.0)</f>
        <v>10</v>
      </c>
      <c r="I44" s="5">
        <f>IFERROR(__xludf.DUMMYFUNCTION("""COMPUTED_VALUE"""),1.0)</f>
        <v>1</v>
      </c>
      <c r="J44" s="5">
        <f>IFERROR(__xludf.DUMMYFUNCTION("""COMPUTED_VALUE"""),2023.0)</f>
        <v>2023</v>
      </c>
      <c r="N44" s="6">
        <f>STANDARDIZE(F:F,'Estatística'!$E$2,$M$2)</f>
        <v>1.157689326</v>
      </c>
      <c r="O44" s="6">
        <f>STANDARDIZE(F:F,'Estatística'!$C$2,$L$2)</f>
        <v>0.571537098</v>
      </c>
    </row>
    <row r="45" ht="15.75" customHeight="1">
      <c r="A45" s="1">
        <v>74.0</v>
      </c>
      <c r="B45" s="2" t="s">
        <v>17</v>
      </c>
      <c r="C45" s="2" t="s">
        <v>104</v>
      </c>
      <c r="D45" s="2" t="s">
        <v>25</v>
      </c>
      <c r="E45" s="2" t="s">
        <v>57</v>
      </c>
      <c r="F45" s="3">
        <v>18.97</v>
      </c>
      <c r="G45" s="4">
        <v>44936.0</v>
      </c>
      <c r="H45" s="5">
        <f>IFERROR(__xludf.DUMMYFUNCTION("SPLIT(G45,""/"",TRUE)"),10.0)</f>
        <v>10</v>
      </c>
      <c r="I45" s="5">
        <f>IFERROR(__xludf.DUMMYFUNCTION("""COMPUTED_VALUE"""),1.0)</f>
        <v>1</v>
      </c>
      <c r="J45" s="5">
        <f>IFERROR(__xludf.DUMMYFUNCTION("""COMPUTED_VALUE"""),2023.0)</f>
        <v>2023</v>
      </c>
      <c r="N45" s="6">
        <f>STANDARDIZE(F:F,'Estatística'!$E$2,$M$2)</f>
        <v>-0.3575891786</v>
      </c>
      <c r="O45" s="6">
        <f>STANDARDIZE(F:F,'Estatística'!$C$2,$L$2)</f>
        <v>0.223727526</v>
      </c>
    </row>
    <row r="46" ht="15.75" customHeight="1">
      <c r="A46" s="1">
        <v>100.0</v>
      </c>
      <c r="B46" s="2" t="s">
        <v>46</v>
      </c>
      <c r="C46" s="2" t="s">
        <v>47</v>
      </c>
      <c r="D46" s="2" t="s">
        <v>25</v>
      </c>
      <c r="E46" s="2" t="s">
        <v>32</v>
      </c>
      <c r="F46" s="3">
        <v>43.3</v>
      </c>
      <c r="G46" s="4">
        <v>44936.0</v>
      </c>
      <c r="H46" s="5">
        <f>IFERROR(__xludf.DUMMYFUNCTION("SPLIT(G46,""/"",TRUE)"),10.0)</f>
        <v>10</v>
      </c>
      <c r="I46" s="5">
        <f>IFERROR(__xludf.DUMMYFUNCTION("""COMPUTED_VALUE"""),1.0)</f>
        <v>1</v>
      </c>
      <c r="J46" s="5">
        <f>IFERROR(__xludf.DUMMYFUNCTION("""COMPUTED_VALUE"""),2023.0)</f>
        <v>2023</v>
      </c>
      <c r="N46" s="6">
        <f>STANDARDIZE(F:F,'Estatística'!$E$2,$M$2)</f>
        <v>0.9844831187</v>
      </c>
      <c r="O46" s="6">
        <f>STANDARDIZE(F:F,'Estatística'!$C$2,$L$2)</f>
        <v>0.5317801975</v>
      </c>
    </row>
    <row r="47" ht="15.75" customHeight="1">
      <c r="A47" s="1">
        <v>35.0</v>
      </c>
      <c r="B47" s="2" t="s">
        <v>105</v>
      </c>
      <c r="C47" s="2" t="s">
        <v>106</v>
      </c>
      <c r="D47" s="2" t="s">
        <v>25</v>
      </c>
      <c r="E47" s="2" t="s">
        <v>70</v>
      </c>
      <c r="F47" s="3">
        <v>10.63</v>
      </c>
      <c r="G47" s="4">
        <v>44937.0</v>
      </c>
      <c r="H47" s="5">
        <f>IFERROR(__xludf.DUMMYFUNCTION("SPLIT(G47,""/"",TRUE)"),11.0)</f>
        <v>11</v>
      </c>
      <c r="I47" s="5">
        <f>IFERROR(__xludf.DUMMYFUNCTION("""COMPUTED_VALUE"""),1.0)</f>
        <v>1</v>
      </c>
      <c r="J47" s="5">
        <f>IFERROR(__xludf.DUMMYFUNCTION("""COMPUTED_VALUE"""),2023.0)</f>
        <v>2023</v>
      </c>
      <c r="N47" s="6">
        <f>STANDARDIZE(F:F,'Estatística'!$E$2,$M$2)</f>
        <v>-0.8176336899</v>
      </c>
      <c r="O47" s="6">
        <f>STANDARDIZE(F:F,'Estatística'!$C$2,$L$2)</f>
        <v>0.1181311724</v>
      </c>
    </row>
    <row r="48" ht="15.75" customHeight="1">
      <c r="A48" s="1">
        <v>56.0</v>
      </c>
      <c r="B48" s="2" t="s">
        <v>107</v>
      </c>
      <c r="C48" s="2" t="s">
        <v>108</v>
      </c>
      <c r="D48" s="2" t="s">
        <v>25</v>
      </c>
      <c r="E48" s="2" t="s">
        <v>45</v>
      </c>
      <c r="F48" s="3">
        <v>1.55</v>
      </c>
      <c r="G48" s="4">
        <v>44937.0</v>
      </c>
      <c r="H48" s="5">
        <f>IFERROR(__xludf.DUMMYFUNCTION("SPLIT(G48,""/"",TRUE)"),11.0)</f>
        <v>11</v>
      </c>
      <c r="I48" s="5">
        <f>IFERROR(__xludf.DUMMYFUNCTION("""COMPUTED_VALUE"""),1.0)</f>
        <v>1</v>
      </c>
      <c r="J48" s="5">
        <f>IFERROR(__xludf.DUMMYFUNCTION("""COMPUTED_VALUE"""),2023.0)</f>
        <v>2023</v>
      </c>
      <c r="N48" s="6">
        <f>STANDARDIZE(F:F,'Estatística'!$E$2,$M$2)</f>
        <v>-1.318497498</v>
      </c>
      <c r="O48" s="6">
        <f>STANDARDIZE(F:F,'Estatística'!$C$2,$L$2)</f>
        <v>0.003165358319</v>
      </c>
    </row>
    <row r="49" ht="15.75" customHeight="1">
      <c r="A49" s="1">
        <v>93.0</v>
      </c>
      <c r="B49" s="2" t="s">
        <v>109</v>
      </c>
      <c r="C49" s="2" t="s">
        <v>110</v>
      </c>
      <c r="D49" s="2" t="s">
        <v>19</v>
      </c>
      <c r="E49" s="2" t="s">
        <v>28</v>
      </c>
      <c r="F49" s="3">
        <v>41.79</v>
      </c>
      <c r="G49" s="4">
        <v>44937.0</v>
      </c>
      <c r="H49" s="5">
        <f>IFERROR(__xludf.DUMMYFUNCTION("SPLIT(G49,""/"",TRUE)"),11.0)</f>
        <v>11</v>
      </c>
      <c r="I49" s="5">
        <f>IFERROR(__xludf.DUMMYFUNCTION("""COMPUTED_VALUE"""),1.0)</f>
        <v>1</v>
      </c>
      <c r="J49" s="5">
        <f>IFERROR(__xludf.DUMMYFUNCTION("""COMPUTED_VALUE"""),2023.0)</f>
        <v>2023</v>
      </c>
      <c r="N49" s="6">
        <f>STANDARDIZE(F:F,'Estatística'!$E$2,$M$2)</f>
        <v>0.901189688</v>
      </c>
      <c r="O49" s="6">
        <f>STANDARDIZE(F:F,'Estatística'!$C$2,$L$2)</f>
        <v>0.5126614333</v>
      </c>
    </row>
    <row r="50" ht="15.75" customHeight="1">
      <c r="A50" s="1">
        <v>22.0</v>
      </c>
      <c r="B50" s="2" t="s">
        <v>111</v>
      </c>
      <c r="C50" s="2" t="s">
        <v>112</v>
      </c>
      <c r="D50" s="2" t="s">
        <v>25</v>
      </c>
      <c r="E50" s="2" t="s">
        <v>20</v>
      </c>
      <c r="F50" s="3">
        <v>10.17</v>
      </c>
      <c r="G50" s="4">
        <v>44937.0</v>
      </c>
      <c r="H50" s="5">
        <f>IFERROR(__xludf.DUMMYFUNCTION("SPLIT(G50,""/"",TRUE)"),11.0)</f>
        <v>11</v>
      </c>
      <c r="I50" s="5">
        <f>IFERROR(__xludf.DUMMYFUNCTION("""COMPUTED_VALUE"""),1.0)</f>
        <v>1</v>
      </c>
      <c r="J50" s="5">
        <f>IFERROR(__xludf.DUMMYFUNCTION("""COMPUTED_VALUE"""),2023.0)</f>
        <v>2023</v>
      </c>
      <c r="N50" s="6">
        <f>STANDARDIZE(F:F,'Estatística'!$E$2,$M$2)</f>
        <v>-0.8430078476</v>
      </c>
      <c r="O50" s="6">
        <f>STANDARDIZE(F:F,'Estatística'!$C$2,$L$2)</f>
        <v>0.1123069131</v>
      </c>
    </row>
    <row r="51" ht="15.75" customHeight="1">
      <c r="A51" s="1">
        <v>59.0</v>
      </c>
      <c r="B51" s="2" t="s">
        <v>84</v>
      </c>
      <c r="C51" s="2" t="s">
        <v>85</v>
      </c>
      <c r="D51" s="2" t="s">
        <v>19</v>
      </c>
      <c r="E51" s="2" t="s">
        <v>28</v>
      </c>
      <c r="F51" s="3">
        <v>41.96</v>
      </c>
      <c r="G51" s="4">
        <v>44937.0</v>
      </c>
      <c r="H51" s="5">
        <f>IFERROR(__xludf.DUMMYFUNCTION("SPLIT(G51,""/"",TRUE)"),11.0)</f>
        <v>11</v>
      </c>
      <c r="I51" s="5">
        <f>IFERROR(__xludf.DUMMYFUNCTION("""COMPUTED_VALUE"""),1.0)</f>
        <v>1</v>
      </c>
      <c r="J51" s="5">
        <f>IFERROR(__xludf.DUMMYFUNCTION("""COMPUTED_VALUE"""),2023.0)</f>
        <v>2023</v>
      </c>
      <c r="N51" s="6">
        <f>STANDARDIZE(F:F,'Estatística'!$E$2,$M$2)</f>
        <v>0.9105670941</v>
      </c>
      <c r="O51" s="6">
        <f>STANDARDIZE(F:F,'Estatística'!$C$2,$L$2)</f>
        <v>0.5148138769</v>
      </c>
    </row>
    <row r="52" ht="15.75" customHeight="1">
      <c r="A52" s="1">
        <v>72.0</v>
      </c>
      <c r="B52" s="2" t="s">
        <v>113</v>
      </c>
      <c r="C52" s="2" t="s">
        <v>114</v>
      </c>
      <c r="D52" s="2" t="s">
        <v>19</v>
      </c>
      <c r="E52" s="2" t="s">
        <v>48</v>
      </c>
      <c r="F52" s="3">
        <v>63.3</v>
      </c>
      <c r="G52" s="4">
        <v>44938.0</v>
      </c>
      <c r="H52" s="5">
        <f>IFERROR(__xludf.DUMMYFUNCTION("SPLIT(G52,""/"",TRUE)"),12.0)</f>
        <v>12</v>
      </c>
      <c r="I52" s="5">
        <f>IFERROR(__xludf.DUMMYFUNCTION("""COMPUTED_VALUE"""),1.0)</f>
        <v>1</v>
      </c>
      <c r="J52" s="5">
        <f>IFERROR(__xludf.DUMMYFUNCTION("""COMPUTED_VALUE"""),2023.0)</f>
        <v>2023</v>
      </c>
      <c r="N52" s="6">
        <f>STANDARDIZE(F:F,'Estatística'!$E$2,$M$2)</f>
        <v>2.087707366</v>
      </c>
      <c r="O52" s="6">
        <f>STANDARDIZE(F:F,'Estatística'!$C$2,$L$2)</f>
        <v>0.785008863</v>
      </c>
    </row>
    <row r="53" ht="15.75" customHeight="1">
      <c r="A53" s="1">
        <v>89.0</v>
      </c>
      <c r="B53" s="2" t="s">
        <v>115</v>
      </c>
      <c r="C53" s="2" t="s">
        <v>116</v>
      </c>
      <c r="D53" s="2" t="s">
        <v>25</v>
      </c>
      <c r="E53" s="2" t="s">
        <v>52</v>
      </c>
      <c r="F53" s="3">
        <v>28.67</v>
      </c>
      <c r="G53" s="4">
        <v>44938.0</v>
      </c>
      <c r="H53" s="5">
        <f>IFERROR(__xludf.DUMMYFUNCTION("SPLIT(G53,""/"",TRUE)"),12.0)</f>
        <v>12</v>
      </c>
      <c r="I53" s="5">
        <f>IFERROR(__xludf.DUMMYFUNCTION("""COMPUTED_VALUE"""),1.0)</f>
        <v>1</v>
      </c>
      <c r="J53" s="5">
        <f>IFERROR(__xludf.DUMMYFUNCTION("""COMPUTED_VALUE"""),2023.0)</f>
        <v>2023</v>
      </c>
      <c r="N53" s="6">
        <f>STANDARDIZE(F:F,'Estatística'!$E$2,$M$2)</f>
        <v>0.1774745815</v>
      </c>
      <c r="O53" s="6">
        <f>STANDARDIZE(F:F,'Estatística'!$C$2,$L$2)</f>
        <v>0.3465434287</v>
      </c>
    </row>
    <row r="54" ht="15.75" customHeight="1">
      <c r="A54" s="1">
        <v>79.0</v>
      </c>
      <c r="B54" s="2" t="s">
        <v>82</v>
      </c>
      <c r="C54" s="2" t="s">
        <v>83</v>
      </c>
      <c r="D54" s="2" t="s">
        <v>25</v>
      </c>
      <c r="E54" s="2" t="s">
        <v>36</v>
      </c>
      <c r="F54" s="3">
        <v>28.38</v>
      </c>
      <c r="G54" s="4">
        <v>44938.0</v>
      </c>
      <c r="H54" s="5">
        <f>IFERROR(__xludf.DUMMYFUNCTION("SPLIT(G54,""/"",TRUE)"),12.0)</f>
        <v>12</v>
      </c>
      <c r="I54" s="5">
        <f>IFERROR(__xludf.DUMMYFUNCTION("""COMPUTED_VALUE"""),1.0)</f>
        <v>1</v>
      </c>
      <c r="J54" s="5">
        <f>IFERROR(__xludf.DUMMYFUNCTION("""COMPUTED_VALUE"""),2023.0)</f>
        <v>2023</v>
      </c>
      <c r="N54" s="6">
        <f>STANDARDIZE(F:F,'Estatística'!$E$2,$M$2)</f>
        <v>0.1614778299</v>
      </c>
      <c r="O54" s="6">
        <f>STANDARDIZE(F:F,'Estatística'!$C$2,$L$2)</f>
        <v>0.3428716131</v>
      </c>
    </row>
    <row r="55" ht="15.75" customHeight="1">
      <c r="A55" s="1">
        <v>4.0</v>
      </c>
      <c r="B55" s="2" t="s">
        <v>98</v>
      </c>
      <c r="C55" s="2" t="s">
        <v>99</v>
      </c>
      <c r="D55" s="2" t="s">
        <v>19</v>
      </c>
      <c r="E55" s="2" t="s">
        <v>33</v>
      </c>
      <c r="F55" s="3">
        <v>26.72</v>
      </c>
      <c r="G55" s="4">
        <v>44938.0</v>
      </c>
      <c r="H55" s="5">
        <f>IFERROR(__xludf.DUMMYFUNCTION("SPLIT(G55,""/"",TRUE)"),12.0)</f>
        <v>12</v>
      </c>
      <c r="I55" s="5">
        <f>IFERROR(__xludf.DUMMYFUNCTION("""COMPUTED_VALUE"""),1.0)</f>
        <v>1</v>
      </c>
      <c r="J55" s="5">
        <f>IFERROR(__xludf.DUMMYFUNCTION("""COMPUTED_VALUE"""),2023.0)</f>
        <v>2023</v>
      </c>
      <c r="N55" s="6">
        <f>STANDARDIZE(F:F,'Estatística'!$E$2,$M$2)</f>
        <v>0.06991021735</v>
      </c>
      <c r="O55" s="6">
        <f>STANDARDIZE(F:F,'Estatística'!$C$2,$L$2)</f>
        <v>0.3218536338</v>
      </c>
    </row>
    <row r="56" ht="15.75" customHeight="1">
      <c r="A56" s="1">
        <v>13.0</v>
      </c>
      <c r="B56" s="2" t="s">
        <v>117</v>
      </c>
      <c r="C56" s="2" t="s">
        <v>118</v>
      </c>
      <c r="D56" s="2" t="s">
        <v>25</v>
      </c>
      <c r="E56" s="2" t="s">
        <v>32</v>
      </c>
      <c r="F56" s="3">
        <v>55.27</v>
      </c>
      <c r="G56" s="4">
        <v>44938.0</v>
      </c>
      <c r="H56" s="5">
        <f>IFERROR(__xludf.DUMMYFUNCTION("SPLIT(G56,""/"",TRUE)"),12.0)</f>
        <v>12</v>
      </c>
      <c r="I56" s="5">
        <f>IFERROR(__xludf.DUMMYFUNCTION("""COMPUTED_VALUE"""),1.0)</f>
        <v>1</v>
      </c>
      <c r="J56" s="5">
        <f>IFERROR(__xludf.DUMMYFUNCTION("""COMPUTED_VALUE"""),2023.0)</f>
        <v>2023</v>
      </c>
      <c r="N56" s="6">
        <f>STANDARDIZE(F:F,'Estatística'!$E$2,$M$2)</f>
        <v>1.644762831</v>
      </c>
      <c r="O56" s="6">
        <f>STANDARDIZE(F:F,'Estatística'!$C$2,$L$2)</f>
        <v>0.6833375538</v>
      </c>
    </row>
    <row r="57" ht="15.75" customHeight="1">
      <c r="A57" s="1">
        <v>74.0</v>
      </c>
      <c r="B57" s="2" t="s">
        <v>17</v>
      </c>
      <c r="C57" s="2" t="s">
        <v>104</v>
      </c>
      <c r="D57" s="2" t="s">
        <v>25</v>
      </c>
      <c r="E57" s="2" t="s">
        <v>51</v>
      </c>
      <c r="F57" s="3">
        <v>76.14</v>
      </c>
      <c r="G57" s="4">
        <v>44938.0</v>
      </c>
      <c r="H57" s="5">
        <f>IFERROR(__xludf.DUMMYFUNCTION("SPLIT(G57,""/"",TRUE)"),12.0)</f>
        <v>12</v>
      </c>
      <c r="I57" s="5">
        <f>IFERROR(__xludf.DUMMYFUNCTION("""COMPUTED_VALUE"""),1.0)</f>
        <v>1</v>
      </c>
      <c r="J57" s="5">
        <f>IFERROR(__xludf.DUMMYFUNCTION("""COMPUTED_VALUE"""),2023.0)</f>
        <v>2023</v>
      </c>
      <c r="N57" s="6">
        <f>STANDARDIZE(F:F,'Estatística'!$E$2,$M$2)</f>
        <v>2.795977333</v>
      </c>
      <c r="O57" s="6">
        <f>STANDARDIZE(F:F,'Estatística'!$C$2,$L$2)</f>
        <v>0.9475816662</v>
      </c>
    </row>
    <row r="58" ht="15.75" customHeight="1">
      <c r="A58" s="1">
        <v>48.0</v>
      </c>
      <c r="B58" s="2" t="s">
        <v>39</v>
      </c>
      <c r="C58" s="2" t="s">
        <v>43</v>
      </c>
      <c r="D58" s="2" t="s">
        <v>25</v>
      </c>
      <c r="E58" s="2" t="s">
        <v>70</v>
      </c>
      <c r="F58" s="3">
        <v>12.52</v>
      </c>
      <c r="G58" s="4">
        <v>44938.0</v>
      </c>
      <c r="H58" s="5">
        <f>IFERROR(__xludf.DUMMYFUNCTION("SPLIT(G58,""/"",TRUE)"),12.0)</f>
        <v>12</v>
      </c>
      <c r="I58" s="5">
        <f>IFERROR(__xludf.DUMMYFUNCTION("""COMPUTED_VALUE"""),1.0)</f>
        <v>1</v>
      </c>
      <c r="J58" s="5">
        <f>IFERROR(__xludf.DUMMYFUNCTION("""COMPUTED_VALUE"""),2023.0)</f>
        <v>2023</v>
      </c>
      <c r="N58" s="6">
        <f>STANDARDIZE(F:F,'Estatística'!$E$2,$M$2)</f>
        <v>-0.7133789985</v>
      </c>
      <c r="O58" s="6">
        <f>STANDARDIZE(F:F,'Estatística'!$C$2,$L$2)</f>
        <v>0.1420612813</v>
      </c>
    </row>
    <row r="59" ht="15.75" customHeight="1">
      <c r="A59" s="1">
        <v>24.0</v>
      </c>
      <c r="B59" s="2" t="s">
        <v>119</v>
      </c>
      <c r="C59" s="2" t="s">
        <v>120</v>
      </c>
      <c r="D59" s="2" t="s">
        <v>25</v>
      </c>
      <c r="E59" s="2" t="s">
        <v>33</v>
      </c>
      <c r="F59" s="3">
        <v>27.39</v>
      </c>
      <c r="G59" s="4">
        <v>44938.0</v>
      </c>
      <c r="H59" s="5">
        <f>IFERROR(__xludf.DUMMYFUNCTION("SPLIT(G59,""/"",TRUE)"),12.0)</f>
        <v>12</v>
      </c>
      <c r="I59" s="5">
        <f>IFERROR(__xludf.DUMMYFUNCTION("""COMPUTED_VALUE"""),1.0)</f>
        <v>1</v>
      </c>
      <c r="J59" s="5">
        <f>IFERROR(__xludf.DUMMYFUNCTION("""COMPUTED_VALUE"""),2023.0)</f>
        <v>2023</v>
      </c>
      <c r="N59" s="6">
        <f>STANDARDIZE(F:F,'Estatística'!$E$2,$M$2)</f>
        <v>0.1068682296</v>
      </c>
      <c r="O59" s="6">
        <f>STANDARDIZE(F:F,'Estatística'!$C$2,$L$2)</f>
        <v>0.3303367941</v>
      </c>
    </row>
    <row r="60" ht="15.75" customHeight="1">
      <c r="A60" s="1">
        <v>84.0</v>
      </c>
      <c r="B60" s="2" t="s">
        <v>121</v>
      </c>
      <c r="C60" s="2" t="s">
        <v>122</v>
      </c>
      <c r="D60" s="2" t="s">
        <v>19</v>
      </c>
      <c r="E60" s="2" t="s">
        <v>28</v>
      </c>
      <c r="F60" s="3">
        <v>33.05</v>
      </c>
      <c r="G60" s="4">
        <v>44938.0</v>
      </c>
      <c r="H60" s="5">
        <f>IFERROR(__xludf.DUMMYFUNCTION("SPLIT(G60,""/"",TRUE)"),12.0)</f>
        <v>12</v>
      </c>
      <c r="I60" s="5">
        <f>IFERROR(__xludf.DUMMYFUNCTION("""COMPUTED_VALUE"""),1.0)</f>
        <v>1</v>
      </c>
      <c r="J60" s="5">
        <f>IFERROR(__xludf.DUMMYFUNCTION("""COMPUTED_VALUE"""),2023.0)</f>
        <v>2023</v>
      </c>
      <c r="N60" s="6">
        <f>STANDARDIZE(F:F,'Estatística'!$E$2,$M$2)</f>
        <v>0.4190806917</v>
      </c>
      <c r="O60" s="6">
        <f>STANDARDIZE(F:F,'Estatística'!$C$2,$L$2)</f>
        <v>0.4020005065</v>
      </c>
    </row>
    <row r="61" ht="15.75" customHeight="1">
      <c r="A61" s="1">
        <v>7.0</v>
      </c>
      <c r="B61" s="2" t="s">
        <v>94</v>
      </c>
      <c r="C61" s="2" t="s">
        <v>95</v>
      </c>
      <c r="D61" s="2" t="s">
        <v>19</v>
      </c>
      <c r="E61" s="2" t="s">
        <v>36</v>
      </c>
      <c r="F61" s="3">
        <v>37.71</v>
      </c>
      <c r="G61" s="4">
        <v>44939.0</v>
      </c>
      <c r="H61" s="5">
        <f>IFERROR(__xludf.DUMMYFUNCTION("SPLIT(G61,""/"",TRUE)"),13.0)</f>
        <v>13</v>
      </c>
      <c r="I61" s="5">
        <f>IFERROR(__xludf.DUMMYFUNCTION("""COMPUTED_VALUE"""),1.0)</f>
        <v>1</v>
      </c>
      <c r="J61" s="5">
        <f>IFERROR(__xludf.DUMMYFUNCTION("""COMPUTED_VALUE"""),2023.0)</f>
        <v>2023</v>
      </c>
      <c r="N61" s="6">
        <f>STANDARDIZE(F:F,'Estatística'!$E$2,$M$2)</f>
        <v>0.6761319414</v>
      </c>
      <c r="O61" s="6">
        <f>STANDARDIZE(F:F,'Estatística'!$C$2,$L$2)</f>
        <v>0.4610027855</v>
      </c>
    </row>
    <row r="62" ht="15.75" customHeight="1">
      <c r="A62" s="1">
        <v>60.0</v>
      </c>
      <c r="B62" s="2" t="s">
        <v>58</v>
      </c>
      <c r="C62" s="2" t="s">
        <v>59</v>
      </c>
      <c r="D62" s="2" t="s">
        <v>25</v>
      </c>
      <c r="E62" s="2" t="s">
        <v>45</v>
      </c>
      <c r="F62" s="3">
        <v>2.16</v>
      </c>
      <c r="G62" s="4">
        <v>44939.0</v>
      </c>
      <c r="H62" s="5">
        <f>IFERROR(__xludf.DUMMYFUNCTION("SPLIT(G62,""/"",TRUE)"),13.0)</f>
        <v>13</v>
      </c>
      <c r="I62" s="5">
        <f>IFERROR(__xludf.DUMMYFUNCTION("""COMPUTED_VALUE"""),1.0)</f>
        <v>1</v>
      </c>
      <c r="J62" s="5">
        <f>IFERROR(__xludf.DUMMYFUNCTION("""COMPUTED_VALUE"""),2023.0)</f>
        <v>2023</v>
      </c>
      <c r="N62" s="6">
        <f>STANDARDIZE(F:F,'Estatística'!$E$2,$M$2)</f>
        <v>-1.284849159</v>
      </c>
      <c r="O62" s="6">
        <f>STANDARDIZE(F:F,'Estatística'!$C$2,$L$2)</f>
        <v>0.01088883262</v>
      </c>
    </row>
    <row r="63" ht="15.75" customHeight="1">
      <c r="A63" s="1">
        <v>46.0</v>
      </c>
      <c r="B63" s="2" t="s">
        <v>123</v>
      </c>
      <c r="C63" s="2" t="s">
        <v>124</v>
      </c>
      <c r="D63" s="2" t="s">
        <v>19</v>
      </c>
      <c r="E63" s="2" t="s">
        <v>38</v>
      </c>
      <c r="F63" s="3">
        <v>3.14</v>
      </c>
      <c r="G63" s="4">
        <v>44939.0</v>
      </c>
      <c r="H63" s="5">
        <f>IFERROR(__xludf.DUMMYFUNCTION("SPLIT(G63,""/"",TRUE)"),13.0)</f>
        <v>13</v>
      </c>
      <c r="I63" s="5">
        <f>IFERROR(__xludf.DUMMYFUNCTION("""COMPUTED_VALUE"""),1.0)</f>
        <v>1</v>
      </c>
      <c r="J63" s="5">
        <f>IFERROR(__xludf.DUMMYFUNCTION("""COMPUTED_VALUE"""),2023.0)</f>
        <v>2023</v>
      </c>
      <c r="N63" s="6">
        <f>STANDARDIZE(F:F,'Estatística'!$E$2,$M$2)</f>
        <v>-1.230791171</v>
      </c>
      <c r="O63" s="6">
        <f>STANDARDIZE(F:F,'Estatística'!$C$2,$L$2)</f>
        <v>0.02329703722</v>
      </c>
    </row>
    <row r="64" ht="15.75" customHeight="1">
      <c r="A64" s="1">
        <v>93.0</v>
      </c>
      <c r="B64" s="2" t="s">
        <v>109</v>
      </c>
      <c r="C64" s="2" t="s">
        <v>110</v>
      </c>
      <c r="D64" s="2" t="s">
        <v>25</v>
      </c>
      <c r="E64" s="2" t="s">
        <v>33</v>
      </c>
      <c r="F64" s="3">
        <v>31.86</v>
      </c>
      <c r="G64" s="4">
        <v>44939.0</v>
      </c>
      <c r="H64" s="5">
        <f>IFERROR(__xludf.DUMMYFUNCTION("SPLIT(G64,""/"",TRUE)"),13.0)</f>
        <v>13</v>
      </c>
      <c r="I64" s="5">
        <f>IFERROR(__xludf.DUMMYFUNCTION("""COMPUTED_VALUE"""),1.0)</f>
        <v>1</v>
      </c>
      <c r="J64" s="5">
        <f>IFERROR(__xludf.DUMMYFUNCTION("""COMPUTED_VALUE"""),2023.0)</f>
        <v>2023</v>
      </c>
      <c r="N64" s="6">
        <f>STANDARDIZE(F:F,'Estatística'!$E$2,$M$2)</f>
        <v>0.353438849</v>
      </c>
      <c r="O64" s="6">
        <f>STANDARDIZE(F:F,'Estatística'!$C$2,$L$2)</f>
        <v>0.3869334009</v>
      </c>
    </row>
    <row r="65" ht="15.75" customHeight="1">
      <c r="A65" s="1">
        <v>69.0</v>
      </c>
      <c r="B65" s="2" t="s">
        <v>88</v>
      </c>
      <c r="C65" s="2" t="s">
        <v>125</v>
      </c>
      <c r="D65" s="2" t="s">
        <v>19</v>
      </c>
      <c r="E65" s="2" t="s">
        <v>27</v>
      </c>
      <c r="F65" s="3">
        <v>13.44</v>
      </c>
      <c r="G65" s="4">
        <v>44940.0</v>
      </c>
      <c r="H65" s="5">
        <f>IFERROR(__xludf.DUMMYFUNCTION("SPLIT(G65,""/"",TRUE)"),14.0)</f>
        <v>14</v>
      </c>
      <c r="I65" s="5">
        <f>IFERROR(__xludf.DUMMYFUNCTION("""COMPUTED_VALUE"""),1.0)</f>
        <v>1</v>
      </c>
      <c r="J65" s="5">
        <f>IFERROR(__xludf.DUMMYFUNCTION("""COMPUTED_VALUE"""),2023.0)</f>
        <v>2023</v>
      </c>
      <c r="N65" s="6">
        <f>STANDARDIZE(F:F,'Estatística'!$E$2,$M$2)</f>
        <v>-0.6626306831</v>
      </c>
      <c r="O65" s="6">
        <f>STANDARDIZE(F:F,'Estatística'!$C$2,$L$2)</f>
        <v>0.1537097999</v>
      </c>
    </row>
    <row r="66" ht="15.75" customHeight="1">
      <c r="A66" s="1">
        <v>32.0</v>
      </c>
      <c r="B66" s="2" t="s">
        <v>126</v>
      </c>
      <c r="C66" s="2" t="s">
        <v>127</v>
      </c>
      <c r="D66" s="2" t="s">
        <v>25</v>
      </c>
      <c r="E66" s="2" t="s">
        <v>32</v>
      </c>
      <c r="F66" s="3">
        <v>41.64</v>
      </c>
      <c r="G66" s="4">
        <v>44940.0</v>
      </c>
      <c r="H66" s="5">
        <f>IFERROR(__xludf.DUMMYFUNCTION("SPLIT(G66,""/"",TRUE)"),14.0)</f>
        <v>14</v>
      </c>
      <c r="I66" s="5">
        <f>IFERROR(__xludf.DUMMYFUNCTION("""COMPUTED_VALUE"""),1.0)</f>
        <v>1</v>
      </c>
      <c r="J66" s="5">
        <f>IFERROR(__xludf.DUMMYFUNCTION("""COMPUTED_VALUE"""),2023.0)</f>
        <v>2023</v>
      </c>
      <c r="N66" s="6">
        <f>STANDARDIZE(F:F,'Estatística'!$E$2,$M$2)</f>
        <v>0.8929155061</v>
      </c>
      <c r="O66" s="6">
        <f>STANDARDIZE(F:F,'Estatística'!$C$2,$L$2)</f>
        <v>0.5107622183</v>
      </c>
    </row>
    <row r="67" ht="15.75" customHeight="1">
      <c r="A67" s="1">
        <v>84.0</v>
      </c>
      <c r="B67" s="2" t="s">
        <v>121</v>
      </c>
      <c r="C67" s="2" t="s">
        <v>122</v>
      </c>
      <c r="D67" s="2" t="s">
        <v>19</v>
      </c>
      <c r="E67" s="2" t="s">
        <v>32</v>
      </c>
      <c r="F67" s="3">
        <v>45.96</v>
      </c>
      <c r="G67" s="4">
        <v>44940.0</v>
      </c>
      <c r="H67" s="5">
        <f>IFERROR(__xludf.DUMMYFUNCTION("SPLIT(G67,""/"",TRUE)"),14.0)</f>
        <v>14</v>
      </c>
      <c r="I67" s="5">
        <f>IFERROR(__xludf.DUMMYFUNCTION("""COMPUTED_VALUE"""),1.0)</f>
        <v>1</v>
      </c>
      <c r="J67" s="5">
        <f>IFERROR(__xludf.DUMMYFUNCTION("""COMPUTED_VALUE"""),2023.0)</f>
        <v>2023</v>
      </c>
      <c r="N67" s="6">
        <f>STANDARDIZE(F:F,'Estatística'!$E$2,$M$2)</f>
        <v>1.131211944</v>
      </c>
      <c r="O67" s="6">
        <f>STANDARDIZE(F:F,'Estatística'!$C$2,$L$2)</f>
        <v>0.56545961</v>
      </c>
    </row>
    <row r="68" ht="15.75" customHeight="1">
      <c r="A68" s="1">
        <v>10.0</v>
      </c>
      <c r="B68" s="2" t="s">
        <v>128</v>
      </c>
      <c r="C68" s="2" t="s">
        <v>129</v>
      </c>
      <c r="D68" s="2" t="s">
        <v>19</v>
      </c>
      <c r="E68" s="2" t="s">
        <v>38</v>
      </c>
      <c r="F68" s="3">
        <v>4.7</v>
      </c>
      <c r="G68" s="4">
        <v>44940.0</v>
      </c>
      <c r="H68" s="5">
        <f>IFERROR(__xludf.DUMMYFUNCTION("SPLIT(G68,""/"",TRUE)"),14.0)</f>
        <v>14</v>
      </c>
      <c r="I68" s="5">
        <f>IFERROR(__xludf.DUMMYFUNCTION("""COMPUTED_VALUE"""),1.0)</f>
        <v>1</v>
      </c>
      <c r="J68" s="5">
        <f>IFERROR(__xludf.DUMMYFUNCTION("""COMPUTED_VALUE"""),2023.0)</f>
        <v>2023</v>
      </c>
      <c r="N68" s="6">
        <f>STANDARDIZE(F:F,'Estatística'!$E$2,$M$2)</f>
        <v>-1.144739679</v>
      </c>
      <c r="O68" s="6">
        <f>STANDARDIZE(F:F,'Estatística'!$C$2,$L$2)</f>
        <v>0.04304887313</v>
      </c>
    </row>
    <row r="69" ht="15.75" customHeight="1">
      <c r="A69" s="1">
        <v>71.0</v>
      </c>
      <c r="B69" s="2" t="s">
        <v>130</v>
      </c>
      <c r="C69" s="2" t="s">
        <v>131</v>
      </c>
      <c r="D69" s="2" t="s">
        <v>25</v>
      </c>
      <c r="E69" s="2" t="s">
        <v>20</v>
      </c>
      <c r="F69" s="3">
        <v>10.53</v>
      </c>
      <c r="G69" s="4">
        <v>44940.0</v>
      </c>
      <c r="H69" s="5">
        <f>IFERROR(__xludf.DUMMYFUNCTION("SPLIT(G69,""/"",TRUE)"),14.0)</f>
        <v>14</v>
      </c>
      <c r="I69" s="5">
        <f>IFERROR(__xludf.DUMMYFUNCTION("""COMPUTED_VALUE"""),1.0)</f>
        <v>1</v>
      </c>
      <c r="J69" s="5">
        <f>IFERROR(__xludf.DUMMYFUNCTION("""COMPUTED_VALUE"""),2023.0)</f>
        <v>2023</v>
      </c>
      <c r="N69" s="6">
        <f>STANDARDIZE(F:F,'Estatística'!$E$2,$M$2)</f>
        <v>-0.8231498111</v>
      </c>
      <c r="O69" s="6">
        <f>STANDARDIZE(F:F,'Estatística'!$C$2,$L$2)</f>
        <v>0.1168650291</v>
      </c>
    </row>
    <row r="70" ht="15.75" customHeight="1">
      <c r="A70" s="1">
        <v>70.0</v>
      </c>
      <c r="B70" s="2" t="s">
        <v>132</v>
      </c>
      <c r="C70" s="2" t="s">
        <v>133</v>
      </c>
      <c r="D70" s="2" t="s">
        <v>25</v>
      </c>
      <c r="E70" s="2" t="s">
        <v>20</v>
      </c>
      <c r="F70" s="3">
        <v>10.44</v>
      </c>
      <c r="G70" s="4">
        <v>44940.0</v>
      </c>
      <c r="H70" s="5">
        <f>IFERROR(__xludf.DUMMYFUNCTION("SPLIT(G70,""/"",TRUE)"),14.0)</f>
        <v>14</v>
      </c>
      <c r="I70" s="5">
        <f>IFERROR(__xludf.DUMMYFUNCTION("""COMPUTED_VALUE"""),1.0)</f>
        <v>1</v>
      </c>
      <c r="J70" s="5">
        <f>IFERROR(__xludf.DUMMYFUNCTION("""COMPUTED_VALUE"""),2023.0)</f>
        <v>2023</v>
      </c>
      <c r="N70" s="6">
        <f>STANDARDIZE(F:F,'Estatística'!$E$2,$M$2)</f>
        <v>-0.8281143203</v>
      </c>
      <c r="O70" s="6">
        <f>STANDARDIZE(F:F,'Estatística'!$C$2,$L$2)</f>
        <v>0.1157255001</v>
      </c>
    </row>
    <row r="71" ht="15.75" customHeight="1">
      <c r="A71" s="1">
        <v>50.0</v>
      </c>
      <c r="B71" s="2" t="s">
        <v>29</v>
      </c>
      <c r="C71" s="2" t="s">
        <v>30</v>
      </c>
      <c r="D71" s="2" t="s">
        <v>25</v>
      </c>
      <c r="E71" s="2" t="s">
        <v>28</v>
      </c>
      <c r="F71" s="3">
        <v>35.38</v>
      </c>
      <c r="G71" s="4">
        <v>44940.0</v>
      </c>
      <c r="H71" s="5">
        <f>IFERROR(__xludf.DUMMYFUNCTION("SPLIT(G71,""/"",TRUE)"),14.0)</f>
        <v>14</v>
      </c>
      <c r="I71" s="5">
        <f>IFERROR(__xludf.DUMMYFUNCTION("""COMPUTED_VALUE"""),1.0)</f>
        <v>1</v>
      </c>
      <c r="J71" s="5">
        <f>IFERROR(__xludf.DUMMYFUNCTION("""COMPUTED_VALUE"""),2023.0)</f>
        <v>2023</v>
      </c>
      <c r="N71" s="6">
        <f>STANDARDIZE(F:F,'Estatística'!$E$2,$M$2)</f>
        <v>0.5476063166</v>
      </c>
      <c r="O71" s="6">
        <f>STANDARDIZE(F:F,'Estatística'!$C$2,$L$2)</f>
        <v>0.431501646</v>
      </c>
    </row>
    <row r="72" ht="15.75" customHeight="1">
      <c r="A72" s="1">
        <v>29.0</v>
      </c>
      <c r="B72" s="2" t="s">
        <v>102</v>
      </c>
      <c r="C72" s="2" t="s">
        <v>103</v>
      </c>
      <c r="D72" s="2" t="s">
        <v>19</v>
      </c>
      <c r="E72" s="2" t="s">
        <v>57</v>
      </c>
      <c r="F72" s="3">
        <v>16.8</v>
      </c>
      <c r="G72" s="4">
        <v>44940.0</v>
      </c>
      <c r="H72" s="5">
        <f>IFERROR(__xludf.DUMMYFUNCTION("SPLIT(G72,""/"",TRUE)"),14.0)</f>
        <v>14</v>
      </c>
      <c r="I72" s="5">
        <f>IFERROR(__xludf.DUMMYFUNCTION("""COMPUTED_VALUE"""),1.0)</f>
        <v>1</v>
      </c>
      <c r="J72" s="5">
        <f>IFERROR(__xludf.DUMMYFUNCTION("""COMPUTED_VALUE"""),2023.0)</f>
        <v>2023</v>
      </c>
      <c r="N72" s="6">
        <f>STANDARDIZE(F:F,'Estatística'!$E$2,$M$2)</f>
        <v>-0.4772890095</v>
      </c>
      <c r="O72" s="6">
        <f>STANDARDIZE(F:F,'Estatística'!$C$2,$L$2)</f>
        <v>0.1962522158</v>
      </c>
    </row>
    <row r="73" ht="15.75" customHeight="1">
      <c r="A73" s="1">
        <v>46.0</v>
      </c>
      <c r="B73" s="2" t="s">
        <v>123</v>
      </c>
      <c r="C73" s="2" t="s">
        <v>124</v>
      </c>
      <c r="D73" s="2" t="s">
        <v>19</v>
      </c>
      <c r="E73" s="2" t="s">
        <v>42</v>
      </c>
      <c r="F73" s="3">
        <v>7.91</v>
      </c>
      <c r="G73" s="4">
        <v>44940.0</v>
      </c>
      <c r="H73" s="5">
        <f>IFERROR(__xludf.DUMMYFUNCTION("SPLIT(G73,""/"",TRUE)"),14.0)</f>
        <v>14</v>
      </c>
      <c r="I73" s="5">
        <f>IFERROR(__xludf.DUMMYFUNCTION("""COMPUTED_VALUE"""),1.0)</f>
        <v>1</v>
      </c>
      <c r="J73" s="5">
        <f>IFERROR(__xludf.DUMMYFUNCTION("""COMPUTED_VALUE"""),2023.0)</f>
        <v>2023</v>
      </c>
      <c r="N73" s="6">
        <f>STANDARDIZE(F:F,'Estatística'!$E$2,$M$2)</f>
        <v>-0.9676721876</v>
      </c>
      <c r="O73" s="6">
        <f>STANDARDIZE(F:F,'Estatística'!$C$2,$L$2)</f>
        <v>0.08369207394</v>
      </c>
    </row>
    <row r="74" ht="15.75" customHeight="1">
      <c r="A74" s="1">
        <v>25.0</v>
      </c>
      <c r="B74" s="2" t="s">
        <v>134</v>
      </c>
      <c r="C74" s="2" t="s">
        <v>135</v>
      </c>
      <c r="D74" s="2" t="s">
        <v>25</v>
      </c>
      <c r="E74" s="2" t="s">
        <v>51</v>
      </c>
      <c r="F74" s="3">
        <v>60.34</v>
      </c>
      <c r="G74" s="4">
        <v>44941.0</v>
      </c>
      <c r="H74" s="5">
        <f>IFERROR(__xludf.DUMMYFUNCTION("SPLIT(G74,""/"",TRUE)"),15.0)</f>
        <v>15</v>
      </c>
      <c r="I74" s="5">
        <f>IFERROR(__xludf.DUMMYFUNCTION("""COMPUTED_VALUE"""),1.0)</f>
        <v>1</v>
      </c>
      <c r="J74" s="5">
        <f>IFERROR(__xludf.DUMMYFUNCTION("""COMPUTED_VALUE"""),2023.0)</f>
        <v>2023</v>
      </c>
      <c r="N74" s="6">
        <f>STANDARDIZE(F:F,'Estatística'!$E$2,$M$2)</f>
        <v>1.924430178</v>
      </c>
      <c r="O74" s="6">
        <f>STANDARDIZE(F:F,'Estatística'!$C$2,$L$2)</f>
        <v>0.7475310205</v>
      </c>
    </row>
    <row r="75" ht="15.75" customHeight="1">
      <c r="A75" s="1">
        <v>99.0</v>
      </c>
      <c r="B75" s="2" t="s">
        <v>62</v>
      </c>
      <c r="C75" s="2" t="s">
        <v>63</v>
      </c>
      <c r="D75" s="2" t="s">
        <v>25</v>
      </c>
      <c r="E75" s="2" t="s">
        <v>41</v>
      </c>
      <c r="F75" s="3">
        <v>15.57</v>
      </c>
      <c r="G75" s="4">
        <v>44941.0</v>
      </c>
      <c r="H75" s="5">
        <f>IFERROR(__xludf.DUMMYFUNCTION("SPLIT(G75,""/"",TRUE)"),15.0)</f>
        <v>15</v>
      </c>
      <c r="I75" s="5">
        <f>IFERROR(__xludf.DUMMYFUNCTION("""COMPUTED_VALUE"""),1.0)</f>
        <v>1</v>
      </c>
      <c r="J75" s="5">
        <f>IFERROR(__xludf.DUMMYFUNCTION("""COMPUTED_VALUE"""),2023.0)</f>
        <v>2023</v>
      </c>
      <c r="N75" s="6">
        <f>STANDARDIZE(F:F,'Estatística'!$E$2,$M$2)</f>
        <v>-0.5451373007</v>
      </c>
      <c r="O75" s="6">
        <f>STANDARDIZE(F:F,'Estatística'!$C$2,$L$2)</f>
        <v>0.1806786528</v>
      </c>
    </row>
    <row r="76" ht="15.75" customHeight="1">
      <c r="A76" s="1">
        <v>62.0</v>
      </c>
      <c r="B76" s="2" t="s">
        <v>136</v>
      </c>
      <c r="C76" s="2" t="s">
        <v>137</v>
      </c>
      <c r="D76" s="2" t="s">
        <v>19</v>
      </c>
      <c r="E76" s="2" t="s">
        <v>31</v>
      </c>
      <c r="F76" s="3">
        <v>12.41</v>
      </c>
      <c r="G76" s="4">
        <v>44941.0</v>
      </c>
      <c r="H76" s="5">
        <f>IFERROR(__xludf.DUMMYFUNCTION("SPLIT(G76,""/"",TRUE)"),15.0)</f>
        <v>15</v>
      </c>
      <c r="I76" s="5">
        <f>IFERROR(__xludf.DUMMYFUNCTION("""COMPUTED_VALUE"""),1.0)</f>
        <v>1</v>
      </c>
      <c r="J76" s="5">
        <f>IFERROR(__xludf.DUMMYFUNCTION("""COMPUTED_VALUE"""),2023.0)</f>
        <v>2023</v>
      </c>
      <c r="N76" s="6">
        <f>STANDARDIZE(F:F,'Estatística'!$E$2,$M$2)</f>
        <v>-0.7194467319</v>
      </c>
      <c r="O76" s="6">
        <f>STANDARDIZE(F:F,'Estatística'!$C$2,$L$2)</f>
        <v>0.1406685237</v>
      </c>
    </row>
    <row r="77" ht="15.75" customHeight="1">
      <c r="A77" s="1">
        <v>66.0</v>
      </c>
      <c r="B77" s="2" t="s">
        <v>130</v>
      </c>
      <c r="C77" s="2" t="s">
        <v>138</v>
      </c>
      <c r="D77" s="2" t="s">
        <v>19</v>
      </c>
      <c r="E77" s="2" t="s">
        <v>38</v>
      </c>
      <c r="F77" s="3">
        <v>5.38</v>
      </c>
      <c r="G77" s="4">
        <v>44941.0</v>
      </c>
      <c r="H77" s="5">
        <f>IFERROR(__xludf.DUMMYFUNCTION("SPLIT(G77,""/"",TRUE)"),15.0)</f>
        <v>15</v>
      </c>
      <c r="I77" s="5">
        <f>IFERROR(__xludf.DUMMYFUNCTION("""COMPUTED_VALUE"""),1.0)</f>
        <v>1</v>
      </c>
      <c r="J77" s="5">
        <f>IFERROR(__xludf.DUMMYFUNCTION("""COMPUTED_VALUE"""),2023.0)</f>
        <v>2023</v>
      </c>
      <c r="N77" s="6">
        <f>STANDARDIZE(F:F,'Estatística'!$E$2,$M$2)</f>
        <v>-1.107230055</v>
      </c>
      <c r="O77" s="6">
        <f>STANDARDIZE(F:F,'Estatística'!$C$2,$L$2)</f>
        <v>0.05165864776</v>
      </c>
    </row>
    <row r="78" ht="15.75" customHeight="1">
      <c r="A78" s="1">
        <v>64.0</v>
      </c>
      <c r="B78" s="2" t="s">
        <v>139</v>
      </c>
      <c r="C78" s="2" t="s">
        <v>140</v>
      </c>
      <c r="D78" s="2" t="s">
        <v>25</v>
      </c>
      <c r="E78" s="2" t="s">
        <v>42</v>
      </c>
      <c r="F78" s="3">
        <v>11.73</v>
      </c>
      <c r="G78" s="4">
        <v>44941.0</v>
      </c>
      <c r="H78" s="5">
        <f>IFERROR(__xludf.DUMMYFUNCTION("SPLIT(G78,""/"",TRUE)"),15.0)</f>
        <v>15</v>
      </c>
      <c r="I78" s="5">
        <f>IFERROR(__xludf.DUMMYFUNCTION("""COMPUTED_VALUE"""),1.0)</f>
        <v>1</v>
      </c>
      <c r="J78" s="5">
        <f>IFERROR(__xludf.DUMMYFUNCTION("""COMPUTED_VALUE"""),2023.0)</f>
        <v>2023</v>
      </c>
      <c r="N78" s="6">
        <f>STANDARDIZE(F:F,'Estatística'!$E$2,$M$2)</f>
        <v>-0.7569563563</v>
      </c>
      <c r="O78" s="6">
        <f>STANDARDIZE(F:F,'Estatística'!$C$2,$L$2)</f>
        <v>0.1320587491</v>
      </c>
    </row>
    <row r="79" ht="15.75" customHeight="1">
      <c r="A79" s="1">
        <v>83.0</v>
      </c>
      <c r="B79" s="2" t="s">
        <v>80</v>
      </c>
      <c r="C79" s="2" t="s">
        <v>81</v>
      </c>
      <c r="D79" s="2" t="s">
        <v>25</v>
      </c>
      <c r="E79" s="2" t="s">
        <v>51</v>
      </c>
      <c r="F79" s="3">
        <v>71.1</v>
      </c>
      <c r="G79" s="4">
        <v>44942.0</v>
      </c>
      <c r="H79" s="5">
        <f>IFERROR(__xludf.DUMMYFUNCTION("SPLIT(G79,""/"",TRUE)"),16.0)</f>
        <v>16</v>
      </c>
      <c r="I79" s="5">
        <f>IFERROR(__xludf.DUMMYFUNCTION("""COMPUTED_VALUE"""),1.0)</f>
        <v>1</v>
      </c>
      <c r="J79" s="5">
        <f>IFERROR(__xludf.DUMMYFUNCTION("""COMPUTED_VALUE"""),2023.0)</f>
        <v>2023</v>
      </c>
      <c r="N79" s="6">
        <f>STANDARDIZE(F:F,'Estatística'!$E$2,$M$2)</f>
        <v>2.517964823</v>
      </c>
      <c r="O79" s="6">
        <f>STANDARDIZE(F:F,'Estatística'!$C$2,$L$2)</f>
        <v>0.8837680425</v>
      </c>
    </row>
    <row r="80" ht="15.75" customHeight="1">
      <c r="A80" s="1">
        <v>20.0</v>
      </c>
      <c r="B80" s="2" t="s">
        <v>141</v>
      </c>
      <c r="C80" s="2" t="s">
        <v>142</v>
      </c>
      <c r="D80" s="2" t="s">
        <v>19</v>
      </c>
      <c r="E80" s="2" t="s">
        <v>26</v>
      </c>
      <c r="F80" s="3">
        <v>51.47</v>
      </c>
      <c r="G80" s="4">
        <v>44942.0</v>
      </c>
      <c r="H80" s="5">
        <f>IFERROR(__xludf.DUMMYFUNCTION("SPLIT(G80,""/"",TRUE)"),16.0)</f>
        <v>16</v>
      </c>
      <c r="I80" s="5">
        <f>IFERROR(__xludf.DUMMYFUNCTION("""COMPUTED_VALUE"""),1.0)</f>
        <v>1</v>
      </c>
      <c r="J80" s="5">
        <f>IFERROR(__xludf.DUMMYFUNCTION("""COMPUTED_VALUE"""),2023.0)</f>
        <v>2023</v>
      </c>
      <c r="N80" s="6">
        <f>STANDARDIZE(F:F,'Estatística'!$E$2,$M$2)</f>
        <v>1.435150224</v>
      </c>
      <c r="O80" s="6">
        <f>STANDARDIZE(F:F,'Estatística'!$C$2,$L$2)</f>
        <v>0.6352241074</v>
      </c>
    </row>
    <row r="81" ht="15.75" customHeight="1">
      <c r="A81" s="1">
        <v>96.0</v>
      </c>
      <c r="B81" s="2" t="s">
        <v>143</v>
      </c>
      <c r="C81" s="2" t="s">
        <v>144</v>
      </c>
      <c r="D81" s="2" t="s">
        <v>19</v>
      </c>
      <c r="E81" s="2" t="s">
        <v>36</v>
      </c>
      <c r="F81" s="3">
        <v>20.18</v>
      </c>
      <c r="G81" s="4">
        <v>44942.0</v>
      </c>
      <c r="H81" s="5">
        <f>IFERROR(__xludf.DUMMYFUNCTION("SPLIT(G81,""/"",TRUE)"),16.0)</f>
        <v>16</v>
      </c>
      <c r="I81" s="5">
        <f>IFERROR(__xludf.DUMMYFUNCTION("""COMPUTED_VALUE"""),1.0)</f>
        <v>1</v>
      </c>
      <c r="J81" s="5">
        <f>IFERROR(__xludf.DUMMYFUNCTION("""COMPUTED_VALUE"""),2023.0)</f>
        <v>2023</v>
      </c>
      <c r="N81" s="6">
        <f>STANDARDIZE(F:F,'Estatística'!$E$2,$M$2)</f>
        <v>-0.2908441116</v>
      </c>
      <c r="O81" s="6">
        <f>STANDARDIZE(F:F,'Estatística'!$C$2,$L$2)</f>
        <v>0.2390478602</v>
      </c>
    </row>
    <row r="82" ht="15.75" customHeight="1">
      <c r="A82" s="1">
        <v>62.0</v>
      </c>
      <c r="B82" s="2" t="s">
        <v>136</v>
      </c>
      <c r="C82" s="2" t="s">
        <v>137</v>
      </c>
      <c r="D82" s="2" t="s">
        <v>19</v>
      </c>
      <c r="E82" s="2" t="s">
        <v>20</v>
      </c>
      <c r="F82" s="3">
        <v>10.73</v>
      </c>
      <c r="G82" s="4">
        <v>44942.0</v>
      </c>
      <c r="H82" s="5">
        <f>IFERROR(__xludf.DUMMYFUNCTION("SPLIT(G82,""/"",TRUE)"),16.0)</f>
        <v>16</v>
      </c>
      <c r="I82" s="5">
        <f>IFERROR(__xludf.DUMMYFUNCTION("""COMPUTED_VALUE"""),1.0)</f>
        <v>1</v>
      </c>
      <c r="J82" s="5">
        <f>IFERROR(__xludf.DUMMYFUNCTION("""COMPUTED_VALUE"""),2023.0)</f>
        <v>2023</v>
      </c>
      <c r="N82" s="6">
        <f>STANDARDIZE(F:F,'Estatística'!$E$2,$M$2)</f>
        <v>-0.8121175687</v>
      </c>
      <c r="O82" s="6">
        <f>STANDARDIZE(F:F,'Estatística'!$C$2,$L$2)</f>
        <v>0.1193973158</v>
      </c>
    </row>
    <row r="83" ht="15.75" customHeight="1">
      <c r="A83" s="1">
        <v>58.0</v>
      </c>
      <c r="B83" s="2" t="s">
        <v>145</v>
      </c>
      <c r="C83" s="2" t="s">
        <v>146</v>
      </c>
      <c r="D83" s="2" t="s">
        <v>25</v>
      </c>
      <c r="E83" s="2" t="s">
        <v>48</v>
      </c>
      <c r="F83" s="3">
        <v>49.31</v>
      </c>
      <c r="G83" s="4">
        <v>44942.0</v>
      </c>
      <c r="H83" s="5">
        <f>IFERROR(__xludf.DUMMYFUNCTION("SPLIT(G83,""/"",TRUE)"),16.0)</f>
        <v>16</v>
      </c>
      <c r="I83" s="5">
        <f>IFERROR(__xludf.DUMMYFUNCTION("""COMPUTED_VALUE"""),1.0)</f>
        <v>1</v>
      </c>
      <c r="J83" s="5">
        <f>IFERROR(__xludf.DUMMYFUNCTION("""COMPUTED_VALUE"""),2023.0)</f>
        <v>2023</v>
      </c>
      <c r="N83" s="6">
        <f>STANDARDIZE(F:F,'Estatística'!$E$2,$M$2)</f>
        <v>1.316002005</v>
      </c>
      <c r="O83" s="6">
        <f>STANDARDIZE(F:F,'Estatística'!$C$2,$L$2)</f>
        <v>0.6078754115</v>
      </c>
    </row>
    <row r="84" ht="15.75" customHeight="1">
      <c r="A84" s="1">
        <v>5.0</v>
      </c>
      <c r="B84" s="2" t="s">
        <v>147</v>
      </c>
      <c r="C84" s="2" t="s">
        <v>148</v>
      </c>
      <c r="D84" s="2" t="s">
        <v>19</v>
      </c>
      <c r="E84" s="2" t="s">
        <v>44</v>
      </c>
      <c r="F84" s="3">
        <v>31.14</v>
      </c>
      <c r="G84" s="4">
        <v>44943.0</v>
      </c>
      <c r="H84" s="5">
        <f>IFERROR(__xludf.DUMMYFUNCTION("SPLIT(G84,""/"",TRUE)"),17.0)</f>
        <v>17</v>
      </c>
      <c r="I84" s="5">
        <f>IFERROR(__xludf.DUMMYFUNCTION("""COMPUTED_VALUE"""),1.0)</f>
        <v>1</v>
      </c>
      <c r="J84" s="5">
        <f>IFERROR(__xludf.DUMMYFUNCTION("""COMPUTED_VALUE"""),2023.0)</f>
        <v>2023</v>
      </c>
      <c r="N84" s="6">
        <f>STANDARDIZE(F:F,'Estatística'!$E$2,$M$2)</f>
        <v>0.3137227761</v>
      </c>
      <c r="O84" s="6">
        <f>STANDARDIZE(F:F,'Estatística'!$C$2,$L$2)</f>
        <v>0.3778171689</v>
      </c>
    </row>
    <row r="85" ht="15.75" customHeight="1">
      <c r="A85" s="1">
        <v>77.0</v>
      </c>
      <c r="B85" s="2" t="s">
        <v>17</v>
      </c>
      <c r="C85" s="2" t="s">
        <v>149</v>
      </c>
      <c r="D85" s="2" t="s">
        <v>25</v>
      </c>
      <c r="E85" s="2" t="s">
        <v>45</v>
      </c>
      <c r="F85" s="3">
        <v>2.62</v>
      </c>
      <c r="G85" s="4">
        <v>44943.0</v>
      </c>
      <c r="H85" s="5">
        <f>IFERROR(__xludf.DUMMYFUNCTION("SPLIT(G85,""/"",TRUE)"),17.0)</f>
        <v>17</v>
      </c>
      <c r="I85" s="5">
        <f>IFERROR(__xludf.DUMMYFUNCTION("""COMPUTED_VALUE"""),1.0)</f>
        <v>1</v>
      </c>
      <c r="J85" s="5">
        <f>IFERROR(__xludf.DUMMYFUNCTION("""COMPUTED_VALUE"""),2023.0)</f>
        <v>2023</v>
      </c>
      <c r="N85" s="6">
        <f>STANDARDIZE(F:F,'Estatística'!$E$2,$M$2)</f>
        <v>-1.259475001</v>
      </c>
      <c r="O85" s="6">
        <f>STANDARDIZE(F:F,'Estatística'!$C$2,$L$2)</f>
        <v>0.01671309192</v>
      </c>
    </row>
    <row r="86" ht="15.75" customHeight="1">
      <c r="A86" s="1">
        <v>89.0</v>
      </c>
      <c r="B86" s="2" t="s">
        <v>115</v>
      </c>
      <c r="C86" s="2" t="s">
        <v>116</v>
      </c>
      <c r="D86" s="2" t="s">
        <v>19</v>
      </c>
      <c r="E86" s="2" t="s">
        <v>26</v>
      </c>
      <c r="F86" s="3">
        <v>39.3</v>
      </c>
      <c r="G86" s="4">
        <v>44943.0</v>
      </c>
      <c r="H86" s="5">
        <f>IFERROR(__xludf.DUMMYFUNCTION("SPLIT(G86,""/"",TRUE)"),17.0)</f>
        <v>17</v>
      </c>
      <c r="I86" s="5">
        <f>IFERROR(__xludf.DUMMYFUNCTION("""COMPUTED_VALUE"""),1.0)</f>
        <v>1</v>
      </c>
      <c r="J86" s="5">
        <f>IFERROR(__xludf.DUMMYFUNCTION("""COMPUTED_VALUE"""),2023.0)</f>
        <v>2023</v>
      </c>
      <c r="N86" s="6">
        <f>STANDARDIZE(F:F,'Estatística'!$E$2,$M$2)</f>
        <v>0.7638382691</v>
      </c>
      <c r="O86" s="6">
        <f>STANDARDIZE(F:F,'Estatística'!$C$2,$L$2)</f>
        <v>0.4811344644</v>
      </c>
    </row>
    <row r="87" ht="15.75" customHeight="1">
      <c r="A87" s="1">
        <v>96.0</v>
      </c>
      <c r="B87" s="2" t="s">
        <v>143</v>
      </c>
      <c r="C87" s="2" t="s">
        <v>144</v>
      </c>
      <c r="D87" s="2" t="s">
        <v>25</v>
      </c>
      <c r="E87" s="2" t="s">
        <v>52</v>
      </c>
      <c r="F87" s="3">
        <v>31.2</v>
      </c>
      <c r="G87" s="4">
        <v>44943.0</v>
      </c>
      <c r="H87" s="5">
        <f>IFERROR(__xludf.DUMMYFUNCTION("SPLIT(G87,""/"",TRUE)"),17.0)</f>
        <v>17</v>
      </c>
      <c r="I87" s="5">
        <f>IFERROR(__xludf.DUMMYFUNCTION("""COMPUTED_VALUE"""),1.0)</f>
        <v>1</v>
      </c>
      <c r="J87" s="5">
        <f>IFERROR(__xludf.DUMMYFUNCTION("""COMPUTED_VALUE"""),2023.0)</f>
        <v>2023</v>
      </c>
      <c r="N87" s="6">
        <f>STANDARDIZE(F:F,'Estatística'!$E$2,$M$2)</f>
        <v>0.3170324488</v>
      </c>
      <c r="O87" s="6">
        <f>STANDARDIZE(F:F,'Estatística'!$C$2,$L$2)</f>
        <v>0.3785768549</v>
      </c>
    </row>
    <row r="88" ht="15.75" customHeight="1">
      <c r="A88" s="1">
        <v>42.0</v>
      </c>
      <c r="B88" s="2" t="s">
        <v>75</v>
      </c>
      <c r="C88" s="2" t="s">
        <v>150</v>
      </c>
      <c r="D88" s="2" t="s">
        <v>25</v>
      </c>
      <c r="E88" s="2" t="s">
        <v>70</v>
      </c>
      <c r="F88" s="3">
        <v>11.77</v>
      </c>
      <c r="G88" s="4">
        <v>44943.0</v>
      </c>
      <c r="H88" s="5">
        <f>IFERROR(__xludf.DUMMYFUNCTION("SPLIT(G88,""/"",TRUE)"),17.0)</f>
        <v>17</v>
      </c>
      <c r="I88" s="5">
        <f>IFERROR(__xludf.DUMMYFUNCTION("""COMPUTED_VALUE"""),1.0)</f>
        <v>1</v>
      </c>
      <c r="J88" s="5">
        <f>IFERROR(__xludf.DUMMYFUNCTION("""COMPUTED_VALUE"""),2023.0)</f>
        <v>2023</v>
      </c>
      <c r="N88" s="6">
        <f>STANDARDIZE(F:F,'Estatística'!$E$2,$M$2)</f>
        <v>-0.7547499078</v>
      </c>
      <c r="O88" s="6">
        <f>STANDARDIZE(F:F,'Estatística'!$C$2,$L$2)</f>
        <v>0.1325652064</v>
      </c>
    </row>
    <row r="89" ht="15.75" customHeight="1">
      <c r="A89" s="1">
        <v>20.0</v>
      </c>
      <c r="B89" s="2" t="s">
        <v>141</v>
      </c>
      <c r="C89" s="2" t="s">
        <v>142</v>
      </c>
      <c r="D89" s="2" t="s">
        <v>25</v>
      </c>
      <c r="E89" s="2" t="s">
        <v>33</v>
      </c>
      <c r="F89" s="3">
        <v>32.26</v>
      </c>
      <c r="G89" s="4">
        <v>44943.0</v>
      </c>
      <c r="H89" s="5">
        <f>IFERROR(__xludf.DUMMYFUNCTION("SPLIT(G89,""/"",TRUE)"),17.0)</f>
        <v>17</v>
      </c>
      <c r="I89" s="5">
        <f>IFERROR(__xludf.DUMMYFUNCTION("""COMPUTED_VALUE"""),1.0)</f>
        <v>1</v>
      </c>
      <c r="J89" s="5">
        <f>IFERROR(__xludf.DUMMYFUNCTION("""COMPUTED_VALUE"""),2023.0)</f>
        <v>2023</v>
      </c>
      <c r="N89" s="6">
        <f>STANDARDIZE(F:F,'Estatística'!$E$2,$M$2)</f>
        <v>0.375503334</v>
      </c>
      <c r="O89" s="6">
        <f>STANDARDIZE(F:F,'Estatística'!$C$2,$L$2)</f>
        <v>0.3919979742</v>
      </c>
    </row>
    <row r="90" ht="15.75" customHeight="1">
      <c r="A90" s="1">
        <v>14.0</v>
      </c>
      <c r="B90" s="2" t="s">
        <v>151</v>
      </c>
      <c r="C90" s="2" t="s">
        <v>152</v>
      </c>
      <c r="D90" s="2" t="s">
        <v>19</v>
      </c>
      <c r="E90" s="2" t="s">
        <v>37</v>
      </c>
      <c r="F90" s="3">
        <v>11.88</v>
      </c>
      <c r="G90" s="4">
        <v>44943.0</v>
      </c>
      <c r="H90" s="5">
        <f>IFERROR(__xludf.DUMMYFUNCTION("SPLIT(G90,""/"",TRUE)"),17.0)</f>
        <v>17</v>
      </c>
      <c r="I90" s="5">
        <f>IFERROR(__xludf.DUMMYFUNCTION("""COMPUTED_VALUE"""),1.0)</f>
        <v>1</v>
      </c>
      <c r="J90" s="5">
        <f>IFERROR(__xludf.DUMMYFUNCTION("""COMPUTED_VALUE"""),2023.0)</f>
        <v>2023</v>
      </c>
      <c r="N90" s="6">
        <f>STANDARDIZE(F:F,'Estatística'!$E$2,$M$2)</f>
        <v>-0.7486821744</v>
      </c>
      <c r="O90" s="6">
        <f>STANDARDIZE(F:F,'Estatística'!$C$2,$L$2)</f>
        <v>0.133957964</v>
      </c>
    </row>
    <row r="91" ht="15.75" customHeight="1">
      <c r="A91" s="1">
        <v>27.0</v>
      </c>
      <c r="B91" s="2" t="s">
        <v>153</v>
      </c>
      <c r="C91" s="2" t="s">
        <v>154</v>
      </c>
      <c r="D91" s="2" t="s">
        <v>25</v>
      </c>
      <c r="E91" s="2" t="s">
        <v>42</v>
      </c>
      <c r="F91" s="3">
        <v>8.9</v>
      </c>
      <c r="G91" s="4">
        <v>44944.0</v>
      </c>
      <c r="H91" s="5">
        <f>IFERROR(__xludf.DUMMYFUNCTION("SPLIT(G91,""/"",TRUE)"),18.0)</f>
        <v>18</v>
      </c>
      <c r="I91" s="5">
        <f>IFERROR(__xludf.DUMMYFUNCTION("""COMPUTED_VALUE"""),1.0)</f>
        <v>1</v>
      </c>
      <c r="J91" s="5">
        <f>IFERROR(__xludf.DUMMYFUNCTION("""COMPUTED_VALUE"""),2023.0)</f>
        <v>2023</v>
      </c>
      <c r="N91" s="6">
        <f>STANDARDIZE(F:F,'Estatística'!$E$2,$M$2)</f>
        <v>-0.9130625873</v>
      </c>
      <c r="O91" s="6">
        <f>STANDARDIZE(F:F,'Estatística'!$C$2,$L$2)</f>
        <v>0.09622689288</v>
      </c>
    </row>
    <row r="92" ht="15.75" customHeight="1">
      <c r="A92" s="1">
        <v>50.0</v>
      </c>
      <c r="B92" s="2" t="s">
        <v>29</v>
      </c>
      <c r="C92" s="2" t="s">
        <v>30</v>
      </c>
      <c r="D92" s="2" t="s">
        <v>25</v>
      </c>
      <c r="E92" s="2" t="s">
        <v>41</v>
      </c>
      <c r="F92" s="3">
        <v>18.56</v>
      </c>
      <c r="G92" s="4">
        <v>44944.0</v>
      </c>
      <c r="H92" s="5">
        <f>IFERROR(__xludf.DUMMYFUNCTION("SPLIT(G92,""/"",TRUE)"),18.0)</f>
        <v>18</v>
      </c>
      <c r="I92" s="5">
        <f>IFERROR(__xludf.DUMMYFUNCTION("""COMPUTED_VALUE"""),1.0)</f>
        <v>1</v>
      </c>
      <c r="J92" s="5">
        <f>IFERROR(__xludf.DUMMYFUNCTION("""COMPUTED_VALUE"""),2023.0)</f>
        <v>2023</v>
      </c>
      <c r="N92" s="6">
        <f>STANDARDIZE(F:F,'Estatística'!$E$2,$M$2)</f>
        <v>-0.3802052757</v>
      </c>
      <c r="O92" s="6">
        <f>STANDARDIZE(F:F,'Estatística'!$C$2,$L$2)</f>
        <v>0.2185363383</v>
      </c>
    </row>
    <row r="93" ht="15.75" customHeight="1">
      <c r="A93" s="1">
        <v>93.0</v>
      </c>
      <c r="B93" s="2" t="s">
        <v>109</v>
      </c>
      <c r="C93" s="2" t="s">
        <v>110</v>
      </c>
      <c r="D93" s="2" t="s">
        <v>19</v>
      </c>
      <c r="E93" s="2" t="s">
        <v>27</v>
      </c>
      <c r="F93" s="3">
        <v>10.71</v>
      </c>
      <c r="G93" s="4">
        <v>44944.0</v>
      </c>
      <c r="H93" s="5">
        <f>IFERROR(__xludf.DUMMYFUNCTION("SPLIT(G93,""/"",TRUE)"),18.0)</f>
        <v>18</v>
      </c>
      <c r="I93" s="5">
        <f>IFERROR(__xludf.DUMMYFUNCTION("""COMPUTED_VALUE"""),1.0)</f>
        <v>1</v>
      </c>
      <c r="J93" s="5">
        <f>IFERROR(__xludf.DUMMYFUNCTION("""COMPUTED_VALUE"""),2023.0)</f>
        <v>2023</v>
      </c>
      <c r="N93" s="6">
        <f>STANDARDIZE(F:F,'Estatística'!$E$2,$M$2)</f>
        <v>-0.8132207929</v>
      </c>
      <c r="O93" s="6">
        <f>STANDARDIZE(F:F,'Estatística'!$C$2,$L$2)</f>
        <v>0.1191440871</v>
      </c>
    </row>
    <row r="94" ht="15.75" customHeight="1">
      <c r="A94" s="1">
        <v>16.0</v>
      </c>
      <c r="B94" s="2" t="s">
        <v>155</v>
      </c>
      <c r="C94" s="2" t="s">
        <v>156</v>
      </c>
      <c r="D94" s="2" t="s">
        <v>19</v>
      </c>
      <c r="E94" s="2" t="s">
        <v>28</v>
      </c>
      <c r="F94" s="3">
        <v>37.73</v>
      </c>
      <c r="G94" s="4">
        <v>44944.0</v>
      </c>
      <c r="H94" s="5">
        <f>IFERROR(__xludf.DUMMYFUNCTION("SPLIT(G94,""/"",TRUE)"),18.0)</f>
        <v>18</v>
      </c>
      <c r="I94" s="5">
        <f>IFERROR(__xludf.DUMMYFUNCTION("""COMPUTED_VALUE"""),1.0)</f>
        <v>1</v>
      </c>
      <c r="J94" s="5">
        <f>IFERROR(__xludf.DUMMYFUNCTION("""COMPUTED_VALUE"""),2023.0)</f>
        <v>2023</v>
      </c>
      <c r="N94" s="6">
        <f>STANDARDIZE(F:F,'Estatística'!$E$2,$M$2)</f>
        <v>0.6772351657</v>
      </c>
      <c r="O94" s="6">
        <f>STANDARDIZE(F:F,'Estatística'!$C$2,$L$2)</f>
        <v>0.4612560142</v>
      </c>
    </row>
    <row r="95" ht="15.75" customHeight="1">
      <c r="A95" s="1">
        <v>42.0</v>
      </c>
      <c r="B95" s="2" t="s">
        <v>75</v>
      </c>
      <c r="C95" s="2" t="s">
        <v>150</v>
      </c>
      <c r="D95" s="2" t="s">
        <v>25</v>
      </c>
      <c r="E95" s="2" t="s">
        <v>52</v>
      </c>
      <c r="F95" s="3">
        <v>30.2</v>
      </c>
      <c r="G95" s="4">
        <v>44944.0</v>
      </c>
      <c r="H95" s="5">
        <f>IFERROR(__xludf.DUMMYFUNCTION("SPLIT(G95,""/"",TRUE)"),18.0)</f>
        <v>18</v>
      </c>
      <c r="I95" s="5">
        <f>IFERROR(__xludf.DUMMYFUNCTION("""COMPUTED_VALUE"""),1.0)</f>
        <v>1</v>
      </c>
      <c r="J95" s="5">
        <f>IFERROR(__xludf.DUMMYFUNCTION("""COMPUTED_VALUE"""),2023.0)</f>
        <v>2023</v>
      </c>
      <c r="N95" s="6">
        <f>STANDARDIZE(F:F,'Estatística'!$E$2,$M$2)</f>
        <v>0.2618712364</v>
      </c>
      <c r="O95" s="6">
        <f>STANDARDIZE(F:F,'Estatística'!$C$2,$L$2)</f>
        <v>0.3659154216</v>
      </c>
    </row>
    <row r="96" ht="15.75" customHeight="1">
      <c r="A96" s="1">
        <v>54.0</v>
      </c>
      <c r="B96" s="2" t="s">
        <v>71</v>
      </c>
      <c r="C96" s="2" t="s">
        <v>72</v>
      </c>
      <c r="D96" s="2" t="s">
        <v>25</v>
      </c>
      <c r="E96" s="2" t="s">
        <v>45</v>
      </c>
      <c r="F96" s="3">
        <v>3.26</v>
      </c>
      <c r="G96" s="4">
        <v>44945.0</v>
      </c>
      <c r="H96" s="5">
        <f>IFERROR(__xludf.DUMMYFUNCTION("SPLIT(G96,""/"",TRUE)"),19.0)</f>
        <v>19</v>
      </c>
      <c r="I96" s="5">
        <f>IFERROR(__xludf.DUMMYFUNCTION("""COMPUTED_VALUE"""),1.0)</f>
        <v>1</v>
      </c>
      <c r="J96" s="5">
        <f>IFERROR(__xludf.DUMMYFUNCTION("""COMPUTED_VALUE"""),2023.0)</f>
        <v>2023</v>
      </c>
      <c r="N96" s="6">
        <f>STANDARDIZE(F:F,'Estatística'!$E$2,$M$2)</f>
        <v>-1.224171825</v>
      </c>
      <c r="O96" s="6">
        <f>STANDARDIZE(F:F,'Estatística'!$C$2,$L$2)</f>
        <v>0.02481640922</v>
      </c>
    </row>
    <row r="97" ht="15.75" customHeight="1">
      <c r="A97" s="1">
        <v>34.0</v>
      </c>
      <c r="B97" s="2" t="s">
        <v>157</v>
      </c>
      <c r="C97" s="2" t="s">
        <v>158</v>
      </c>
      <c r="D97" s="2" t="s">
        <v>19</v>
      </c>
      <c r="E97" s="2" t="s">
        <v>26</v>
      </c>
      <c r="F97" s="3">
        <v>53.44</v>
      </c>
      <c r="G97" s="4">
        <v>44945.0</v>
      </c>
      <c r="H97" s="5">
        <f>IFERROR(__xludf.DUMMYFUNCTION("SPLIT(G97,""/"",TRUE)"),19.0)</f>
        <v>19</v>
      </c>
      <c r="I97" s="5">
        <f>IFERROR(__xludf.DUMMYFUNCTION("""COMPUTED_VALUE"""),1.0)</f>
        <v>1</v>
      </c>
      <c r="J97" s="5">
        <f>IFERROR(__xludf.DUMMYFUNCTION("""COMPUTED_VALUE"""),2023.0)</f>
        <v>2023</v>
      </c>
      <c r="N97" s="6">
        <f>STANDARDIZE(F:F,'Estatística'!$E$2,$M$2)</f>
        <v>1.543817812</v>
      </c>
      <c r="O97" s="6">
        <f>STANDARDIZE(F:F,'Estatística'!$C$2,$L$2)</f>
        <v>0.6601671309</v>
      </c>
    </row>
    <row r="98" ht="15.75" customHeight="1">
      <c r="A98" s="1">
        <v>49.0</v>
      </c>
      <c r="B98" s="2" t="s">
        <v>159</v>
      </c>
      <c r="C98" s="2" t="s">
        <v>160</v>
      </c>
      <c r="D98" s="2" t="s">
        <v>25</v>
      </c>
      <c r="E98" s="2" t="s">
        <v>45</v>
      </c>
      <c r="F98" s="3">
        <v>3.84</v>
      </c>
      <c r="G98" s="4">
        <v>44945.0</v>
      </c>
      <c r="H98" s="5">
        <f>IFERROR(__xludf.DUMMYFUNCTION("SPLIT(G98,""/"",TRUE)"),19.0)</f>
        <v>19</v>
      </c>
      <c r="I98" s="5">
        <f>IFERROR(__xludf.DUMMYFUNCTION("""COMPUTED_VALUE"""),1.0)</f>
        <v>1</v>
      </c>
      <c r="J98" s="5">
        <f>IFERROR(__xludf.DUMMYFUNCTION("""COMPUTED_VALUE"""),2023.0)</f>
        <v>2023</v>
      </c>
      <c r="N98" s="6">
        <f>STANDARDIZE(F:F,'Estatística'!$E$2,$M$2)</f>
        <v>-1.192178322</v>
      </c>
      <c r="O98" s="6">
        <f>STANDARDIZE(F:F,'Estatística'!$C$2,$L$2)</f>
        <v>0.03216004052</v>
      </c>
    </row>
    <row r="99" ht="15.75" customHeight="1">
      <c r="A99" s="1">
        <v>69.0</v>
      </c>
      <c r="B99" s="2" t="s">
        <v>88</v>
      </c>
      <c r="C99" s="2" t="s">
        <v>125</v>
      </c>
      <c r="D99" s="2" t="s">
        <v>19</v>
      </c>
      <c r="E99" s="2" t="s">
        <v>70</v>
      </c>
      <c r="F99" s="3">
        <v>11.52</v>
      </c>
      <c r="G99" s="4">
        <v>44946.0</v>
      </c>
      <c r="H99" s="5">
        <f>IFERROR(__xludf.DUMMYFUNCTION("SPLIT(G99,""/"",TRUE)"),20.0)</f>
        <v>20</v>
      </c>
      <c r="I99" s="5">
        <f>IFERROR(__xludf.DUMMYFUNCTION("""COMPUTED_VALUE"""),1.0)</f>
        <v>1</v>
      </c>
      <c r="J99" s="5">
        <f>IFERROR(__xludf.DUMMYFUNCTION("""COMPUTED_VALUE"""),2023.0)</f>
        <v>2023</v>
      </c>
      <c r="N99" s="6">
        <f>STANDARDIZE(F:F,'Estatística'!$E$2,$M$2)</f>
        <v>-0.7685402109</v>
      </c>
      <c r="O99" s="6">
        <f>STANDARDIZE(F:F,'Estatística'!$C$2,$L$2)</f>
        <v>0.1293998481</v>
      </c>
    </row>
    <row r="100" ht="15.75" customHeight="1">
      <c r="A100" s="1">
        <v>83.0</v>
      </c>
      <c r="B100" s="2" t="s">
        <v>80</v>
      </c>
      <c r="C100" s="2" t="s">
        <v>81</v>
      </c>
      <c r="D100" s="2" t="s">
        <v>25</v>
      </c>
      <c r="E100" s="2" t="s">
        <v>20</v>
      </c>
      <c r="F100" s="3">
        <v>10.6</v>
      </c>
      <c r="G100" s="4">
        <v>44946.0</v>
      </c>
      <c r="H100" s="5">
        <f>IFERROR(__xludf.DUMMYFUNCTION("SPLIT(G100,""/"",TRUE)"),20.0)</f>
        <v>20</v>
      </c>
      <c r="I100" s="5">
        <f>IFERROR(__xludf.DUMMYFUNCTION("""COMPUTED_VALUE"""),1.0)</f>
        <v>1</v>
      </c>
      <c r="J100" s="5">
        <f>IFERROR(__xludf.DUMMYFUNCTION("""COMPUTED_VALUE"""),2023.0)</f>
        <v>2023</v>
      </c>
      <c r="N100" s="6">
        <f>STANDARDIZE(F:F,'Estatística'!$E$2,$M$2)</f>
        <v>-0.8192885263</v>
      </c>
      <c r="O100" s="6">
        <f>STANDARDIZE(F:F,'Estatística'!$C$2,$L$2)</f>
        <v>0.1177513295</v>
      </c>
    </row>
    <row r="101" ht="15.75" customHeight="1">
      <c r="A101" s="1">
        <v>61.0</v>
      </c>
      <c r="B101" s="2" t="s">
        <v>86</v>
      </c>
      <c r="C101" s="2" t="s">
        <v>87</v>
      </c>
      <c r="D101" s="2" t="s">
        <v>19</v>
      </c>
      <c r="E101" s="2" t="s">
        <v>26</v>
      </c>
      <c r="F101" s="3">
        <v>44.79</v>
      </c>
      <c r="G101" s="4">
        <v>44946.0</v>
      </c>
      <c r="H101" s="5">
        <f>IFERROR(__xludf.DUMMYFUNCTION("SPLIT(G101,""/"",TRUE)"),20.0)</f>
        <v>20</v>
      </c>
      <c r="I101" s="5">
        <f>IFERROR(__xludf.DUMMYFUNCTION("""COMPUTED_VALUE"""),1.0)</f>
        <v>1</v>
      </c>
      <c r="J101" s="5">
        <f>IFERROR(__xludf.DUMMYFUNCTION("""COMPUTED_VALUE"""),2023.0)</f>
        <v>2023</v>
      </c>
      <c r="N101" s="6">
        <f>STANDARDIZE(F:F,'Estatística'!$E$2,$M$2)</f>
        <v>1.066673325</v>
      </c>
      <c r="O101" s="6">
        <f>STANDARDIZE(F:F,'Estatística'!$C$2,$L$2)</f>
        <v>0.5506457331</v>
      </c>
    </row>
    <row r="102" ht="15.75" customHeight="1">
      <c r="A102" s="1">
        <v>2.0</v>
      </c>
      <c r="B102" s="2" t="s">
        <v>68</v>
      </c>
      <c r="C102" s="2" t="s">
        <v>69</v>
      </c>
      <c r="D102" s="2" t="s">
        <v>19</v>
      </c>
      <c r="E102" s="2" t="s">
        <v>27</v>
      </c>
      <c r="F102" s="3">
        <v>11.45</v>
      </c>
      <c r="G102" s="4">
        <v>44946.0</v>
      </c>
      <c r="H102" s="5">
        <f>IFERROR(__xludf.DUMMYFUNCTION("SPLIT(G102,""/"",TRUE)"),20.0)</f>
        <v>20</v>
      </c>
      <c r="I102" s="5">
        <f>IFERROR(__xludf.DUMMYFUNCTION("""COMPUTED_VALUE"""),1.0)</f>
        <v>1</v>
      </c>
      <c r="J102" s="5">
        <f>IFERROR(__xludf.DUMMYFUNCTION("""COMPUTED_VALUE"""),2023.0)</f>
        <v>2023</v>
      </c>
      <c r="N102" s="6">
        <f>STANDARDIZE(F:F,'Estatística'!$E$2,$M$2)</f>
        <v>-0.7724014957</v>
      </c>
      <c r="O102" s="6">
        <f>STANDARDIZE(F:F,'Estatística'!$C$2,$L$2)</f>
        <v>0.1285135477</v>
      </c>
    </row>
    <row r="103" ht="15.75" customHeight="1">
      <c r="A103" s="1">
        <v>36.0</v>
      </c>
      <c r="B103" s="2" t="s">
        <v>75</v>
      </c>
      <c r="C103" s="2" t="s">
        <v>76</v>
      </c>
      <c r="D103" s="2" t="s">
        <v>25</v>
      </c>
      <c r="E103" s="2" t="s">
        <v>37</v>
      </c>
      <c r="F103" s="3">
        <v>14.58</v>
      </c>
      <c r="G103" s="4">
        <v>44946.0</v>
      </c>
      <c r="H103" s="5">
        <f>IFERROR(__xludf.DUMMYFUNCTION("SPLIT(G103,""/"",TRUE)"),20.0)</f>
        <v>20</v>
      </c>
      <c r="I103" s="5">
        <f>IFERROR(__xludf.DUMMYFUNCTION("""COMPUTED_VALUE"""),1.0)</f>
        <v>1</v>
      </c>
      <c r="J103" s="5">
        <f>IFERROR(__xludf.DUMMYFUNCTION("""COMPUTED_VALUE"""),2023.0)</f>
        <v>2023</v>
      </c>
      <c r="N103" s="6">
        <f>STANDARDIZE(F:F,'Estatística'!$E$2,$M$2)</f>
        <v>-0.599746901</v>
      </c>
      <c r="O103" s="6">
        <f>STANDARDIZE(F:F,'Estatística'!$C$2,$L$2)</f>
        <v>0.1681438339</v>
      </c>
    </row>
    <row r="104" ht="15.75" customHeight="1">
      <c r="A104" s="1">
        <v>80.0</v>
      </c>
      <c r="B104" s="2" t="s">
        <v>34</v>
      </c>
      <c r="C104" s="2" t="s">
        <v>35</v>
      </c>
      <c r="D104" s="2" t="s">
        <v>19</v>
      </c>
      <c r="E104" s="2" t="s">
        <v>48</v>
      </c>
      <c r="F104" s="3">
        <v>47.9</v>
      </c>
      <c r="G104" s="4">
        <v>44946.0</v>
      </c>
      <c r="H104" s="5">
        <f>IFERROR(__xludf.DUMMYFUNCTION("SPLIT(G104,""/"",TRUE)"),20.0)</f>
        <v>20</v>
      </c>
      <c r="I104" s="5">
        <f>IFERROR(__xludf.DUMMYFUNCTION("""COMPUTED_VALUE"""),1.0)</f>
        <v>1</v>
      </c>
      <c r="J104" s="5">
        <f>IFERROR(__xludf.DUMMYFUNCTION("""COMPUTED_VALUE"""),2023.0)</f>
        <v>2023</v>
      </c>
      <c r="N104" s="6">
        <f>STANDARDIZE(F:F,'Estatística'!$E$2,$M$2)</f>
        <v>1.238224696</v>
      </c>
      <c r="O104" s="6">
        <f>STANDARDIZE(F:F,'Estatística'!$C$2,$L$2)</f>
        <v>0.5900227906</v>
      </c>
    </row>
    <row r="105" ht="15.75" customHeight="1">
      <c r="A105" s="1">
        <v>3.0</v>
      </c>
      <c r="B105" s="2" t="s">
        <v>66</v>
      </c>
      <c r="C105" s="2" t="s">
        <v>67</v>
      </c>
      <c r="D105" s="2" t="s">
        <v>25</v>
      </c>
      <c r="E105" s="2" t="s">
        <v>57</v>
      </c>
      <c r="F105" s="3">
        <v>21.59</v>
      </c>
      <c r="G105" s="4">
        <v>44946.0</v>
      </c>
      <c r="H105" s="5">
        <f>IFERROR(__xludf.DUMMYFUNCTION("SPLIT(G105,""/"",TRUE)"),20.0)</f>
        <v>20</v>
      </c>
      <c r="I105" s="5">
        <f>IFERROR(__xludf.DUMMYFUNCTION("""COMPUTED_VALUE"""),1.0)</f>
        <v>1</v>
      </c>
      <c r="J105" s="5">
        <f>IFERROR(__xludf.DUMMYFUNCTION("""COMPUTED_VALUE"""),2023.0)</f>
        <v>2023</v>
      </c>
      <c r="N105" s="6">
        <f>STANDARDIZE(F:F,'Estatística'!$E$2,$M$2)</f>
        <v>-0.2130668022</v>
      </c>
      <c r="O105" s="6">
        <f>STANDARDIZE(F:F,'Estatística'!$C$2,$L$2)</f>
        <v>0.2569004811</v>
      </c>
    </row>
    <row r="106" ht="15.75" customHeight="1">
      <c r="A106" s="1">
        <v>52.0</v>
      </c>
      <c r="B106" s="2" t="s">
        <v>161</v>
      </c>
      <c r="C106" s="2" t="s">
        <v>162</v>
      </c>
      <c r="D106" s="2" t="s">
        <v>25</v>
      </c>
      <c r="E106" s="2" t="s">
        <v>32</v>
      </c>
      <c r="F106" s="3">
        <v>53.3</v>
      </c>
      <c r="G106" s="4">
        <v>44946.0</v>
      </c>
      <c r="H106" s="5">
        <f>IFERROR(__xludf.DUMMYFUNCTION("SPLIT(G106,""/"",TRUE)"),20.0)</f>
        <v>20</v>
      </c>
      <c r="I106" s="5">
        <f>IFERROR(__xludf.DUMMYFUNCTION("""COMPUTED_VALUE"""),1.0)</f>
        <v>1</v>
      </c>
      <c r="J106" s="5">
        <f>IFERROR(__xludf.DUMMYFUNCTION("""COMPUTED_VALUE"""),2023.0)</f>
        <v>2023</v>
      </c>
      <c r="N106" s="6">
        <f>STANDARDIZE(F:F,'Estatística'!$E$2,$M$2)</f>
        <v>1.536095243</v>
      </c>
      <c r="O106" s="6">
        <f>STANDARDIZE(F:F,'Estatística'!$C$2,$L$2)</f>
        <v>0.6583945303</v>
      </c>
    </row>
    <row r="107" ht="15.75" customHeight="1">
      <c r="A107" s="1">
        <v>16.0</v>
      </c>
      <c r="B107" s="2" t="s">
        <v>155</v>
      </c>
      <c r="C107" s="2" t="s">
        <v>156</v>
      </c>
      <c r="D107" s="2" t="s">
        <v>19</v>
      </c>
      <c r="E107" s="2" t="s">
        <v>70</v>
      </c>
      <c r="F107" s="3">
        <v>12.59</v>
      </c>
      <c r="G107" s="4">
        <v>44946.0</v>
      </c>
      <c r="H107" s="5">
        <f>IFERROR(__xludf.DUMMYFUNCTION("SPLIT(G107,""/"",TRUE)"),20.0)</f>
        <v>20</v>
      </c>
      <c r="I107" s="5">
        <f>IFERROR(__xludf.DUMMYFUNCTION("""COMPUTED_VALUE"""),1.0)</f>
        <v>1</v>
      </c>
      <c r="J107" s="5">
        <f>IFERROR(__xludf.DUMMYFUNCTION("""COMPUTED_VALUE"""),2023.0)</f>
        <v>2023</v>
      </c>
      <c r="N107" s="6">
        <f>STANDARDIZE(F:F,'Estatística'!$E$2,$M$2)</f>
        <v>-0.7095177136</v>
      </c>
      <c r="O107" s="6">
        <f>STANDARDIZE(F:F,'Estatística'!$C$2,$L$2)</f>
        <v>0.1429475817</v>
      </c>
    </row>
    <row r="108" ht="15.75" customHeight="1">
      <c r="A108" s="1">
        <v>62.0</v>
      </c>
      <c r="B108" s="2" t="s">
        <v>136</v>
      </c>
      <c r="C108" s="2" t="s">
        <v>137</v>
      </c>
      <c r="D108" s="2" t="s">
        <v>25</v>
      </c>
      <c r="E108" s="2" t="s">
        <v>57</v>
      </c>
      <c r="F108" s="3">
        <v>24.87</v>
      </c>
      <c r="G108" s="4">
        <v>44946.0</v>
      </c>
      <c r="H108" s="5">
        <f>IFERROR(__xludf.DUMMYFUNCTION("SPLIT(G108,""/"",TRUE)"),20.0)</f>
        <v>20</v>
      </c>
      <c r="I108" s="5">
        <f>IFERROR(__xludf.DUMMYFUNCTION("""COMPUTED_VALUE"""),1.0)</f>
        <v>1</v>
      </c>
      <c r="J108" s="5">
        <f>IFERROR(__xludf.DUMMYFUNCTION("""COMPUTED_VALUE"""),2023.0)</f>
        <v>2023</v>
      </c>
      <c r="N108" s="6">
        <f>STANDARDIZE(F:F,'Estatística'!$E$2,$M$2)</f>
        <v>-0.03213802556</v>
      </c>
      <c r="O108" s="6">
        <f>STANDARDIZE(F:F,'Estatística'!$C$2,$L$2)</f>
        <v>0.2984299823</v>
      </c>
    </row>
    <row r="109" ht="15.75" customHeight="1">
      <c r="A109" s="1">
        <v>6.0</v>
      </c>
      <c r="B109" s="2" t="s">
        <v>163</v>
      </c>
      <c r="C109" s="2" t="s">
        <v>164</v>
      </c>
      <c r="D109" s="2" t="s">
        <v>25</v>
      </c>
      <c r="E109" s="2" t="s">
        <v>45</v>
      </c>
      <c r="F109" s="3">
        <v>2.95</v>
      </c>
      <c r="G109" s="4">
        <v>44947.0</v>
      </c>
      <c r="H109" s="5">
        <f>IFERROR(__xludf.DUMMYFUNCTION("SPLIT(G109,""/"",TRUE)"),21.0)</f>
        <v>21</v>
      </c>
      <c r="I109" s="5">
        <f>IFERROR(__xludf.DUMMYFUNCTION("""COMPUTED_VALUE"""),1.0)</f>
        <v>1</v>
      </c>
      <c r="J109" s="5">
        <f>IFERROR(__xludf.DUMMYFUNCTION("""COMPUTED_VALUE"""),2023.0)</f>
        <v>2023</v>
      </c>
      <c r="N109" s="6">
        <f>STANDARDIZE(F:F,'Estatística'!$E$2,$M$2)</f>
        <v>-1.241271801</v>
      </c>
      <c r="O109" s="6">
        <f>STANDARDIZE(F:F,'Estatística'!$C$2,$L$2)</f>
        <v>0.0208913649</v>
      </c>
    </row>
    <row r="110" ht="15.75" customHeight="1">
      <c r="A110" s="1">
        <v>95.0</v>
      </c>
      <c r="B110" s="2" t="s">
        <v>90</v>
      </c>
      <c r="C110" s="2" t="s">
        <v>91</v>
      </c>
      <c r="D110" s="2" t="s">
        <v>19</v>
      </c>
      <c r="E110" s="2" t="s">
        <v>48</v>
      </c>
      <c r="F110" s="3">
        <v>47.17</v>
      </c>
      <c r="G110" s="4">
        <v>44947.0</v>
      </c>
      <c r="H110" s="5">
        <f>IFERROR(__xludf.DUMMYFUNCTION("SPLIT(G110,""/"",TRUE)"),21.0)</f>
        <v>21</v>
      </c>
      <c r="I110" s="5">
        <f>IFERROR(__xludf.DUMMYFUNCTION("""COMPUTED_VALUE"""),1.0)</f>
        <v>1</v>
      </c>
      <c r="J110" s="5">
        <f>IFERROR(__xludf.DUMMYFUNCTION("""COMPUTED_VALUE"""),2023.0)</f>
        <v>2023</v>
      </c>
      <c r="N110" s="6">
        <f>STANDARDIZE(F:F,'Estatística'!$E$2,$M$2)</f>
        <v>1.197957011</v>
      </c>
      <c r="O110" s="6">
        <f>STANDARDIZE(F:F,'Estatística'!$C$2,$L$2)</f>
        <v>0.5807799443</v>
      </c>
    </row>
    <row r="111" ht="15.75" customHeight="1">
      <c r="A111" s="1">
        <v>40.0</v>
      </c>
      <c r="B111" s="2" t="s">
        <v>102</v>
      </c>
      <c r="C111" s="2" t="s">
        <v>165</v>
      </c>
      <c r="D111" s="2" t="s">
        <v>25</v>
      </c>
      <c r="E111" s="2" t="s">
        <v>42</v>
      </c>
      <c r="F111" s="3">
        <v>7.56</v>
      </c>
      <c r="G111" s="4">
        <v>44947.0</v>
      </c>
      <c r="H111" s="5">
        <f>IFERROR(__xludf.DUMMYFUNCTION("SPLIT(G111,""/"",TRUE)"),21.0)</f>
        <v>21</v>
      </c>
      <c r="I111" s="5">
        <f>IFERROR(__xludf.DUMMYFUNCTION("""COMPUTED_VALUE"""),1.0)</f>
        <v>1</v>
      </c>
      <c r="J111" s="5">
        <f>IFERROR(__xludf.DUMMYFUNCTION("""COMPUTED_VALUE"""),2023.0)</f>
        <v>2023</v>
      </c>
      <c r="N111" s="6">
        <f>STANDARDIZE(F:F,'Estatística'!$E$2,$M$2)</f>
        <v>-0.9869786119</v>
      </c>
      <c r="O111" s="6">
        <f>STANDARDIZE(F:F,'Estatística'!$C$2,$L$2)</f>
        <v>0.0792605723</v>
      </c>
    </row>
    <row r="112" ht="15.75" customHeight="1">
      <c r="A112" s="1">
        <v>71.0</v>
      </c>
      <c r="B112" s="2" t="s">
        <v>130</v>
      </c>
      <c r="C112" s="2" t="s">
        <v>131</v>
      </c>
      <c r="D112" s="2" t="s">
        <v>19</v>
      </c>
      <c r="E112" s="2" t="s">
        <v>42</v>
      </c>
      <c r="F112" s="3">
        <v>19.36</v>
      </c>
      <c r="G112" s="4">
        <v>44948.0</v>
      </c>
      <c r="H112" s="5">
        <f>IFERROR(__xludf.DUMMYFUNCTION("SPLIT(G112,""/"",TRUE)"),22.0)</f>
        <v>22</v>
      </c>
      <c r="I112" s="5">
        <f>IFERROR(__xludf.DUMMYFUNCTION("""COMPUTED_VALUE"""),1.0)</f>
        <v>1</v>
      </c>
      <c r="J112" s="5">
        <f>IFERROR(__xludf.DUMMYFUNCTION("""COMPUTED_VALUE"""),2023.0)</f>
        <v>2023</v>
      </c>
      <c r="N112" s="6">
        <f>STANDARDIZE(F:F,'Estatística'!$E$2,$M$2)</f>
        <v>-0.3360763058</v>
      </c>
      <c r="O112" s="6">
        <f>STANDARDIZE(F:F,'Estatística'!$C$2,$L$2)</f>
        <v>0.2286654849</v>
      </c>
    </row>
    <row r="113" ht="15.75" customHeight="1">
      <c r="A113" s="1">
        <v>21.0</v>
      </c>
      <c r="B113" s="2" t="s">
        <v>166</v>
      </c>
      <c r="C113" s="2" t="s">
        <v>167</v>
      </c>
      <c r="D113" s="2" t="s">
        <v>25</v>
      </c>
      <c r="E113" s="2" t="s">
        <v>21</v>
      </c>
      <c r="F113" s="3">
        <v>12.21</v>
      </c>
      <c r="G113" s="4">
        <v>44948.0</v>
      </c>
      <c r="H113" s="5">
        <f>IFERROR(__xludf.DUMMYFUNCTION("SPLIT(G113,""/"",TRUE)"),22.0)</f>
        <v>22</v>
      </c>
      <c r="I113" s="5">
        <f>IFERROR(__xludf.DUMMYFUNCTION("""COMPUTED_VALUE"""),1.0)</f>
        <v>1</v>
      </c>
      <c r="J113" s="5">
        <f>IFERROR(__xludf.DUMMYFUNCTION("""COMPUTED_VALUE"""),2023.0)</f>
        <v>2023</v>
      </c>
      <c r="N113" s="6">
        <f>STANDARDIZE(F:F,'Estatística'!$E$2,$M$2)</f>
        <v>-0.7304789743</v>
      </c>
      <c r="O113" s="6">
        <f>STANDARDIZE(F:F,'Estatística'!$C$2,$L$2)</f>
        <v>0.138136237</v>
      </c>
    </row>
    <row r="114" ht="15.75" customHeight="1">
      <c r="A114" s="1">
        <v>12.0</v>
      </c>
      <c r="B114" s="2" t="s">
        <v>168</v>
      </c>
      <c r="C114" s="2" t="s">
        <v>169</v>
      </c>
      <c r="D114" s="2" t="s">
        <v>19</v>
      </c>
      <c r="E114" s="2" t="s">
        <v>70</v>
      </c>
      <c r="F114" s="3">
        <v>11.74</v>
      </c>
      <c r="G114" s="4">
        <v>44948.0</v>
      </c>
      <c r="H114" s="5">
        <f>IFERROR(__xludf.DUMMYFUNCTION("SPLIT(G114,""/"",TRUE)"),22.0)</f>
        <v>22</v>
      </c>
      <c r="I114" s="5">
        <f>IFERROR(__xludf.DUMMYFUNCTION("""COMPUTED_VALUE"""),1.0)</f>
        <v>1</v>
      </c>
      <c r="J114" s="5">
        <f>IFERROR(__xludf.DUMMYFUNCTION("""COMPUTED_VALUE"""),2023.0)</f>
        <v>2023</v>
      </c>
      <c r="N114" s="6">
        <f>STANDARDIZE(F:F,'Estatística'!$E$2,$M$2)</f>
        <v>-0.7564047442</v>
      </c>
      <c r="O114" s="6">
        <f>STANDARDIZE(F:F,'Estatística'!$C$2,$L$2)</f>
        <v>0.1321853634</v>
      </c>
    </row>
    <row r="115" ht="15.75" customHeight="1">
      <c r="A115" s="1">
        <v>16.0</v>
      </c>
      <c r="B115" s="2" t="s">
        <v>155</v>
      </c>
      <c r="C115" s="2" t="s">
        <v>156</v>
      </c>
      <c r="D115" s="2" t="s">
        <v>25</v>
      </c>
      <c r="E115" s="2" t="s">
        <v>26</v>
      </c>
      <c r="F115" s="3">
        <v>55.75</v>
      </c>
      <c r="G115" s="4">
        <v>44948.0</v>
      </c>
      <c r="H115" s="5">
        <f>IFERROR(__xludf.DUMMYFUNCTION("SPLIT(G115,""/"",TRUE)"),22.0)</f>
        <v>22</v>
      </c>
      <c r="I115" s="5">
        <f>IFERROR(__xludf.DUMMYFUNCTION("""COMPUTED_VALUE"""),1.0)</f>
        <v>1</v>
      </c>
      <c r="J115" s="5">
        <f>IFERROR(__xludf.DUMMYFUNCTION("""COMPUTED_VALUE"""),2023.0)</f>
        <v>2023</v>
      </c>
      <c r="N115" s="6">
        <f>STANDARDIZE(F:F,'Estatística'!$E$2,$M$2)</f>
        <v>1.671240213</v>
      </c>
      <c r="O115" s="6">
        <f>STANDARDIZE(F:F,'Estatística'!$C$2,$L$2)</f>
        <v>0.6894150418</v>
      </c>
    </row>
    <row r="116" ht="15.75" customHeight="1">
      <c r="A116" s="1">
        <v>24.0</v>
      </c>
      <c r="B116" s="2" t="s">
        <v>119</v>
      </c>
      <c r="C116" s="2" t="s">
        <v>120</v>
      </c>
      <c r="D116" s="2" t="s">
        <v>19</v>
      </c>
      <c r="E116" s="2" t="s">
        <v>31</v>
      </c>
      <c r="F116" s="3">
        <v>12.68</v>
      </c>
      <c r="G116" s="4">
        <v>44948.0</v>
      </c>
      <c r="H116" s="5">
        <f>IFERROR(__xludf.DUMMYFUNCTION("SPLIT(G116,""/"",TRUE)"),22.0)</f>
        <v>22</v>
      </c>
      <c r="I116" s="5">
        <f>IFERROR(__xludf.DUMMYFUNCTION("""COMPUTED_VALUE"""),1.0)</f>
        <v>1</v>
      </c>
      <c r="J116" s="5">
        <f>IFERROR(__xludf.DUMMYFUNCTION("""COMPUTED_VALUE"""),2023.0)</f>
        <v>2023</v>
      </c>
      <c r="N116" s="6">
        <f>STANDARDIZE(F:F,'Estatística'!$E$2,$M$2)</f>
        <v>-0.7045532045</v>
      </c>
      <c r="O116" s="6">
        <f>STANDARDIZE(F:F,'Estatística'!$C$2,$L$2)</f>
        <v>0.1440871107</v>
      </c>
    </row>
    <row r="117" ht="15.75" customHeight="1">
      <c r="A117" s="1">
        <v>57.0</v>
      </c>
      <c r="B117" s="2" t="s">
        <v>75</v>
      </c>
      <c r="C117" s="2" t="s">
        <v>170</v>
      </c>
      <c r="D117" s="2" t="s">
        <v>25</v>
      </c>
      <c r="E117" s="2" t="s">
        <v>51</v>
      </c>
      <c r="F117" s="3">
        <v>75.0</v>
      </c>
      <c r="G117" s="4">
        <v>44948.0</v>
      </c>
      <c r="H117" s="5">
        <f>IFERROR(__xludf.DUMMYFUNCTION("SPLIT(G117,""/"",TRUE)"),22.0)</f>
        <v>22</v>
      </c>
      <c r="I117" s="5">
        <f>IFERROR(__xludf.DUMMYFUNCTION("""COMPUTED_VALUE"""),1.0)</f>
        <v>1</v>
      </c>
      <c r="J117" s="5">
        <f>IFERROR(__xludf.DUMMYFUNCTION("""COMPUTED_VALUE"""),2023.0)</f>
        <v>2023</v>
      </c>
      <c r="N117" s="6">
        <f>STANDARDIZE(F:F,'Estatística'!$E$2,$M$2)</f>
        <v>2.733093551</v>
      </c>
      <c r="O117" s="6">
        <f>STANDARDIZE(F:F,'Estatística'!$C$2,$L$2)</f>
        <v>0.9331476323</v>
      </c>
    </row>
    <row r="118" ht="15.75" customHeight="1">
      <c r="A118" s="1">
        <v>66.0</v>
      </c>
      <c r="B118" s="2" t="s">
        <v>130</v>
      </c>
      <c r="C118" s="2" t="s">
        <v>138</v>
      </c>
      <c r="D118" s="2" t="s">
        <v>25</v>
      </c>
      <c r="E118" s="2" t="s">
        <v>32</v>
      </c>
      <c r="F118" s="3">
        <v>41.3</v>
      </c>
      <c r="G118" s="4">
        <v>44949.0</v>
      </c>
      <c r="H118" s="5">
        <f>IFERROR(__xludf.DUMMYFUNCTION("SPLIT(G118,""/"",TRUE)"),23.0)</f>
        <v>23</v>
      </c>
      <c r="I118" s="5">
        <f>IFERROR(__xludf.DUMMYFUNCTION("""COMPUTED_VALUE"""),1.0)</f>
        <v>1</v>
      </c>
      <c r="J118" s="5">
        <f>IFERROR(__xludf.DUMMYFUNCTION("""COMPUTED_VALUE"""),2023.0)</f>
        <v>2023</v>
      </c>
      <c r="N118" s="6">
        <f>STANDARDIZE(F:F,'Estatística'!$E$2,$M$2)</f>
        <v>0.8741606939</v>
      </c>
      <c r="O118" s="6">
        <f>STANDARDIZE(F:F,'Estatística'!$C$2,$L$2)</f>
        <v>0.506457331</v>
      </c>
    </row>
    <row r="119" ht="15.75" customHeight="1">
      <c r="A119" s="1">
        <v>33.0</v>
      </c>
      <c r="B119" s="2" t="s">
        <v>171</v>
      </c>
      <c r="C119" s="2" t="s">
        <v>172</v>
      </c>
      <c r="D119" s="2" t="s">
        <v>25</v>
      </c>
      <c r="E119" s="2" t="s">
        <v>33</v>
      </c>
      <c r="F119" s="3">
        <v>21.42</v>
      </c>
      <c r="G119" s="4">
        <v>44949.0</v>
      </c>
      <c r="H119" s="5">
        <f>IFERROR(__xludf.DUMMYFUNCTION("SPLIT(G119,""/"",TRUE)"),23.0)</f>
        <v>23</v>
      </c>
      <c r="I119" s="5">
        <f>IFERROR(__xludf.DUMMYFUNCTION("""COMPUTED_VALUE"""),1.0)</f>
        <v>1</v>
      </c>
      <c r="J119" s="5">
        <f>IFERROR(__xludf.DUMMYFUNCTION("""COMPUTED_VALUE"""),2023.0)</f>
        <v>2023</v>
      </c>
      <c r="N119" s="6">
        <f>STANDARDIZE(F:F,'Estatística'!$E$2,$M$2)</f>
        <v>-0.2224442083</v>
      </c>
      <c r="O119" s="6">
        <f>STANDARDIZE(F:F,'Estatística'!$C$2,$L$2)</f>
        <v>0.2547480375</v>
      </c>
    </row>
    <row r="120" ht="15.75" customHeight="1">
      <c r="A120" s="1">
        <v>15.0</v>
      </c>
      <c r="B120" s="2" t="s">
        <v>53</v>
      </c>
      <c r="C120" s="2" t="s">
        <v>54</v>
      </c>
      <c r="D120" s="2" t="s">
        <v>25</v>
      </c>
      <c r="E120" s="2" t="s">
        <v>28</v>
      </c>
      <c r="F120" s="3">
        <v>32.06</v>
      </c>
      <c r="G120" s="4">
        <v>44949.0</v>
      </c>
      <c r="H120" s="5">
        <f>IFERROR(__xludf.DUMMYFUNCTION("SPLIT(G120,""/"",TRUE)"),23.0)</f>
        <v>23</v>
      </c>
      <c r="I120" s="5">
        <f>IFERROR(__xludf.DUMMYFUNCTION("""COMPUTED_VALUE"""),1.0)</f>
        <v>1</v>
      </c>
      <c r="J120" s="5">
        <f>IFERROR(__xludf.DUMMYFUNCTION("""COMPUTED_VALUE"""),2023.0)</f>
        <v>2023</v>
      </c>
      <c r="N120" s="6">
        <f>STANDARDIZE(F:F,'Estatística'!$E$2,$M$2)</f>
        <v>0.3644710915</v>
      </c>
      <c r="O120" s="6">
        <f>STANDARDIZE(F:F,'Estatística'!$C$2,$L$2)</f>
        <v>0.3894656875</v>
      </c>
    </row>
    <row r="121" ht="15.75" customHeight="1">
      <c r="A121" s="1">
        <v>19.0</v>
      </c>
      <c r="B121" s="2" t="s">
        <v>39</v>
      </c>
      <c r="C121" s="2" t="s">
        <v>173</v>
      </c>
      <c r="D121" s="2" t="s">
        <v>19</v>
      </c>
      <c r="E121" s="2" t="s">
        <v>44</v>
      </c>
      <c r="F121" s="3">
        <v>35.35</v>
      </c>
      <c r="G121" s="4">
        <v>44949.0</v>
      </c>
      <c r="H121" s="5">
        <f>IFERROR(__xludf.DUMMYFUNCTION("SPLIT(G121,""/"",TRUE)"),23.0)</f>
        <v>23</v>
      </c>
      <c r="I121" s="5">
        <f>IFERROR(__xludf.DUMMYFUNCTION("""COMPUTED_VALUE"""),1.0)</f>
        <v>1</v>
      </c>
      <c r="J121" s="5">
        <f>IFERROR(__xludf.DUMMYFUNCTION("""COMPUTED_VALUE"""),2023.0)</f>
        <v>2023</v>
      </c>
      <c r="N121" s="6">
        <f>STANDARDIZE(F:F,'Estatística'!$E$2,$M$2)</f>
        <v>0.5459514802</v>
      </c>
      <c r="O121" s="6">
        <f>STANDARDIZE(F:F,'Estatística'!$C$2,$L$2)</f>
        <v>0.431121803</v>
      </c>
    </row>
    <row r="122" ht="15.75" customHeight="1">
      <c r="A122" s="1">
        <v>71.0</v>
      </c>
      <c r="B122" s="2" t="s">
        <v>130</v>
      </c>
      <c r="C122" s="2" t="s">
        <v>131</v>
      </c>
      <c r="D122" s="2" t="s">
        <v>25</v>
      </c>
      <c r="E122" s="2" t="s">
        <v>52</v>
      </c>
      <c r="F122" s="3">
        <v>30.41</v>
      </c>
      <c r="G122" s="4">
        <v>44949.0</v>
      </c>
      <c r="H122" s="5">
        <f>IFERROR(__xludf.DUMMYFUNCTION("SPLIT(G122,""/"",TRUE)"),23.0)</f>
        <v>23</v>
      </c>
      <c r="I122" s="5">
        <f>IFERROR(__xludf.DUMMYFUNCTION("""COMPUTED_VALUE"""),1.0)</f>
        <v>1</v>
      </c>
      <c r="J122" s="5">
        <f>IFERROR(__xludf.DUMMYFUNCTION("""COMPUTED_VALUE"""),2023.0)</f>
        <v>2023</v>
      </c>
      <c r="N122" s="6">
        <f>STANDARDIZE(F:F,'Estatística'!$E$2,$M$2)</f>
        <v>0.273455091</v>
      </c>
      <c r="O122" s="6">
        <f>STANDARDIZE(F:F,'Estatística'!$C$2,$L$2)</f>
        <v>0.3685743226</v>
      </c>
    </row>
    <row r="123" ht="15.75" customHeight="1">
      <c r="A123" s="1">
        <v>91.0</v>
      </c>
      <c r="B123" s="2" t="s">
        <v>92</v>
      </c>
      <c r="C123" s="2" t="s">
        <v>93</v>
      </c>
      <c r="D123" s="2" t="s">
        <v>19</v>
      </c>
      <c r="E123" s="2" t="s">
        <v>31</v>
      </c>
      <c r="F123" s="3">
        <v>15.02</v>
      </c>
      <c r="G123" s="4">
        <v>44949.0</v>
      </c>
      <c r="H123" s="5">
        <f>IFERROR(__xludf.DUMMYFUNCTION("SPLIT(G123,""/"",TRUE)"),23.0)</f>
        <v>23</v>
      </c>
      <c r="I123" s="5">
        <f>IFERROR(__xludf.DUMMYFUNCTION("""COMPUTED_VALUE"""),1.0)</f>
        <v>1</v>
      </c>
      <c r="J123" s="5">
        <f>IFERROR(__xludf.DUMMYFUNCTION("""COMPUTED_VALUE"""),2023.0)</f>
        <v>2023</v>
      </c>
      <c r="N123" s="6">
        <f>STANDARDIZE(F:F,'Estatística'!$E$2,$M$2)</f>
        <v>-0.5754759675</v>
      </c>
      <c r="O123" s="6">
        <f>STANDARDIZE(F:F,'Estatística'!$C$2,$L$2)</f>
        <v>0.1737148645</v>
      </c>
    </row>
    <row r="124" ht="15.75" customHeight="1">
      <c r="A124" s="1">
        <v>5.0</v>
      </c>
      <c r="B124" s="2" t="s">
        <v>147</v>
      </c>
      <c r="C124" s="2" t="s">
        <v>148</v>
      </c>
      <c r="D124" s="2" t="s">
        <v>19</v>
      </c>
      <c r="E124" s="2" t="s">
        <v>27</v>
      </c>
      <c r="F124" s="3">
        <v>13.27</v>
      </c>
      <c r="G124" s="4">
        <v>44949.0</v>
      </c>
      <c r="H124" s="5">
        <f>IFERROR(__xludf.DUMMYFUNCTION("SPLIT(G124,""/"",TRUE)"),23.0)</f>
        <v>23</v>
      </c>
      <c r="I124" s="5">
        <f>IFERROR(__xludf.DUMMYFUNCTION("""COMPUTED_VALUE"""),1.0)</f>
        <v>1</v>
      </c>
      <c r="J124" s="5">
        <f>IFERROR(__xludf.DUMMYFUNCTION("""COMPUTED_VALUE"""),2023.0)</f>
        <v>2023</v>
      </c>
      <c r="N124" s="6">
        <f>STANDARDIZE(F:F,'Estatística'!$E$2,$M$2)</f>
        <v>-0.6720080892</v>
      </c>
      <c r="O124" s="6">
        <f>STANDARDIZE(F:F,'Estatística'!$C$2,$L$2)</f>
        <v>0.1515573563</v>
      </c>
    </row>
    <row r="125" ht="15.75" customHeight="1">
      <c r="A125" s="1">
        <v>1.0</v>
      </c>
      <c r="B125" s="2" t="s">
        <v>174</v>
      </c>
      <c r="C125" s="2" t="s">
        <v>175</v>
      </c>
      <c r="D125" s="2" t="s">
        <v>25</v>
      </c>
      <c r="E125" s="2" t="s">
        <v>48</v>
      </c>
      <c r="F125" s="3">
        <v>65.02</v>
      </c>
      <c r="G125" s="4">
        <v>44949.0</v>
      </c>
      <c r="H125" s="5">
        <f>IFERROR(__xludf.DUMMYFUNCTION("SPLIT(G125,""/"",TRUE)"),23.0)</f>
        <v>23</v>
      </c>
      <c r="I125" s="5">
        <f>IFERROR(__xludf.DUMMYFUNCTION("""COMPUTED_VALUE"""),1.0)</f>
        <v>1</v>
      </c>
      <c r="J125" s="5">
        <f>IFERROR(__xludf.DUMMYFUNCTION("""COMPUTED_VALUE"""),2023.0)</f>
        <v>2023</v>
      </c>
      <c r="N125" s="6">
        <f>STANDARDIZE(F:F,'Estatística'!$E$2,$M$2)</f>
        <v>2.182584652</v>
      </c>
      <c r="O125" s="6">
        <f>STANDARDIZE(F:F,'Estatística'!$C$2,$L$2)</f>
        <v>0.8067865282</v>
      </c>
    </row>
    <row r="126" ht="15.75" customHeight="1">
      <c r="A126" s="1">
        <v>93.0</v>
      </c>
      <c r="B126" s="2" t="s">
        <v>109</v>
      </c>
      <c r="C126" s="2" t="s">
        <v>110</v>
      </c>
      <c r="D126" s="2" t="s">
        <v>19</v>
      </c>
      <c r="E126" s="2" t="s">
        <v>38</v>
      </c>
      <c r="F126" s="3">
        <v>3.38</v>
      </c>
      <c r="G126" s="4">
        <v>44949.0</v>
      </c>
      <c r="H126" s="5">
        <f>IFERROR(__xludf.DUMMYFUNCTION("SPLIT(G126,""/"",TRUE)"),23.0)</f>
        <v>23</v>
      </c>
      <c r="I126" s="5">
        <f>IFERROR(__xludf.DUMMYFUNCTION("""COMPUTED_VALUE"""),1.0)</f>
        <v>1</v>
      </c>
      <c r="J126" s="5">
        <f>IFERROR(__xludf.DUMMYFUNCTION("""COMPUTED_VALUE"""),2023.0)</f>
        <v>2023</v>
      </c>
      <c r="N126" s="6">
        <f>STANDARDIZE(F:F,'Estatística'!$E$2,$M$2)</f>
        <v>-1.21755248</v>
      </c>
      <c r="O126" s="6">
        <f>STANDARDIZE(F:F,'Estatística'!$C$2,$L$2)</f>
        <v>0.02633578121</v>
      </c>
    </row>
    <row r="127" ht="15.75" customHeight="1">
      <c r="A127" s="1">
        <v>98.0</v>
      </c>
      <c r="B127" s="2" t="s">
        <v>139</v>
      </c>
      <c r="C127" s="2" t="s">
        <v>176</v>
      </c>
      <c r="D127" s="2" t="s">
        <v>25</v>
      </c>
      <c r="E127" s="2" t="s">
        <v>37</v>
      </c>
      <c r="F127" s="3">
        <v>12.57</v>
      </c>
      <c r="G127" s="4">
        <v>44949.0</v>
      </c>
      <c r="H127" s="5">
        <f>IFERROR(__xludf.DUMMYFUNCTION("SPLIT(G127,""/"",TRUE)"),23.0)</f>
        <v>23</v>
      </c>
      <c r="I127" s="5">
        <f>IFERROR(__xludf.DUMMYFUNCTION("""COMPUTED_VALUE"""),1.0)</f>
        <v>1</v>
      </c>
      <c r="J127" s="5">
        <f>IFERROR(__xludf.DUMMYFUNCTION("""COMPUTED_VALUE"""),2023.0)</f>
        <v>2023</v>
      </c>
      <c r="N127" s="6">
        <f>STANDARDIZE(F:F,'Estatística'!$E$2,$M$2)</f>
        <v>-0.7106209379</v>
      </c>
      <c r="O127" s="6">
        <f>STANDARDIZE(F:F,'Estatística'!$C$2,$L$2)</f>
        <v>0.142694353</v>
      </c>
    </row>
    <row r="128" ht="15.75" customHeight="1">
      <c r="A128" s="1">
        <v>92.0</v>
      </c>
      <c r="B128" s="2" t="s">
        <v>92</v>
      </c>
      <c r="C128" s="2" t="s">
        <v>177</v>
      </c>
      <c r="D128" s="2" t="s">
        <v>25</v>
      </c>
      <c r="E128" s="2" t="s">
        <v>36</v>
      </c>
      <c r="F128" s="3">
        <v>42.85</v>
      </c>
      <c r="G128" s="4">
        <v>44950.0</v>
      </c>
      <c r="H128" s="5">
        <f>IFERROR(__xludf.DUMMYFUNCTION("SPLIT(G128,""/"",TRUE)"),24.0)</f>
        <v>24</v>
      </c>
      <c r="I128" s="5">
        <f>IFERROR(__xludf.DUMMYFUNCTION("""COMPUTED_VALUE"""),1.0)</f>
        <v>1</v>
      </c>
      <c r="J128" s="5">
        <f>IFERROR(__xludf.DUMMYFUNCTION("""COMPUTED_VALUE"""),2023.0)</f>
        <v>2023</v>
      </c>
      <c r="N128" s="6">
        <f>STANDARDIZE(F:F,'Estatística'!$E$2,$M$2)</f>
        <v>0.9596605731</v>
      </c>
      <c r="O128" s="6">
        <f>STANDARDIZE(F:F,'Estatística'!$C$2,$L$2)</f>
        <v>0.5260825525</v>
      </c>
    </row>
    <row r="129" ht="15.75" customHeight="1">
      <c r="A129" s="1">
        <v>38.0</v>
      </c>
      <c r="B129" s="2" t="s">
        <v>96</v>
      </c>
      <c r="C129" s="2" t="s">
        <v>97</v>
      </c>
      <c r="D129" s="2" t="s">
        <v>19</v>
      </c>
      <c r="E129" s="2" t="s">
        <v>41</v>
      </c>
      <c r="F129" s="3">
        <v>16.56</v>
      </c>
      <c r="G129" s="4">
        <v>44950.0</v>
      </c>
      <c r="H129" s="5">
        <f>IFERROR(__xludf.DUMMYFUNCTION("SPLIT(G129,""/"",TRUE)"),24.0)</f>
        <v>24</v>
      </c>
      <c r="I129" s="5">
        <f>IFERROR(__xludf.DUMMYFUNCTION("""COMPUTED_VALUE"""),1.0)</f>
        <v>1</v>
      </c>
      <c r="J129" s="5">
        <f>IFERROR(__xludf.DUMMYFUNCTION("""COMPUTED_VALUE"""),2023.0)</f>
        <v>2023</v>
      </c>
      <c r="N129" s="6">
        <f>STANDARDIZE(F:F,'Estatística'!$E$2,$M$2)</f>
        <v>-0.4905277005</v>
      </c>
      <c r="O129" s="6">
        <f>STANDARDIZE(F:F,'Estatística'!$C$2,$L$2)</f>
        <v>0.1932134718</v>
      </c>
    </row>
    <row r="130" ht="15.75" customHeight="1">
      <c r="A130" s="1">
        <v>96.0</v>
      </c>
      <c r="B130" s="2" t="s">
        <v>143</v>
      </c>
      <c r="C130" s="2" t="s">
        <v>144</v>
      </c>
      <c r="D130" s="2" t="s">
        <v>25</v>
      </c>
      <c r="E130" s="2" t="s">
        <v>21</v>
      </c>
      <c r="F130" s="3">
        <v>13.48</v>
      </c>
      <c r="G130" s="4">
        <v>44950.0</v>
      </c>
      <c r="H130" s="5">
        <f>IFERROR(__xludf.DUMMYFUNCTION("SPLIT(G130,""/"",TRUE)"),24.0)</f>
        <v>24</v>
      </c>
      <c r="I130" s="5">
        <f>IFERROR(__xludf.DUMMYFUNCTION("""COMPUTED_VALUE"""),1.0)</f>
        <v>1</v>
      </c>
      <c r="J130" s="5">
        <f>IFERROR(__xludf.DUMMYFUNCTION("""COMPUTED_VALUE"""),2023.0)</f>
        <v>2023</v>
      </c>
      <c r="N130" s="6">
        <f>STANDARDIZE(F:F,'Estatística'!$E$2,$M$2)</f>
        <v>-0.6604242346</v>
      </c>
      <c r="O130" s="6">
        <f>STANDARDIZE(F:F,'Estatística'!$C$2,$L$2)</f>
        <v>0.1542162573</v>
      </c>
    </row>
    <row r="131" ht="15.75" customHeight="1">
      <c r="A131" s="1">
        <v>1.0</v>
      </c>
      <c r="B131" s="2" t="s">
        <v>174</v>
      </c>
      <c r="C131" s="2" t="s">
        <v>175</v>
      </c>
      <c r="D131" s="2" t="s">
        <v>25</v>
      </c>
      <c r="E131" s="2" t="s">
        <v>26</v>
      </c>
      <c r="F131" s="3">
        <v>37.56</v>
      </c>
      <c r="G131" s="4">
        <v>44950.0</v>
      </c>
      <c r="H131" s="5">
        <f>IFERROR(__xludf.DUMMYFUNCTION("SPLIT(G131,""/"",TRUE)"),24.0)</f>
        <v>24</v>
      </c>
      <c r="I131" s="5">
        <f>IFERROR(__xludf.DUMMYFUNCTION("""COMPUTED_VALUE"""),1.0)</f>
        <v>1</v>
      </c>
      <c r="J131" s="5">
        <f>IFERROR(__xludf.DUMMYFUNCTION("""COMPUTED_VALUE"""),2023.0)</f>
        <v>2023</v>
      </c>
      <c r="N131" s="6">
        <f>STANDARDIZE(F:F,'Estatística'!$E$2,$M$2)</f>
        <v>0.6678577596</v>
      </c>
      <c r="O131" s="6">
        <f>STANDARDIZE(F:F,'Estatística'!$C$2,$L$2)</f>
        <v>0.4591035705</v>
      </c>
    </row>
    <row r="132" ht="15.75" customHeight="1">
      <c r="A132" s="1">
        <v>69.0</v>
      </c>
      <c r="B132" s="2" t="s">
        <v>88</v>
      </c>
      <c r="C132" s="2" t="s">
        <v>125</v>
      </c>
      <c r="D132" s="2" t="s">
        <v>25</v>
      </c>
      <c r="E132" s="2" t="s">
        <v>38</v>
      </c>
      <c r="F132" s="3">
        <v>2.31</v>
      </c>
      <c r="G132" s="4">
        <v>44950.0</v>
      </c>
      <c r="H132" s="5">
        <f>IFERROR(__xludf.DUMMYFUNCTION("SPLIT(G132,""/"",TRUE)"),24.0)</f>
        <v>24</v>
      </c>
      <c r="I132" s="5">
        <f>IFERROR(__xludf.DUMMYFUNCTION("""COMPUTED_VALUE"""),1.0)</f>
        <v>1</v>
      </c>
      <c r="J132" s="5">
        <f>IFERROR(__xludf.DUMMYFUNCTION("""COMPUTED_VALUE"""),2023.0)</f>
        <v>2023</v>
      </c>
      <c r="N132" s="6">
        <f>STANDARDIZE(F:F,'Estatística'!$E$2,$M$2)</f>
        <v>-1.276574977</v>
      </c>
      <c r="O132" s="6">
        <f>STANDARDIZE(F:F,'Estatística'!$C$2,$L$2)</f>
        <v>0.01278804761</v>
      </c>
    </row>
    <row r="133" ht="15.75" customHeight="1">
      <c r="A133" s="1">
        <v>43.0</v>
      </c>
      <c r="B133" s="2" t="s">
        <v>77</v>
      </c>
      <c r="C133" s="2" t="s">
        <v>78</v>
      </c>
      <c r="D133" s="2" t="s">
        <v>19</v>
      </c>
      <c r="E133" s="2" t="s">
        <v>38</v>
      </c>
      <c r="F133" s="3">
        <v>2.42</v>
      </c>
      <c r="G133" s="4">
        <v>44950.0</v>
      </c>
      <c r="H133" s="5">
        <f>IFERROR(__xludf.DUMMYFUNCTION("SPLIT(G133,""/"",TRUE)"),24.0)</f>
        <v>24</v>
      </c>
      <c r="I133" s="5">
        <f>IFERROR(__xludf.DUMMYFUNCTION("""COMPUTED_VALUE"""),1.0)</f>
        <v>1</v>
      </c>
      <c r="J133" s="5">
        <f>IFERROR(__xludf.DUMMYFUNCTION("""COMPUTED_VALUE"""),2023.0)</f>
        <v>2023</v>
      </c>
      <c r="N133" s="6">
        <f>STANDARDIZE(F:F,'Estatística'!$E$2,$M$2)</f>
        <v>-1.270507244</v>
      </c>
      <c r="O133" s="6">
        <f>STANDARDIZE(F:F,'Estatística'!$C$2,$L$2)</f>
        <v>0.01418080527</v>
      </c>
    </row>
    <row r="134" ht="15.75" customHeight="1">
      <c r="A134" s="1">
        <v>14.0</v>
      </c>
      <c r="B134" s="2" t="s">
        <v>151</v>
      </c>
      <c r="C134" s="2" t="s">
        <v>152</v>
      </c>
      <c r="D134" s="2" t="s">
        <v>19</v>
      </c>
      <c r="E134" s="2" t="s">
        <v>21</v>
      </c>
      <c r="F134" s="3">
        <v>12.49</v>
      </c>
      <c r="G134" s="4">
        <v>44951.0</v>
      </c>
      <c r="H134" s="5">
        <f>IFERROR(__xludf.DUMMYFUNCTION("SPLIT(G134,""/"",TRUE)"),25.0)</f>
        <v>25</v>
      </c>
      <c r="I134" s="5">
        <f>IFERROR(__xludf.DUMMYFUNCTION("""COMPUTED_VALUE"""),1.0)</f>
        <v>1</v>
      </c>
      <c r="J134" s="5">
        <f>IFERROR(__xludf.DUMMYFUNCTION("""COMPUTED_VALUE"""),2023.0)</f>
        <v>2023</v>
      </c>
      <c r="N134" s="6">
        <f>STANDARDIZE(F:F,'Estatística'!$E$2,$M$2)</f>
        <v>-0.7150338349</v>
      </c>
      <c r="O134" s="6">
        <f>STANDARDIZE(F:F,'Estatística'!$C$2,$L$2)</f>
        <v>0.1416814383</v>
      </c>
    </row>
    <row r="135" ht="15.75" customHeight="1">
      <c r="A135" s="1">
        <v>43.0</v>
      </c>
      <c r="B135" s="2" t="s">
        <v>77</v>
      </c>
      <c r="C135" s="2" t="s">
        <v>78</v>
      </c>
      <c r="D135" s="2" t="s">
        <v>25</v>
      </c>
      <c r="E135" s="2" t="s">
        <v>31</v>
      </c>
      <c r="F135" s="3">
        <v>14.98</v>
      </c>
      <c r="G135" s="4">
        <v>44951.0</v>
      </c>
      <c r="H135" s="5">
        <f>IFERROR(__xludf.DUMMYFUNCTION("SPLIT(G135,""/"",TRUE)"),25.0)</f>
        <v>25</v>
      </c>
      <c r="I135" s="5">
        <f>IFERROR(__xludf.DUMMYFUNCTION("""COMPUTED_VALUE"""),1.0)</f>
        <v>1</v>
      </c>
      <c r="J135" s="5">
        <f>IFERROR(__xludf.DUMMYFUNCTION("""COMPUTED_VALUE"""),2023.0)</f>
        <v>2023</v>
      </c>
      <c r="N135" s="6">
        <f>STANDARDIZE(F:F,'Estatística'!$E$2,$M$2)</f>
        <v>-0.577682416</v>
      </c>
      <c r="O135" s="6">
        <f>STANDARDIZE(F:F,'Estatística'!$C$2,$L$2)</f>
        <v>0.1732084072</v>
      </c>
    </row>
    <row r="136" ht="15.75" customHeight="1">
      <c r="A136" s="1">
        <v>85.0</v>
      </c>
      <c r="B136" s="2" t="s">
        <v>178</v>
      </c>
      <c r="C136" s="2" t="s">
        <v>179</v>
      </c>
      <c r="D136" s="2" t="s">
        <v>19</v>
      </c>
      <c r="E136" s="2" t="s">
        <v>36</v>
      </c>
      <c r="F136" s="3">
        <v>32.06</v>
      </c>
      <c r="G136" s="4">
        <v>44952.0</v>
      </c>
      <c r="H136" s="5">
        <f>IFERROR(__xludf.DUMMYFUNCTION("SPLIT(G136,""/"",TRUE)"),26.0)</f>
        <v>26</v>
      </c>
      <c r="I136" s="5">
        <f>IFERROR(__xludf.DUMMYFUNCTION("""COMPUTED_VALUE"""),1.0)</f>
        <v>1</v>
      </c>
      <c r="J136" s="5">
        <f>IFERROR(__xludf.DUMMYFUNCTION("""COMPUTED_VALUE"""),2023.0)</f>
        <v>2023</v>
      </c>
      <c r="N136" s="6">
        <f>STANDARDIZE(F:F,'Estatística'!$E$2,$M$2)</f>
        <v>0.3644710915</v>
      </c>
      <c r="O136" s="6">
        <f>STANDARDIZE(F:F,'Estatística'!$C$2,$L$2)</f>
        <v>0.3894656875</v>
      </c>
    </row>
    <row r="137" ht="15.75" customHeight="1">
      <c r="A137" s="1">
        <v>62.0</v>
      </c>
      <c r="B137" s="2" t="s">
        <v>136</v>
      </c>
      <c r="C137" s="2" t="s">
        <v>137</v>
      </c>
      <c r="D137" s="2" t="s">
        <v>25</v>
      </c>
      <c r="E137" s="2" t="s">
        <v>36</v>
      </c>
      <c r="F137" s="3">
        <v>28.17</v>
      </c>
      <c r="G137" s="4">
        <v>44952.0</v>
      </c>
      <c r="H137" s="5">
        <f>IFERROR(__xludf.DUMMYFUNCTION("SPLIT(G137,""/"",TRUE)"),26.0)</f>
        <v>26</v>
      </c>
      <c r="I137" s="5">
        <f>IFERROR(__xludf.DUMMYFUNCTION("""COMPUTED_VALUE"""),1.0)</f>
        <v>1</v>
      </c>
      <c r="J137" s="5">
        <f>IFERROR(__xludf.DUMMYFUNCTION("""COMPUTED_VALUE"""),2023.0)</f>
        <v>2023</v>
      </c>
      <c r="N137" s="6">
        <f>STANDARDIZE(F:F,'Estatística'!$E$2,$M$2)</f>
        <v>0.1498939753</v>
      </c>
      <c r="O137" s="6">
        <f>STANDARDIZE(F:F,'Estatística'!$C$2,$L$2)</f>
        <v>0.3402127121</v>
      </c>
    </row>
    <row r="138" ht="15.75" customHeight="1">
      <c r="A138" s="1">
        <v>33.0</v>
      </c>
      <c r="B138" s="2" t="s">
        <v>171</v>
      </c>
      <c r="C138" s="2" t="s">
        <v>172</v>
      </c>
      <c r="D138" s="2" t="s">
        <v>19</v>
      </c>
      <c r="E138" s="2" t="s">
        <v>28</v>
      </c>
      <c r="F138" s="3">
        <v>38.2</v>
      </c>
      <c r="G138" s="4">
        <v>44952.0</v>
      </c>
      <c r="H138" s="5">
        <f>IFERROR(__xludf.DUMMYFUNCTION("SPLIT(G138,""/"",TRUE)"),26.0)</f>
        <v>26</v>
      </c>
      <c r="I138" s="5">
        <f>IFERROR(__xludf.DUMMYFUNCTION("""COMPUTED_VALUE"""),1.0)</f>
        <v>1</v>
      </c>
      <c r="J138" s="5">
        <f>IFERROR(__xludf.DUMMYFUNCTION("""COMPUTED_VALUE"""),2023.0)</f>
        <v>2023</v>
      </c>
      <c r="N138" s="6">
        <f>STANDARDIZE(F:F,'Estatística'!$E$2,$M$2)</f>
        <v>0.7031609355</v>
      </c>
      <c r="O138" s="6">
        <f>STANDARDIZE(F:F,'Estatística'!$C$2,$L$2)</f>
        <v>0.4672068878</v>
      </c>
    </row>
    <row r="139" ht="15.75" customHeight="1">
      <c r="A139" s="1">
        <v>27.0</v>
      </c>
      <c r="B139" s="2" t="s">
        <v>153</v>
      </c>
      <c r="C139" s="2" t="s">
        <v>154</v>
      </c>
      <c r="D139" s="2" t="s">
        <v>19</v>
      </c>
      <c r="E139" s="2" t="s">
        <v>51</v>
      </c>
      <c r="F139" s="3">
        <v>73.99</v>
      </c>
      <c r="G139" s="4">
        <v>44952.0</v>
      </c>
      <c r="H139" s="5">
        <f>IFERROR(__xludf.DUMMYFUNCTION("SPLIT(G139,""/"",TRUE)"),26.0)</f>
        <v>26</v>
      </c>
      <c r="I139" s="5">
        <f>IFERROR(__xludf.DUMMYFUNCTION("""COMPUTED_VALUE"""),1.0)</f>
        <v>1</v>
      </c>
      <c r="J139" s="5">
        <f>IFERROR(__xludf.DUMMYFUNCTION("""COMPUTED_VALUE"""),2023.0)</f>
        <v>2023</v>
      </c>
      <c r="N139" s="6">
        <f>STANDARDIZE(F:F,'Estatística'!$E$2,$M$2)</f>
        <v>2.677380727</v>
      </c>
      <c r="O139" s="6">
        <f>STANDARDIZE(F:F,'Estatística'!$C$2,$L$2)</f>
        <v>0.9203595847</v>
      </c>
    </row>
    <row r="140" ht="15.75" customHeight="1">
      <c r="A140" s="1">
        <v>25.0</v>
      </c>
      <c r="B140" s="2" t="s">
        <v>134</v>
      </c>
      <c r="C140" s="2" t="s">
        <v>135</v>
      </c>
      <c r="D140" s="2" t="s">
        <v>25</v>
      </c>
      <c r="E140" s="2" t="s">
        <v>51</v>
      </c>
      <c r="F140" s="3">
        <v>61.1</v>
      </c>
      <c r="G140" s="4">
        <v>44953.0</v>
      </c>
      <c r="H140" s="5">
        <f>IFERROR(__xludf.DUMMYFUNCTION("SPLIT(G140,""/"",TRUE)"),27.0)</f>
        <v>27</v>
      </c>
      <c r="I140" s="5">
        <f>IFERROR(__xludf.DUMMYFUNCTION("""COMPUTED_VALUE"""),1.0)</f>
        <v>1</v>
      </c>
      <c r="J140" s="5">
        <f>IFERROR(__xludf.DUMMYFUNCTION("""COMPUTED_VALUE"""),2023.0)</f>
        <v>2023</v>
      </c>
      <c r="N140" s="6">
        <f>STANDARDIZE(F:F,'Estatística'!$E$2,$M$2)</f>
        <v>1.966352699</v>
      </c>
      <c r="O140" s="6">
        <f>STANDARDIZE(F:F,'Estatística'!$C$2,$L$2)</f>
        <v>0.7571537098</v>
      </c>
    </row>
    <row r="141" ht="15.75" customHeight="1">
      <c r="A141" s="1">
        <v>17.0</v>
      </c>
      <c r="B141" s="2" t="s">
        <v>180</v>
      </c>
      <c r="C141" s="2" t="s">
        <v>181</v>
      </c>
      <c r="D141" s="2" t="s">
        <v>19</v>
      </c>
      <c r="E141" s="2" t="s">
        <v>21</v>
      </c>
      <c r="F141" s="3">
        <v>14.14</v>
      </c>
      <c r="G141" s="4">
        <v>44953.0</v>
      </c>
      <c r="H141" s="5">
        <f>IFERROR(__xludf.DUMMYFUNCTION("SPLIT(G141,""/"",TRUE)"),27.0)</f>
        <v>27</v>
      </c>
      <c r="I141" s="5">
        <f>IFERROR(__xludf.DUMMYFUNCTION("""COMPUTED_VALUE"""),1.0)</f>
        <v>1</v>
      </c>
      <c r="J141" s="5">
        <f>IFERROR(__xludf.DUMMYFUNCTION("""COMPUTED_VALUE"""),2023.0)</f>
        <v>2023</v>
      </c>
      <c r="N141" s="6">
        <f>STANDARDIZE(F:F,'Estatística'!$E$2,$M$2)</f>
        <v>-0.6240178344</v>
      </c>
      <c r="O141" s="6">
        <f>STANDARDIZE(F:F,'Estatística'!$C$2,$L$2)</f>
        <v>0.1625728032</v>
      </c>
    </row>
    <row r="142" ht="15.75" customHeight="1">
      <c r="A142" s="1">
        <v>98.0</v>
      </c>
      <c r="B142" s="2" t="s">
        <v>139</v>
      </c>
      <c r="C142" s="2" t="s">
        <v>176</v>
      </c>
      <c r="D142" s="2" t="s">
        <v>19</v>
      </c>
      <c r="E142" s="2" t="s">
        <v>44</v>
      </c>
      <c r="F142" s="3">
        <v>27.74</v>
      </c>
      <c r="G142" s="4">
        <v>44953.0</v>
      </c>
      <c r="H142" s="5">
        <f>IFERROR(__xludf.DUMMYFUNCTION("SPLIT(G142,""/"",TRUE)"),27.0)</f>
        <v>27</v>
      </c>
      <c r="I142" s="5">
        <f>IFERROR(__xludf.DUMMYFUNCTION("""COMPUTED_VALUE"""),1.0)</f>
        <v>1</v>
      </c>
      <c r="J142" s="5">
        <f>IFERROR(__xludf.DUMMYFUNCTION("""COMPUTED_VALUE"""),2023.0)</f>
        <v>2023</v>
      </c>
      <c r="N142" s="6">
        <f>STANDARDIZE(F:F,'Estatística'!$E$2,$M$2)</f>
        <v>0.126174654</v>
      </c>
      <c r="O142" s="6">
        <f>STANDARDIZE(F:F,'Estatística'!$C$2,$L$2)</f>
        <v>0.3347682958</v>
      </c>
    </row>
    <row r="143" ht="15.75" customHeight="1">
      <c r="A143" s="1">
        <v>39.0</v>
      </c>
      <c r="B143" s="2" t="s">
        <v>73</v>
      </c>
      <c r="C143" s="2" t="s">
        <v>74</v>
      </c>
      <c r="D143" s="2" t="s">
        <v>19</v>
      </c>
      <c r="E143" s="2" t="s">
        <v>42</v>
      </c>
      <c r="F143" s="3">
        <v>19.57</v>
      </c>
      <c r="G143" s="4">
        <v>44953.0</v>
      </c>
      <c r="H143" s="5">
        <f>IFERROR(__xludf.DUMMYFUNCTION("SPLIT(G143,""/"",TRUE)"),27.0)</f>
        <v>27</v>
      </c>
      <c r="I143" s="5">
        <f>IFERROR(__xludf.DUMMYFUNCTION("""COMPUTED_VALUE"""),1.0)</f>
        <v>1</v>
      </c>
      <c r="J143" s="5">
        <f>IFERROR(__xludf.DUMMYFUNCTION("""COMPUTED_VALUE"""),2023.0)</f>
        <v>2023</v>
      </c>
      <c r="N143" s="6">
        <f>STANDARDIZE(F:F,'Estatística'!$E$2,$M$2)</f>
        <v>-0.3244924512</v>
      </c>
      <c r="O143" s="6">
        <f>STANDARDIZE(F:F,'Estatística'!$C$2,$L$2)</f>
        <v>0.2313243859</v>
      </c>
    </row>
    <row r="144" ht="15.75" customHeight="1">
      <c r="A144" s="1">
        <v>25.0</v>
      </c>
      <c r="B144" s="2" t="s">
        <v>134</v>
      </c>
      <c r="C144" s="2" t="s">
        <v>135</v>
      </c>
      <c r="D144" s="2" t="s">
        <v>25</v>
      </c>
      <c r="E144" s="2" t="s">
        <v>33</v>
      </c>
      <c r="F144" s="3">
        <v>33.66</v>
      </c>
      <c r="G144" s="4">
        <v>44953.0</v>
      </c>
      <c r="H144" s="5">
        <f>IFERROR(__xludf.DUMMYFUNCTION("SPLIT(G144,""/"",TRUE)"),27.0)</f>
        <v>27</v>
      </c>
      <c r="I144" s="5">
        <f>IFERROR(__xludf.DUMMYFUNCTION("""COMPUTED_VALUE"""),1.0)</f>
        <v>1</v>
      </c>
      <c r="J144" s="5">
        <f>IFERROR(__xludf.DUMMYFUNCTION("""COMPUTED_VALUE"""),2023.0)</f>
        <v>2023</v>
      </c>
      <c r="N144" s="6">
        <f>STANDARDIZE(F:F,'Estatística'!$E$2,$M$2)</f>
        <v>0.4527290313</v>
      </c>
      <c r="O144" s="6">
        <f>STANDARDIZE(F:F,'Estatística'!$C$2,$L$2)</f>
        <v>0.4097239808</v>
      </c>
    </row>
    <row r="145" ht="15.75" customHeight="1">
      <c r="A145" s="1">
        <v>55.0</v>
      </c>
      <c r="B145" s="2" t="s">
        <v>182</v>
      </c>
      <c r="C145" s="2" t="s">
        <v>183</v>
      </c>
      <c r="D145" s="2" t="s">
        <v>25</v>
      </c>
      <c r="E145" s="2" t="s">
        <v>48</v>
      </c>
      <c r="F145" s="3">
        <v>69.3</v>
      </c>
      <c r="G145" s="4">
        <v>44953.0</v>
      </c>
      <c r="H145" s="5">
        <f>IFERROR(__xludf.DUMMYFUNCTION("SPLIT(G145,""/"",TRUE)"),27.0)</f>
        <v>27</v>
      </c>
      <c r="I145" s="5">
        <f>IFERROR(__xludf.DUMMYFUNCTION("""COMPUTED_VALUE"""),1.0)</f>
        <v>1</v>
      </c>
      <c r="J145" s="5">
        <f>IFERROR(__xludf.DUMMYFUNCTION("""COMPUTED_VALUE"""),2023.0)</f>
        <v>2023</v>
      </c>
      <c r="N145" s="6">
        <f>STANDARDIZE(F:F,'Estatística'!$E$2,$M$2)</f>
        <v>2.418674641</v>
      </c>
      <c r="O145" s="6">
        <f>STANDARDIZE(F:F,'Estatística'!$C$2,$L$2)</f>
        <v>0.8609774626</v>
      </c>
    </row>
    <row r="146" ht="15.75" customHeight="1">
      <c r="A146" s="1">
        <v>67.0</v>
      </c>
      <c r="B146" s="2" t="s">
        <v>184</v>
      </c>
      <c r="C146" s="2" t="s">
        <v>185</v>
      </c>
      <c r="D146" s="2" t="s">
        <v>25</v>
      </c>
      <c r="E146" s="2" t="s">
        <v>27</v>
      </c>
      <c r="F146" s="3">
        <v>12.93</v>
      </c>
      <c r="G146" s="4">
        <v>44953.0</v>
      </c>
      <c r="H146" s="5">
        <f>IFERROR(__xludf.DUMMYFUNCTION("SPLIT(G146,""/"",TRUE)"),27.0)</f>
        <v>27</v>
      </c>
      <c r="I146" s="5">
        <f>IFERROR(__xludf.DUMMYFUNCTION("""COMPUTED_VALUE"""),1.0)</f>
        <v>1</v>
      </c>
      <c r="J146" s="5">
        <f>IFERROR(__xludf.DUMMYFUNCTION("""COMPUTED_VALUE"""),2023.0)</f>
        <v>2023</v>
      </c>
      <c r="N146" s="6">
        <f>STANDARDIZE(F:F,'Estatística'!$E$2,$M$2)</f>
        <v>-0.6907629014</v>
      </c>
      <c r="O146" s="6">
        <f>STANDARDIZE(F:F,'Estatística'!$C$2,$L$2)</f>
        <v>0.147252469</v>
      </c>
    </row>
    <row r="147" ht="15.75" customHeight="1">
      <c r="A147" s="1">
        <v>68.0</v>
      </c>
      <c r="B147" s="2" t="s">
        <v>39</v>
      </c>
      <c r="C147" s="2" t="s">
        <v>40</v>
      </c>
      <c r="D147" s="2" t="s">
        <v>25</v>
      </c>
      <c r="E147" s="2" t="s">
        <v>38</v>
      </c>
      <c r="F147" s="3">
        <v>2.32</v>
      </c>
      <c r="G147" s="4">
        <v>44953.0</v>
      </c>
      <c r="H147" s="5">
        <f>IFERROR(__xludf.DUMMYFUNCTION("SPLIT(G147,""/"",TRUE)"),27.0)</f>
        <v>27</v>
      </c>
      <c r="I147" s="5">
        <f>IFERROR(__xludf.DUMMYFUNCTION("""COMPUTED_VALUE"""),1.0)</f>
        <v>1</v>
      </c>
      <c r="J147" s="5">
        <f>IFERROR(__xludf.DUMMYFUNCTION("""COMPUTED_VALUE"""),2023.0)</f>
        <v>2023</v>
      </c>
      <c r="N147" s="6">
        <f>STANDARDIZE(F:F,'Estatística'!$E$2,$M$2)</f>
        <v>-1.276023365</v>
      </c>
      <c r="O147" s="6">
        <f>STANDARDIZE(F:F,'Estatística'!$C$2,$L$2)</f>
        <v>0.01291466194</v>
      </c>
    </row>
    <row r="148" ht="15.75" customHeight="1">
      <c r="A148" s="1">
        <v>14.0</v>
      </c>
      <c r="B148" s="2" t="s">
        <v>151</v>
      </c>
      <c r="C148" s="2" t="s">
        <v>152</v>
      </c>
      <c r="D148" s="2" t="s">
        <v>19</v>
      </c>
      <c r="E148" s="2" t="s">
        <v>52</v>
      </c>
      <c r="F148" s="3">
        <v>28.05</v>
      </c>
      <c r="G148" s="4">
        <v>44953.0</v>
      </c>
      <c r="H148" s="5">
        <f>IFERROR(__xludf.DUMMYFUNCTION("SPLIT(G148,""/"",TRUE)"),27.0)</f>
        <v>27</v>
      </c>
      <c r="I148" s="5">
        <f>IFERROR(__xludf.DUMMYFUNCTION("""COMPUTED_VALUE"""),1.0)</f>
        <v>1</v>
      </c>
      <c r="J148" s="5">
        <f>IFERROR(__xludf.DUMMYFUNCTION("""COMPUTED_VALUE"""),2023.0)</f>
        <v>2023</v>
      </c>
      <c r="N148" s="6">
        <f>STANDARDIZE(F:F,'Estatística'!$E$2,$M$2)</f>
        <v>0.1432746298</v>
      </c>
      <c r="O148" s="6">
        <f>STANDARDIZE(F:F,'Estatística'!$C$2,$L$2)</f>
        <v>0.3386933401</v>
      </c>
    </row>
    <row r="149" ht="15.75" customHeight="1">
      <c r="A149" s="1">
        <v>59.0</v>
      </c>
      <c r="B149" s="2" t="s">
        <v>84</v>
      </c>
      <c r="C149" s="2" t="s">
        <v>85</v>
      </c>
      <c r="D149" s="2" t="s">
        <v>25</v>
      </c>
      <c r="E149" s="2" t="s">
        <v>44</v>
      </c>
      <c r="F149" s="3">
        <v>35.57</v>
      </c>
      <c r="G149" s="4">
        <v>44954.0</v>
      </c>
      <c r="H149" s="5">
        <f>IFERROR(__xludf.DUMMYFUNCTION("SPLIT(G149,""/"",TRUE)"),28.0)</f>
        <v>28</v>
      </c>
      <c r="I149" s="5">
        <f>IFERROR(__xludf.DUMMYFUNCTION("""COMPUTED_VALUE"""),1.0)</f>
        <v>1</v>
      </c>
      <c r="J149" s="5">
        <f>IFERROR(__xludf.DUMMYFUNCTION("""COMPUTED_VALUE"""),2023.0)</f>
        <v>2023</v>
      </c>
      <c r="N149" s="6">
        <f>STANDARDIZE(F:F,'Estatística'!$E$2,$M$2)</f>
        <v>0.5580869469</v>
      </c>
      <c r="O149" s="6">
        <f>STANDARDIZE(F:F,'Estatística'!$C$2,$L$2)</f>
        <v>0.4339073183</v>
      </c>
    </row>
    <row r="150" ht="15.75" customHeight="1">
      <c r="A150" s="1">
        <v>50.0</v>
      </c>
      <c r="B150" s="2" t="s">
        <v>29</v>
      </c>
      <c r="C150" s="2" t="s">
        <v>30</v>
      </c>
      <c r="D150" s="2" t="s">
        <v>25</v>
      </c>
      <c r="E150" s="2" t="s">
        <v>45</v>
      </c>
      <c r="F150" s="3">
        <v>3.28</v>
      </c>
      <c r="G150" s="4">
        <v>44954.0</v>
      </c>
      <c r="H150" s="5">
        <f>IFERROR(__xludf.DUMMYFUNCTION("SPLIT(G150,""/"",TRUE)"),28.0)</f>
        <v>28</v>
      </c>
      <c r="I150" s="5">
        <f>IFERROR(__xludf.DUMMYFUNCTION("""COMPUTED_VALUE"""),1.0)</f>
        <v>1</v>
      </c>
      <c r="J150" s="5">
        <f>IFERROR(__xludf.DUMMYFUNCTION("""COMPUTED_VALUE"""),2023.0)</f>
        <v>2023</v>
      </c>
      <c r="N150" s="6">
        <f>STANDARDIZE(F:F,'Estatística'!$E$2,$M$2)</f>
        <v>-1.223068601</v>
      </c>
      <c r="O150" s="6">
        <f>STANDARDIZE(F:F,'Estatística'!$C$2,$L$2)</f>
        <v>0.02506963788</v>
      </c>
    </row>
    <row r="151" ht="15.75" customHeight="1">
      <c r="A151" s="1">
        <v>33.0</v>
      </c>
      <c r="B151" s="2" t="s">
        <v>171</v>
      </c>
      <c r="C151" s="2" t="s">
        <v>172</v>
      </c>
      <c r="D151" s="2" t="s">
        <v>25</v>
      </c>
      <c r="E151" s="2" t="s">
        <v>41</v>
      </c>
      <c r="F151" s="3">
        <v>18.66</v>
      </c>
      <c r="G151" s="4">
        <v>44954.0</v>
      </c>
      <c r="H151" s="5">
        <f>IFERROR(__xludf.DUMMYFUNCTION("SPLIT(G151,""/"",TRUE)"),28.0)</f>
        <v>28</v>
      </c>
      <c r="I151" s="5">
        <f>IFERROR(__xludf.DUMMYFUNCTION("""COMPUTED_VALUE"""),1.0)</f>
        <v>1</v>
      </c>
      <c r="J151" s="5">
        <f>IFERROR(__xludf.DUMMYFUNCTION("""COMPUTED_VALUE"""),2023.0)</f>
        <v>2023</v>
      </c>
      <c r="N151" s="6">
        <f>STANDARDIZE(F:F,'Estatística'!$E$2,$M$2)</f>
        <v>-0.3746891545</v>
      </c>
      <c r="O151" s="6">
        <f>STANDARDIZE(F:F,'Estatística'!$C$2,$L$2)</f>
        <v>0.2198024816</v>
      </c>
    </row>
    <row r="152" ht="15.75" customHeight="1">
      <c r="A152" s="1">
        <v>100.0</v>
      </c>
      <c r="B152" s="2" t="s">
        <v>46</v>
      </c>
      <c r="C152" s="2" t="s">
        <v>47</v>
      </c>
      <c r="D152" s="2" t="s">
        <v>25</v>
      </c>
      <c r="E152" s="2" t="s">
        <v>20</v>
      </c>
      <c r="F152" s="3">
        <v>10.78</v>
      </c>
      <c r="G152" s="4">
        <v>44954.0</v>
      </c>
      <c r="H152" s="5">
        <f>IFERROR(__xludf.DUMMYFUNCTION("SPLIT(G152,""/"",TRUE)"),28.0)</f>
        <v>28</v>
      </c>
      <c r="I152" s="5">
        <f>IFERROR(__xludf.DUMMYFUNCTION("""COMPUTED_VALUE"""),1.0)</f>
        <v>1</v>
      </c>
      <c r="J152" s="5">
        <f>IFERROR(__xludf.DUMMYFUNCTION("""COMPUTED_VALUE"""),2023.0)</f>
        <v>2023</v>
      </c>
      <c r="N152" s="6">
        <f>STANDARDIZE(F:F,'Estatística'!$E$2,$M$2)</f>
        <v>-0.809359508</v>
      </c>
      <c r="O152" s="6">
        <f>STANDARDIZE(F:F,'Estatística'!$C$2,$L$2)</f>
        <v>0.1200303874</v>
      </c>
    </row>
    <row r="153" ht="15.75" customHeight="1">
      <c r="A153" s="1">
        <v>88.0</v>
      </c>
      <c r="B153" s="2" t="s">
        <v>180</v>
      </c>
      <c r="C153" s="2" t="s">
        <v>186</v>
      </c>
      <c r="D153" s="2" t="s">
        <v>19</v>
      </c>
      <c r="E153" s="2" t="s">
        <v>36</v>
      </c>
      <c r="F153" s="3">
        <v>31.59</v>
      </c>
      <c r="G153" s="4">
        <v>44954.0</v>
      </c>
      <c r="H153" s="5">
        <f>IFERROR(__xludf.DUMMYFUNCTION("SPLIT(G153,""/"",TRUE)"),28.0)</f>
        <v>28</v>
      </c>
      <c r="I153" s="5">
        <f>IFERROR(__xludf.DUMMYFUNCTION("""COMPUTED_VALUE"""),1.0)</f>
        <v>1</v>
      </c>
      <c r="J153" s="5">
        <f>IFERROR(__xludf.DUMMYFUNCTION("""COMPUTED_VALUE"""),2023.0)</f>
        <v>2023</v>
      </c>
      <c r="N153" s="6">
        <f>STANDARDIZE(F:F,'Estatística'!$E$2,$M$2)</f>
        <v>0.3385453217</v>
      </c>
      <c r="O153" s="6">
        <f>STANDARDIZE(F:F,'Estatística'!$C$2,$L$2)</f>
        <v>0.3835148139</v>
      </c>
    </row>
    <row r="154" ht="15.75" customHeight="1">
      <c r="A154" s="1">
        <v>4.0</v>
      </c>
      <c r="B154" s="2" t="s">
        <v>98</v>
      </c>
      <c r="C154" s="2" t="s">
        <v>99</v>
      </c>
      <c r="D154" s="2" t="s">
        <v>19</v>
      </c>
      <c r="E154" s="2" t="s">
        <v>42</v>
      </c>
      <c r="F154" s="3">
        <v>6.78</v>
      </c>
      <c r="G154" s="4">
        <v>44958.0</v>
      </c>
      <c r="H154" s="5">
        <f>IFERROR(__xludf.DUMMYFUNCTION("SPLIT(G154,""/"",TRUE)"),1.0)</f>
        <v>1</v>
      </c>
      <c r="I154" s="5">
        <f>IFERROR(__xludf.DUMMYFUNCTION("""COMPUTED_VALUE"""),2.0)</f>
        <v>2</v>
      </c>
      <c r="J154" s="5">
        <f>IFERROR(__xludf.DUMMYFUNCTION("""COMPUTED_VALUE"""),2023.0)</f>
        <v>2023</v>
      </c>
      <c r="N154" s="6">
        <f>STANDARDIZE(F:F,'Estatística'!$E$2,$M$2)</f>
        <v>-1.030004358</v>
      </c>
      <c r="O154" s="6">
        <f>STANDARDIZE(F:F,'Estatística'!$C$2,$L$2)</f>
        <v>0.06938465434</v>
      </c>
    </row>
    <row r="155" ht="15.75" customHeight="1">
      <c r="A155" s="1">
        <v>85.0</v>
      </c>
      <c r="B155" s="2" t="s">
        <v>178</v>
      </c>
      <c r="C155" s="2" t="s">
        <v>179</v>
      </c>
      <c r="D155" s="2" t="s">
        <v>25</v>
      </c>
      <c r="E155" s="2" t="s">
        <v>31</v>
      </c>
      <c r="F155" s="3">
        <v>13.32</v>
      </c>
      <c r="G155" s="4">
        <v>44958.0</v>
      </c>
      <c r="H155" s="5">
        <f>IFERROR(__xludf.DUMMYFUNCTION("SPLIT(G155,""/"",TRUE)"),1.0)</f>
        <v>1</v>
      </c>
      <c r="I155" s="5">
        <f>IFERROR(__xludf.DUMMYFUNCTION("""COMPUTED_VALUE"""),2.0)</f>
        <v>2</v>
      </c>
      <c r="J155" s="5">
        <f>IFERROR(__xludf.DUMMYFUNCTION("""COMPUTED_VALUE"""),2023.0)</f>
        <v>2023</v>
      </c>
      <c r="N155" s="6">
        <f>STANDARDIZE(F:F,'Estatística'!$E$2,$M$2)</f>
        <v>-0.6692500286</v>
      </c>
      <c r="O155" s="6">
        <f>STANDARDIZE(F:F,'Estatística'!$C$2,$L$2)</f>
        <v>0.152190428</v>
      </c>
    </row>
    <row r="156" ht="15.75" customHeight="1">
      <c r="A156" s="1">
        <v>28.0</v>
      </c>
      <c r="B156" s="2" t="s">
        <v>64</v>
      </c>
      <c r="C156" s="2" t="s">
        <v>65</v>
      </c>
      <c r="D156" s="2" t="s">
        <v>19</v>
      </c>
      <c r="E156" s="2" t="s">
        <v>31</v>
      </c>
      <c r="F156" s="3">
        <v>20.65</v>
      </c>
      <c r="G156" s="4">
        <v>44958.0</v>
      </c>
      <c r="H156" s="5">
        <f>IFERROR(__xludf.DUMMYFUNCTION("SPLIT(G156,""/"",TRUE)"),1.0)</f>
        <v>1</v>
      </c>
      <c r="I156" s="5">
        <f>IFERROR(__xludf.DUMMYFUNCTION("""COMPUTED_VALUE"""),2.0)</f>
        <v>2</v>
      </c>
      <c r="J156" s="5">
        <f>IFERROR(__xludf.DUMMYFUNCTION("""COMPUTED_VALUE"""),2023.0)</f>
        <v>2023</v>
      </c>
      <c r="N156" s="6">
        <f>STANDARDIZE(F:F,'Estatística'!$E$2,$M$2)</f>
        <v>-0.2649183418</v>
      </c>
      <c r="O156" s="6">
        <f>STANDARDIZE(F:F,'Estatística'!$C$2,$L$2)</f>
        <v>0.2449987339</v>
      </c>
    </row>
    <row r="157" ht="15.75" customHeight="1">
      <c r="A157" s="1">
        <v>55.0</v>
      </c>
      <c r="B157" s="2" t="s">
        <v>182</v>
      </c>
      <c r="C157" s="2" t="s">
        <v>183</v>
      </c>
      <c r="D157" s="2" t="s">
        <v>25</v>
      </c>
      <c r="E157" s="2" t="s">
        <v>21</v>
      </c>
      <c r="F157" s="3">
        <v>12.75</v>
      </c>
      <c r="G157" s="4">
        <v>44959.0</v>
      </c>
      <c r="H157" s="5">
        <f>IFERROR(__xludf.DUMMYFUNCTION("SPLIT(G157,""/"",TRUE)"),2.0)</f>
        <v>2</v>
      </c>
      <c r="I157" s="5">
        <f>IFERROR(__xludf.DUMMYFUNCTION("""COMPUTED_VALUE"""),2.0)</f>
        <v>2</v>
      </c>
      <c r="J157" s="5">
        <f>IFERROR(__xludf.DUMMYFUNCTION("""COMPUTED_VALUE"""),2023.0)</f>
        <v>2023</v>
      </c>
      <c r="N157" s="6">
        <f>STANDARDIZE(F:F,'Estatística'!$E$2,$M$2)</f>
        <v>-0.7006919196</v>
      </c>
      <c r="O157" s="6">
        <f>STANDARDIZE(F:F,'Estatística'!$C$2,$L$2)</f>
        <v>0.144973411</v>
      </c>
    </row>
    <row r="158" ht="15.75" customHeight="1">
      <c r="A158" s="1">
        <v>2.0</v>
      </c>
      <c r="B158" s="2" t="s">
        <v>68</v>
      </c>
      <c r="C158" s="2" t="s">
        <v>69</v>
      </c>
      <c r="D158" s="2" t="s">
        <v>19</v>
      </c>
      <c r="E158" s="2" t="s">
        <v>20</v>
      </c>
      <c r="F158" s="3">
        <v>10.57</v>
      </c>
      <c r="G158" s="4">
        <v>44959.0</v>
      </c>
      <c r="H158" s="5">
        <f>IFERROR(__xludf.DUMMYFUNCTION("SPLIT(G158,""/"",TRUE)"),2.0)</f>
        <v>2</v>
      </c>
      <c r="I158" s="5">
        <f>IFERROR(__xludf.DUMMYFUNCTION("""COMPUTED_VALUE"""),2.0)</f>
        <v>2</v>
      </c>
      <c r="J158" s="5">
        <f>IFERROR(__xludf.DUMMYFUNCTION("""COMPUTED_VALUE"""),2023.0)</f>
        <v>2023</v>
      </c>
      <c r="N158" s="6">
        <f>STANDARDIZE(F:F,'Estatística'!$E$2,$M$2)</f>
        <v>-0.8209433626</v>
      </c>
      <c r="O158" s="6">
        <f>STANDARDIZE(F:F,'Estatística'!$C$2,$L$2)</f>
        <v>0.1173714865</v>
      </c>
    </row>
    <row r="159" ht="15.75" customHeight="1">
      <c r="A159" s="1">
        <v>67.0</v>
      </c>
      <c r="B159" s="2" t="s">
        <v>184</v>
      </c>
      <c r="C159" s="2" t="s">
        <v>185</v>
      </c>
      <c r="D159" s="2" t="s">
        <v>19</v>
      </c>
      <c r="E159" s="2" t="s">
        <v>51</v>
      </c>
      <c r="F159" s="3">
        <v>79.64</v>
      </c>
      <c r="G159" s="4">
        <v>44959.0</v>
      </c>
      <c r="H159" s="5">
        <f>IFERROR(__xludf.DUMMYFUNCTION("SPLIT(G159,""/"",TRUE)"),2.0)</f>
        <v>2</v>
      </c>
      <c r="I159" s="5">
        <f>IFERROR(__xludf.DUMMYFUNCTION("""COMPUTED_VALUE"""),2.0)</f>
        <v>2</v>
      </c>
      <c r="J159" s="5">
        <f>IFERROR(__xludf.DUMMYFUNCTION("""COMPUTED_VALUE"""),2023.0)</f>
        <v>2023</v>
      </c>
      <c r="N159" s="6">
        <f>STANDARDIZE(F:F,'Estatística'!$E$2,$M$2)</f>
        <v>2.989041577</v>
      </c>
      <c r="O159" s="6">
        <f>STANDARDIZE(F:F,'Estatística'!$C$2,$L$2)</f>
        <v>0.9918966827</v>
      </c>
    </row>
    <row r="160" ht="15.75" customHeight="1">
      <c r="A160" s="1">
        <v>9.0</v>
      </c>
      <c r="B160" s="2" t="s">
        <v>187</v>
      </c>
      <c r="C160" s="2" t="s">
        <v>188</v>
      </c>
      <c r="D160" s="2" t="s">
        <v>25</v>
      </c>
      <c r="E160" s="2" t="s">
        <v>45</v>
      </c>
      <c r="F160" s="3">
        <v>3.28</v>
      </c>
      <c r="G160" s="4">
        <v>44959.0</v>
      </c>
      <c r="H160" s="5">
        <f>IFERROR(__xludf.DUMMYFUNCTION("SPLIT(G160,""/"",TRUE)"),2.0)</f>
        <v>2</v>
      </c>
      <c r="I160" s="5">
        <f>IFERROR(__xludf.DUMMYFUNCTION("""COMPUTED_VALUE"""),2.0)</f>
        <v>2</v>
      </c>
      <c r="J160" s="5">
        <f>IFERROR(__xludf.DUMMYFUNCTION("""COMPUTED_VALUE"""),2023.0)</f>
        <v>2023</v>
      </c>
      <c r="N160" s="6">
        <f>STANDARDIZE(F:F,'Estatística'!$E$2,$M$2)</f>
        <v>-1.223068601</v>
      </c>
      <c r="O160" s="6">
        <f>STANDARDIZE(F:F,'Estatística'!$C$2,$L$2)</f>
        <v>0.02506963788</v>
      </c>
    </row>
    <row r="161" ht="15.75" customHeight="1">
      <c r="A161" s="1">
        <v>34.0</v>
      </c>
      <c r="B161" s="2" t="s">
        <v>157</v>
      </c>
      <c r="C161" s="2" t="s">
        <v>158</v>
      </c>
      <c r="D161" s="2" t="s">
        <v>25</v>
      </c>
      <c r="E161" s="2" t="s">
        <v>57</v>
      </c>
      <c r="F161" s="3">
        <v>22.9</v>
      </c>
      <c r="G161" s="4">
        <v>44959.0</v>
      </c>
      <c r="H161" s="5">
        <f>IFERROR(__xludf.DUMMYFUNCTION("SPLIT(G161,""/"",TRUE)"),2.0)</f>
        <v>2</v>
      </c>
      <c r="I161" s="5">
        <f>IFERROR(__xludf.DUMMYFUNCTION("""COMPUTED_VALUE"""),2.0)</f>
        <v>2</v>
      </c>
      <c r="J161" s="5">
        <f>IFERROR(__xludf.DUMMYFUNCTION("""COMPUTED_VALUE"""),2023.0)</f>
        <v>2023</v>
      </c>
      <c r="N161" s="6">
        <f>STANDARDIZE(F:F,'Estatística'!$E$2,$M$2)</f>
        <v>-0.140805614</v>
      </c>
      <c r="O161" s="6">
        <f>STANDARDIZE(F:F,'Estatística'!$C$2,$L$2)</f>
        <v>0.2734869587</v>
      </c>
    </row>
    <row r="162" ht="15.75" customHeight="1">
      <c r="A162" s="1">
        <v>38.0</v>
      </c>
      <c r="B162" s="2" t="s">
        <v>96</v>
      </c>
      <c r="C162" s="2" t="s">
        <v>97</v>
      </c>
      <c r="D162" s="2" t="s">
        <v>19</v>
      </c>
      <c r="E162" s="2" t="s">
        <v>52</v>
      </c>
      <c r="F162" s="3">
        <v>30.98</v>
      </c>
      <c r="G162" s="4">
        <v>44959.0</v>
      </c>
      <c r="H162" s="5">
        <f>IFERROR(__xludf.DUMMYFUNCTION("SPLIT(G162,""/"",TRUE)"),2.0)</f>
        <v>2</v>
      </c>
      <c r="I162" s="5">
        <f>IFERROR(__xludf.DUMMYFUNCTION("""COMPUTED_VALUE"""),2.0)</f>
        <v>2</v>
      </c>
      <c r="J162" s="5">
        <f>IFERROR(__xludf.DUMMYFUNCTION("""COMPUTED_VALUE"""),2023.0)</f>
        <v>2023</v>
      </c>
      <c r="N162" s="6">
        <f>STANDARDIZE(F:F,'Estatística'!$E$2,$M$2)</f>
        <v>0.3048969821</v>
      </c>
      <c r="O162" s="6">
        <f>STANDARDIZE(F:F,'Estatística'!$C$2,$L$2)</f>
        <v>0.3757913396</v>
      </c>
    </row>
    <row r="163" ht="15.75" customHeight="1">
      <c r="A163" s="1">
        <v>95.0</v>
      </c>
      <c r="B163" s="2" t="s">
        <v>90</v>
      </c>
      <c r="C163" s="2" t="s">
        <v>91</v>
      </c>
      <c r="D163" s="2" t="s">
        <v>19</v>
      </c>
      <c r="E163" s="2" t="s">
        <v>28</v>
      </c>
      <c r="F163" s="3">
        <v>35.02</v>
      </c>
      <c r="G163" s="4">
        <v>44959.0</v>
      </c>
      <c r="H163" s="5">
        <f>IFERROR(__xludf.DUMMYFUNCTION("SPLIT(G163,""/"",TRUE)"),2.0)</f>
        <v>2</v>
      </c>
      <c r="I163" s="5">
        <f>IFERROR(__xludf.DUMMYFUNCTION("""COMPUTED_VALUE"""),2.0)</f>
        <v>2</v>
      </c>
      <c r="J163" s="5">
        <f>IFERROR(__xludf.DUMMYFUNCTION("""COMPUTED_VALUE"""),2023.0)</f>
        <v>2023</v>
      </c>
      <c r="N163" s="6">
        <f>STANDARDIZE(F:F,'Estatística'!$E$2,$M$2)</f>
        <v>0.5277482801</v>
      </c>
      <c r="O163" s="6">
        <f>STANDARDIZE(F:F,'Estatística'!$C$2,$L$2)</f>
        <v>0.42694353</v>
      </c>
    </row>
    <row r="164" ht="15.75" customHeight="1">
      <c r="A164" s="1">
        <v>20.0</v>
      </c>
      <c r="B164" s="2" t="s">
        <v>141</v>
      </c>
      <c r="C164" s="2" t="s">
        <v>142</v>
      </c>
      <c r="D164" s="2" t="s">
        <v>19</v>
      </c>
      <c r="E164" s="2" t="s">
        <v>52</v>
      </c>
      <c r="F164" s="3">
        <v>31.3</v>
      </c>
      <c r="G164" s="4">
        <v>44959.0</v>
      </c>
      <c r="H164" s="5">
        <f>IFERROR(__xludf.DUMMYFUNCTION("SPLIT(G164,""/"",TRUE)"),2.0)</f>
        <v>2</v>
      </c>
      <c r="I164" s="5">
        <f>IFERROR(__xludf.DUMMYFUNCTION("""COMPUTED_VALUE"""),2.0)</f>
        <v>2</v>
      </c>
      <c r="J164" s="5">
        <f>IFERROR(__xludf.DUMMYFUNCTION("""COMPUTED_VALUE"""),2023.0)</f>
        <v>2023</v>
      </c>
      <c r="N164" s="6">
        <f>STANDARDIZE(F:F,'Estatística'!$E$2,$M$2)</f>
        <v>0.3225485701</v>
      </c>
      <c r="O164" s="6">
        <f>STANDARDIZE(F:F,'Estatística'!$C$2,$L$2)</f>
        <v>0.3798429982</v>
      </c>
    </row>
    <row r="165" ht="15.75" customHeight="1">
      <c r="A165" s="1">
        <v>21.0</v>
      </c>
      <c r="B165" s="2" t="s">
        <v>166</v>
      </c>
      <c r="C165" s="2" t="s">
        <v>167</v>
      </c>
      <c r="D165" s="2" t="s">
        <v>25</v>
      </c>
      <c r="E165" s="2" t="s">
        <v>45</v>
      </c>
      <c r="F165" s="3">
        <v>3.79</v>
      </c>
      <c r="G165" s="4">
        <v>44960.0</v>
      </c>
      <c r="H165" s="5">
        <f>IFERROR(__xludf.DUMMYFUNCTION("SPLIT(G165,""/"",TRUE)"),3.0)</f>
        <v>3</v>
      </c>
      <c r="I165" s="5">
        <f>IFERROR(__xludf.DUMMYFUNCTION("""COMPUTED_VALUE"""),2.0)</f>
        <v>2</v>
      </c>
      <c r="J165" s="5">
        <f>IFERROR(__xludf.DUMMYFUNCTION("""COMPUTED_VALUE"""),2023.0)</f>
        <v>2023</v>
      </c>
      <c r="N165" s="6">
        <f>STANDARDIZE(F:F,'Estatística'!$E$2,$M$2)</f>
        <v>-1.194936383</v>
      </c>
      <c r="O165" s="6">
        <f>STANDARDIZE(F:F,'Estatística'!$C$2,$L$2)</f>
        <v>0.03152696885</v>
      </c>
    </row>
    <row r="166" ht="15.75" customHeight="1">
      <c r="A166" s="1">
        <v>15.0</v>
      </c>
      <c r="B166" s="2" t="s">
        <v>53</v>
      </c>
      <c r="C166" s="2" t="s">
        <v>54</v>
      </c>
      <c r="D166" s="2" t="s">
        <v>19</v>
      </c>
      <c r="E166" s="2" t="s">
        <v>57</v>
      </c>
      <c r="F166" s="3">
        <v>21.24</v>
      </c>
      <c r="G166" s="4">
        <v>44960.0</v>
      </c>
      <c r="H166" s="5">
        <f>IFERROR(__xludf.DUMMYFUNCTION("SPLIT(G166,""/"",TRUE)"),3.0)</f>
        <v>3</v>
      </c>
      <c r="I166" s="5">
        <f>IFERROR(__xludf.DUMMYFUNCTION("""COMPUTED_VALUE"""),2.0)</f>
        <v>2</v>
      </c>
      <c r="J166" s="5">
        <f>IFERROR(__xludf.DUMMYFUNCTION("""COMPUTED_VALUE"""),2023.0)</f>
        <v>2023</v>
      </c>
      <c r="N166" s="6">
        <f>STANDARDIZE(F:F,'Estatística'!$E$2,$M$2)</f>
        <v>-0.2323732265</v>
      </c>
      <c r="O166" s="6">
        <f>STANDARDIZE(F:F,'Estatística'!$C$2,$L$2)</f>
        <v>0.2524689795</v>
      </c>
    </row>
    <row r="167" ht="15.75" customHeight="1">
      <c r="A167" s="1">
        <v>65.0</v>
      </c>
      <c r="B167" s="2" t="s">
        <v>189</v>
      </c>
      <c r="C167" s="2" t="s">
        <v>190</v>
      </c>
      <c r="D167" s="2" t="s">
        <v>25</v>
      </c>
      <c r="E167" s="2" t="s">
        <v>51</v>
      </c>
      <c r="F167" s="3">
        <v>77.01</v>
      </c>
      <c r="G167" s="4">
        <v>44960.0</v>
      </c>
      <c r="H167" s="5">
        <f>IFERROR(__xludf.DUMMYFUNCTION("SPLIT(G167,""/"",TRUE)"),3.0)</f>
        <v>3</v>
      </c>
      <c r="I167" s="5">
        <f>IFERROR(__xludf.DUMMYFUNCTION("""COMPUTED_VALUE"""),2.0)</f>
        <v>2</v>
      </c>
      <c r="J167" s="5">
        <f>IFERROR(__xludf.DUMMYFUNCTION("""COMPUTED_VALUE"""),2023.0)</f>
        <v>2023</v>
      </c>
      <c r="N167" s="6">
        <f>STANDARDIZE(F:F,'Estatística'!$E$2,$M$2)</f>
        <v>2.843967588</v>
      </c>
      <c r="O167" s="6">
        <f>STANDARDIZE(F:F,'Estatística'!$C$2,$L$2)</f>
        <v>0.9585971132</v>
      </c>
    </row>
    <row r="168" ht="15.75" customHeight="1">
      <c r="A168" s="1">
        <v>54.0</v>
      </c>
      <c r="B168" s="2" t="s">
        <v>71</v>
      </c>
      <c r="C168" s="2" t="s">
        <v>72</v>
      </c>
      <c r="D168" s="2" t="s">
        <v>25</v>
      </c>
      <c r="E168" s="2" t="s">
        <v>70</v>
      </c>
      <c r="F168" s="3">
        <v>10.74</v>
      </c>
      <c r="G168" s="4">
        <v>44960.0</v>
      </c>
      <c r="H168" s="5">
        <f>IFERROR(__xludf.DUMMYFUNCTION("SPLIT(G168,""/"",TRUE)"),3.0)</f>
        <v>3</v>
      </c>
      <c r="I168" s="5">
        <f>IFERROR(__xludf.DUMMYFUNCTION("""COMPUTED_VALUE"""),2.0)</f>
        <v>2</v>
      </c>
      <c r="J168" s="5">
        <f>IFERROR(__xludf.DUMMYFUNCTION("""COMPUTED_VALUE"""),2023.0)</f>
        <v>2023</v>
      </c>
      <c r="N168" s="6">
        <f>STANDARDIZE(F:F,'Estatística'!$E$2,$M$2)</f>
        <v>-0.8115659565</v>
      </c>
      <c r="O168" s="6">
        <f>STANDARDIZE(F:F,'Estatística'!$C$2,$L$2)</f>
        <v>0.1195239301</v>
      </c>
    </row>
    <row r="169" ht="15.75" customHeight="1">
      <c r="A169" s="1">
        <v>36.0</v>
      </c>
      <c r="B169" s="2" t="s">
        <v>75</v>
      </c>
      <c r="C169" s="2" t="s">
        <v>76</v>
      </c>
      <c r="D169" s="2" t="s">
        <v>25</v>
      </c>
      <c r="E169" s="2" t="s">
        <v>41</v>
      </c>
      <c r="F169" s="3">
        <v>14.9</v>
      </c>
      <c r="G169" s="4">
        <v>44960.0</v>
      </c>
      <c r="H169" s="5">
        <f>IFERROR(__xludf.DUMMYFUNCTION("SPLIT(G169,""/"",TRUE)"),3.0)</f>
        <v>3</v>
      </c>
      <c r="I169" s="5">
        <f>IFERROR(__xludf.DUMMYFUNCTION("""COMPUTED_VALUE"""),2.0)</f>
        <v>2</v>
      </c>
      <c r="J169" s="5">
        <f>IFERROR(__xludf.DUMMYFUNCTION("""COMPUTED_VALUE"""),2023.0)</f>
        <v>2023</v>
      </c>
      <c r="N169" s="6">
        <f>STANDARDIZE(F:F,'Estatística'!$E$2,$M$2)</f>
        <v>-0.582095313</v>
      </c>
      <c r="O169" s="6">
        <f>STANDARDIZE(F:F,'Estatística'!$C$2,$L$2)</f>
        <v>0.1721954925</v>
      </c>
    </row>
    <row r="170" ht="15.75" customHeight="1">
      <c r="A170" s="1">
        <v>60.0</v>
      </c>
      <c r="B170" s="2" t="s">
        <v>58</v>
      </c>
      <c r="C170" s="2" t="s">
        <v>59</v>
      </c>
      <c r="D170" s="2" t="s">
        <v>19</v>
      </c>
      <c r="E170" s="2" t="s">
        <v>33</v>
      </c>
      <c r="F170" s="3">
        <v>21.83</v>
      </c>
      <c r="G170" s="4">
        <v>44960.0</v>
      </c>
      <c r="H170" s="5">
        <f>IFERROR(__xludf.DUMMYFUNCTION("SPLIT(G170,""/"",TRUE)"),3.0)</f>
        <v>3</v>
      </c>
      <c r="I170" s="5">
        <f>IFERROR(__xludf.DUMMYFUNCTION("""COMPUTED_VALUE"""),2.0)</f>
        <v>2</v>
      </c>
      <c r="J170" s="5">
        <f>IFERROR(__xludf.DUMMYFUNCTION("""COMPUTED_VALUE"""),2023.0)</f>
        <v>2023</v>
      </c>
      <c r="N170" s="6">
        <f>STANDARDIZE(F:F,'Estatística'!$E$2,$M$2)</f>
        <v>-0.1998281112</v>
      </c>
      <c r="O170" s="6">
        <f>STANDARDIZE(F:F,'Estatística'!$C$2,$L$2)</f>
        <v>0.2599392251</v>
      </c>
    </row>
    <row r="171" ht="15.75" customHeight="1">
      <c r="A171" s="1">
        <v>21.0</v>
      </c>
      <c r="B171" s="2" t="s">
        <v>166</v>
      </c>
      <c r="C171" s="2" t="s">
        <v>167</v>
      </c>
      <c r="D171" s="2" t="s">
        <v>25</v>
      </c>
      <c r="E171" s="2" t="s">
        <v>31</v>
      </c>
      <c r="F171" s="3">
        <v>15.11</v>
      </c>
      <c r="G171" s="4">
        <v>44960.0</v>
      </c>
      <c r="H171" s="5">
        <f>IFERROR(__xludf.DUMMYFUNCTION("SPLIT(G171,""/"",TRUE)"),3.0)</f>
        <v>3</v>
      </c>
      <c r="I171" s="5">
        <f>IFERROR(__xludf.DUMMYFUNCTION("""COMPUTED_VALUE"""),2.0)</f>
        <v>2</v>
      </c>
      <c r="J171" s="5">
        <f>IFERROR(__xludf.DUMMYFUNCTION("""COMPUTED_VALUE"""),2023.0)</f>
        <v>2023</v>
      </c>
      <c r="N171" s="6">
        <f>STANDARDIZE(F:F,'Estatística'!$E$2,$M$2)</f>
        <v>-0.5705114584</v>
      </c>
      <c r="O171" s="6">
        <f>STANDARDIZE(F:F,'Estatística'!$C$2,$L$2)</f>
        <v>0.1748543935</v>
      </c>
    </row>
    <row r="172" ht="15.75" customHeight="1">
      <c r="A172" s="1">
        <v>26.0</v>
      </c>
      <c r="B172" s="2" t="s">
        <v>191</v>
      </c>
      <c r="C172" s="2" t="s">
        <v>192</v>
      </c>
      <c r="D172" s="2" t="s">
        <v>25</v>
      </c>
      <c r="E172" s="2" t="s">
        <v>48</v>
      </c>
      <c r="F172" s="3">
        <v>60.68</v>
      </c>
      <c r="G172" s="4">
        <v>44960.0</v>
      </c>
      <c r="H172" s="5">
        <f>IFERROR(__xludf.DUMMYFUNCTION("SPLIT(G172,""/"",TRUE)"),3.0)</f>
        <v>3</v>
      </c>
      <c r="I172" s="5">
        <f>IFERROR(__xludf.DUMMYFUNCTION("""COMPUTED_VALUE"""),2.0)</f>
        <v>2</v>
      </c>
      <c r="J172" s="5">
        <f>IFERROR(__xludf.DUMMYFUNCTION("""COMPUTED_VALUE"""),2023.0)</f>
        <v>2023</v>
      </c>
      <c r="N172" s="6">
        <f>STANDARDIZE(F:F,'Estatística'!$E$2,$M$2)</f>
        <v>1.94318499</v>
      </c>
      <c r="O172" s="6">
        <f>STANDARDIZE(F:F,'Estatística'!$C$2,$L$2)</f>
        <v>0.7518359078</v>
      </c>
    </row>
    <row r="173" ht="15.75" customHeight="1">
      <c r="A173" s="1">
        <v>33.0</v>
      </c>
      <c r="B173" s="2" t="s">
        <v>171</v>
      </c>
      <c r="C173" s="2" t="s">
        <v>172</v>
      </c>
      <c r="D173" s="2" t="s">
        <v>19</v>
      </c>
      <c r="E173" s="2" t="s">
        <v>33</v>
      </c>
      <c r="F173" s="3">
        <v>30.32</v>
      </c>
      <c r="G173" s="4">
        <v>44960.0</v>
      </c>
      <c r="H173" s="5">
        <f>IFERROR(__xludf.DUMMYFUNCTION("SPLIT(G173,""/"",TRUE)"),3.0)</f>
        <v>3</v>
      </c>
      <c r="I173" s="5">
        <f>IFERROR(__xludf.DUMMYFUNCTION("""COMPUTED_VALUE"""),2.0)</f>
        <v>2</v>
      </c>
      <c r="J173" s="5">
        <f>IFERROR(__xludf.DUMMYFUNCTION("""COMPUTED_VALUE"""),2023.0)</f>
        <v>2023</v>
      </c>
      <c r="N173" s="6">
        <f>STANDARDIZE(F:F,'Estatística'!$E$2,$M$2)</f>
        <v>0.2684905819</v>
      </c>
      <c r="O173" s="6">
        <f>STANDARDIZE(F:F,'Estatística'!$C$2,$L$2)</f>
        <v>0.3674347936</v>
      </c>
    </row>
    <row r="174" ht="15.75" customHeight="1">
      <c r="A174" s="1">
        <v>85.0</v>
      </c>
      <c r="B174" s="2" t="s">
        <v>178</v>
      </c>
      <c r="C174" s="2" t="s">
        <v>179</v>
      </c>
      <c r="D174" s="2" t="s">
        <v>19</v>
      </c>
      <c r="E174" s="2" t="s">
        <v>52</v>
      </c>
      <c r="F174" s="3">
        <v>31.68</v>
      </c>
      <c r="G174" s="4">
        <v>44961.0</v>
      </c>
      <c r="H174" s="5">
        <f>IFERROR(__xludf.DUMMYFUNCTION("SPLIT(G174,""/"",TRUE)"),4.0)</f>
        <v>4</v>
      </c>
      <c r="I174" s="5">
        <f>IFERROR(__xludf.DUMMYFUNCTION("""COMPUTED_VALUE"""),2.0)</f>
        <v>2</v>
      </c>
      <c r="J174" s="5">
        <f>IFERROR(__xludf.DUMMYFUNCTION("""COMPUTED_VALUE"""),2023.0)</f>
        <v>2023</v>
      </c>
      <c r="N174" s="6">
        <f>STANDARDIZE(F:F,'Estatística'!$E$2,$M$2)</f>
        <v>0.3435098308</v>
      </c>
      <c r="O174" s="6">
        <f>STANDARDIZE(F:F,'Estatística'!$C$2,$L$2)</f>
        <v>0.3846543429</v>
      </c>
    </row>
    <row r="175" ht="15.75" customHeight="1">
      <c r="A175" s="1">
        <v>96.0</v>
      </c>
      <c r="B175" s="2" t="s">
        <v>143</v>
      </c>
      <c r="C175" s="2" t="s">
        <v>144</v>
      </c>
      <c r="D175" s="2" t="s">
        <v>19</v>
      </c>
      <c r="E175" s="2" t="s">
        <v>48</v>
      </c>
      <c r="F175" s="3">
        <v>60.44</v>
      </c>
      <c r="G175" s="4">
        <v>44961.0</v>
      </c>
      <c r="H175" s="5">
        <f>IFERROR(__xludf.DUMMYFUNCTION("SPLIT(G175,""/"",TRUE)"),4.0)</f>
        <v>4</v>
      </c>
      <c r="I175" s="5">
        <f>IFERROR(__xludf.DUMMYFUNCTION("""COMPUTED_VALUE"""),2.0)</f>
        <v>2</v>
      </c>
      <c r="J175" s="5">
        <f>IFERROR(__xludf.DUMMYFUNCTION("""COMPUTED_VALUE"""),2023.0)</f>
        <v>2023</v>
      </c>
      <c r="N175" s="6">
        <f>STANDARDIZE(F:F,'Estatística'!$E$2,$M$2)</f>
        <v>1.929946299</v>
      </c>
      <c r="O175" s="6">
        <f>STANDARDIZE(F:F,'Estatística'!$C$2,$L$2)</f>
        <v>0.7487971638</v>
      </c>
    </row>
    <row r="176" ht="15.75" customHeight="1">
      <c r="A176" s="1">
        <v>76.0</v>
      </c>
      <c r="B176" s="2" t="s">
        <v>193</v>
      </c>
      <c r="C176" s="2" t="s">
        <v>194</v>
      </c>
      <c r="D176" s="2" t="s">
        <v>25</v>
      </c>
      <c r="E176" s="2" t="s">
        <v>45</v>
      </c>
      <c r="F176" s="3">
        <v>4.24</v>
      </c>
      <c r="G176" s="4">
        <v>44961.0</v>
      </c>
      <c r="H176" s="5">
        <f>IFERROR(__xludf.DUMMYFUNCTION("SPLIT(G176,""/"",TRUE)"),4.0)</f>
        <v>4</v>
      </c>
      <c r="I176" s="5">
        <f>IFERROR(__xludf.DUMMYFUNCTION("""COMPUTED_VALUE"""),2.0)</f>
        <v>2</v>
      </c>
      <c r="J176" s="5">
        <f>IFERROR(__xludf.DUMMYFUNCTION("""COMPUTED_VALUE"""),2023.0)</f>
        <v>2023</v>
      </c>
      <c r="N176" s="6">
        <f>STANDARDIZE(F:F,'Estatística'!$E$2,$M$2)</f>
        <v>-1.170113837</v>
      </c>
      <c r="O176" s="6">
        <f>STANDARDIZE(F:F,'Estatística'!$C$2,$L$2)</f>
        <v>0.03722461383</v>
      </c>
    </row>
    <row r="177" ht="15.75" customHeight="1">
      <c r="A177" s="1">
        <v>100.0</v>
      </c>
      <c r="B177" s="2" t="s">
        <v>46</v>
      </c>
      <c r="C177" s="2" t="s">
        <v>47</v>
      </c>
      <c r="D177" s="2" t="s">
        <v>25</v>
      </c>
      <c r="E177" s="2" t="s">
        <v>57</v>
      </c>
      <c r="F177" s="3">
        <v>20.5</v>
      </c>
      <c r="G177" s="4">
        <v>44961.0</v>
      </c>
      <c r="H177" s="5">
        <f>IFERROR(__xludf.DUMMYFUNCTION("SPLIT(G177,""/"",TRUE)"),4.0)</f>
        <v>4</v>
      </c>
      <c r="I177" s="5">
        <f>IFERROR(__xludf.DUMMYFUNCTION("""COMPUTED_VALUE"""),2.0)</f>
        <v>2</v>
      </c>
      <c r="J177" s="5">
        <f>IFERROR(__xludf.DUMMYFUNCTION("""COMPUTED_VALUE"""),2023.0)</f>
        <v>2023</v>
      </c>
      <c r="N177" s="6">
        <f>STANDARDIZE(F:F,'Estatística'!$E$2,$M$2)</f>
        <v>-0.2731925237</v>
      </c>
      <c r="O177" s="6">
        <f>STANDARDIZE(F:F,'Estatística'!$C$2,$L$2)</f>
        <v>0.2430995189</v>
      </c>
    </row>
    <row r="178" ht="15.75" customHeight="1">
      <c r="A178" s="1">
        <v>86.0</v>
      </c>
      <c r="B178" s="2" t="s">
        <v>55</v>
      </c>
      <c r="C178" s="2" t="s">
        <v>56</v>
      </c>
      <c r="D178" s="2" t="s">
        <v>19</v>
      </c>
      <c r="E178" s="2" t="s">
        <v>36</v>
      </c>
      <c r="F178" s="3">
        <v>18.14</v>
      </c>
      <c r="G178" s="4">
        <v>44962.0</v>
      </c>
      <c r="H178" s="5">
        <f>IFERROR(__xludf.DUMMYFUNCTION("SPLIT(G178,""/"",TRUE)"),5.0)</f>
        <v>5</v>
      </c>
      <c r="I178" s="5">
        <f>IFERROR(__xludf.DUMMYFUNCTION("""COMPUTED_VALUE"""),2.0)</f>
        <v>2</v>
      </c>
      <c r="J178" s="5">
        <f>IFERROR(__xludf.DUMMYFUNCTION("""COMPUTED_VALUE"""),2023.0)</f>
        <v>2023</v>
      </c>
      <c r="N178" s="6">
        <f>STANDARDIZE(F:F,'Estatística'!$E$2,$M$2)</f>
        <v>-0.4033729849</v>
      </c>
      <c r="O178" s="6">
        <f>STANDARDIZE(F:F,'Estatística'!$C$2,$L$2)</f>
        <v>0.2132185363</v>
      </c>
    </row>
    <row r="179" ht="15.75" customHeight="1">
      <c r="A179" s="1">
        <v>3.0</v>
      </c>
      <c r="B179" s="2" t="s">
        <v>66</v>
      </c>
      <c r="C179" s="2" t="s">
        <v>67</v>
      </c>
      <c r="D179" s="2" t="s">
        <v>25</v>
      </c>
      <c r="E179" s="2" t="s">
        <v>28</v>
      </c>
      <c r="F179" s="3">
        <v>38.03</v>
      </c>
      <c r="G179" s="4">
        <v>44962.0</v>
      </c>
      <c r="H179" s="5">
        <f>IFERROR(__xludf.DUMMYFUNCTION("SPLIT(G179,""/"",TRUE)"),5.0)</f>
        <v>5</v>
      </c>
      <c r="I179" s="5">
        <f>IFERROR(__xludf.DUMMYFUNCTION("""COMPUTED_VALUE"""),2.0)</f>
        <v>2</v>
      </c>
      <c r="J179" s="5">
        <f>IFERROR(__xludf.DUMMYFUNCTION("""COMPUTED_VALUE"""),2023.0)</f>
        <v>2023</v>
      </c>
      <c r="N179" s="6">
        <f>STANDARDIZE(F:F,'Estatística'!$E$2,$M$2)</f>
        <v>0.6937835294</v>
      </c>
      <c r="O179" s="6">
        <f>STANDARDIZE(F:F,'Estatística'!$C$2,$L$2)</f>
        <v>0.4650544442</v>
      </c>
    </row>
    <row r="180" ht="15.75" customHeight="1">
      <c r="A180" s="1">
        <v>40.0</v>
      </c>
      <c r="B180" s="2" t="s">
        <v>102</v>
      </c>
      <c r="C180" s="2" t="s">
        <v>165</v>
      </c>
      <c r="D180" s="2" t="s">
        <v>25</v>
      </c>
      <c r="E180" s="2" t="s">
        <v>52</v>
      </c>
      <c r="F180" s="3">
        <v>28.13</v>
      </c>
      <c r="G180" s="4">
        <v>44962.0</v>
      </c>
      <c r="H180" s="5">
        <f>IFERROR(__xludf.DUMMYFUNCTION("SPLIT(G180,""/"",TRUE)"),5.0)</f>
        <v>5</v>
      </c>
      <c r="I180" s="5">
        <f>IFERROR(__xludf.DUMMYFUNCTION("""COMPUTED_VALUE"""),2.0)</f>
        <v>2</v>
      </c>
      <c r="J180" s="5">
        <f>IFERROR(__xludf.DUMMYFUNCTION("""COMPUTED_VALUE"""),2023.0)</f>
        <v>2023</v>
      </c>
      <c r="N180" s="6">
        <f>STANDARDIZE(F:F,'Estatística'!$E$2,$M$2)</f>
        <v>0.1476875268</v>
      </c>
      <c r="O180" s="6">
        <f>STANDARDIZE(F:F,'Estatística'!$C$2,$L$2)</f>
        <v>0.3397062547</v>
      </c>
    </row>
    <row r="181" ht="15.75" customHeight="1">
      <c r="A181" s="1">
        <v>100.0</v>
      </c>
      <c r="B181" s="2" t="s">
        <v>46</v>
      </c>
      <c r="C181" s="2" t="s">
        <v>47</v>
      </c>
      <c r="D181" s="2" t="s">
        <v>25</v>
      </c>
      <c r="E181" s="2" t="s">
        <v>38</v>
      </c>
      <c r="F181" s="3">
        <v>4.75</v>
      </c>
      <c r="G181" s="4">
        <v>44962.0</v>
      </c>
      <c r="H181" s="5">
        <f>IFERROR(__xludf.DUMMYFUNCTION("SPLIT(G181,""/"",TRUE)"),5.0)</f>
        <v>5</v>
      </c>
      <c r="I181" s="5">
        <f>IFERROR(__xludf.DUMMYFUNCTION("""COMPUTED_VALUE"""),2.0)</f>
        <v>2</v>
      </c>
      <c r="J181" s="5">
        <f>IFERROR(__xludf.DUMMYFUNCTION("""COMPUTED_VALUE"""),2023.0)</f>
        <v>2023</v>
      </c>
      <c r="N181" s="6">
        <f>STANDARDIZE(F:F,'Estatística'!$E$2,$M$2)</f>
        <v>-1.141981619</v>
      </c>
      <c r="O181" s="6">
        <f>STANDARDIZE(F:F,'Estatística'!$C$2,$L$2)</f>
        <v>0.0436819448</v>
      </c>
    </row>
    <row r="182" ht="15.75" customHeight="1">
      <c r="A182" s="1">
        <v>66.0</v>
      </c>
      <c r="B182" s="2" t="s">
        <v>130</v>
      </c>
      <c r="C182" s="2" t="s">
        <v>138</v>
      </c>
      <c r="D182" s="2" t="s">
        <v>19</v>
      </c>
      <c r="E182" s="2" t="s">
        <v>45</v>
      </c>
      <c r="F182" s="3">
        <v>1.91</v>
      </c>
      <c r="G182" s="4">
        <v>44962.0</v>
      </c>
      <c r="H182" s="5">
        <f>IFERROR(__xludf.DUMMYFUNCTION("SPLIT(G182,""/"",TRUE)"),5.0)</f>
        <v>5</v>
      </c>
      <c r="I182" s="5">
        <f>IFERROR(__xludf.DUMMYFUNCTION("""COMPUTED_VALUE"""),2.0)</f>
        <v>2</v>
      </c>
      <c r="J182" s="5">
        <f>IFERROR(__xludf.DUMMYFUNCTION("""COMPUTED_VALUE"""),2023.0)</f>
        <v>2023</v>
      </c>
      <c r="N182" s="6">
        <f>STANDARDIZE(F:F,'Estatística'!$E$2,$M$2)</f>
        <v>-1.298639462</v>
      </c>
      <c r="O182" s="6">
        <f>STANDARDIZE(F:F,'Estatística'!$C$2,$L$2)</f>
        <v>0.007723474297</v>
      </c>
    </row>
    <row r="183" ht="15.75" customHeight="1">
      <c r="A183" s="1">
        <v>5.0</v>
      </c>
      <c r="B183" s="2" t="s">
        <v>147</v>
      </c>
      <c r="C183" s="2" t="s">
        <v>148</v>
      </c>
      <c r="D183" s="2" t="s">
        <v>19</v>
      </c>
      <c r="E183" s="2" t="s">
        <v>38</v>
      </c>
      <c r="F183" s="3">
        <v>4.11</v>
      </c>
      <c r="G183" s="4">
        <v>44962.0</v>
      </c>
      <c r="H183" s="5">
        <f>IFERROR(__xludf.DUMMYFUNCTION("SPLIT(G183,""/"",TRUE)"),5.0)</f>
        <v>5</v>
      </c>
      <c r="I183" s="5">
        <f>IFERROR(__xludf.DUMMYFUNCTION("""COMPUTED_VALUE"""),2.0)</f>
        <v>2</v>
      </c>
      <c r="J183" s="5">
        <f>IFERROR(__xludf.DUMMYFUNCTION("""COMPUTED_VALUE"""),2023.0)</f>
        <v>2023</v>
      </c>
      <c r="N183" s="6">
        <f>STANDARDIZE(F:F,'Estatística'!$E$2,$M$2)</f>
        <v>-1.177284795</v>
      </c>
      <c r="O183" s="6">
        <f>STANDARDIZE(F:F,'Estatística'!$C$2,$L$2)</f>
        <v>0.0355786275</v>
      </c>
    </row>
    <row r="184" ht="15.75" customHeight="1">
      <c r="A184" s="1">
        <v>79.0</v>
      </c>
      <c r="B184" s="2" t="s">
        <v>82</v>
      </c>
      <c r="C184" s="2" t="s">
        <v>83</v>
      </c>
      <c r="D184" s="2" t="s">
        <v>19</v>
      </c>
      <c r="E184" s="2" t="s">
        <v>48</v>
      </c>
      <c r="F184" s="3">
        <v>56.81</v>
      </c>
      <c r="G184" s="4">
        <v>44963.0</v>
      </c>
      <c r="H184" s="5">
        <f>IFERROR(__xludf.DUMMYFUNCTION("SPLIT(G184,""/"",TRUE)"),6.0)</f>
        <v>6</v>
      </c>
      <c r="I184" s="5">
        <f>IFERROR(__xludf.DUMMYFUNCTION("""COMPUTED_VALUE"""),2.0)</f>
        <v>2</v>
      </c>
      <c r="J184" s="5">
        <f>IFERROR(__xludf.DUMMYFUNCTION("""COMPUTED_VALUE"""),2023.0)</f>
        <v>2023</v>
      </c>
      <c r="N184" s="6">
        <f>STANDARDIZE(F:F,'Estatística'!$E$2,$M$2)</f>
        <v>1.729711098</v>
      </c>
      <c r="O184" s="6">
        <f>STANDARDIZE(F:F,'Estatística'!$C$2,$L$2)</f>
        <v>0.7028361611</v>
      </c>
    </row>
    <row r="185" ht="15.75" customHeight="1">
      <c r="A185" s="1">
        <v>43.0</v>
      </c>
      <c r="B185" s="2" t="s">
        <v>77</v>
      </c>
      <c r="C185" s="2" t="s">
        <v>78</v>
      </c>
      <c r="D185" s="2" t="s">
        <v>19</v>
      </c>
      <c r="E185" s="2" t="s">
        <v>28</v>
      </c>
      <c r="F185" s="3">
        <v>40.52</v>
      </c>
      <c r="G185" s="4">
        <v>44963.0</v>
      </c>
      <c r="H185" s="5">
        <f>IFERROR(__xludf.DUMMYFUNCTION("SPLIT(G185,""/"",TRUE)"),6.0)</f>
        <v>6</v>
      </c>
      <c r="I185" s="5">
        <f>IFERROR(__xludf.DUMMYFUNCTION("""COMPUTED_VALUE"""),2.0)</f>
        <v>2</v>
      </c>
      <c r="J185" s="5">
        <f>IFERROR(__xludf.DUMMYFUNCTION("""COMPUTED_VALUE"""),2023.0)</f>
        <v>2023</v>
      </c>
      <c r="N185" s="6">
        <f>STANDARDIZE(F:F,'Estatística'!$E$2,$M$2)</f>
        <v>0.8311349482</v>
      </c>
      <c r="O185" s="6">
        <f>STANDARDIZE(F:F,'Estatística'!$C$2,$L$2)</f>
        <v>0.496581413</v>
      </c>
    </row>
    <row r="186" ht="15.75" customHeight="1">
      <c r="A186" s="1">
        <v>4.0</v>
      </c>
      <c r="B186" s="2" t="s">
        <v>98</v>
      </c>
      <c r="C186" s="2" t="s">
        <v>99</v>
      </c>
      <c r="D186" s="2" t="s">
        <v>19</v>
      </c>
      <c r="E186" s="2" t="s">
        <v>48</v>
      </c>
      <c r="F186" s="3">
        <v>61.74</v>
      </c>
      <c r="G186" s="4">
        <v>44963.0</v>
      </c>
      <c r="H186" s="5">
        <f>IFERROR(__xludf.DUMMYFUNCTION("SPLIT(G186,""/"",TRUE)"),6.0)</f>
        <v>6</v>
      </c>
      <c r="I186" s="5">
        <f>IFERROR(__xludf.DUMMYFUNCTION("""COMPUTED_VALUE"""),2.0)</f>
        <v>2</v>
      </c>
      <c r="J186" s="5">
        <f>IFERROR(__xludf.DUMMYFUNCTION("""COMPUTED_VALUE"""),2023.0)</f>
        <v>2023</v>
      </c>
      <c r="N186" s="6">
        <f>STANDARDIZE(F:F,'Estatística'!$E$2,$M$2)</f>
        <v>2.001655875</v>
      </c>
      <c r="O186" s="6">
        <f>STANDARDIZE(F:F,'Estatística'!$C$2,$L$2)</f>
        <v>0.7652570271</v>
      </c>
    </row>
    <row r="187" ht="15.75" customHeight="1">
      <c r="A187" s="1">
        <v>32.0</v>
      </c>
      <c r="B187" s="2" t="s">
        <v>126</v>
      </c>
      <c r="C187" s="2" t="s">
        <v>127</v>
      </c>
      <c r="D187" s="2" t="s">
        <v>25</v>
      </c>
      <c r="E187" s="2" t="s">
        <v>41</v>
      </c>
      <c r="F187" s="3">
        <v>17.65</v>
      </c>
      <c r="G187" s="4">
        <v>44963.0</v>
      </c>
      <c r="H187" s="5">
        <f>IFERROR(__xludf.DUMMYFUNCTION("SPLIT(G187,""/"",TRUE)"),6.0)</f>
        <v>6</v>
      </c>
      <c r="I187" s="5">
        <f>IFERROR(__xludf.DUMMYFUNCTION("""COMPUTED_VALUE"""),2.0)</f>
        <v>2</v>
      </c>
      <c r="J187" s="5">
        <f>IFERROR(__xludf.DUMMYFUNCTION("""COMPUTED_VALUE"""),2023.0)</f>
        <v>2023</v>
      </c>
      <c r="N187" s="6">
        <f>STANDARDIZE(F:F,'Estatística'!$E$2,$M$2)</f>
        <v>-0.430401979</v>
      </c>
      <c r="O187" s="6">
        <f>STANDARDIZE(F:F,'Estatística'!$C$2,$L$2)</f>
        <v>0.207014434</v>
      </c>
    </row>
    <row r="188" ht="15.75" customHeight="1">
      <c r="A188" s="1">
        <v>88.0</v>
      </c>
      <c r="B188" s="2" t="s">
        <v>180</v>
      </c>
      <c r="C188" s="2" t="s">
        <v>186</v>
      </c>
      <c r="D188" s="2" t="s">
        <v>25</v>
      </c>
      <c r="E188" s="2" t="s">
        <v>21</v>
      </c>
      <c r="F188" s="3">
        <v>13.56</v>
      </c>
      <c r="G188" s="4">
        <v>44963.0</v>
      </c>
      <c r="H188" s="5">
        <f>IFERROR(__xludf.DUMMYFUNCTION("SPLIT(G188,""/"",TRUE)"),6.0)</f>
        <v>6</v>
      </c>
      <c r="I188" s="5">
        <f>IFERROR(__xludf.DUMMYFUNCTION("""COMPUTED_VALUE"""),2.0)</f>
        <v>2</v>
      </c>
      <c r="J188" s="5">
        <f>IFERROR(__xludf.DUMMYFUNCTION("""COMPUTED_VALUE"""),2023.0)</f>
        <v>2023</v>
      </c>
      <c r="N188" s="6">
        <f>STANDARDIZE(F:F,'Estatística'!$E$2,$M$2)</f>
        <v>-0.6560113376</v>
      </c>
      <c r="O188" s="6">
        <f>STANDARDIZE(F:F,'Estatística'!$C$2,$L$2)</f>
        <v>0.1552291719</v>
      </c>
    </row>
    <row r="189" ht="15.75" customHeight="1">
      <c r="A189" s="1">
        <v>83.0</v>
      </c>
      <c r="B189" s="2" t="s">
        <v>80</v>
      </c>
      <c r="C189" s="2" t="s">
        <v>81</v>
      </c>
      <c r="D189" s="2" t="s">
        <v>19</v>
      </c>
      <c r="E189" s="2" t="s">
        <v>32</v>
      </c>
      <c r="F189" s="3">
        <v>45.32</v>
      </c>
      <c r="G189" s="4">
        <v>44963.0</v>
      </c>
      <c r="H189" s="5">
        <f>IFERROR(__xludf.DUMMYFUNCTION("SPLIT(G189,""/"",TRUE)"),6.0)</f>
        <v>6</v>
      </c>
      <c r="I189" s="5">
        <f>IFERROR(__xludf.DUMMYFUNCTION("""COMPUTED_VALUE"""),2.0)</f>
        <v>2</v>
      </c>
      <c r="J189" s="5">
        <f>IFERROR(__xludf.DUMMYFUNCTION("""COMPUTED_VALUE"""),2023.0)</f>
        <v>2023</v>
      </c>
      <c r="N189" s="6">
        <f>STANDARDIZE(F:F,'Estatística'!$E$2,$M$2)</f>
        <v>1.095908768</v>
      </c>
      <c r="O189" s="6">
        <f>STANDARDIZE(F:F,'Estatística'!$C$2,$L$2)</f>
        <v>0.5573562927</v>
      </c>
    </row>
    <row r="190" ht="15.75" customHeight="1">
      <c r="A190" s="1">
        <v>39.0</v>
      </c>
      <c r="B190" s="2" t="s">
        <v>73</v>
      </c>
      <c r="C190" s="2" t="s">
        <v>74</v>
      </c>
      <c r="D190" s="2" t="s">
        <v>19</v>
      </c>
      <c r="E190" s="2" t="s">
        <v>38</v>
      </c>
      <c r="F190" s="3">
        <v>5.35</v>
      </c>
      <c r="G190" s="4">
        <v>44963.0</v>
      </c>
      <c r="H190" s="5">
        <f>IFERROR(__xludf.DUMMYFUNCTION("SPLIT(G190,""/"",TRUE)"),6.0)</f>
        <v>6</v>
      </c>
      <c r="I190" s="5">
        <f>IFERROR(__xludf.DUMMYFUNCTION("""COMPUTED_VALUE"""),2.0)</f>
        <v>2</v>
      </c>
      <c r="J190" s="5">
        <f>IFERROR(__xludf.DUMMYFUNCTION("""COMPUTED_VALUE"""),2023.0)</f>
        <v>2023</v>
      </c>
      <c r="N190" s="6">
        <f>STANDARDIZE(F:F,'Estatística'!$E$2,$M$2)</f>
        <v>-1.108884891</v>
      </c>
      <c r="O190" s="6">
        <f>STANDARDIZE(F:F,'Estatística'!$C$2,$L$2)</f>
        <v>0.05127880476</v>
      </c>
    </row>
    <row r="191" ht="15.75" customHeight="1">
      <c r="A191" s="1">
        <v>44.0</v>
      </c>
      <c r="B191" s="2" t="s">
        <v>195</v>
      </c>
      <c r="C191" s="2" t="s">
        <v>196</v>
      </c>
      <c r="D191" s="2" t="s">
        <v>19</v>
      </c>
      <c r="E191" s="2" t="s">
        <v>36</v>
      </c>
      <c r="F191" s="3">
        <v>20.72</v>
      </c>
      <c r="G191" s="4">
        <v>44963.0</v>
      </c>
      <c r="H191" s="5">
        <f>IFERROR(__xludf.DUMMYFUNCTION("SPLIT(G191,""/"",TRUE)"),6.0)</f>
        <v>6</v>
      </c>
      <c r="I191" s="5">
        <f>IFERROR(__xludf.DUMMYFUNCTION("""COMPUTED_VALUE"""),2.0)</f>
        <v>2</v>
      </c>
      <c r="J191" s="5">
        <f>IFERROR(__xludf.DUMMYFUNCTION("""COMPUTED_VALUE"""),2023.0)</f>
        <v>2023</v>
      </c>
      <c r="N191" s="6">
        <f>STANDARDIZE(F:F,'Estatística'!$E$2,$M$2)</f>
        <v>-0.261057057</v>
      </c>
      <c r="O191" s="6">
        <f>STANDARDIZE(F:F,'Estatística'!$C$2,$L$2)</f>
        <v>0.2458850342</v>
      </c>
    </row>
    <row r="192" ht="15.75" customHeight="1">
      <c r="A192" s="1">
        <v>34.0</v>
      </c>
      <c r="B192" s="2" t="s">
        <v>157</v>
      </c>
      <c r="C192" s="2" t="s">
        <v>158</v>
      </c>
      <c r="D192" s="2" t="s">
        <v>25</v>
      </c>
      <c r="E192" s="2" t="s">
        <v>20</v>
      </c>
      <c r="F192" s="3">
        <v>10.25</v>
      </c>
      <c r="G192" s="4">
        <v>44964.0</v>
      </c>
      <c r="H192" s="5">
        <f>IFERROR(__xludf.DUMMYFUNCTION("SPLIT(G192,""/"",TRUE)"),7.0)</f>
        <v>7</v>
      </c>
      <c r="I192" s="5">
        <f>IFERROR(__xludf.DUMMYFUNCTION("""COMPUTED_VALUE"""),2.0)</f>
        <v>2</v>
      </c>
      <c r="J192" s="5">
        <f>IFERROR(__xludf.DUMMYFUNCTION("""COMPUTED_VALUE"""),2023.0)</f>
        <v>2023</v>
      </c>
      <c r="N192" s="6">
        <f>STANDARDIZE(F:F,'Estatística'!$E$2,$M$2)</f>
        <v>-0.8385949506</v>
      </c>
      <c r="O192" s="6">
        <f>STANDARDIZE(F:F,'Estatística'!$C$2,$L$2)</f>
        <v>0.1133198278</v>
      </c>
    </row>
    <row r="193" ht="15.75" customHeight="1">
      <c r="A193" s="1">
        <v>25.0</v>
      </c>
      <c r="B193" s="2" t="s">
        <v>134</v>
      </c>
      <c r="C193" s="2" t="s">
        <v>135</v>
      </c>
      <c r="D193" s="2" t="s">
        <v>19</v>
      </c>
      <c r="E193" s="2" t="s">
        <v>37</v>
      </c>
      <c r="F193" s="3">
        <v>16.2</v>
      </c>
      <c r="G193" s="4">
        <v>44964.0</v>
      </c>
      <c r="H193" s="5">
        <f>IFERROR(__xludf.DUMMYFUNCTION("SPLIT(G193,""/"",TRUE)"),7.0)</f>
        <v>7</v>
      </c>
      <c r="I193" s="5">
        <f>IFERROR(__xludf.DUMMYFUNCTION("""COMPUTED_VALUE"""),2.0)</f>
        <v>2</v>
      </c>
      <c r="J193" s="5">
        <f>IFERROR(__xludf.DUMMYFUNCTION("""COMPUTED_VALUE"""),2023.0)</f>
        <v>2023</v>
      </c>
      <c r="N193" s="6">
        <f>STANDARDIZE(F:F,'Estatística'!$E$2,$M$2)</f>
        <v>-0.5103857369</v>
      </c>
      <c r="O193" s="6">
        <f>STANDARDIZE(F:F,'Estatística'!$C$2,$L$2)</f>
        <v>0.1886553558</v>
      </c>
    </row>
    <row r="194" ht="15.75" customHeight="1">
      <c r="A194" s="1">
        <v>80.0</v>
      </c>
      <c r="B194" s="2" t="s">
        <v>34</v>
      </c>
      <c r="C194" s="2" t="s">
        <v>35</v>
      </c>
      <c r="D194" s="2" t="s">
        <v>25</v>
      </c>
      <c r="E194" s="2" t="s">
        <v>27</v>
      </c>
      <c r="F194" s="3">
        <v>11.89</v>
      </c>
      <c r="G194" s="4">
        <v>44964.0</v>
      </c>
      <c r="H194" s="5">
        <f>IFERROR(__xludf.DUMMYFUNCTION("SPLIT(G194,""/"",TRUE)"),7.0)</f>
        <v>7</v>
      </c>
      <c r="I194" s="5">
        <f>IFERROR(__xludf.DUMMYFUNCTION("""COMPUTED_VALUE"""),2.0)</f>
        <v>2</v>
      </c>
      <c r="J194" s="5">
        <f>IFERROR(__xludf.DUMMYFUNCTION("""COMPUTED_VALUE"""),2023.0)</f>
        <v>2023</v>
      </c>
      <c r="N194" s="6">
        <f>STANDARDIZE(F:F,'Estatística'!$E$2,$M$2)</f>
        <v>-0.7481305623</v>
      </c>
      <c r="O194" s="6">
        <f>STANDARDIZE(F:F,'Estatística'!$C$2,$L$2)</f>
        <v>0.1340845784</v>
      </c>
    </row>
    <row r="195" ht="15.75" customHeight="1">
      <c r="A195" s="1">
        <v>56.0</v>
      </c>
      <c r="B195" s="2" t="s">
        <v>107</v>
      </c>
      <c r="C195" s="2" t="s">
        <v>108</v>
      </c>
      <c r="D195" s="2" t="s">
        <v>25</v>
      </c>
      <c r="E195" s="2" t="s">
        <v>57</v>
      </c>
      <c r="F195" s="3">
        <v>19.7</v>
      </c>
      <c r="G195" s="4">
        <v>44964.0</v>
      </c>
      <c r="H195" s="5">
        <f>IFERROR(__xludf.DUMMYFUNCTION("SPLIT(G195,""/"",TRUE)"),7.0)</f>
        <v>7</v>
      </c>
      <c r="I195" s="5">
        <f>IFERROR(__xludf.DUMMYFUNCTION("""COMPUTED_VALUE"""),2.0)</f>
        <v>2</v>
      </c>
      <c r="J195" s="5">
        <f>IFERROR(__xludf.DUMMYFUNCTION("""COMPUTED_VALUE"""),2023.0)</f>
        <v>2023</v>
      </c>
      <c r="N195" s="6">
        <f>STANDARDIZE(F:F,'Estatística'!$E$2,$M$2)</f>
        <v>-0.3173214936</v>
      </c>
      <c r="O195" s="6">
        <f>STANDARDIZE(F:F,'Estatística'!$C$2,$L$2)</f>
        <v>0.2329703722</v>
      </c>
    </row>
    <row r="196" ht="15.75" customHeight="1">
      <c r="A196" s="1">
        <v>54.0</v>
      </c>
      <c r="B196" s="2" t="s">
        <v>71</v>
      </c>
      <c r="C196" s="2" t="s">
        <v>72</v>
      </c>
      <c r="D196" s="2" t="s">
        <v>19</v>
      </c>
      <c r="E196" s="2" t="s">
        <v>32</v>
      </c>
      <c r="F196" s="3">
        <v>56.57</v>
      </c>
      <c r="G196" s="4">
        <v>44965.0</v>
      </c>
      <c r="H196" s="5">
        <f>IFERROR(__xludf.DUMMYFUNCTION("SPLIT(G196,""/"",TRUE)"),8.0)</f>
        <v>8</v>
      </c>
      <c r="I196" s="5">
        <f>IFERROR(__xludf.DUMMYFUNCTION("""COMPUTED_VALUE"""),2.0)</f>
        <v>2</v>
      </c>
      <c r="J196" s="5">
        <f>IFERROR(__xludf.DUMMYFUNCTION("""COMPUTED_VALUE"""),2023.0)</f>
        <v>2023</v>
      </c>
      <c r="N196" s="6">
        <f>STANDARDIZE(F:F,'Estatística'!$E$2,$M$2)</f>
        <v>1.716472407</v>
      </c>
      <c r="O196" s="6">
        <f>STANDARDIZE(F:F,'Estatística'!$C$2,$L$2)</f>
        <v>0.6997974171</v>
      </c>
    </row>
    <row r="197" ht="15.75" customHeight="1">
      <c r="A197" s="1">
        <v>68.0</v>
      </c>
      <c r="B197" s="2" t="s">
        <v>39</v>
      </c>
      <c r="C197" s="2" t="s">
        <v>40</v>
      </c>
      <c r="D197" s="2" t="s">
        <v>25</v>
      </c>
      <c r="E197" s="2" t="s">
        <v>38</v>
      </c>
      <c r="F197" s="3">
        <v>3.67</v>
      </c>
      <c r="G197" s="4">
        <v>44965.0</v>
      </c>
      <c r="H197" s="5">
        <f>IFERROR(__xludf.DUMMYFUNCTION("SPLIT(G197,""/"",TRUE)"),8.0)</f>
        <v>8</v>
      </c>
      <c r="I197" s="5">
        <f>IFERROR(__xludf.DUMMYFUNCTION("""COMPUTED_VALUE"""),2.0)</f>
        <v>2</v>
      </c>
      <c r="J197" s="5">
        <f>IFERROR(__xludf.DUMMYFUNCTION("""COMPUTED_VALUE"""),2023.0)</f>
        <v>2023</v>
      </c>
      <c r="N197" s="6">
        <f>STANDARDIZE(F:F,'Estatística'!$E$2,$M$2)</f>
        <v>-1.201555728</v>
      </c>
      <c r="O197" s="6">
        <f>STANDARDIZE(F:F,'Estatística'!$C$2,$L$2)</f>
        <v>0.03000759686</v>
      </c>
    </row>
    <row r="198" ht="15.75" customHeight="1">
      <c r="A198" s="1">
        <v>76.0</v>
      </c>
      <c r="B198" s="2" t="s">
        <v>193</v>
      </c>
      <c r="C198" s="2" t="s">
        <v>194</v>
      </c>
      <c r="D198" s="2" t="s">
        <v>25</v>
      </c>
      <c r="E198" s="2" t="s">
        <v>44</v>
      </c>
      <c r="F198" s="3">
        <v>36.28</v>
      </c>
      <c r="G198" s="4">
        <v>44965.0</v>
      </c>
      <c r="H198" s="5">
        <f>IFERROR(__xludf.DUMMYFUNCTION("SPLIT(G198,""/"",TRUE)"),8.0)</f>
        <v>8</v>
      </c>
      <c r="I198" s="5">
        <f>IFERROR(__xludf.DUMMYFUNCTION("""COMPUTED_VALUE"""),2.0)</f>
        <v>2</v>
      </c>
      <c r="J198" s="5">
        <f>IFERROR(__xludf.DUMMYFUNCTION("""COMPUTED_VALUE"""),2023.0)</f>
        <v>2023</v>
      </c>
      <c r="N198" s="6">
        <f>STANDARDIZE(F:F,'Estatística'!$E$2,$M$2)</f>
        <v>0.5972514077</v>
      </c>
      <c r="O198" s="6">
        <f>STANDARDIZE(F:F,'Estatística'!$C$2,$L$2)</f>
        <v>0.4428969359</v>
      </c>
    </row>
    <row r="199" ht="15.75" customHeight="1">
      <c r="A199" s="1">
        <v>15.0</v>
      </c>
      <c r="B199" s="2" t="s">
        <v>53</v>
      </c>
      <c r="C199" s="2" t="s">
        <v>54</v>
      </c>
      <c r="D199" s="2" t="s">
        <v>25</v>
      </c>
      <c r="E199" s="2" t="s">
        <v>41</v>
      </c>
      <c r="F199" s="3">
        <v>16.54</v>
      </c>
      <c r="G199" s="4">
        <v>44966.0</v>
      </c>
      <c r="H199" s="5">
        <f>IFERROR(__xludf.DUMMYFUNCTION("SPLIT(G199,""/"",TRUE)"),9.0)</f>
        <v>9</v>
      </c>
      <c r="I199" s="5">
        <f>IFERROR(__xludf.DUMMYFUNCTION("""COMPUTED_VALUE"""),2.0)</f>
        <v>2</v>
      </c>
      <c r="J199" s="5">
        <f>IFERROR(__xludf.DUMMYFUNCTION("""COMPUTED_VALUE"""),2023.0)</f>
        <v>2023</v>
      </c>
      <c r="N199" s="6">
        <f>STANDARDIZE(F:F,'Estatística'!$E$2,$M$2)</f>
        <v>-0.4916309247</v>
      </c>
      <c r="O199" s="6">
        <f>STANDARDIZE(F:F,'Estatística'!$C$2,$L$2)</f>
        <v>0.1929602431</v>
      </c>
    </row>
    <row r="200" ht="15.75" customHeight="1">
      <c r="A200" s="1">
        <v>48.0</v>
      </c>
      <c r="B200" s="2" t="s">
        <v>39</v>
      </c>
      <c r="C200" s="2" t="s">
        <v>43</v>
      </c>
      <c r="D200" s="2" t="s">
        <v>19</v>
      </c>
      <c r="E200" s="2" t="s">
        <v>48</v>
      </c>
      <c r="F200" s="3">
        <v>57.91</v>
      </c>
      <c r="G200" s="4">
        <v>44966.0</v>
      </c>
      <c r="H200" s="5">
        <f>IFERROR(__xludf.DUMMYFUNCTION("SPLIT(G200,""/"",TRUE)"),9.0)</f>
        <v>9</v>
      </c>
      <c r="I200" s="5">
        <f>IFERROR(__xludf.DUMMYFUNCTION("""COMPUTED_VALUE"""),2.0)</f>
        <v>2</v>
      </c>
      <c r="J200" s="5">
        <f>IFERROR(__xludf.DUMMYFUNCTION("""COMPUTED_VALUE"""),2023.0)</f>
        <v>2023</v>
      </c>
      <c r="N200" s="6">
        <f>STANDARDIZE(F:F,'Estatística'!$E$2,$M$2)</f>
        <v>1.790388432</v>
      </c>
      <c r="O200" s="6">
        <f>STANDARDIZE(F:F,'Estatística'!$C$2,$L$2)</f>
        <v>0.7167637377</v>
      </c>
    </row>
    <row r="201" ht="15.75" customHeight="1">
      <c r="A201" s="1">
        <v>70.0</v>
      </c>
      <c r="B201" s="2" t="s">
        <v>132</v>
      </c>
      <c r="C201" s="2" t="s">
        <v>133</v>
      </c>
      <c r="D201" s="2" t="s">
        <v>19</v>
      </c>
      <c r="E201" s="2" t="s">
        <v>45</v>
      </c>
      <c r="F201" s="3">
        <v>3.49</v>
      </c>
      <c r="G201" s="4">
        <v>44966.0</v>
      </c>
      <c r="H201" s="5">
        <f>IFERROR(__xludf.DUMMYFUNCTION("SPLIT(G201,""/"",TRUE)"),9.0)</f>
        <v>9</v>
      </c>
      <c r="I201" s="5">
        <f>IFERROR(__xludf.DUMMYFUNCTION("""COMPUTED_VALUE"""),2.0)</f>
        <v>2</v>
      </c>
      <c r="J201" s="5">
        <f>IFERROR(__xludf.DUMMYFUNCTION("""COMPUTED_VALUE"""),2023.0)</f>
        <v>2023</v>
      </c>
      <c r="N201" s="6">
        <f>STANDARDIZE(F:F,'Estatística'!$E$2,$M$2)</f>
        <v>-1.211484746</v>
      </c>
      <c r="O201" s="6">
        <f>STANDARDIZE(F:F,'Estatística'!$C$2,$L$2)</f>
        <v>0.02772853887</v>
      </c>
    </row>
    <row r="202" ht="15.75" customHeight="1">
      <c r="A202" s="1">
        <v>41.0</v>
      </c>
      <c r="B202" s="2" t="s">
        <v>197</v>
      </c>
      <c r="C202" s="2" t="s">
        <v>198</v>
      </c>
      <c r="D202" s="2" t="s">
        <v>19</v>
      </c>
      <c r="E202" s="2" t="s">
        <v>38</v>
      </c>
      <c r="F202" s="3">
        <v>4.02</v>
      </c>
      <c r="G202" s="4">
        <v>44966.0</v>
      </c>
      <c r="H202" s="5">
        <f>IFERROR(__xludf.DUMMYFUNCTION("SPLIT(G202,""/"",TRUE)"),9.0)</f>
        <v>9</v>
      </c>
      <c r="I202" s="5">
        <f>IFERROR(__xludf.DUMMYFUNCTION("""COMPUTED_VALUE"""),2.0)</f>
        <v>2</v>
      </c>
      <c r="J202" s="5">
        <f>IFERROR(__xludf.DUMMYFUNCTION("""COMPUTED_VALUE"""),2023.0)</f>
        <v>2023</v>
      </c>
      <c r="N202" s="6">
        <f>STANDARDIZE(F:F,'Estatística'!$E$2,$M$2)</f>
        <v>-1.182249304</v>
      </c>
      <c r="O202" s="6">
        <f>STANDARDIZE(F:F,'Estatística'!$C$2,$L$2)</f>
        <v>0.03443909851</v>
      </c>
    </row>
    <row r="203" ht="15.75" customHeight="1">
      <c r="A203" s="1">
        <v>74.0</v>
      </c>
      <c r="B203" s="2" t="s">
        <v>17</v>
      </c>
      <c r="C203" s="2" t="s">
        <v>104</v>
      </c>
      <c r="D203" s="2" t="s">
        <v>25</v>
      </c>
      <c r="E203" s="2" t="s">
        <v>31</v>
      </c>
      <c r="F203" s="3">
        <v>18.8</v>
      </c>
      <c r="G203" s="4">
        <v>44967.0</v>
      </c>
      <c r="H203" s="5">
        <f>IFERROR(__xludf.DUMMYFUNCTION("SPLIT(G203,""/"",TRUE)"),10.0)</f>
        <v>10</v>
      </c>
      <c r="I203" s="5">
        <f>IFERROR(__xludf.DUMMYFUNCTION("""COMPUTED_VALUE"""),2.0)</f>
        <v>2</v>
      </c>
      <c r="J203" s="5">
        <f>IFERROR(__xludf.DUMMYFUNCTION("""COMPUTED_VALUE"""),2023.0)</f>
        <v>2023</v>
      </c>
      <c r="N203" s="6">
        <f>STANDARDIZE(F:F,'Estatística'!$E$2,$M$2)</f>
        <v>-0.3669665847</v>
      </c>
      <c r="O203" s="6">
        <f>STANDARDIZE(F:F,'Estatística'!$C$2,$L$2)</f>
        <v>0.2215750823</v>
      </c>
    </row>
    <row r="204" ht="15.75" customHeight="1">
      <c r="A204" s="1">
        <v>46.0</v>
      </c>
      <c r="B204" s="2" t="s">
        <v>123</v>
      </c>
      <c r="C204" s="2" t="s">
        <v>124</v>
      </c>
      <c r="D204" s="2" t="s">
        <v>25</v>
      </c>
      <c r="E204" s="2" t="s">
        <v>33</v>
      </c>
      <c r="F204" s="3">
        <v>26.05</v>
      </c>
      <c r="G204" s="4">
        <v>44967.0</v>
      </c>
      <c r="H204" s="5">
        <f>IFERROR(__xludf.DUMMYFUNCTION("SPLIT(G204,""/"",TRUE)"),10.0)</f>
        <v>10</v>
      </c>
      <c r="I204" s="5">
        <f>IFERROR(__xludf.DUMMYFUNCTION("""COMPUTED_VALUE"""),2.0)</f>
        <v>2</v>
      </c>
      <c r="J204" s="5">
        <f>IFERROR(__xludf.DUMMYFUNCTION("""COMPUTED_VALUE"""),2023.0)</f>
        <v>2023</v>
      </c>
      <c r="N204" s="6">
        <f>STANDARDIZE(F:F,'Estatística'!$E$2,$M$2)</f>
        <v>0.03295220505</v>
      </c>
      <c r="O204" s="6">
        <f>STANDARDIZE(F:F,'Estatística'!$C$2,$L$2)</f>
        <v>0.3133704735</v>
      </c>
    </row>
    <row r="205" ht="15.75" customHeight="1">
      <c r="A205" s="1">
        <v>67.0</v>
      </c>
      <c r="B205" s="2" t="s">
        <v>184</v>
      </c>
      <c r="C205" s="2" t="s">
        <v>185</v>
      </c>
      <c r="D205" s="2" t="s">
        <v>25</v>
      </c>
      <c r="E205" s="2" t="s">
        <v>26</v>
      </c>
      <c r="F205" s="3">
        <v>45.26</v>
      </c>
      <c r="G205" s="4">
        <v>44967.0</v>
      </c>
      <c r="H205" s="5">
        <f>IFERROR(__xludf.DUMMYFUNCTION("SPLIT(G205,""/"",TRUE)"),10.0)</f>
        <v>10</v>
      </c>
      <c r="I205" s="5">
        <f>IFERROR(__xludf.DUMMYFUNCTION("""COMPUTED_VALUE"""),2.0)</f>
        <v>2</v>
      </c>
      <c r="J205" s="5">
        <f>IFERROR(__xludf.DUMMYFUNCTION("""COMPUTED_VALUE"""),2023.0)</f>
        <v>2023</v>
      </c>
      <c r="N205" s="6">
        <f>STANDARDIZE(F:F,'Estatística'!$E$2,$M$2)</f>
        <v>1.092599095</v>
      </c>
      <c r="O205" s="6">
        <f>STANDARDIZE(F:F,'Estatística'!$C$2,$L$2)</f>
        <v>0.5565966067</v>
      </c>
    </row>
    <row r="206" ht="15.75" customHeight="1">
      <c r="A206" s="1">
        <v>40.0</v>
      </c>
      <c r="B206" s="2" t="s">
        <v>102</v>
      </c>
      <c r="C206" s="2" t="s">
        <v>165</v>
      </c>
      <c r="D206" s="2" t="s">
        <v>25</v>
      </c>
      <c r="E206" s="2" t="s">
        <v>36</v>
      </c>
      <c r="F206" s="3">
        <v>41.5</v>
      </c>
      <c r="G206" s="4">
        <v>44967.0</v>
      </c>
      <c r="H206" s="5">
        <f>IFERROR(__xludf.DUMMYFUNCTION("SPLIT(G206,""/"",TRUE)"),10.0)</f>
        <v>10</v>
      </c>
      <c r="I206" s="5">
        <f>IFERROR(__xludf.DUMMYFUNCTION("""COMPUTED_VALUE"""),2.0)</f>
        <v>2</v>
      </c>
      <c r="J206" s="5">
        <f>IFERROR(__xludf.DUMMYFUNCTION("""COMPUTED_VALUE"""),2023.0)</f>
        <v>2023</v>
      </c>
      <c r="N206" s="6">
        <f>STANDARDIZE(F:F,'Estatística'!$E$2,$M$2)</f>
        <v>0.8851929364</v>
      </c>
      <c r="O206" s="6">
        <f>STANDARDIZE(F:F,'Estatística'!$C$2,$L$2)</f>
        <v>0.5089896176</v>
      </c>
    </row>
    <row r="207" ht="15.75" customHeight="1">
      <c r="A207" s="1">
        <v>6.0</v>
      </c>
      <c r="B207" s="2" t="s">
        <v>163</v>
      </c>
      <c r="C207" s="2" t="s">
        <v>164</v>
      </c>
      <c r="D207" s="2" t="s">
        <v>25</v>
      </c>
      <c r="E207" s="2" t="s">
        <v>57</v>
      </c>
      <c r="F207" s="3">
        <v>18.82</v>
      </c>
      <c r="G207" s="4">
        <v>44967.0</v>
      </c>
      <c r="H207" s="5">
        <f>IFERROR(__xludf.DUMMYFUNCTION("SPLIT(G207,""/"",TRUE)"),10.0)</f>
        <v>10</v>
      </c>
      <c r="I207" s="5">
        <f>IFERROR(__xludf.DUMMYFUNCTION("""COMPUTED_VALUE"""),2.0)</f>
        <v>2</v>
      </c>
      <c r="J207" s="5">
        <f>IFERROR(__xludf.DUMMYFUNCTION("""COMPUTED_VALUE"""),2023.0)</f>
        <v>2023</v>
      </c>
      <c r="N207" s="6">
        <f>STANDARDIZE(F:F,'Estatística'!$E$2,$M$2)</f>
        <v>-0.3658633605</v>
      </c>
      <c r="O207" s="6">
        <f>STANDARDIZE(F:F,'Estatística'!$C$2,$L$2)</f>
        <v>0.221828311</v>
      </c>
    </row>
    <row r="208" ht="15.75" customHeight="1">
      <c r="A208" s="1">
        <v>46.0</v>
      </c>
      <c r="B208" s="2" t="s">
        <v>123</v>
      </c>
      <c r="C208" s="2" t="s">
        <v>124</v>
      </c>
      <c r="D208" s="2" t="s">
        <v>19</v>
      </c>
      <c r="E208" s="2" t="s">
        <v>70</v>
      </c>
      <c r="F208" s="3">
        <v>11.69</v>
      </c>
      <c r="G208" s="4">
        <v>44967.0</v>
      </c>
      <c r="H208" s="5">
        <f>IFERROR(__xludf.DUMMYFUNCTION("SPLIT(G208,""/"",TRUE)"),10.0)</f>
        <v>10</v>
      </c>
      <c r="I208" s="5">
        <f>IFERROR(__xludf.DUMMYFUNCTION("""COMPUTED_VALUE"""),2.0)</f>
        <v>2</v>
      </c>
      <c r="J208" s="5">
        <f>IFERROR(__xludf.DUMMYFUNCTION("""COMPUTED_VALUE"""),2023.0)</f>
        <v>2023</v>
      </c>
      <c r="N208" s="6">
        <f>STANDARDIZE(F:F,'Estatística'!$E$2,$M$2)</f>
        <v>-0.7591628048</v>
      </c>
      <c r="O208" s="6">
        <f>STANDARDIZE(F:F,'Estatística'!$C$2,$L$2)</f>
        <v>0.1315522917</v>
      </c>
    </row>
    <row r="209" ht="15.75" customHeight="1">
      <c r="A209" s="1">
        <v>47.0</v>
      </c>
      <c r="B209" s="2" t="s">
        <v>100</v>
      </c>
      <c r="C209" s="2" t="s">
        <v>101</v>
      </c>
      <c r="D209" s="2" t="s">
        <v>19</v>
      </c>
      <c r="E209" s="2" t="s">
        <v>20</v>
      </c>
      <c r="F209" s="3">
        <v>10.5</v>
      </c>
      <c r="G209" s="4">
        <v>44967.0</v>
      </c>
      <c r="H209" s="5">
        <f>IFERROR(__xludf.DUMMYFUNCTION("SPLIT(G209,""/"",TRUE)"),10.0)</f>
        <v>10</v>
      </c>
      <c r="I209" s="5">
        <f>IFERROR(__xludf.DUMMYFUNCTION("""COMPUTED_VALUE"""),2.0)</f>
        <v>2</v>
      </c>
      <c r="J209" s="5">
        <f>IFERROR(__xludf.DUMMYFUNCTION("""COMPUTED_VALUE"""),2023.0)</f>
        <v>2023</v>
      </c>
      <c r="N209" s="6">
        <f>STANDARDIZE(F:F,'Estatística'!$E$2,$M$2)</f>
        <v>-0.8248046475</v>
      </c>
      <c r="O209" s="6">
        <f>STANDARDIZE(F:F,'Estatística'!$C$2,$L$2)</f>
        <v>0.1164851861</v>
      </c>
    </row>
    <row r="210" ht="15.75" customHeight="1">
      <c r="A210" s="1">
        <v>30.0</v>
      </c>
      <c r="B210" s="2" t="s">
        <v>17</v>
      </c>
      <c r="C210" s="2" t="s">
        <v>18</v>
      </c>
      <c r="D210" s="2" t="s">
        <v>19</v>
      </c>
      <c r="E210" s="2" t="s">
        <v>31</v>
      </c>
      <c r="F210" s="3">
        <v>11.66</v>
      </c>
      <c r="G210" s="4">
        <v>44967.0</v>
      </c>
      <c r="H210" s="5">
        <f>IFERROR(__xludf.DUMMYFUNCTION("SPLIT(G210,""/"",TRUE)"),10.0)</f>
        <v>10</v>
      </c>
      <c r="I210" s="5">
        <f>IFERROR(__xludf.DUMMYFUNCTION("""COMPUTED_VALUE"""),2.0)</f>
        <v>2</v>
      </c>
      <c r="J210" s="5">
        <f>IFERROR(__xludf.DUMMYFUNCTION("""COMPUTED_VALUE"""),2023.0)</f>
        <v>2023</v>
      </c>
      <c r="N210" s="6">
        <f>STANDARDIZE(F:F,'Estatística'!$E$2,$M$2)</f>
        <v>-0.7608176411</v>
      </c>
      <c r="O210" s="6">
        <f>STANDARDIZE(F:F,'Estatística'!$C$2,$L$2)</f>
        <v>0.1311724487</v>
      </c>
    </row>
    <row r="211" ht="15.75" customHeight="1">
      <c r="A211" s="1">
        <v>90.0</v>
      </c>
      <c r="B211" s="2" t="s">
        <v>199</v>
      </c>
      <c r="C211" s="2" t="s">
        <v>200</v>
      </c>
      <c r="D211" s="2" t="s">
        <v>25</v>
      </c>
      <c r="E211" s="2" t="s">
        <v>48</v>
      </c>
      <c r="F211" s="3">
        <v>57.47</v>
      </c>
      <c r="G211" s="4">
        <v>44967.0</v>
      </c>
      <c r="H211" s="5">
        <f>IFERROR(__xludf.DUMMYFUNCTION("SPLIT(G211,""/"",TRUE)"),10.0)</f>
        <v>10</v>
      </c>
      <c r="I211" s="5">
        <f>IFERROR(__xludf.DUMMYFUNCTION("""COMPUTED_VALUE"""),2.0)</f>
        <v>2</v>
      </c>
      <c r="J211" s="5">
        <f>IFERROR(__xludf.DUMMYFUNCTION("""COMPUTED_VALUE"""),2023.0)</f>
        <v>2023</v>
      </c>
      <c r="N211" s="6">
        <f>STANDARDIZE(F:F,'Estatística'!$E$2,$M$2)</f>
        <v>1.766117498</v>
      </c>
      <c r="O211" s="6">
        <f>STANDARDIZE(F:F,'Estatística'!$C$2,$L$2)</f>
        <v>0.711192707</v>
      </c>
    </row>
    <row r="212" ht="15.75" customHeight="1">
      <c r="A212" s="1">
        <v>45.0</v>
      </c>
      <c r="B212" s="2" t="s">
        <v>201</v>
      </c>
      <c r="C212" s="2" t="s">
        <v>202</v>
      </c>
      <c r="D212" s="2" t="s">
        <v>25</v>
      </c>
      <c r="E212" s="2" t="s">
        <v>42</v>
      </c>
      <c r="F212" s="3">
        <v>14.14</v>
      </c>
      <c r="G212" s="4">
        <v>44968.0</v>
      </c>
      <c r="H212" s="5">
        <f>IFERROR(__xludf.DUMMYFUNCTION("SPLIT(G212,""/"",TRUE)"),11.0)</f>
        <v>11</v>
      </c>
      <c r="I212" s="5">
        <f>IFERROR(__xludf.DUMMYFUNCTION("""COMPUTED_VALUE"""),2.0)</f>
        <v>2</v>
      </c>
      <c r="J212" s="5">
        <f>IFERROR(__xludf.DUMMYFUNCTION("""COMPUTED_VALUE"""),2023.0)</f>
        <v>2023</v>
      </c>
      <c r="N212" s="6">
        <f>STANDARDIZE(F:F,'Estatística'!$E$2,$M$2)</f>
        <v>-0.6240178344</v>
      </c>
      <c r="O212" s="6">
        <f>STANDARDIZE(F:F,'Estatística'!$C$2,$L$2)</f>
        <v>0.1625728032</v>
      </c>
    </row>
    <row r="213" ht="15.75" customHeight="1">
      <c r="A213" s="1">
        <v>100.0</v>
      </c>
      <c r="B213" s="2" t="s">
        <v>46</v>
      </c>
      <c r="C213" s="2" t="s">
        <v>47</v>
      </c>
      <c r="D213" s="2" t="s">
        <v>19</v>
      </c>
      <c r="E213" s="2" t="s">
        <v>28</v>
      </c>
      <c r="F213" s="3">
        <v>39.88</v>
      </c>
      <c r="G213" s="4">
        <v>44968.0</v>
      </c>
      <c r="H213" s="5">
        <f>IFERROR(__xludf.DUMMYFUNCTION("SPLIT(G213,""/"",TRUE)"),11.0)</f>
        <v>11</v>
      </c>
      <c r="I213" s="5">
        <f>IFERROR(__xludf.DUMMYFUNCTION("""COMPUTED_VALUE"""),2.0)</f>
        <v>2</v>
      </c>
      <c r="J213" s="5">
        <f>IFERROR(__xludf.DUMMYFUNCTION("""COMPUTED_VALUE"""),2023.0)</f>
        <v>2023</v>
      </c>
      <c r="N213" s="6">
        <f>STANDARDIZE(F:F,'Estatística'!$E$2,$M$2)</f>
        <v>0.7958317723</v>
      </c>
      <c r="O213" s="6">
        <f>STANDARDIZE(F:F,'Estatística'!$C$2,$L$2)</f>
        <v>0.4884780957</v>
      </c>
    </row>
    <row r="214" ht="15.75" customHeight="1">
      <c r="A214" s="1">
        <v>6.0</v>
      </c>
      <c r="B214" s="2" t="s">
        <v>163</v>
      </c>
      <c r="C214" s="2" t="s">
        <v>164</v>
      </c>
      <c r="D214" s="2" t="s">
        <v>25</v>
      </c>
      <c r="E214" s="2" t="s">
        <v>41</v>
      </c>
      <c r="F214" s="3">
        <v>20.32</v>
      </c>
      <c r="G214" s="4">
        <v>44968.0</v>
      </c>
      <c r="H214" s="5">
        <f>IFERROR(__xludf.DUMMYFUNCTION("SPLIT(G214,""/"",TRUE)"),11.0)</f>
        <v>11</v>
      </c>
      <c r="I214" s="5">
        <f>IFERROR(__xludf.DUMMYFUNCTION("""COMPUTED_VALUE"""),2.0)</f>
        <v>2</v>
      </c>
      <c r="J214" s="5">
        <f>IFERROR(__xludf.DUMMYFUNCTION("""COMPUTED_VALUE"""),2023.0)</f>
        <v>2023</v>
      </c>
      <c r="N214" s="6">
        <f>STANDARDIZE(F:F,'Estatística'!$E$2,$M$2)</f>
        <v>-0.2831215419</v>
      </c>
      <c r="O214" s="6">
        <f>STANDARDIZE(F:F,'Estatística'!$C$2,$L$2)</f>
        <v>0.2408204609</v>
      </c>
    </row>
    <row r="215" ht="15.75" customHeight="1">
      <c r="A215" s="1">
        <v>91.0</v>
      </c>
      <c r="B215" s="2" t="s">
        <v>92</v>
      </c>
      <c r="C215" s="2" t="s">
        <v>93</v>
      </c>
      <c r="D215" s="2" t="s">
        <v>19</v>
      </c>
      <c r="E215" s="2" t="s">
        <v>45</v>
      </c>
      <c r="F215" s="3">
        <v>1.96</v>
      </c>
      <c r="G215" s="4">
        <v>44968.0</v>
      </c>
      <c r="H215" s="5">
        <f>IFERROR(__xludf.DUMMYFUNCTION("SPLIT(G215,""/"",TRUE)"),11.0)</f>
        <v>11</v>
      </c>
      <c r="I215" s="5">
        <f>IFERROR(__xludf.DUMMYFUNCTION("""COMPUTED_VALUE"""),2.0)</f>
        <v>2</v>
      </c>
      <c r="J215" s="5">
        <f>IFERROR(__xludf.DUMMYFUNCTION("""COMPUTED_VALUE"""),2023.0)</f>
        <v>2023</v>
      </c>
      <c r="N215" s="6">
        <f>STANDARDIZE(F:F,'Estatística'!$E$2,$M$2)</f>
        <v>-1.295881401</v>
      </c>
      <c r="O215" s="6">
        <f>STANDARDIZE(F:F,'Estatística'!$C$2,$L$2)</f>
        <v>0.008356545961</v>
      </c>
    </row>
    <row r="216" ht="15.75" customHeight="1">
      <c r="A216" s="1">
        <v>32.0</v>
      </c>
      <c r="B216" s="2" t="s">
        <v>126</v>
      </c>
      <c r="C216" s="2" t="s">
        <v>127</v>
      </c>
      <c r="D216" s="2" t="s">
        <v>19</v>
      </c>
      <c r="E216" s="2" t="s">
        <v>57</v>
      </c>
      <c r="F216" s="3">
        <v>16.05</v>
      </c>
      <c r="G216" s="4">
        <v>44968.0</v>
      </c>
      <c r="H216" s="5">
        <f>IFERROR(__xludf.DUMMYFUNCTION("SPLIT(G216,""/"",TRUE)"),11.0)</f>
        <v>11</v>
      </c>
      <c r="I216" s="5">
        <f>IFERROR(__xludf.DUMMYFUNCTION("""COMPUTED_VALUE"""),2.0)</f>
        <v>2</v>
      </c>
      <c r="J216" s="5">
        <f>IFERROR(__xludf.DUMMYFUNCTION("""COMPUTED_VALUE"""),2023.0)</f>
        <v>2023</v>
      </c>
      <c r="N216" s="6">
        <f>STANDARDIZE(F:F,'Estatística'!$E$2,$M$2)</f>
        <v>-0.5186599188</v>
      </c>
      <c r="O216" s="6">
        <f>STANDARDIZE(F:F,'Estatística'!$C$2,$L$2)</f>
        <v>0.1867561408</v>
      </c>
    </row>
    <row r="217" ht="15.75" customHeight="1">
      <c r="A217" s="1">
        <v>77.0</v>
      </c>
      <c r="B217" s="2" t="s">
        <v>17</v>
      </c>
      <c r="C217" s="2" t="s">
        <v>149</v>
      </c>
      <c r="D217" s="2" t="s">
        <v>19</v>
      </c>
      <c r="E217" s="2" t="s">
        <v>37</v>
      </c>
      <c r="F217" s="3">
        <v>13.02</v>
      </c>
      <c r="G217" s="4">
        <v>44968.0</v>
      </c>
      <c r="H217" s="5">
        <f>IFERROR(__xludf.DUMMYFUNCTION("SPLIT(G217,""/"",TRUE)"),11.0)</f>
        <v>11</v>
      </c>
      <c r="I217" s="5">
        <f>IFERROR(__xludf.DUMMYFUNCTION("""COMPUTED_VALUE"""),2.0)</f>
        <v>2</v>
      </c>
      <c r="J217" s="5">
        <f>IFERROR(__xludf.DUMMYFUNCTION("""COMPUTED_VALUE"""),2023.0)</f>
        <v>2023</v>
      </c>
      <c r="N217" s="6">
        <f>STANDARDIZE(F:F,'Estatística'!$E$2,$M$2)</f>
        <v>-0.6857983923</v>
      </c>
      <c r="O217" s="6">
        <f>STANDARDIZE(F:F,'Estatística'!$C$2,$L$2)</f>
        <v>0.148391998</v>
      </c>
    </row>
    <row r="218" ht="15.75" customHeight="1">
      <c r="A218" s="1">
        <v>35.0</v>
      </c>
      <c r="B218" s="2" t="s">
        <v>105</v>
      </c>
      <c r="C218" s="2" t="s">
        <v>106</v>
      </c>
      <c r="D218" s="2" t="s">
        <v>25</v>
      </c>
      <c r="E218" s="2" t="s">
        <v>70</v>
      </c>
      <c r="F218" s="3">
        <v>12.09</v>
      </c>
      <c r="G218" s="4">
        <v>44968.0</v>
      </c>
      <c r="H218" s="5">
        <f>IFERROR(__xludf.DUMMYFUNCTION("SPLIT(G218,""/"",TRUE)"),11.0)</f>
        <v>11</v>
      </c>
      <c r="I218" s="5">
        <f>IFERROR(__xludf.DUMMYFUNCTION("""COMPUTED_VALUE"""),2.0)</f>
        <v>2</v>
      </c>
      <c r="J218" s="5">
        <f>IFERROR(__xludf.DUMMYFUNCTION("""COMPUTED_VALUE"""),2023.0)</f>
        <v>2023</v>
      </c>
      <c r="N218" s="6">
        <f>STANDARDIZE(F:F,'Estatística'!$E$2,$M$2)</f>
        <v>-0.7370983198</v>
      </c>
      <c r="O218" s="6">
        <f>STANDARDIZE(F:F,'Estatística'!$C$2,$L$2)</f>
        <v>0.136616865</v>
      </c>
    </row>
    <row r="219" ht="15.75" customHeight="1">
      <c r="A219" s="1">
        <v>91.0</v>
      </c>
      <c r="B219" s="2" t="s">
        <v>92</v>
      </c>
      <c r="C219" s="2" t="s">
        <v>93</v>
      </c>
      <c r="D219" s="2" t="s">
        <v>25</v>
      </c>
      <c r="E219" s="2" t="s">
        <v>45</v>
      </c>
      <c r="F219" s="3">
        <v>3.49</v>
      </c>
      <c r="G219" s="4">
        <v>44968.0</v>
      </c>
      <c r="H219" s="5">
        <f>IFERROR(__xludf.DUMMYFUNCTION("SPLIT(G219,""/"",TRUE)"),11.0)</f>
        <v>11</v>
      </c>
      <c r="I219" s="5">
        <f>IFERROR(__xludf.DUMMYFUNCTION("""COMPUTED_VALUE"""),2.0)</f>
        <v>2</v>
      </c>
      <c r="J219" s="5">
        <f>IFERROR(__xludf.DUMMYFUNCTION("""COMPUTED_VALUE"""),2023.0)</f>
        <v>2023</v>
      </c>
      <c r="N219" s="6">
        <f>STANDARDIZE(F:F,'Estatística'!$E$2,$M$2)</f>
        <v>-1.211484746</v>
      </c>
      <c r="O219" s="6">
        <f>STANDARDIZE(F:F,'Estatística'!$C$2,$L$2)</f>
        <v>0.02772853887</v>
      </c>
    </row>
    <row r="220" ht="15.75" customHeight="1">
      <c r="A220" s="1">
        <v>95.0</v>
      </c>
      <c r="B220" s="2" t="s">
        <v>90</v>
      </c>
      <c r="C220" s="2" t="s">
        <v>91</v>
      </c>
      <c r="D220" s="2" t="s">
        <v>25</v>
      </c>
      <c r="E220" s="2" t="s">
        <v>42</v>
      </c>
      <c r="F220" s="3">
        <v>9.68</v>
      </c>
      <c r="G220" s="4">
        <v>44968.0</v>
      </c>
      <c r="H220" s="5">
        <f>IFERROR(__xludf.DUMMYFUNCTION("SPLIT(G220,""/"",TRUE)"),11.0)</f>
        <v>11</v>
      </c>
      <c r="I220" s="5">
        <f>IFERROR(__xludf.DUMMYFUNCTION("""COMPUTED_VALUE"""),2.0)</f>
        <v>2</v>
      </c>
      <c r="J220" s="5">
        <f>IFERROR(__xludf.DUMMYFUNCTION("""COMPUTED_VALUE"""),2023.0)</f>
        <v>2023</v>
      </c>
      <c r="N220" s="6">
        <f>STANDARDIZE(F:F,'Estatística'!$E$2,$M$2)</f>
        <v>-0.8700368417</v>
      </c>
      <c r="O220" s="6">
        <f>STANDARDIZE(F:F,'Estatística'!$C$2,$L$2)</f>
        <v>0.1061028108</v>
      </c>
    </row>
    <row r="221" ht="15.75" customHeight="1">
      <c r="A221" s="1">
        <v>84.0</v>
      </c>
      <c r="B221" s="2" t="s">
        <v>121</v>
      </c>
      <c r="C221" s="2" t="s">
        <v>122</v>
      </c>
      <c r="D221" s="2" t="s">
        <v>19</v>
      </c>
      <c r="E221" s="2" t="s">
        <v>52</v>
      </c>
      <c r="F221" s="3">
        <v>25.63</v>
      </c>
      <c r="G221" s="4">
        <v>44968.0</v>
      </c>
      <c r="H221" s="5">
        <f>IFERROR(__xludf.DUMMYFUNCTION("SPLIT(G221,""/"",TRUE)"),11.0)</f>
        <v>11</v>
      </c>
      <c r="I221" s="5">
        <f>IFERROR(__xludf.DUMMYFUNCTION("""COMPUTED_VALUE"""),2.0)</f>
        <v>2</v>
      </c>
      <c r="J221" s="5">
        <f>IFERROR(__xludf.DUMMYFUNCTION("""COMPUTED_VALUE"""),2023.0)</f>
        <v>2023</v>
      </c>
      <c r="N221" s="6">
        <f>STANDARDIZE(F:F,'Estatística'!$E$2,$M$2)</f>
        <v>0.009784495853</v>
      </c>
      <c r="O221" s="6">
        <f>STANDARDIZE(F:F,'Estatística'!$C$2,$L$2)</f>
        <v>0.3080526716</v>
      </c>
    </row>
    <row r="222" ht="15.75" customHeight="1">
      <c r="A222" s="1">
        <v>59.0</v>
      </c>
      <c r="B222" s="2" t="s">
        <v>84</v>
      </c>
      <c r="C222" s="2" t="s">
        <v>85</v>
      </c>
      <c r="D222" s="2" t="s">
        <v>19</v>
      </c>
      <c r="E222" s="2" t="s">
        <v>57</v>
      </c>
      <c r="F222" s="3">
        <v>25.27</v>
      </c>
      <c r="G222" s="4">
        <v>44968.0</v>
      </c>
      <c r="H222" s="5">
        <f>IFERROR(__xludf.DUMMYFUNCTION("SPLIT(G222,""/"",TRUE)"),11.0)</f>
        <v>11</v>
      </c>
      <c r="I222" s="5">
        <f>IFERROR(__xludf.DUMMYFUNCTION("""COMPUTED_VALUE"""),2.0)</f>
        <v>2</v>
      </c>
      <c r="J222" s="5">
        <f>IFERROR(__xludf.DUMMYFUNCTION("""COMPUTED_VALUE"""),2023.0)</f>
        <v>2023</v>
      </c>
      <c r="N222" s="6">
        <f>STANDARDIZE(F:F,'Estatística'!$E$2,$M$2)</f>
        <v>-0.01007354061</v>
      </c>
      <c r="O222" s="6">
        <f>STANDARDIZE(F:F,'Estatística'!$C$2,$L$2)</f>
        <v>0.3034945556</v>
      </c>
    </row>
    <row r="223" ht="15.75" customHeight="1">
      <c r="A223" s="1">
        <v>33.0</v>
      </c>
      <c r="B223" s="2" t="s">
        <v>171</v>
      </c>
      <c r="C223" s="2" t="s">
        <v>172</v>
      </c>
      <c r="D223" s="2" t="s">
        <v>19</v>
      </c>
      <c r="E223" s="2" t="s">
        <v>36</v>
      </c>
      <c r="F223" s="3">
        <v>25.53</v>
      </c>
      <c r="G223" s="4">
        <v>44968.0</v>
      </c>
      <c r="H223" s="5">
        <f>IFERROR(__xludf.DUMMYFUNCTION("SPLIT(G223,""/"",TRUE)"),11.0)</f>
        <v>11</v>
      </c>
      <c r="I223" s="5">
        <f>IFERROR(__xludf.DUMMYFUNCTION("""COMPUTED_VALUE"""),2.0)</f>
        <v>2</v>
      </c>
      <c r="J223" s="5">
        <f>IFERROR(__xludf.DUMMYFUNCTION("""COMPUTED_VALUE"""),2023.0)</f>
        <v>2023</v>
      </c>
      <c r="N223" s="6">
        <f>STANDARDIZE(F:F,'Estatística'!$E$2,$M$2)</f>
        <v>0.004268374614</v>
      </c>
      <c r="O223" s="6">
        <f>STANDARDIZE(F:F,'Estatística'!$C$2,$L$2)</f>
        <v>0.3067865282</v>
      </c>
    </row>
    <row r="224" ht="15.75" customHeight="1">
      <c r="A224" s="1">
        <v>9.0</v>
      </c>
      <c r="B224" s="2" t="s">
        <v>187</v>
      </c>
      <c r="C224" s="2" t="s">
        <v>188</v>
      </c>
      <c r="D224" s="2" t="s">
        <v>19</v>
      </c>
      <c r="E224" s="2" t="s">
        <v>21</v>
      </c>
      <c r="F224" s="3">
        <v>13.72</v>
      </c>
      <c r="G224" s="4">
        <v>44969.0</v>
      </c>
      <c r="H224" s="5">
        <f>IFERROR(__xludf.DUMMYFUNCTION("SPLIT(G224,""/"",TRUE)"),12.0)</f>
        <v>12</v>
      </c>
      <c r="I224" s="5">
        <f>IFERROR(__xludf.DUMMYFUNCTION("""COMPUTED_VALUE"""),2.0)</f>
        <v>2</v>
      </c>
      <c r="J224" s="5">
        <f>IFERROR(__xludf.DUMMYFUNCTION("""COMPUTED_VALUE"""),2023.0)</f>
        <v>2023</v>
      </c>
      <c r="N224" s="6">
        <f>STANDARDIZE(F:F,'Estatística'!$E$2,$M$2)</f>
        <v>-0.6471855436</v>
      </c>
      <c r="O224" s="6">
        <f>STANDARDIZE(F:F,'Estatística'!$C$2,$L$2)</f>
        <v>0.1572550013</v>
      </c>
    </row>
    <row r="225" ht="15.75" customHeight="1">
      <c r="A225" s="1">
        <v>27.0</v>
      </c>
      <c r="B225" s="2" t="s">
        <v>153</v>
      </c>
      <c r="C225" s="2" t="s">
        <v>154</v>
      </c>
      <c r="D225" s="2" t="s">
        <v>25</v>
      </c>
      <c r="E225" s="2" t="s">
        <v>28</v>
      </c>
      <c r="F225" s="3">
        <v>36.28</v>
      </c>
      <c r="G225" s="4">
        <v>44969.0</v>
      </c>
      <c r="H225" s="5">
        <f>IFERROR(__xludf.DUMMYFUNCTION("SPLIT(G225,""/"",TRUE)"),12.0)</f>
        <v>12</v>
      </c>
      <c r="I225" s="5">
        <f>IFERROR(__xludf.DUMMYFUNCTION("""COMPUTED_VALUE"""),2.0)</f>
        <v>2</v>
      </c>
      <c r="J225" s="5">
        <f>IFERROR(__xludf.DUMMYFUNCTION("""COMPUTED_VALUE"""),2023.0)</f>
        <v>2023</v>
      </c>
      <c r="N225" s="6">
        <f>STANDARDIZE(F:F,'Estatística'!$E$2,$M$2)</f>
        <v>0.5972514077</v>
      </c>
      <c r="O225" s="6">
        <f>STANDARDIZE(F:F,'Estatística'!$C$2,$L$2)</f>
        <v>0.4428969359</v>
      </c>
    </row>
    <row r="226" ht="15.75" customHeight="1">
      <c r="A226" s="1">
        <v>38.0</v>
      </c>
      <c r="B226" s="2" t="s">
        <v>96</v>
      </c>
      <c r="C226" s="2" t="s">
        <v>97</v>
      </c>
      <c r="D226" s="2" t="s">
        <v>19</v>
      </c>
      <c r="E226" s="2" t="s">
        <v>41</v>
      </c>
      <c r="F226" s="3">
        <v>14.78</v>
      </c>
      <c r="G226" s="4">
        <v>44969.0</v>
      </c>
      <c r="H226" s="5">
        <f>IFERROR(__xludf.DUMMYFUNCTION("SPLIT(G226,""/"",TRUE)"),12.0)</f>
        <v>12</v>
      </c>
      <c r="I226" s="5">
        <f>IFERROR(__xludf.DUMMYFUNCTION("""COMPUTED_VALUE"""),2.0)</f>
        <v>2</v>
      </c>
      <c r="J226" s="5">
        <f>IFERROR(__xludf.DUMMYFUNCTION("""COMPUTED_VALUE"""),2023.0)</f>
        <v>2023</v>
      </c>
      <c r="N226" s="6">
        <f>STANDARDIZE(F:F,'Estatística'!$E$2,$M$2)</f>
        <v>-0.5887146585</v>
      </c>
      <c r="O226" s="6">
        <f>STANDARDIZE(F:F,'Estatística'!$C$2,$L$2)</f>
        <v>0.1706761205</v>
      </c>
    </row>
    <row r="227" ht="15.75" customHeight="1">
      <c r="A227" s="1">
        <v>73.0</v>
      </c>
      <c r="B227" s="2" t="s">
        <v>203</v>
      </c>
      <c r="C227" s="2" t="s">
        <v>204</v>
      </c>
      <c r="D227" s="2" t="s">
        <v>25</v>
      </c>
      <c r="E227" s="2" t="s">
        <v>21</v>
      </c>
      <c r="F227" s="3">
        <v>13.74</v>
      </c>
      <c r="G227" s="4">
        <v>44969.0</v>
      </c>
      <c r="H227" s="5">
        <f>IFERROR(__xludf.DUMMYFUNCTION("SPLIT(G227,""/"",TRUE)"),12.0)</f>
        <v>12</v>
      </c>
      <c r="I227" s="5">
        <f>IFERROR(__xludf.DUMMYFUNCTION("""COMPUTED_VALUE"""),2.0)</f>
        <v>2</v>
      </c>
      <c r="J227" s="5">
        <f>IFERROR(__xludf.DUMMYFUNCTION("""COMPUTED_VALUE"""),2023.0)</f>
        <v>2023</v>
      </c>
      <c r="N227" s="6">
        <f>STANDARDIZE(F:F,'Estatística'!$E$2,$M$2)</f>
        <v>-0.6460823194</v>
      </c>
      <c r="O227" s="6">
        <f>STANDARDIZE(F:F,'Estatística'!$C$2,$L$2)</f>
        <v>0.1575082299</v>
      </c>
    </row>
    <row r="228" ht="15.75" customHeight="1">
      <c r="A228" s="1">
        <v>20.0</v>
      </c>
      <c r="B228" s="2" t="s">
        <v>141</v>
      </c>
      <c r="C228" s="2" t="s">
        <v>142</v>
      </c>
      <c r="D228" s="2" t="s">
        <v>19</v>
      </c>
      <c r="E228" s="2" t="s">
        <v>33</v>
      </c>
      <c r="F228" s="3">
        <v>24.7</v>
      </c>
      <c r="G228" s="4">
        <v>44969.0</v>
      </c>
      <c r="H228" s="5">
        <f>IFERROR(__xludf.DUMMYFUNCTION("SPLIT(G228,""/"",TRUE)"),12.0)</f>
        <v>12</v>
      </c>
      <c r="I228" s="5">
        <f>IFERROR(__xludf.DUMMYFUNCTION("""COMPUTED_VALUE"""),2.0)</f>
        <v>2</v>
      </c>
      <c r="J228" s="5">
        <f>IFERROR(__xludf.DUMMYFUNCTION("""COMPUTED_VALUE"""),2023.0)</f>
        <v>2023</v>
      </c>
      <c r="N228" s="6">
        <f>STANDARDIZE(F:F,'Estatística'!$E$2,$M$2)</f>
        <v>-0.04151543166</v>
      </c>
      <c r="O228" s="6">
        <f>STANDARDIZE(F:F,'Estatística'!$C$2,$L$2)</f>
        <v>0.2962775386</v>
      </c>
    </row>
    <row r="229" ht="15.75" customHeight="1">
      <c r="A229" s="1">
        <v>47.0</v>
      </c>
      <c r="B229" s="2" t="s">
        <v>100</v>
      </c>
      <c r="C229" s="2" t="s">
        <v>101</v>
      </c>
      <c r="D229" s="2" t="s">
        <v>19</v>
      </c>
      <c r="E229" s="2" t="s">
        <v>20</v>
      </c>
      <c r="F229" s="3">
        <v>10.31</v>
      </c>
      <c r="G229" s="4">
        <v>44969.0</v>
      </c>
      <c r="H229" s="5">
        <f>IFERROR(__xludf.DUMMYFUNCTION("SPLIT(G229,""/"",TRUE)"),12.0)</f>
        <v>12</v>
      </c>
      <c r="I229" s="5">
        <f>IFERROR(__xludf.DUMMYFUNCTION("""COMPUTED_VALUE"""),2.0)</f>
        <v>2</v>
      </c>
      <c r="J229" s="5">
        <f>IFERROR(__xludf.DUMMYFUNCTION("""COMPUTED_VALUE"""),2023.0)</f>
        <v>2023</v>
      </c>
      <c r="N229" s="6">
        <f>STANDARDIZE(F:F,'Estatística'!$E$2,$M$2)</f>
        <v>-0.8352852779</v>
      </c>
      <c r="O229" s="6">
        <f>STANDARDIZE(F:F,'Estatística'!$C$2,$L$2)</f>
        <v>0.1140795138</v>
      </c>
    </row>
    <row r="230" ht="15.75" customHeight="1">
      <c r="A230" s="1">
        <v>36.0</v>
      </c>
      <c r="B230" s="2" t="s">
        <v>75</v>
      </c>
      <c r="C230" s="2" t="s">
        <v>76</v>
      </c>
      <c r="D230" s="2" t="s">
        <v>19</v>
      </c>
      <c r="E230" s="2" t="s">
        <v>42</v>
      </c>
      <c r="F230" s="3">
        <v>15.52</v>
      </c>
      <c r="G230" s="4">
        <v>44970.0</v>
      </c>
      <c r="H230" s="5">
        <f>IFERROR(__xludf.DUMMYFUNCTION("SPLIT(G230,""/"",TRUE)"),13.0)</f>
        <v>13</v>
      </c>
      <c r="I230" s="5">
        <f>IFERROR(__xludf.DUMMYFUNCTION("""COMPUTED_VALUE"""),2.0)</f>
        <v>2</v>
      </c>
      <c r="J230" s="5">
        <f>IFERROR(__xludf.DUMMYFUNCTION("""COMPUTED_VALUE"""),2023.0)</f>
        <v>2023</v>
      </c>
      <c r="N230" s="6">
        <f>STANDARDIZE(F:F,'Estatística'!$E$2,$M$2)</f>
        <v>-0.5478953613</v>
      </c>
      <c r="O230" s="6">
        <f>STANDARDIZE(F:F,'Estatística'!$C$2,$L$2)</f>
        <v>0.1800455812</v>
      </c>
    </row>
    <row r="231" ht="15.75" customHeight="1">
      <c r="A231" s="1">
        <v>43.0</v>
      </c>
      <c r="B231" s="2" t="s">
        <v>77</v>
      </c>
      <c r="C231" s="2" t="s">
        <v>78</v>
      </c>
      <c r="D231" s="2" t="s">
        <v>25</v>
      </c>
      <c r="E231" s="2" t="s">
        <v>37</v>
      </c>
      <c r="F231" s="3">
        <v>14.48</v>
      </c>
      <c r="G231" s="4">
        <v>44970.0</v>
      </c>
      <c r="H231" s="5">
        <f>IFERROR(__xludf.DUMMYFUNCTION("SPLIT(G231,""/"",TRUE)"),13.0)</f>
        <v>13</v>
      </c>
      <c r="I231" s="5">
        <f>IFERROR(__xludf.DUMMYFUNCTION("""COMPUTED_VALUE"""),2.0)</f>
        <v>2</v>
      </c>
      <c r="J231" s="5">
        <f>IFERROR(__xludf.DUMMYFUNCTION("""COMPUTED_VALUE"""),2023.0)</f>
        <v>2023</v>
      </c>
      <c r="N231" s="6">
        <f>STANDARDIZE(F:F,'Estatística'!$E$2,$M$2)</f>
        <v>-0.6052630222</v>
      </c>
      <c r="O231" s="6">
        <f>STANDARDIZE(F:F,'Estatística'!$C$2,$L$2)</f>
        <v>0.1668776906</v>
      </c>
    </row>
    <row r="232" ht="15.75" customHeight="1">
      <c r="A232" s="1">
        <v>3.0</v>
      </c>
      <c r="B232" s="2" t="s">
        <v>66</v>
      </c>
      <c r="C232" s="2" t="s">
        <v>67</v>
      </c>
      <c r="D232" s="2" t="s">
        <v>19</v>
      </c>
      <c r="E232" s="2" t="s">
        <v>42</v>
      </c>
      <c r="F232" s="3">
        <v>19.16</v>
      </c>
      <c r="G232" s="4">
        <v>44970.0</v>
      </c>
      <c r="H232" s="5">
        <f>IFERROR(__xludf.DUMMYFUNCTION("SPLIT(G232,""/"",TRUE)"),13.0)</f>
        <v>13</v>
      </c>
      <c r="I232" s="5">
        <f>IFERROR(__xludf.DUMMYFUNCTION("""COMPUTED_VALUE"""),2.0)</f>
        <v>2</v>
      </c>
      <c r="J232" s="5">
        <f>IFERROR(__xludf.DUMMYFUNCTION("""COMPUTED_VALUE"""),2023.0)</f>
        <v>2023</v>
      </c>
      <c r="N232" s="6">
        <f>STANDARDIZE(F:F,'Estatística'!$E$2,$M$2)</f>
        <v>-0.3471085483</v>
      </c>
      <c r="O232" s="6">
        <f>STANDARDIZE(F:F,'Estatística'!$C$2,$L$2)</f>
        <v>0.2261331983</v>
      </c>
    </row>
    <row r="233" ht="15.75" customHeight="1">
      <c r="A233" s="1">
        <v>63.0</v>
      </c>
      <c r="B233" s="2" t="s">
        <v>205</v>
      </c>
      <c r="C233" s="2" t="s">
        <v>206</v>
      </c>
      <c r="D233" s="2" t="s">
        <v>25</v>
      </c>
      <c r="E233" s="2" t="s">
        <v>33</v>
      </c>
      <c r="F233" s="3">
        <v>33.99</v>
      </c>
      <c r="G233" s="4">
        <v>44970.0</v>
      </c>
      <c r="H233" s="5">
        <f>IFERROR(__xludf.DUMMYFUNCTION("SPLIT(G233,""/"",TRUE)"),13.0)</f>
        <v>13</v>
      </c>
      <c r="I233" s="5">
        <f>IFERROR(__xludf.DUMMYFUNCTION("""COMPUTED_VALUE"""),2.0)</f>
        <v>2</v>
      </c>
      <c r="J233" s="5">
        <f>IFERROR(__xludf.DUMMYFUNCTION("""COMPUTED_VALUE"""),2023.0)</f>
        <v>2023</v>
      </c>
      <c r="N233" s="6">
        <f>STANDARDIZE(F:F,'Estatística'!$E$2,$M$2)</f>
        <v>0.4709322314</v>
      </c>
      <c r="O233" s="6">
        <f>STANDARDIZE(F:F,'Estatística'!$C$2,$L$2)</f>
        <v>0.4139022537</v>
      </c>
    </row>
    <row r="234" ht="15.75" customHeight="1">
      <c r="A234" s="1">
        <v>2.0</v>
      </c>
      <c r="B234" s="2" t="s">
        <v>68</v>
      </c>
      <c r="C234" s="2" t="s">
        <v>69</v>
      </c>
      <c r="D234" s="2" t="s">
        <v>25</v>
      </c>
      <c r="E234" s="2" t="s">
        <v>33</v>
      </c>
      <c r="F234" s="3">
        <v>33.08</v>
      </c>
      <c r="G234" s="4">
        <v>44970.0</v>
      </c>
      <c r="H234" s="5">
        <f>IFERROR(__xludf.DUMMYFUNCTION("SPLIT(G234,""/"",TRUE)"),13.0)</f>
        <v>13</v>
      </c>
      <c r="I234" s="5">
        <f>IFERROR(__xludf.DUMMYFUNCTION("""COMPUTED_VALUE"""),2.0)</f>
        <v>2</v>
      </c>
      <c r="J234" s="5">
        <f>IFERROR(__xludf.DUMMYFUNCTION("""COMPUTED_VALUE"""),2023.0)</f>
        <v>2023</v>
      </c>
      <c r="N234" s="6">
        <f>STANDARDIZE(F:F,'Estatística'!$E$2,$M$2)</f>
        <v>0.4207355281</v>
      </c>
      <c r="O234" s="6">
        <f>STANDARDIZE(F:F,'Estatística'!$C$2,$L$2)</f>
        <v>0.4023803495</v>
      </c>
    </row>
    <row r="235" ht="15.75" customHeight="1">
      <c r="A235" s="1">
        <v>99.0</v>
      </c>
      <c r="B235" s="2" t="s">
        <v>62</v>
      </c>
      <c r="C235" s="2" t="s">
        <v>63</v>
      </c>
      <c r="D235" s="2" t="s">
        <v>25</v>
      </c>
      <c r="E235" s="2" t="s">
        <v>70</v>
      </c>
      <c r="F235" s="3">
        <v>12.51</v>
      </c>
      <c r="G235" s="4">
        <v>44971.0</v>
      </c>
      <c r="H235" s="5">
        <f>IFERROR(__xludf.DUMMYFUNCTION("SPLIT(G235,""/"",TRUE)"),14.0)</f>
        <v>14</v>
      </c>
      <c r="I235" s="5">
        <f>IFERROR(__xludf.DUMMYFUNCTION("""COMPUTED_VALUE"""),2.0)</f>
        <v>2</v>
      </c>
      <c r="J235" s="5">
        <f>IFERROR(__xludf.DUMMYFUNCTION("""COMPUTED_VALUE"""),2023.0)</f>
        <v>2023</v>
      </c>
      <c r="N235" s="6">
        <f>STANDARDIZE(F:F,'Estatística'!$E$2,$M$2)</f>
        <v>-0.7139306106</v>
      </c>
      <c r="O235" s="6">
        <f>STANDARDIZE(F:F,'Estatística'!$C$2,$L$2)</f>
        <v>0.141934667</v>
      </c>
    </row>
    <row r="236" ht="15.75" customHeight="1">
      <c r="A236" s="1">
        <v>67.0</v>
      </c>
      <c r="B236" s="2" t="s">
        <v>184</v>
      </c>
      <c r="C236" s="2" t="s">
        <v>185</v>
      </c>
      <c r="D236" s="2" t="s">
        <v>25</v>
      </c>
      <c r="E236" s="2" t="s">
        <v>28</v>
      </c>
      <c r="F236" s="3">
        <v>40.71</v>
      </c>
      <c r="G236" s="4">
        <v>44971.0</v>
      </c>
      <c r="H236" s="5">
        <f>IFERROR(__xludf.DUMMYFUNCTION("SPLIT(G236,""/"",TRUE)"),14.0)</f>
        <v>14</v>
      </c>
      <c r="I236" s="5">
        <f>IFERROR(__xludf.DUMMYFUNCTION("""COMPUTED_VALUE"""),2.0)</f>
        <v>2</v>
      </c>
      <c r="J236" s="5">
        <f>IFERROR(__xludf.DUMMYFUNCTION("""COMPUTED_VALUE"""),2023.0)</f>
        <v>2023</v>
      </c>
      <c r="N236" s="6">
        <f>STANDARDIZE(F:F,'Estatística'!$E$2,$M$2)</f>
        <v>0.8416155786</v>
      </c>
      <c r="O236" s="6">
        <f>STANDARDIZE(F:F,'Estatística'!$C$2,$L$2)</f>
        <v>0.4989870853</v>
      </c>
    </row>
    <row r="237" ht="15.75" customHeight="1">
      <c r="A237" s="1">
        <v>98.0</v>
      </c>
      <c r="B237" s="2" t="s">
        <v>139</v>
      </c>
      <c r="C237" s="2" t="s">
        <v>176</v>
      </c>
      <c r="D237" s="2" t="s">
        <v>25</v>
      </c>
      <c r="E237" s="2" t="s">
        <v>32</v>
      </c>
      <c r="F237" s="3">
        <v>40.7</v>
      </c>
      <c r="G237" s="4">
        <v>44971.0</v>
      </c>
      <c r="H237" s="5">
        <f>IFERROR(__xludf.DUMMYFUNCTION("SPLIT(G237,""/"",TRUE)"),14.0)</f>
        <v>14</v>
      </c>
      <c r="I237" s="5">
        <f>IFERROR(__xludf.DUMMYFUNCTION("""COMPUTED_VALUE"""),2.0)</f>
        <v>2</v>
      </c>
      <c r="J237" s="5">
        <f>IFERROR(__xludf.DUMMYFUNCTION("""COMPUTED_VALUE"""),2023.0)</f>
        <v>2023</v>
      </c>
      <c r="N237" s="6">
        <f>STANDARDIZE(F:F,'Estatística'!$E$2,$M$2)</f>
        <v>0.8410639665</v>
      </c>
      <c r="O237" s="6">
        <f>STANDARDIZE(F:F,'Estatística'!$C$2,$L$2)</f>
        <v>0.498860471</v>
      </c>
    </row>
    <row r="238" ht="15.75" customHeight="1">
      <c r="A238" s="1">
        <v>57.0</v>
      </c>
      <c r="B238" s="2" t="s">
        <v>75</v>
      </c>
      <c r="C238" s="2" t="s">
        <v>170</v>
      </c>
      <c r="D238" s="2" t="s">
        <v>25</v>
      </c>
      <c r="E238" s="2" t="s">
        <v>21</v>
      </c>
      <c r="F238" s="3">
        <v>14.87</v>
      </c>
      <c r="G238" s="4">
        <v>44971.0</v>
      </c>
      <c r="H238" s="5">
        <f>IFERROR(__xludf.DUMMYFUNCTION("SPLIT(G238,""/"",TRUE)"),14.0)</f>
        <v>14</v>
      </c>
      <c r="I238" s="5">
        <f>IFERROR(__xludf.DUMMYFUNCTION("""COMPUTED_VALUE"""),2.0)</f>
        <v>2</v>
      </c>
      <c r="J238" s="5">
        <f>IFERROR(__xludf.DUMMYFUNCTION("""COMPUTED_VALUE"""),2023.0)</f>
        <v>2023</v>
      </c>
      <c r="N238" s="6">
        <f>STANDARDIZE(F:F,'Estatística'!$E$2,$M$2)</f>
        <v>-0.5837501494</v>
      </c>
      <c r="O238" s="6">
        <f>STANDARDIZE(F:F,'Estatística'!$C$2,$L$2)</f>
        <v>0.1718156495</v>
      </c>
    </row>
    <row r="239" ht="15.75" customHeight="1">
      <c r="A239" s="1">
        <v>61.0</v>
      </c>
      <c r="B239" s="2" t="s">
        <v>86</v>
      </c>
      <c r="C239" s="2" t="s">
        <v>87</v>
      </c>
      <c r="D239" s="2" t="s">
        <v>25</v>
      </c>
      <c r="E239" s="2" t="s">
        <v>32</v>
      </c>
      <c r="F239" s="3">
        <v>53.27</v>
      </c>
      <c r="G239" s="4">
        <v>44971.0</v>
      </c>
      <c r="H239" s="5">
        <f>IFERROR(__xludf.DUMMYFUNCTION("SPLIT(G239,""/"",TRUE)"),14.0)</f>
        <v>14</v>
      </c>
      <c r="I239" s="5">
        <f>IFERROR(__xludf.DUMMYFUNCTION("""COMPUTED_VALUE"""),2.0)</f>
        <v>2</v>
      </c>
      <c r="J239" s="5">
        <f>IFERROR(__xludf.DUMMYFUNCTION("""COMPUTED_VALUE"""),2023.0)</f>
        <v>2023</v>
      </c>
      <c r="N239" s="6">
        <f>STANDARDIZE(F:F,'Estatística'!$E$2,$M$2)</f>
        <v>1.534440406</v>
      </c>
      <c r="O239" s="6">
        <f>STANDARDIZE(F:F,'Estatística'!$C$2,$L$2)</f>
        <v>0.6580146873</v>
      </c>
    </row>
    <row r="240" ht="15.75" customHeight="1">
      <c r="A240" s="1">
        <v>57.0</v>
      </c>
      <c r="B240" s="2" t="s">
        <v>75</v>
      </c>
      <c r="C240" s="2" t="s">
        <v>170</v>
      </c>
      <c r="D240" s="2" t="s">
        <v>19</v>
      </c>
      <c r="E240" s="2" t="s">
        <v>38</v>
      </c>
      <c r="F240" s="3">
        <v>4.44</v>
      </c>
      <c r="G240" s="4">
        <v>44971.0</v>
      </c>
      <c r="H240" s="5">
        <f>IFERROR(__xludf.DUMMYFUNCTION("SPLIT(G240,""/"",TRUE)"),14.0)</f>
        <v>14</v>
      </c>
      <c r="I240" s="5">
        <f>IFERROR(__xludf.DUMMYFUNCTION("""COMPUTED_VALUE"""),2.0)</f>
        <v>2</v>
      </c>
      <c r="J240" s="5">
        <f>IFERROR(__xludf.DUMMYFUNCTION("""COMPUTED_VALUE"""),2023.0)</f>
        <v>2023</v>
      </c>
      <c r="N240" s="6">
        <f>STANDARDIZE(F:F,'Estatística'!$E$2,$M$2)</f>
        <v>-1.159081595</v>
      </c>
      <c r="O240" s="6">
        <f>STANDARDIZE(F:F,'Estatística'!$C$2,$L$2)</f>
        <v>0.03975690048</v>
      </c>
    </row>
    <row r="241" ht="15.75" customHeight="1">
      <c r="A241" s="1">
        <v>11.0</v>
      </c>
      <c r="B241" s="2" t="s">
        <v>207</v>
      </c>
      <c r="C241" s="2" t="s">
        <v>208</v>
      </c>
      <c r="D241" s="2" t="s">
        <v>19</v>
      </c>
      <c r="E241" s="2" t="s">
        <v>44</v>
      </c>
      <c r="F241" s="3">
        <v>38.09</v>
      </c>
      <c r="G241" s="4">
        <v>44971.0</v>
      </c>
      <c r="H241" s="5">
        <f>IFERROR(__xludf.DUMMYFUNCTION("SPLIT(G241,""/"",TRUE)"),14.0)</f>
        <v>14</v>
      </c>
      <c r="I241" s="5">
        <f>IFERROR(__xludf.DUMMYFUNCTION("""COMPUTED_VALUE"""),2.0)</f>
        <v>2</v>
      </c>
      <c r="J241" s="5">
        <f>IFERROR(__xludf.DUMMYFUNCTION("""COMPUTED_VALUE"""),2023.0)</f>
        <v>2023</v>
      </c>
      <c r="N241" s="6">
        <f>STANDARDIZE(F:F,'Estatística'!$E$2,$M$2)</f>
        <v>0.6970932022</v>
      </c>
      <c r="O241" s="6">
        <f>STANDARDIZE(F:F,'Estatística'!$C$2,$L$2)</f>
        <v>0.4658141302</v>
      </c>
    </row>
    <row r="242" ht="15.75" customHeight="1">
      <c r="A242" s="1">
        <v>72.0</v>
      </c>
      <c r="B242" s="2" t="s">
        <v>113</v>
      </c>
      <c r="C242" s="2" t="s">
        <v>114</v>
      </c>
      <c r="D242" s="2" t="s">
        <v>25</v>
      </c>
      <c r="E242" s="2" t="s">
        <v>38</v>
      </c>
      <c r="F242" s="3">
        <v>3.86</v>
      </c>
      <c r="G242" s="4">
        <v>44971.0</v>
      </c>
      <c r="H242" s="5">
        <f>IFERROR(__xludf.DUMMYFUNCTION("SPLIT(G242,""/"",TRUE)"),14.0)</f>
        <v>14</v>
      </c>
      <c r="I242" s="5">
        <f>IFERROR(__xludf.DUMMYFUNCTION("""COMPUTED_VALUE"""),2.0)</f>
        <v>2</v>
      </c>
      <c r="J242" s="5">
        <f>IFERROR(__xludf.DUMMYFUNCTION("""COMPUTED_VALUE"""),2023.0)</f>
        <v>2023</v>
      </c>
      <c r="N242" s="6">
        <f>STANDARDIZE(F:F,'Estatística'!$E$2,$M$2)</f>
        <v>-1.191075098</v>
      </c>
      <c r="O242" s="6">
        <f>STANDARDIZE(F:F,'Estatística'!$C$2,$L$2)</f>
        <v>0.03241326918</v>
      </c>
    </row>
    <row r="243" ht="15.75" customHeight="1">
      <c r="A243" s="1">
        <v>24.0</v>
      </c>
      <c r="B243" s="2" t="s">
        <v>119</v>
      </c>
      <c r="C243" s="2" t="s">
        <v>120</v>
      </c>
      <c r="D243" s="2" t="s">
        <v>25</v>
      </c>
      <c r="E243" s="2" t="s">
        <v>52</v>
      </c>
      <c r="F243" s="3">
        <v>27.86</v>
      </c>
      <c r="G243" s="4">
        <v>44971.0</v>
      </c>
      <c r="H243" s="5">
        <f>IFERROR(__xludf.DUMMYFUNCTION("SPLIT(G243,""/"",TRUE)"),14.0)</f>
        <v>14</v>
      </c>
      <c r="I243" s="5">
        <f>IFERROR(__xludf.DUMMYFUNCTION("""COMPUTED_VALUE"""),2.0)</f>
        <v>2</v>
      </c>
      <c r="J243" s="5">
        <f>IFERROR(__xludf.DUMMYFUNCTION("""COMPUTED_VALUE"""),2023.0)</f>
        <v>2023</v>
      </c>
      <c r="N243" s="6">
        <f>STANDARDIZE(F:F,'Estatística'!$E$2,$M$2)</f>
        <v>0.1327939995</v>
      </c>
      <c r="O243" s="6">
        <f>STANDARDIZE(F:F,'Estatística'!$C$2,$L$2)</f>
        <v>0.3362876678</v>
      </c>
    </row>
    <row r="244" ht="15.75" customHeight="1">
      <c r="A244" s="1">
        <v>38.0</v>
      </c>
      <c r="B244" s="2" t="s">
        <v>96</v>
      </c>
      <c r="C244" s="2" t="s">
        <v>97</v>
      </c>
      <c r="D244" s="2" t="s">
        <v>19</v>
      </c>
      <c r="E244" s="2" t="s">
        <v>26</v>
      </c>
      <c r="F244" s="3">
        <v>46.48</v>
      </c>
      <c r="G244" s="4">
        <v>44971.0</v>
      </c>
      <c r="H244" s="5">
        <f>IFERROR(__xludf.DUMMYFUNCTION("SPLIT(G244,""/"",TRUE)"),14.0)</f>
        <v>14</v>
      </c>
      <c r="I244" s="5">
        <f>IFERROR(__xludf.DUMMYFUNCTION("""COMPUTED_VALUE"""),2.0)</f>
        <v>2</v>
      </c>
      <c r="J244" s="5">
        <f>IFERROR(__xludf.DUMMYFUNCTION("""COMPUTED_VALUE"""),2023.0)</f>
        <v>2023</v>
      </c>
      <c r="N244" s="6">
        <f>STANDARDIZE(F:F,'Estatística'!$E$2,$M$2)</f>
        <v>1.159895774</v>
      </c>
      <c r="O244" s="6">
        <f>STANDARDIZE(F:F,'Estatística'!$C$2,$L$2)</f>
        <v>0.5720435553</v>
      </c>
    </row>
    <row r="245" ht="15.75" customHeight="1">
      <c r="A245" s="1">
        <v>17.0</v>
      </c>
      <c r="B245" s="2" t="s">
        <v>180</v>
      </c>
      <c r="C245" s="2" t="s">
        <v>181</v>
      </c>
      <c r="D245" s="2" t="s">
        <v>25</v>
      </c>
      <c r="E245" s="2" t="s">
        <v>51</v>
      </c>
      <c r="F245" s="3">
        <v>76.16</v>
      </c>
      <c r="G245" s="4">
        <v>44971.0</v>
      </c>
      <c r="H245" s="5">
        <f>IFERROR(__xludf.DUMMYFUNCTION("SPLIT(G245,""/"",TRUE)"),14.0)</f>
        <v>14</v>
      </c>
      <c r="I245" s="5">
        <f>IFERROR(__xludf.DUMMYFUNCTION("""COMPUTED_VALUE"""),2.0)</f>
        <v>2</v>
      </c>
      <c r="J245" s="5">
        <f>IFERROR(__xludf.DUMMYFUNCTION("""COMPUTED_VALUE"""),2023.0)</f>
        <v>2023</v>
      </c>
      <c r="N245" s="6">
        <f>STANDARDIZE(F:F,'Estatística'!$E$2,$M$2)</f>
        <v>2.797080558</v>
      </c>
      <c r="O245" s="6">
        <f>STANDARDIZE(F:F,'Estatística'!$C$2,$L$2)</f>
        <v>0.9478348949</v>
      </c>
    </row>
    <row r="246" ht="15.75" customHeight="1">
      <c r="A246" s="1">
        <v>61.0</v>
      </c>
      <c r="B246" s="2" t="s">
        <v>86</v>
      </c>
      <c r="C246" s="2" t="s">
        <v>87</v>
      </c>
      <c r="D246" s="2" t="s">
        <v>25</v>
      </c>
      <c r="E246" s="2" t="s">
        <v>20</v>
      </c>
      <c r="F246" s="3">
        <v>10.24</v>
      </c>
      <c r="G246" s="4">
        <v>44971.0</v>
      </c>
      <c r="H246" s="5">
        <f>IFERROR(__xludf.DUMMYFUNCTION("SPLIT(G246,""/"",TRUE)"),14.0)</f>
        <v>14</v>
      </c>
      <c r="I246" s="5">
        <f>IFERROR(__xludf.DUMMYFUNCTION("""COMPUTED_VALUE"""),2.0)</f>
        <v>2</v>
      </c>
      <c r="J246" s="5">
        <f>IFERROR(__xludf.DUMMYFUNCTION("""COMPUTED_VALUE"""),2023.0)</f>
        <v>2023</v>
      </c>
      <c r="N246" s="6">
        <f>STANDARDIZE(F:F,'Estatística'!$E$2,$M$2)</f>
        <v>-0.8391465627</v>
      </c>
      <c r="O246" s="6">
        <f>STANDARDIZE(F:F,'Estatística'!$C$2,$L$2)</f>
        <v>0.1131932135</v>
      </c>
    </row>
    <row r="247" ht="15.75" customHeight="1">
      <c r="A247" s="1">
        <v>20.0</v>
      </c>
      <c r="B247" s="2" t="s">
        <v>141</v>
      </c>
      <c r="C247" s="2" t="s">
        <v>142</v>
      </c>
      <c r="D247" s="2" t="s">
        <v>19</v>
      </c>
      <c r="E247" s="2" t="s">
        <v>20</v>
      </c>
      <c r="F247" s="3">
        <v>10.71</v>
      </c>
      <c r="G247" s="4">
        <v>44972.0</v>
      </c>
      <c r="H247" s="5">
        <f>IFERROR(__xludf.DUMMYFUNCTION("SPLIT(G247,""/"",TRUE)"),15.0)</f>
        <v>15</v>
      </c>
      <c r="I247" s="5">
        <f>IFERROR(__xludf.DUMMYFUNCTION("""COMPUTED_VALUE"""),2.0)</f>
        <v>2</v>
      </c>
      <c r="J247" s="5">
        <f>IFERROR(__xludf.DUMMYFUNCTION("""COMPUTED_VALUE"""),2023.0)</f>
        <v>2023</v>
      </c>
      <c r="N247" s="6">
        <f>STANDARDIZE(F:F,'Estatística'!$E$2,$M$2)</f>
        <v>-0.8132207929</v>
      </c>
      <c r="O247" s="6">
        <f>STANDARDIZE(F:F,'Estatística'!$C$2,$L$2)</f>
        <v>0.1191440871</v>
      </c>
    </row>
    <row r="248" ht="15.75" customHeight="1">
      <c r="A248" s="1">
        <v>66.0</v>
      </c>
      <c r="B248" s="2" t="s">
        <v>130</v>
      </c>
      <c r="C248" s="2" t="s">
        <v>138</v>
      </c>
      <c r="D248" s="2" t="s">
        <v>19</v>
      </c>
      <c r="E248" s="2" t="s">
        <v>41</v>
      </c>
      <c r="F248" s="3">
        <v>13.78</v>
      </c>
      <c r="G248" s="4">
        <v>44972.0</v>
      </c>
      <c r="H248" s="5">
        <f>IFERROR(__xludf.DUMMYFUNCTION("SPLIT(G248,""/"",TRUE)"),15.0)</f>
        <v>15</v>
      </c>
      <c r="I248" s="5">
        <f>IFERROR(__xludf.DUMMYFUNCTION("""COMPUTED_VALUE"""),2.0)</f>
        <v>2</v>
      </c>
      <c r="J248" s="5">
        <f>IFERROR(__xludf.DUMMYFUNCTION("""COMPUTED_VALUE"""),2023.0)</f>
        <v>2023</v>
      </c>
      <c r="N248" s="6">
        <f>STANDARDIZE(F:F,'Estatística'!$E$2,$M$2)</f>
        <v>-0.6438758709</v>
      </c>
      <c r="O248" s="6">
        <f>STANDARDIZE(F:F,'Estatística'!$C$2,$L$2)</f>
        <v>0.1580146873</v>
      </c>
    </row>
    <row r="249" ht="15.75" customHeight="1">
      <c r="A249" s="1">
        <v>63.0</v>
      </c>
      <c r="B249" s="2" t="s">
        <v>205</v>
      </c>
      <c r="C249" s="2" t="s">
        <v>206</v>
      </c>
      <c r="D249" s="2" t="s">
        <v>19</v>
      </c>
      <c r="E249" s="2" t="s">
        <v>21</v>
      </c>
      <c r="F249" s="3">
        <v>13.72</v>
      </c>
      <c r="G249" s="4">
        <v>44972.0</v>
      </c>
      <c r="H249" s="5">
        <f>IFERROR(__xludf.DUMMYFUNCTION("SPLIT(G249,""/"",TRUE)"),15.0)</f>
        <v>15</v>
      </c>
      <c r="I249" s="5">
        <f>IFERROR(__xludf.DUMMYFUNCTION("""COMPUTED_VALUE"""),2.0)</f>
        <v>2</v>
      </c>
      <c r="J249" s="5">
        <f>IFERROR(__xludf.DUMMYFUNCTION("""COMPUTED_VALUE"""),2023.0)</f>
        <v>2023</v>
      </c>
      <c r="N249" s="6">
        <f>STANDARDIZE(F:F,'Estatística'!$E$2,$M$2)</f>
        <v>-0.6471855436</v>
      </c>
      <c r="O249" s="6">
        <f>STANDARDIZE(F:F,'Estatística'!$C$2,$L$2)</f>
        <v>0.1572550013</v>
      </c>
    </row>
    <row r="250" ht="15.75" customHeight="1">
      <c r="A250" s="1">
        <v>31.0</v>
      </c>
      <c r="B250" s="2" t="s">
        <v>209</v>
      </c>
      <c r="C250" s="2" t="s">
        <v>210</v>
      </c>
      <c r="D250" s="2" t="s">
        <v>19</v>
      </c>
      <c r="E250" s="2" t="s">
        <v>21</v>
      </c>
      <c r="F250" s="3">
        <v>14.75</v>
      </c>
      <c r="G250" s="4">
        <v>44972.0</v>
      </c>
      <c r="H250" s="5">
        <f>IFERROR(__xludf.DUMMYFUNCTION("SPLIT(G250,""/"",TRUE)"),15.0)</f>
        <v>15</v>
      </c>
      <c r="I250" s="5">
        <f>IFERROR(__xludf.DUMMYFUNCTION("""COMPUTED_VALUE"""),2.0)</f>
        <v>2</v>
      </c>
      <c r="J250" s="5">
        <f>IFERROR(__xludf.DUMMYFUNCTION("""COMPUTED_VALUE"""),2023.0)</f>
        <v>2023</v>
      </c>
      <c r="N250" s="6">
        <f>STANDARDIZE(F:F,'Estatística'!$E$2,$M$2)</f>
        <v>-0.5903694949</v>
      </c>
      <c r="O250" s="6">
        <f>STANDARDIZE(F:F,'Estatística'!$C$2,$L$2)</f>
        <v>0.1702962775</v>
      </c>
    </row>
    <row r="251" ht="15.75" customHeight="1">
      <c r="A251" s="1">
        <v>2.0</v>
      </c>
      <c r="B251" s="2" t="s">
        <v>68</v>
      </c>
      <c r="C251" s="2" t="s">
        <v>69</v>
      </c>
      <c r="D251" s="2" t="s">
        <v>19</v>
      </c>
      <c r="E251" s="2" t="s">
        <v>44</v>
      </c>
      <c r="F251" s="3">
        <v>36.01</v>
      </c>
      <c r="G251" s="4">
        <v>44972.0</v>
      </c>
      <c r="H251" s="5">
        <f>IFERROR(__xludf.DUMMYFUNCTION("SPLIT(G251,""/"",TRUE)"),15.0)</f>
        <v>15</v>
      </c>
      <c r="I251" s="5">
        <f>IFERROR(__xludf.DUMMYFUNCTION("""COMPUTED_VALUE"""),2.0)</f>
        <v>2</v>
      </c>
      <c r="J251" s="5">
        <f>IFERROR(__xludf.DUMMYFUNCTION("""COMPUTED_VALUE"""),2023.0)</f>
        <v>2023</v>
      </c>
      <c r="N251" s="6">
        <f>STANDARDIZE(F:F,'Estatística'!$E$2,$M$2)</f>
        <v>0.5823578804</v>
      </c>
      <c r="O251" s="6">
        <f>STANDARDIZE(F:F,'Estatística'!$C$2,$L$2)</f>
        <v>0.4394783489</v>
      </c>
    </row>
    <row r="252" ht="15.75" customHeight="1">
      <c r="A252" s="1">
        <v>42.0</v>
      </c>
      <c r="B252" s="2" t="s">
        <v>75</v>
      </c>
      <c r="C252" s="2" t="s">
        <v>150</v>
      </c>
      <c r="D252" s="2" t="s">
        <v>25</v>
      </c>
      <c r="E252" s="2" t="s">
        <v>41</v>
      </c>
      <c r="F252" s="3">
        <v>19.29</v>
      </c>
      <c r="G252" s="4">
        <v>44973.0</v>
      </c>
      <c r="H252" s="5">
        <f>IFERROR(__xludf.DUMMYFUNCTION("SPLIT(G252,""/"",TRUE)"),16.0)</f>
        <v>16</v>
      </c>
      <c r="I252" s="5">
        <f>IFERROR(__xludf.DUMMYFUNCTION("""COMPUTED_VALUE"""),2.0)</f>
        <v>2</v>
      </c>
      <c r="J252" s="5">
        <f>IFERROR(__xludf.DUMMYFUNCTION("""COMPUTED_VALUE"""),2023.0)</f>
        <v>2023</v>
      </c>
      <c r="N252" s="6">
        <f>STANDARDIZE(F:F,'Estatística'!$E$2,$M$2)</f>
        <v>-0.3399375907</v>
      </c>
      <c r="O252" s="6">
        <f>STANDARDIZE(F:F,'Estatística'!$C$2,$L$2)</f>
        <v>0.2277791846</v>
      </c>
    </row>
    <row r="253" ht="15.75" customHeight="1">
      <c r="A253" s="1">
        <v>30.0</v>
      </c>
      <c r="B253" s="2" t="s">
        <v>17</v>
      </c>
      <c r="C253" s="2" t="s">
        <v>18</v>
      </c>
      <c r="D253" s="2" t="s">
        <v>19</v>
      </c>
      <c r="E253" s="2" t="s">
        <v>45</v>
      </c>
      <c r="F253" s="3">
        <v>1.7</v>
      </c>
      <c r="G253" s="4">
        <v>44973.0</v>
      </c>
      <c r="H253" s="5">
        <f>IFERROR(__xludf.DUMMYFUNCTION("SPLIT(G253,""/"",TRUE)"),16.0)</f>
        <v>16</v>
      </c>
      <c r="I253" s="5">
        <f>IFERROR(__xludf.DUMMYFUNCTION("""COMPUTED_VALUE"""),2.0)</f>
        <v>2</v>
      </c>
      <c r="J253" s="5">
        <f>IFERROR(__xludf.DUMMYFUNCTION("""COMPUTED_VALUE"""),2023.0)</f>
        <v>2023</v>
      </c>
      <c r="N253" s="6">
        <f>STANDARDIZE(F:F,'Estatística'!$E$2,$M$2)</f>
        <v>-1.310223316</v>
      </c>
      <c r="O253" s="6">
        <f>STANDARDIZE(F:F,'Estatística'!$C$2,$L$2)</f>
        <v>0.00506457331</v>
      </c>
    </row>
    <row r="254" ht="15.75" customHeight="1">
      <c r="A254" s="1">
        <v>32.0</v>
      </c>
      <c r="B254" s="2" t="s">
        <v>126</v>
      </c>
      <c r="C254" s="2" t="s">
        <v>127</v>
      </c>
      <c r="D254" s="2" t="s">
        <v>19</v>
      </c>
      <c r="E254" s="2" t="s">
        <v>52</v>
      </c>
      <c r="F254" s="3">
        <v>30.14</v>
      </c>
      <c r="G254" s="4">
        <v>44973.0</v>
      </c>
      <c r="H254" s="5">
        <f>IFERROR(__xludf.DUMMYFUNCTION("SPLIT(G254,""/"",TRUE)"),16.0)</f>
        <v>16</v>
      </c>
      <c r="I254" s="5">
        <f>IFERROR(__xludf.DUMMYFUNCTION("""COMPUTED_VALUE"""),2.0)</f>
        <v>2</v>
      </c>
      <c r="J254" s="5">
        <f>IFERROR(__xludf.DUMMYFUNCTION("""COMPUTED_VALUE"""),2023.0)</f>
        <v>2023</v>
      </c>
      <c r="N254" s="6">
        <f>STANDARDIZE(F:F,'Estatística'!$E$2,$M$2)</f>
        <v>0.2585615637</v>
      </c>
      <c r="O254" s="6">
        <f>STANDARDIZE(F:F,'Estatística'!$C$2,$L$2)</f>
        <v>0.3651557356</v>
      </c>
    </row>
    <row r="255" ht="15.75" customHeight="1">
      <c r="A255" s="1">
        <v>84.0</v>
      </c>
      <c r="B255" s="2" t="s">
        <v>121</v>
      </c>
      <c r="C255" s="2" t="s">
        <v>122</v>
      </c>
      <c r="D255" s="2" t="s">
        <v>19</v>
      </c>
      <c r="E255" s="2" t="s">
        <v>32</v>
      </c>
      <c r="F255" s="3">
        <v>46.42</v>
      </c>
      <c r="G255" s="4">
        <v>44973.0</v>
      </c>
      <c r="H255" s="5">
        <f>IFERROR(__xludf.DUMMYFUNCTION("SPLIT(G255,""/"",TRUE)"),16.0)</f>
        <v>16</v>
      </c>
      <c r="I255" s="5">
        <f>IFERROR(__xludf.DUMMYFUNCTION("""COMPUTED_VALUE"""),2.0)</f>
        <v>2</v>
      </c>
      <c r="J255" s="5">
        <f>IFERROR(__xludf.DUMMYFUNCTION("""COMPUTED_VALUE"""),2023.0)</f>
        <v>2023</v>
      </c>
      <c r="N255" s="6">
        <f>STANDARDIZE(F:F,'Estatística'!$E$2,$M$2)</f>
        <v>1.156586101</v>
      </c>
      <c r="O255" s="6">
        <f>STANDARDIZE(F:F,'Estatística'!$C$2,$L$2)</f>
        <v>0.5712838693</v>
      </c>
    </row>
    <row r="256" ht="15.75" customHeight="1">
      <c r="A256" s="1">
        <v>48.0</v>
      </c>
      <c r="B256" s="2" t="s">
        <v>39</v>
      </c>
      <c r="C256" s="2" t="s">
        <v>43</v>
      </c>
      <c r="D256" s="2" t="s">
        <v>25</v>
      </c>
      <c r="E256" s="2" t="s">
        <v>41</v>
      </c>
      <c r="F256" s="3">
        <v>17.67</v>
      </c>
      <c r="G256" s="4">
        <v>44974.0</v>
      </c>
      <c r="H256" s="5">
        <f>IFERROR(__xludf.DUMMYFUNCTION("SPLIT(G256,""/"",TRUE)"),17.0)</f>
        <v>17</v>
      </c>
      <c r="I256" s="5">
        <f>IFERROR(__xludf.DUMMYFUNCTION("""COMPUTED_VALUE"""),2.0)</f>
        <v>2</v>
      </c>
      <c r="J256" s="5">
        <f>IFERROR(__xludf.DUMMYFUNCTION("""COMPUTED_VALUE"""),2023.0)</f>
        <v>2023</v>
      </c>
      <c r="N256" s="6">
        <f>STANDARDIZE(F:F,'Estatística'!$E$2,$M$2)</f>
        <v>-0.4292987547</v>
      </c>
      <c r="O256" s="6">
        <f>STANDARDIZE(F:F,'Estatística'!$C$2,$L$2)</f>
        <v>0.2072676627</v>
      </c>
    </row>
    <row r="257" ht="15.75" customHeight="1">
      <c r="A257" s="1">
        <v>82.0</v>
      </c>
      <c r="B257" s="2" t="s">
        <v>211</v>
      </c>
      <c r="C257" s="2" t="s">
        <v>212</v>
      </c>
      <c r="D257" s="2" t="s">
        <v>19</v>
      </c>
      <c r="E257" s="2" t="s">
        <v>45</v>
      </c>
      <c r="F257" s="3">
        <v>1.54</v>
      </c>
      <c r="G257" s="4">
        <v>44974.0</v>
      </c>
      <c r="H257" s="5">
        <f>IFERROR(__xludf.DUMMYFUNCTION("SPLIT(G257,""/"",TRUE)"),17.0)</f>
        <v>17</v>
      </c>
      <c r="I257" s="5">
        <f>IFERROR(__xludf.DUMMYFUNCTION("""COMPUTED_VALUE"""),2.0)</f>
        <v>2</v>
      </c>
      <c r="J257" s="5">
        <f>IFERROR(__xludf.DUMMYFUNCTION("""COMPUTED_VALUE"""),2023.0)</f>
        <v>2023</v>
      </c>
      <c r="N257" s="6">
        <f>STANDARDIZE(F:F,'Estatística'!$E$2,$M$2)</f>
        <v>-1.31904911</v>
      </c>
      <c r="O257" s="6">
        <f>STANDARDIZE(F:F,'Estatística'!$C$2,$L$2)</f>
        <v>0.003038743986</v>
      </c>
    </row>
    <row r="258" ht="15.75" customHeight="1">
      <c r="A258" s="1">
        <v>67.0</v>
      </c>
      <c r="B258" s="2" t="s">
        <v>184</v>
      </c>
      <c r="C258" s="2" t="s">
        <v>185</v>
      </c>
      <c r="D258" s="2" t="s">
        <v>19</v>
      </c>
      <c r="E258" s="2" t="s">
        <v>36</v>
      </c>
      <c r="F258" s="3">
        <v>19.23</v>
      </c>
      <c r="G258" s="4">
        <v>44974.0</v>
      </c>
      <c r="H258" s="5">
        <f>IFERROR(__xludf.DUMMYFUNCTION("SPLIT(G258,""/"",TRUE)"),17.0)</f>
        <v>17</v>
      </c>
      <c r="I258" s="5">
        <f>IFERROR(__xludf.DUMMYFUNCTION("""COMPUTED_VALUE"""),2.0)</f>
        <v>2</v>
      </c>
      <c r="J258" s="5">
        <f>IFERROR(__xludf.DUMMYFUNCTION("""COMPUTED_VALUE"""),2023.0)</f>
        <v>2023</v>
      </c>
      <c r="N258" s="6">
        <f>STANDARDIZE(F:F,'Estatística'!$E$2,$M$2)</f>
        <v>-0.3432472634</v>
      </c>
      <c r="O258" s="6">
        <f>STANDARDIZE(F:F,'Estatística'!$C$2,$L$2)</f>
        <v>0.2270194986</v>
      </c>
    </row>
    <row r="259" ht="15.75" customHeight="1">
      <c r="A259" s="1">
        <v>49.0</v>
      </c>
      <c r="B259" s="2" t="s">
        <v>159</v>
      </c>
      <c r="C259" s="2" t="s">
        <v>160</v>
      </c>
      <c r="D259" s="2" t="s">
        <v>19</v>
      </c>
      <c r="E259" s="2" t="s">
        <v>33</v>
      </c>
      <c r="F259" s="3">
        <v>34.54</v>
      </c>
      <c r="G259" s="4">
        <v>44974.0</v>
      </c>
      <c r="H259" s="5">
        <f>IFERROR(__xludf.DUMMYFUNCTION("SPLIT(G259,""/"",TRUE)"),17.0)</f>
        <v>17</v>
      </c>
      <c r="I259" s="5">
        <f>IFERROR(__xludf.DUMMYFUNCTION("""COMPUTED_VALUE"""),2.0)</f>
        <v>2</v>
      </c>
      <c r="J259" s="5">
        <f>IFERROR(__xludf.DUMMYFUNCTION("""COMPUTED_VALUE"""),2023.0)</f>
        <v>2023</v>
      </c>
      <c r="N259" s="6">
        <f>STANDARDIZE(F:F,'Estatística'!$E$2,$M$2)</f>
        <v>0.5012708982</v>
      </c>
      <c r="O259" s="6">
        <f>STANDARDIZE(F:F,'Estatística'!$C$2,$L$2)</f>
        <v>0.420866042</v>
      </c>
    </row>
    <row r="260" ht="15.75" customHeight="1">
      <c r="A260" s="1">
        <v>74.0</v>
      </c>
      <c r="B260" s="2" t="s">
        <v>17</v>
      </c>
      <c r="C260" s="2" t="s">
        <v>104</v>
      </c>
      <c r="D260" s="2" t="s">
        <v>25</v>
      </c>
      <c r="E260" s="2" t="s">
        <v>51</v>
      </c>
      <c r="F260" s="3">
        <v>67.05</v>
      </c>
      <c r="G260" s="4">
        <v>44974.0</v>
      </c>
      <c r="H260" s="5">
        <f>IFERROR(__xludf.DUMMYFUNCTION("SPLIT(G260,""/"",TRUE)"),17.0)</f>
        <v>17</v>
      </c>
      <c r="I260" s="5">
        <f>IFERROR(__xludf.DUMMYFUNCTION("""COMPUTED_VALUE"""),2.0)</f>
        <v>2</v>
      </c>
      <c r="J260" s="5">
        <f>IFERROR(__xludf.DUMMYFUNCTION("""COMPUTED_VALUE"""),2023.0)</f>
        <v>2023</v>
      </c>
      <c r="N260" s="6">
        <f>STANDARDIZE(F:F,'Estatística'!$E$2,$M$2)</f>
        <v>2.294561913</v>
      </c>
      <c r="O260" s="6">
        <f>STANDARDIZE(F:F,'Estatística'!$C$2,$L$2)</f>
        <v>0.8324892378</v>
      </c>
    </row>
    <row r="261" ht="15.75" customHeight="1">
      <c r="A261" s="1">
        <v>34.0</v>
      </c>
      <c r="B261" s="2" t="s">
        <v>157</v>
      </c>
      <c r="C261" s="2" t="s">
        <v>158</v>
      </c>
      <c r="D261" s="2" t="s">
        <v>19</v>
      </c>
      <c r="E261" s="2" t="s">
        <v>36</v>
      </c>
      <c r="F261" s="3">
        <v>36.03</v>
      </c>
      <c r="G261" s="4">
        <v>44975.0</v>
      </c>
      <c r="H261" s="5">
        <f>IFERROR(__xludf.DUMMYFUNCTION("SPLIT(G261,""/"",TRUE)"),18.0)</f>
        <v>18</v>
      </c>
      <c r="I261" s="5">
        <f>IFERROR(__xludf.DUMMYFUNCTION("""COMPUTED_VALUE"""),2.0)</f>
        <v>2</v>
      </c>
      <c r="J261" s="5">
        <f>IFERROR(__xludf.DUMMYFUNCTION("""COMPUTED_VALUE"""),2023.0)</f>
        <v>2023</v>
      </c>
      <c r="N261" s="6">
        <f>STANDARDIZE(F:F,'Estatística'!$E$2,$M$2)</f>
        <v>0.5834611046</v>
      </c>
      <c r="O261" s="6">
        <f>STANDARDIZE(F:F,'Estatística'!$C$2,$L$2)</f>
        <v>0.4397315776</v>
      </c>
    </row>
    <row r="262" ht="15.75" customHeight="1">
      <c r="A262" s="1">
        <v>3.0</v>
      </c>
      <c r="B262" s="2" t="s">
        <v>66</v>
      </c>
      <c r="C262" s="2" t="s">
        <v>67</v>
      </c>
      <c r="D262" s="2" t="s">
        <v>19</v>
      </c>
      <c r="E262" s="2" t="s">
        <v>28</v>
      </c>
      <c r="F262" s="3">
        <v>39.66</v>
      </c>
      <c r="G262" s="4">
        <v>44975.0</v>
      </c>
      <c r="H262" s="5">
        <f>IFERROR(__xludf.DUMMYFUNCTION("SPLIT(G262,""/"",TRUE)"),18.0)</f>
        <v>18</v>
      </c>
      <c r="I262" s="5">
        <f>IFERROR(__xludf.DUMMYFUNCTION("""COMPUTED_VALUE"""),2.0)</f>
        <v>2</v>
      </c>
      <c r="J262" s="5">
        <f>IFERROR(__xludf.DUMMYFUNCTION("""COMPUTED_VALUE"""),2023.0)</f>
        <v>2023</v>
      </c>
      <c r="N262" s="6">
        <f>STANDARDIZE(F:F,'Estatística'!$E$2,$M$2)</f>
        <v>0.7836963056</v>
      </c>
      <c r="O262" s="6">
        <f>STANDARDIZE(F:F,'Estatística'!$C$2,$L$2)</f>
        <v>0.4856925804</v>
      </c>
    </row>
    <row r="263" ht="15.75" customHeight="1">
      <c r="A263" s="1">
        <v>58.0</v>
      </c>
      <c r="B263" s="2" t="s">
        <v>145</v>
      </c>
      <c r="C263" s="2" t="s">
        <v>146</v>
      </c>
      <c r="D263" s="2" t="s">
        <v>19</v>
      </c>
      <c r="E263" s="2" t="s">
        <v>27</v>
      </c>
      <c r="F263" s="3">
        <v>13.0</v>
      </c>
      <c r="G263" s="4">
        <v>44975.0</v>
      </c>
      <c r="H263" s="5">
        <f>IFERROR(__xludf.DUMMYFUNCTION("SPLIT(G263,""/"",TRUE)"),18.0)</f>
        <v>18</v>
      </c>
      <c r="I263" s="5">
        <f>IFERROR(__xludf.DUMMYFUNCTION("""COMPUTED_VALUE"""),2.0)</f>
        <v>2</v>
      </c>
      <c r="J263" s="5">
        <f>IFERROR(__xludf.DUMMYFUNCTION("""COMPUTED_VALUE"""),2023.0)</f>
        <v>2023</v>
      </c>
      <c r="N263" s="6">
        <f>STANDARDIZE(F:F,'Estatística'!$E$2,$M$2)</f>
        <v>-0.6869016166</v>
      </c>
      <c r="O263" s="6">
        <f>STANDARDIZE(F:F,'Estatística'!$C$2,$L$2)</f>
        <v>0.1481387693</v>
      </c>
    </row>
    <row r="264" ht="15.75" customHeight="1">
      <c r="A264" s="1">
        <v>77.0</v>
      </c>
      <c r="B264" s="2" t="s">
        <v>17</v>
      </c>
      <c r="C264" s="2" t="s">
        <v>149</v>
      </c>
      <c r="D264" s="2" t="s">
        <v>19</v>
      </c>
      <c r="E264" s="2" t="s">
        <v>26</v>
      </c>
      <c r="F264" s="3">
        <v>56.44</v>
      </c>
      <c r="G264" s="4">
        <v>44975.0</v>
      </c>
      <c r="H264" s="5">
        <f>IFERROR(__xludf.DUMMYFUNCTION("SPLIT(G264,""/"",TRUE)"),18.0)</f>
        <v>18</v>
      </c>
      <c r="I264" s="5">
        <f>IFERROR(__xludf.DUMMYFUNCTION("""COMPUTED_VALUE"""),2.0)</f>
        <v>2</v>
      </c>
      <c r="J264" s="5">
        <f>IFERROR(__xludf.DUMMYFUNCTION("""COMPUTED_VALUE"""),2023.0)</f>
        <v>2023</v>
      </c>
      <c r="N264" s="6">
        <f>STANDARDIZE(F:F,'Estatística'!$E$2,$M$2)</f>
        <v>1.709301449</v>
      </c>
      <c r="O264" s="6">
        <f>STANDARDIZE(F:F,'Estatística'!$C$2,$L$2)</f>
        <v>0.6981514307</v>
      </c>
    </row>
    <row r="265" ht="15.75" customHeight="1">
      <c r="A265" s="1">
        <v>31.0</v>
      </c>
      <c r="B265" s="2" t="s">
        <v>209</v>
      </c>
      <c r="C265" s="2" t="s">
        <v>210</v>
      </c>
      <c r="D265" s="2" t="s">
        <v>25</v>
      </c>
      <c r="E265" s="2" t="s">
        <v>41</v>
      </c>
      <c r="F265" s="3">
        <v>17.34</v>
      </c>
      <c r="G265" s="4">
        <v>44975.0</v>
      </c>
      <c r="H265" s="5">
        <f>IFERROR(__xludf.DUMMYFUNCTION("SPLIT(G265,""/"",TRUE)"),18.0)</f>
        <v>18</v>
      </c>
      <c r="I265" s="5">
        <f>IFERROR(__xludf.DUMMYFUNCTION("""COMPUTED_VALUE"""),2.0)</f>
        <v>2</v>
      </c>
      <c r="J265" s="5">
        <f>IFERROR(__xludf.DUMMYFUNCTION("""COMPUTED_VALUE"""),2023.0)</f>
        <v>2023</v>
      </c>
      <c r="N265" s="6">
        <f>STANDARDIZE(F:F,'Estatística'!$E$2,$M$2)</f>
        <v>-0.4475019548</v>
      </c>
      <c r="O265" s="6">
        <f>STANDARDIZE(F:F,'Estatística'!$C$2,$L$2)</f>
        <v>0.2030893897</v>
      </c>
    </row>
    <row r="266" ht="15.75" customHeight="1">
      <c r="A266" s="1">
        <v>17.0</v>
      </c>
      <c r="B266" s="2" t="s">
        <v>180</v>
      </c>
      <c r="C266" s="2" t="s">
        <v>181</v>
      </c>
      <c r="D266" s="2" t="s">
        <v>25</v>
      </c>
      <c r="E266" s="2" t="s">
        <v>42</v>
      </c>
      <c r="F266" s="3">
        <v>9.2</v>
      </c>
      <c r="G266" s="4">
        <v>44975.0</v>
      </c>
      <c r="H266" s="5">
        <f>IFERROR(__xludf.DUMMYFUNCTION("SPLIT(G266,""/"",TRUE)"),18.0)</f>
        <v>18</v>
      </c>
      <c r="I266" s="5">
        <f>IFERROR(__xludf.DUMMYFUNCTION("""COMPUTED_VALUE"""),2.0)</f>
        <v>2</v>
      </c>
      <c r="J266" s="5">
        <f>IFERROR(__xludf.DUMMYFUNCTION("""COMPUTED_VALUE"""),2023.0)</f>
        <v>2023</v>
      </c>
      <c r="N266" s="6">
        <f>STANDARDIZE(F:F,'Estatística'!$E$2,$M$2)</f>
        <v>-0.8965142236</v>
      </c>
      <c r="O266" s="6">
        <f>STANDARDIZE(F:F,'Estatística'!$C$2,$L$2)</f>
        <v>0.1000253229</v>
      </c>
    </row>
    <row r="267" ht="15.75" customHeight="1">
      <c r="A267" s="1">
        <v>24.0</v>
      </c>
      <c r="B267" s="2" t="s">
        <v>119</v>
      </c>
      <c r="C267" s="2" t="s">
        <v>120</v>
      </c>
      <c r="D267" s="2" t="s">
        <v>19</v>
      </c>
      <c r="E267" s="2" t="s">
        <v>37</v>
      </c>
      <c r="F267" s="3">
        <v>16.73</v>
      </c>
      <c r="G267" s="4">
        <v>44975.0</v>
      </c>
      <c r="H267" s="5">
        <f>IFERROR(__xludf.DUMMYFUNCTION("SPLIT(G267,""/"",TRUE)"),18.0)</f>
        <v>18</v>
      </c>
      <c r="I267" s="5">
        <f>IFERROR(__xludf.DUMMYFUNCTION("""COMPUTED_VALUE"""),2.0)</f>
        <v>2</v>
      </c>
      <c r="J267" s="5">
        <f>IFERROR(__xludf.DUMMYFUNCTION("""COMPUTED_VALUE"""),2023.0)</f>
        <v>2023</v>
      </c>
      <c r="N267" s="6">
        <f>STANDARDIZE(F:F,'Estatística'!$E$2,$M$2)</f>
        <v>-0.4811502944</v>
      </c>
      <c r="O267" s="6">
        <f>STANDARDIZE(F:F,'Estatística'!$C$2,$L$2)</f>
        <v>0.1953659154</v>
      </c>
    </row>
    <row r="268" ht="15.75" customHeight="1">
      <c r="A268" s="1">
        <v>45.0</v>
      </c>
      <c r="B268" s="2" t="s">
        <v>201</v>
      </c>
      <c r="C268" s="2" t="s">
        <v>202</v>
      </c>
      <c r="D268" s="2" t="s">
        <v>25</v>
      </c>
      <c r="E268" s="2" t="s">
        <v>36</v>
      </c>
      <c r="F268" s="3">
        <v>30.05</v>
      </c>
      <c r="G268" s="4">
        <v>44976.0</v>
      </c>
      <c r="H268" s="5">
        <f>IFERROR(__xludf.DUMMYFUNCTION("SPLIT(G268,""/"",TRUE)"),19.0)</f>
        <v>19</v>
      </c>
      <c r="I268" s="5">
        <f>IFERROR(__xludf.DUMMYFUNCTION("""COMPUTED_VALUE"""),2.0)</f>
        <v>2</v>
      </c>
      <c r="J268" s="5">
        <f>IFERROR(__xludf.DUMMYFUNCTION("""COMPUTED_VALUE"""),2023.0)</f>
        <v>2023</v>
      </c>
      <c r="N268" s="6">
        <f>STANDARDIZE(F:F,'Estatística'!$E$2,$M$2)</f>
        <v>0.2535970546</v>
      </c>
      <c r="O268" s="6">
        <f>STANDARDIZE(F:F,'Estatística'!$C$2,$L$2)</f>
        <v>0.3640162066</v>
      </c>
    </row>
    <row r="269" ht="15.75" customHeight="1">
      <c r="A269" s="1">
        <v>39.0</v>
      </c>
      <c r="B269" s="2" t="s">
        <v>73</v>
      </c>
      <c r="C269" s="2" t="s">
        <v>74</v>
      </c>
      <c r="D269" s="2" t="s">
        <v>25</v>
      </c>
      <c r="E269" s="2" t="s">
        <v>70</v>
      </c>
      <c r="F269" s="3">
        <v>11.25</v>
      </c>
      <c r="G269" s="4">
        <v>44976.0</v>
      </c>
      <c r="H269" s="5">
        <f>IFERROR(__xludf.DUMMYFUNCTION("SPLIT(G269,""/"",TRUE)"),19.0)</f>
        <v>19</v>
      </c>
      <c r="I269" s="5">
        <f>IFERROR(__xludf.DUMMYFUNCTION("""COMPUTED_VALUE"""),2.0)</f>
        <v>2</v>
      </c>
      <c r="J269" s="5">
        <f>IFERROR(__xludf.DUMMYFUNCTION("""COMPUTED_VALUE"""),2023.0)</f>
        <v>2023</v>
      </c>
      <c r="N269" s="6">
        <f>STANDARDIZE(F:F,'Estatística'!$E$2,$M$2)</f>
        <v>-0.7834337382</v>
      </c>
      <c r="O269" s="6">
        <f>STANDARDIZE(F:F,'Estatística'!$C$2,$L$2)</f>
        <v>0.1259812611</v>
      </c>
    </row>
    <row r="270" ht="15.75" customHeight="1">
      <c r="A270" s="1">
        <v>51.0</v>
      </c>
      <c r="B270" s="2" t="s">
        <v>213</v>
      </c>
      <c r="C270" s="2" t="s">
        <v>214</v>
      </c>
      <c r="D270" s="2" t="s">
        <v>19</v>
      </c>
      <c r="E270" s="2" t="s">
        <v>37</v>
      </c>
      <c r="F270" s="3">
        <v>12.44</v>
      </c>
      <c r="G270" s="4">
        <v>44976.0</v>
      </c>
      <c r="H270" s="5">
        <f>IFERROR(__xludf.DUMMYFUNCTION("SPLIT(G270,""/"",TRUE)"),19.0)</f>
        <v>19</v>
      </c>
      <c r="I270" s="5">
        <f>IFERROR(__xludf.DUMMYFUNCTION("""COMPUTED_VALUE"""),2.0)</f>
        <v>2</v>
      </c>
      <c r="J270" s="5">
        <f>IFERROR(__xludf.DUMMYFUNCTION("""COMPUTED_VALUE"""),2023.0)</f>
        <v>2023</v>
      </c>
      <c r="N270" s="6">
        <f>STANDARDIZE(F:F,'Estatística'!$E$2,$M$2)</f>
        <v>-0.7177918955</v>
      </c>
      <c r="O270" s="6">
        <f>STANDARDIZE(F:F,'Estatística'!$C$2,$L$2)</f>
        <v>0.1410483667</v>
      </c>
    </row>
    <row r="271" ht="15.75" customHeight="1">
      <c r="A271" s="1">
        <v>46.0</v>
      </c>
      <c r="B271" s="2" t="s">
        <v>123</v>
      </c>
      <c r="C271" s="2" t="s">
        <v>124</v>
      </c>
      <c r="D271" s="2" t="s">
        <v>25</v>
      </c>
      <c r="E271" s="2" t="s">
        <v>70</v>
      </c>
      <c r="F271" s="3">
        <v>12.67</v>
      </c>
      <c r="G271" s="4">
        <v>44976.0</v>
      </c>
      <c r="H271" s="5">
        <f>IFERROR(__xludf.DUMMYFUNCTION("SPLIT(G271,""/"",TRUE)"),19.0)</f>
        <v>19</v>
      </c>
      <c r="I271" s="5">
        <f>IFERROR(__xludf.DUMMYFUNCTION("""COMPUTED_VALUE"""),2.0)</f>
        <v>2</v>
      </c>
      <c r="J271" s="5">
        <f>IFERROR(__xludf.DUMMYFUNCTION("""COMPUTED_VALUE"""),2023.0)</f>
        <v>2023</v>
      </c>
      <c r="N271" s="6">
        <f>STANDARDIZE(F:F,'Estatística'!$E$2,$M$2)</f>
        <v>-0.7051048166</v>
      </c>
      <c r="O271" s="6">
        <f>STANDARDIZE(F:F,'Estatística'!$C$2,$L$2)</f>
        <v>0.1439604963</v>
      </c>
    </row>
    <row r="272" ht="15.75" customHeight="1">
      <c r="A272" s="1">
        <v>48.0</v>
      </c>
      <c r="B272" s="2" t="s">
        <v>39</v>
      </c>
      <c r="C272" s="2" t="s">
        <v>43</v>
      </c>
      <c r="D272" s="2" t="s">
        <v>19</v>
      </c>
      <c r="E272" s="2" t="s">
        <v>21</v>
      </c>
      <c r="F272" s="3">
        <v>12.21</v>
      </c>
      <c r="G272" s="4">
        <v>44977.0</v>
      </c>
      <c r="H272" s="5">
        <f>IFERROR(__xludf.DUMMYFUNCTION("SPLIT(G272,""/"",TRUE)"),20.0)</f>
        <v>20</v>
      </c>
      <c r="I272" s="5">
        <f>IFERROR(__xludf.DUMMYFUNCTION("""COMPUTED_VALUE"""),2.0)</f>
        <v>2</v>
      </c>
      <c r="J272" s="5">
        <f>IFERROR(__xludf.DUMMYFUNCTION("""COMPUTED_VALUE"""),2023.0)</f>
        <v>2023</v>
      </c>
      <c r="N272" s="6">
        <f>STANDARDIZE(F:F,'Estatística'!$E$2,$M$2)</f>
        <v>-0.7304789743</v>
      </c>
      <c r="O272" s="6">
        <f>STANDARDIZE(F:F,'Estatística'!$C$2,$L$2)</f>
        <v>0.138136237</v>
      </c>
    </row>
    <row r="273" ht="15.75" customHeight="1">
      <c r="A273" s="1">
        <v>38.0</v>
      </c>
      <c r="B273" s="2" t="s">
        <v>96</v>
      </c>
      <c r="C273" s="2" t="s">
        <v>97</v>
      </c>
      <c r="D273" s="2" t="s">
        <v>19</v>
      </c>
      <c r="E273" s="2" t="s">
        <v>38</v>
      </c>
      <c r="F273" s="3">
        <v>5.22</v>
      </c>
      <c r="G273" s="4">
        <v>44977.0</v>
      </c>
      <c r="H273" s="5">
        <f>IFERROR(__xludf.DUMMYFUNCTION("SPLIT(G273,""/"",TRUE)"),20.0)</f>
        <v>20</v>
      </c>
      <c r="I273" s="5">
        <f>IFERROR(__xludf.DUMMYFUNCTION("""COMPUTED_VALUE"""),2.0)</f>
        <v>2</v>
      </c>
      <c r="J273" s="5">
        <f>IFERROR(__xludf.DUMMYFUNCTION("""COMPUTED_VALUE"""),2023.0)</f>
        <v>2023</v>
      </c>
      <c r="N273" s="6">
        <f>STANDARDIZE(F:F,'Estatística'!$E$2,$M$2)</f>
        <v>-1.116055849</v>
      </c>
      <c r="O273" s="6">
        <f>STANDARDIZE(F:F,'Estatística'!$C$2,$L$2)</f>
        <v>0.04963281844</v>
      </c>
    </row>
    <row r="274" ht="15.75" customHeight="1">
      <c r="A274" s="1">
        <v>44.0</v>
      </c>
      <c r="B274" s="2" t="s">
        <v>195</v>
      </c>
      <c r="C274" s="2" t="s">
        <v>196</v>
      </c>
      <c r="D274" s="2" t="s">
        <v>19</v>
      </c>
      <c r="E274" s="2" t="s">
        <v>52</v>
      </c>
      <c r="F274" s="3">
        <v>29.09</v>
      </c>
      <c r="G274" s="4">
        <v>44977.0</v>
      </c>
      <c r="H274" s="5">
        <f>IFERROR(__xludf.DUMMYFUNCTION("SPLIT(G274,""/"",TRUE)"),20.0)</f>
        <v>20</v>
      </c>
      <c r="I274" s="5">
        <f>IFERROR(__xludf.DUMMYFUNCTION("""COMPUTED_VALUE"""),2.0)</f>
        <v>2</v>
      </c>
      <c r="J274" s="5">
        <f>IFERROR(__xludf.DUMMYFUNCTION("""COMPUTED_VALUE"""),2023.0)</f>
        <v>2023</v>
      </c>
      <c r="N274" s="6">
        <f>STANDARDIZE(F:F,'Estatística'!$E$2,$M$2)</f>
        <v>0.2006422907</v>
      </c>
      <c r="O274" s="6">
        <f>STANDARDIZE(F:F,'Estatística'!$C$2,$L$2)</f>
        <v>0.3518612307</v>
      </c>
    </row>
    <row r="275" ht="15.75" customHeight="1">
      <c r="A275" s="1">
        <v>73.0</v>
      </c>
      <c r="B275" s="2" t="s">
        <v>203</v>
      </c>
      <c r="C275" s="2" t="s">
        <v>204</v>
      </c>
      <c r="D275" s="2" t="s">
        <v>19</v>
      </c>
      <c r="E275" s="2" t="s">
        <v>45</v>
      </c>
      <c r="F275" s="3">
        <v>2.4</v>
      </c>
      <c r="G275" s="4">
        <v>44977.0</v>
      </c>
      <c r="H275" s="5">
        <f>IFERROR(__xludf.DUMMYFUNCTION("SPLIT(G275,""/"",TRUE)"),20.0)</f>
        <v>20</v>
      </c>
      <c r="I275" s="5">
        <f>IFERROR(__xludf.DUMMYFUNCTION("""COMPUTED_VALUE"""),2.0)</f>
        <v>2</v>
      </c>
      <c r="J275" s="5">
        <f>IFERROR(__xludf.DUMMYFUNCTION("""COMPUTED_VALUE"""),2023.0)</f>
        <v>2023</v>
      </c>
      <c r="N275" s="6">
        <f>STANDARDIZE(F:F,'Estatística'!$E$2,$M$2)</f>
        <v>-1.271610468</v>
      </c>
      <c r="O275" s="6">
        <f>STANDARDIZE(F:F,'Estatística'!$C$2,$L$2)</f>
        <v>0.0139275766</v>
      </c>
    </row>
    <row r="276" ht="15.75" customHeight="1">
      <c r="A276" s="1">
        <v>7.0</v>
      </c>
      <c r="B276" s="2" t="s">
        <v>94</v>
      </c>
      <c r="C276" s="2" t="s">
        <v>95</v>
      </c>
      <c r="D276" s="2" t="s">
        <v>19</v>
      </c>
      <c r="E276" s="2" t="s">
        <v>51</v>
      </c>
      <c r="F276" s="3">
        <v>75.71</v>
      </c>
      <c r="G276" s="4">
        <v>44978.0</v>
      </c>
      <c r="H276" s="5">
        <f>IFERROR(__xludf.DUMMYFUNCTION("SPLIT(G276,""/"",TRUE)"),21.0)</f>
        <v>21</v>
      </c>
      <c r="I276" s="5">
        <f>IFERROR(__xludf.DUMMYFUNCTION("""COMPUTED_VALUE"""),2.0)</f>
        <v>2</v>
      </c>
      <c r="J276" s="5">
        <f>IFERROR(__xludf.DUMMYFUNCTION("""COMPUTED_VALUE"""),2023.0)</f>
        <v>2023</v>
      </c>
      <c r="N276" s="6">
        <f>STANDARDIZE(F:F,'Estatística'!$E$2,$M$2)</f>
        <v>2.772258012</v>
      </c>
      <c r="O276" s="6">
        <f>STANDARDIZE(F:F,'Estatística'!$C$2,$L$2)</f>
        <v>0.9421372499</v>
      </c>
    </row>
    <row r="277" ht="15.75" customHeight="1">
      <c r="A277" s="1">
        <v>14.0</v>
      </c>
      <c r="B277" s="2" t="s">
        <v>151</v>
      </c>
      <c r="C277" s="2" t="s">
        <v>152</v>
      </c>
      <c r="D277" s="2" t="s">
        <v>19</v>
      </c>
      <c r="E277" s="2" t="s">
        <v>20</v>
      </c>
      <c r="F277" s="3">
        <v>10.78</v>
      </c>
      <c r="G277" s="4">
        <v>44978.0</v>
      </c>
      <c r="H277" s="5">
        <f>IFERROR(__xludf.DUMMYFUNCTION("SPLIT(G277,""/"",TRUE)"),21.0)</f>
        <v>21</v>
      </c>
      <c r="I277" s="5">
        <f>IFERROR(__xludf.DUMMYFUNCTION("""COMPUTED_VALUE"""),2.0)</f>
        <v>2</v>
      </c>
      <c r="J277" s="5">
        <f>IFERROR(__xludf.DUMMYFUNCTION("""COMPUTED_VALUE"""),2023.0)</f>
        <v>2023</v>
      </c>
      <c r="N277" s="6">
        <f>STANDARDIZE(F:F,'Estatística'!$E$2,$M$2)</f>
        <v>-0.809359508</v>
      </c>
      <c r="O277" s="6">
        <f>STANDARDIZE(F:F,'Estatística'!$C$2,$L$2)</f>
        <v>0.1200303874</v>
      </c>
    </row>
    <row r="278" ht="15.75" customHeight="1">
      <c r="A278" s="1">
        <v>80.0</v>
      </c>
      <c r="B278" s="2" t="s">
        <v>34</v>
      </c>
      <c r="C278" s="2" t="s">
        <v>35</v>
      </c>
      <c r="D278" s="2" t="s">
        <v>25</v>
      </c>
      <c r="E278" s="2" t="s">
        <v>21</v>
      </c>
      <c r="F278" s="3">
        <v>12.09</v>
      </c>
      <c r="G278" s="4">
        <v>44978.0</v>
      </c>
      <c r="H278" s="5">
        <f>IFERROR(__xludf.DUMMYFUNCTION("SPLIT(G278,""/"",TRUE)"),21.0)</f>
        <v>21</v>
      </c>
      <c r="I278" s="5">
        <f>IFERROR(__xludf.DUMMYFUNCTION("""COMPUTED_VALUE"""),2.0)</f>
        <v>2</v>
      </c>
      <c r="J278" s="5">
        <f>IFERROR(__xludf.DUMMYFUNCTION("""COMPUTED_VALUE"""),2023.0)</f>
        <v>2023</v>
      </c>
      <c r="N278" s="6">
        <f>STANDARDIZE(F:F,'Estatística'!$E$2,$M$2)</f>
        <v>-0.7370983198</v>
      </c>
      <c r="O278" s="6">
        <f>STANDARDIZE(F:F,'Estatística'!$C$2,$L$2)</f>
        <v>0.136616865</v>
      </c>
    </row>
    <row r="279" ht="15.75" customHeight="1">
      <c r="A279" s="1">
        <v>32.0</v>
      </c>
      <c r="B279" s="2" t="s">
        <v>126</v>
      </c>
      <c r="C279" s="2" t="s">
        <v>127</v>
      </c>
      <c r="D279" s="2" t="s">
        <v>25</v>
      </c>
      <c r="E279" s="2" t="s">
        <v>36</v>
      </c>
      <c r="F279" s="3">
        <v>25.49</v>
      </c>
      <c r="G279" s="4">
        <v>44978.0</v>
      </c>
      <c r="H279" s="5">
        <f>IFERROR(__xludf.DUMMYFUNCTION("SPLIT(G279,""/"",TRUE)"),21.0)</f>
        <v>21</v>
      </c>
      <c r="I279" s="5">
        <f>IFERROR(__xludf.DUMMYFUNCTION("""COMPUTED_VALUE"""),2.0)</f>
        <v>2</v>
      </c>
      <c r="J279" s="5">
        <f>IFERROR(__xludf.DUMMYFUNCTION("""COMPUTED_VALUE"""),2023.0)</f>
        <v>2023</v>
      </c>
      <c r="N279" s="6">
        <f>STANDARDIZE(F:F,'Estatística'!$E$2,$M$2)</f>
        <v>0.002061926119</v>
      </c>
      <c r="O279" s="6">
        <f>STANDARDIZE(F:F,'Estatística'!$C$2,$L$2)</f>
        <v>0.3062800709</v>
      </c>
    </row>
    <row r="280" ht="15.75" customHeight="1">
      <c r="A280" s="1">
        <v>9.0</v>
      </c>
      <c r="B280" s="2" t="s">
        <v>187</v>
      </c>
      <c r="C280" s="2" t="s">
        <v>188</v>
      </c>
      <c r="D280" s="2" t="s">
        <v>19</v>
      </c>
      <c r="E280" s="2" t="s">
        <v>70</v>
      </c>
      <c r="F280" s="3">
        <v>12.3</v>
      </c>
      <c r="G280" s="4">
        <v>44979.0</v>
      </c>
      <c r="H280" s="5">
        <f>IFERROR(__xludf.DUMMYFUNCTION("SPLIT(G280,""/"",TRUE)"),22.0)</f>
        <v>22</v>
      </c>
      <c r="I280" s="5">
        <f>IFERROR(__xludf.DUMMYFUNCTION("""COMPUTED_VALUE"""),2.0)</f>
        <v>2</v>
      </c>
      <c r="J280" s="5">
        <f>IFERROR(__xludf.DUMMYFUNCTION("""COMPUTED_VALUE"""),2023.0)</f>
        <v>2023</v>
      </c>
      <c r="N280" s="6">
        <f>STANDARDIZE(F:F,'Estatística'!$E$2,$M$2)</f>
        <v>-0.7255144652</v>
      </c>
      <c r="O280" s="6">
        <f>STANDARDIZE(F:F,'Estatística'!$C$2,$L$2)</f>
        <v>0.139275766</v>
      </c>
    </row>
    <row r="281" ht="15.75" customHeight="1">
      <c r="A281" s="1">
        <v>27.0</v>
      </c>
      <c r="B281" s="2" t="s">
        <v>153</v>
      </c>
      <c r="C281" s="2" t="s">
        <v>154</v>
      </c>
      <c r="D281" s="2" t="s">
        <v>19</v>
      </c>
      <c r="E281" s="2" t="s">
        <v>37</v>
      </c>
      <c r="F281" s="3">
        <v>15.25</v>
      </c>
      <c r="G281" s="4">
        <v>44979.0</v>
      </c>
      <c r="H281" s="5">
        <f>IFERROR(__xludf.DUMMYFUNCTION("SPLIT(G281,""/"",TRUE)"),22.0)</f>
        <v>22</v>
      </c>
      <c r="I281" s="5">
        <f>IFERROR(__xludf.DUMMYFUNCTION("""COMPUTED_VALUE"""),2.0)</f>
        <v>2</v>
      </c>
      <c r="J281" s="5">
        <f>IFERROR(__xludf.DUMMYFUNCTION("""COMPUTED_VALUE"""),2023.0)</f>
        <v>2023</v>
      </c>
      <c r="N281" s="6">
        <f>STANDARDIZE(F:F,'Estatística'!$E$2,$M$2)</f>
        <v>-0.5627888887</v>
      </c>
      <c r="O281" s="6">
        <f>STANDARDIZE(F:F,'Estatística'!$C$2,$L$2)</f>
        <v>0.1766269942</v>
      </c>
    </row>
    <row r="282" ht="15.75" customHeight="1">
      <c r="A282" s="1">
        <v>54.0</v>
      </c>
      <c r="B282" s="2" t="s">
        <v>71</v>
      </c>
      <c r="C282" s="2" t="s">
        <v>72</v>
      </c>
      <c r="D282" s="2" t="s">
        <v>19</v>
      </c>
      <c r="E282" s="2" t="s">
        <v>48</v>
      </c>
      <c r="F282" s="3">
        <v>69.01</v>
      </c>
      <c r="G282" s="4">
        <v>44979.0</v>
      </c>
      <c r="H282" s="5">
        <f>IFERROR(__xludf.DUMMYFUNCTION("SPLIT(G282,""/"",TRUE)"),22.0)</f>
        <v>22</v>
      </c>
      <c r="I282" s="5">
        <f>IFERROR(__xludf.DUMMYFUNCTION("""COMPUTED_VALUE"""),2.0)</f>
        <v>2</v>
      </c>
      <c r="J282" s="5">
        <f>IFERROR(__xludf.DUMMYFUNCTION("""COMPUTED_VALUE"""),2023.0)</f>
        <v>2023</v>
      </c>
      <c r="N282" s="6">
        <f>STANDARDIZE(F:F,'Estatística'!$E$2,$M$2)</f>
        <v>2.402677889</v>
      </c>
      <c r="O282" s="6">
        <f>STANDARDIZE(F:F,'Estatística'!$C$2,$L$2)</f>
        <v>0.857305647</v>
      </c>
    </row>
    <row r="283" ht="15.75" customHeight="1">
      <c r="A283" s="1">
        <v>23.0</v>
      </c>
      <c r="B283" s="2" t="s">
        <v>215</v>
      </c>
      <c r="C283" s="2" t="s">
        <v>216</v>
      </c>
      <c r="D283" s="2" t="s">
        <v>19</v>
      </c>
      <c r="E283" s="2" t="s">
        <v>33</v>
      </c>
      <c r="F283" s="3">
        <v>30.15</v>
      </c>
      <c r="G283" s="4">
        <v>44979.0</v>
      </c>
      <c r="H283" s="5">
        <f>IFERROR(__xludf.DUMMYFUNCTION("SPLIT(G283,""/"",TRUE)"),22.0)</f>
        <v>22</v>
      </c>
      <c r="I283" s="5">
        <f>IFERROR(__xludf.DUMMYFUNCTION("""COMPUTED_VALUE"""),2.0)</f>
        <v>2</v>
      </c>
      <c r="J283" s="5">
        <f>IFERROR(__xludf.DUMMYFUNCTION("""COMPUTED_VALUE"""),2023.0)</f>
        <v>2023</v>
      </c>
      <c r="N283" s="6">
        <f>STANDARDIZE(F:F,'Estatística'!$E$2,$M$2)</f>
        <v>0.2591131758</v>
      </c>
      <c r="O283" s="6">
        <f>STANDARDIZE(F:F,'Estatística'!$C$2,$L$2)</f>
        <v>0.36528235</v>
      </c>
    </row>
    <row r="284" ht="15.75" customHeight="1">
      <c r="A284" s="1">
        <v>31.0</v>
      </c>
      <c r="B284" s="2" t="s">
        <v>209</v>
      </c>
      <c r="C284" s="2" t="s">
        <v>210</v>
      </c>
      <c r="D284" s="2" t="s">
        <v>25</v>
      </c>
      <c r="E284" s="2" t="s">
        <v>45</v>
      </c>
      <c r="F284" s="3">
        <v>3.37</v>
      </c>
      <c r="G284" s="4">
        <v>44979.0</v>
      </c>
      <c r="H284" s="5">
        <f>IFERROR(__xludf.DUMMYFUNCTION("SPLIT(G284,""/"",TRUE)"),22.0)</f>
        <v>22</v>
      </c>
      <c r="I284" s="5">
        <f>IFERROR(__xludf.DUMMYFUNCTION("""COMPUTED_VALUE"""),2.0)</f>
        <v>2</v>
      </c>
      <c r="J284" s="5">
        <f>IFERROR(__xludf.DUMMYFUNCTION("""COMPUTED_VALUE"""),2023.0)</f>
        <v>2023</v>
      </c>
      <c r="N284" s="6">
        <f>STANDARDIZE(F:F,'Estatística'!$E$2,$M$2)</f>
        <v>-1.218104092</v>
      </c>
      <c r="O284" s="6">
        <f>STANDARDIZE(F:F,'Estatística'!$C$2,$L$2)</f>
        <v>0.02620916688</v>
      </c>
    </row>
    <row r="285" ht="15.75" customHeight="1">
      <c r="A285" s="1">
        <v>10.0</v>
      </c>
      <c r="B285" s="2" t="s">
        <v>128</v>
      </c>
      <c r="C285" s="2" t="s">
        <v>129</v>
      </c>
      <c r="D285" s="2" t="s">
        <v>19</v>
      </c>
      <c r="E285" s="2" t="s">
        <v>45</v>
      </c>
      <c r="F285" s="3">
        <v>2.25</v>
      </c>
      <c r="G285" s="4">
        <v>44979.0</v>
      </c>
      <c r="H285" s="5">
        <f>IFERROR(__xludf.DUMMYFUNCTION("SPLIT(G285,""/"",TRUE)"),22.0)</f>
        <v>22</v>
      </c>
      <c r="I285" s="5">
        <f>IFERROR(__xludf.DUMMYFUNCTION("""COMPUTED_VALUE"""),2.0)</f>
        <v>2</v>
      </c>
      <c r="J285" s="5">
        <f>IFERROR(__xludf.DUMMYFUNCTION("""COMPUTED_VALUE"""),2023.0)</f>
        <v>2023</v>
      </c>
      <c r="N285" s="6">
        <f>STANDARDIZE(F:F,'Estatística'!$E$2,$M$2)</f>
        <v>-1.27988465</v>
      </c>
      <c r="O285" s="6">
        <f>STANDARDIZE(F:F,'Estatística'!$C$2,$L$2)</f>
        <v>0.01202836161</v>
      </c>
    </row>
    <row r="286" ht="15.75" customHeight="1">
      <c r="A286" s="1">
        <v>59.0</v>
      </c>
      <c r="B286" s="2" t="s">
        <v>84</v>
      </c>
      <c r="C286" s="2" t="s">
        <v>85</v>
      </c>
      <c r="D286" s="2" t="s">
        <v>25</v>
      </c>
      <c r="E286" s="2" t="s">
        <v>38</v>
      </c>
      <c r="F286" s="3">
        <v>3.45</v>
      </c>
      <c r="G286" s="4">
        <v>44979.0</v>
      </c>
      <c r="H286" s="5">
        <f>IFERROR(__xludf.DUMMYFUNCTION("SPLIT(G286,""/"",TRUE)"),22.0)</f>
        <v>22</v>
      </c>
      <c r="I286" s="5">
        <f>IFERROR(__xludf.DUMMYFUNCTION("""COMPUTED_VALUE"""),2.0)</f>
        <v>2</v>
      </c>
      <c r="J286" s="5">
        <f>IFERROR(__xludf.DUMMYFUNCTION("""COMPUTED_VALUE"""),2023.0)</f>
        <v>2023</v>
      </c>
      <c r="N286" s="6">
        <f>STANDARDIZE(F:F,'Estatística'!$E$2,$M$2)</f>
        <v>-1.213691195</v>
      </c>
      <c r="O286" s="6">
        <f>STANDARDIZE(F:F,'Estatística'!$C$2,$L$2)</f>
        <v>0.02722208154</v>
      </c>
    </row>
    <row r="287" ht="15.75" customHeight="1">
      <c r="A287" s="1">
        <v>10.0</v>
      </c>
      <c r="B287" s="2" t="s">
        <v>128</v>
      </c>
      <c r="C287" s="2" t="s">
        <v>129</v>
      </c>
      <c r="D287" s="2" t="s">
        <v>25</v>
      </c>
      <c r="E287" s="2" t="s">
        <v>21</v>
      </c>
      <c r="F287" s="3">
        <v>12.37</v>
      </c>
      <c r="G287" s="4">
        <v>44979.0</v>
      </c>
      <c r="H287" s="5">
        <f>IFERROR(__xludf.DUMMYFUNCTION("SPLIT(G287,""/"",TRUE)"),22.0)</f>
        <v>22</v>
      </c>
      <c r="I287" s="5">
        <f>IFERROR(__xludf.DUMMYFUNCTION("""COMPUTED_VALUE"""),2.0)</f>
        <v>2</v>
      </c>
      <c r="J287" s="5">
        <f>IFERROR(__xludf.DUMMYFUNCTION("""COMPUTED_VALUE"""),2023.0)</f>
        <v>2023</v>
      </c>
      <c r="N287" s="6">
        <f>STANDARDIZE(F:F,'Estatística'!$E$2,$M$2)</f>
        <v>-0.7216531804</v>
      </c>
      <c r="O287" s="6">
        <f>STANDARDIZE(F:F,'Estatística'!$C$2,$L$2)</f>
        <v>0.1401620663</v>
      </c>
    </row>
    <row r="288" ht="15.75" customHeight="1">
      <c r="A288" s="1">
        <v>78.0</v>
      </c>
      <c r="B288" s="2" t="s">
        <v>23</v>
      </c>
      <c r="C288" s="2" t="s">
        <v>24</v>
      </c>
      <c r="D288" s="2" t="s">
        <v>19</v>
      </c>
      <c r="E288" s="2" t="s">
        <v>33</v>
      </c>
      <c r="F288" s="3">
        <v>34.48</v>
      </c>
      <c r="G288" s="4">
        <v>44980.0</v>
      </c>
      <c r="H288" s="5">
        <f>IFERROR(__xludf.DUMMYFUNCTION("SPLIT(G288,""/"",TRUE)"),23.0)</f>
        <v>23</v>
      </c>
      <c r="I288" s="5">
        <f>IFERROR(__xludf.DUMMYFUNCTION("""COMPUTED_VALUE"""),2.0)</f>
        <v>2</v>
      </c>
      <c r="J288" s="5">
        <f>IFERROR(__xludf.DUMMYFUNCTION("""COMPUTED_VALUE"""),2023.0)</f>
        <v>2023</v>
      </c>
      <c r="N288" s="6">
        <f>STANDARDIZE(F:F,'Estatística'!$E$2,$M$2)</f>
        <v>0.4979612254</v>
      </c>
      <c r="O288" s="6">
        <f>STANDARDIZE(F:F,'Estatística'!$C$2,$L$2)</f>
        <v>0.420106356</v>
      </c>
    </row>
    <row r="289" ht="15.75" customHeight="1">
      <c r="A289" s="1">
        <v>26.0</v>
      </c>
      <c r="B289" s="2" t="s">
        <v>191</v>
      </c>
      <c r="C289" s="2" t="s">
        <v>192</v>
      </c>
      <c r="D289" s="2" t="s">
        <v>19</v>
      </c>
      <c r="E289" s="2" t="s">
        <v>26</v>
      </c>
      <c r="F289" s="3">
        <v>36.47</v>
      </c>
      <c r="G289" s="4">
        <v>44980.0</v>
      </c>
      <c r="H289" s="5">
        <f>IFERROR(__xludf.DUMMYFUNCTION("SPLIT(G289,""/"",TRUE)"),23.0)</f>
        <v>23</v>
      </c>
      <c r="I289" s="5">
        <f>IFERROR(__xludf.DUMMYFUNCTION("""COMPUTED_VALUE"""),2.0)</f>
        <v>2</v>
      </c>
      <c r="J289" s="5">
        <f>IFERROR(__xludf.DUMMYFUNCTION("""COMPUTED_VALUE"""),2023.0)</f>
        <v>2023</v>
      </c>
      <c r="N289" s="6">
        <f>STANDARDIZE(F:F,'Estatística'!$E$2,$M$2)</f>
        <v>0.6077320381</v>
      </c>
      <c r="O289" s="6">
        <f>STANDARDIZE(F:F,'Estatística'!$C$2,$L$2)</f>
        <v>0.4453026083</v>
      </c>
    </row>
    <row r="290" ht="15.75" customHeight="1">
      <c r="A290" s="1">
        <v>94.0</v>
      </c>
      <c r="B290" s="2" t="s">
        <v>187</v>
      </c>
      <c r="C290" s="2" t="s">
        <v>217</v>
      </c>
      <c r="D290" s="2" t="s">
        <v>19</v>
      </c>
      <c r="E290" s="2" t="s">
        <v>44</v>
      </c>
      <c r="F290" s="3">
        <v>26.86</v>
      </c>
      <c r="G290" s="4">
        <v>44980.0</v>
      </c>
      <c r="H290" s="5">
        <f>IFERROR(__xludf.DUMMYFUNCTION("SPLIT(G290,""/"",TRUE)"),23.0)</f>
        <v>23</v>
      </c>
      <c r="I290" s="5">
        <f>IFERROR(__xludf.DUMMYFUNCTION("""COMPUTED_VALUE"""),2.0)</f>
        <v>2</v>
      </c>
      <c r="J290" s="5">
        <f>IFERROR(__xludf.DUMMYFUNCTION("""COMPUTED_VALUE"""),2023.0)</f>
        <v>2023</v>
      </c>
      <c r="N290" s="6">
        <f>STANDARDIZE(F:F,'Estatística'!$E$2,$M$2)</f>
        <v>0.07763278708</v>
      </c>
      <c r="O290" s="6">
        <f>STANDARDIZE(F:F,'Estatística'!$C$2,$L$2)</f>
        <v>0.3236262345</v>
      </c>
    </row>
    <row r="291" ht="15.75" customHeight="1">
      <c r="A291" s="1">
        <v>45.0</v>
      </c>
      <c r="B291" s="2" t="s">
        <v>201</v>
      </c>
      <c r="C291" s="2" t="s">
        <v>202</v>
      </c>
      <c r="D291" s="2" t="s">
        <v>19</v>
      </c>
      <c r="E291" s="2" t="s">
        <v>57</v>
      </c>
      <c r="F291" s="3">
        <v>14.32</v>
      </c>
      <c r="G291" s="4">
        <v>44980.0</v>
      </c>
      <c r="H291" s="5">
        <f>IFERROR(__xludf.DUMMYFUNCTION("SPLIT(G291,""/"",TRUE)"),23.0)</f>
        <v>23</v>
      </c>
      <c r="I291" s="5">
        <f>IFERROR(__xludf.DUMMYFUNCTION("""COMPUTED_VALUE"""),2.0)</f>
        <v>2</v>
      </c>
      <c r="J291" s="5">
        <f>IFERROR(__xludf.DUMMYFUNCTION("""COMPUTED_VALUE"""),2023.0)</f>
        <v>2023</v>
      </c>
      <c r="N291" s="6">
        <f>STANDARDIZE(F:F,'Estatística'!$E$2,$M$2)</f>
        <v>-0.6140888162</v>
      </c>
      <c r="O291" s="6">
        <f>STANDARDIZE(F:F,'Estatística'!$C$2,$L$2)</f>
        <v>0.1648518612</v>
      </c>
    </row>
    <row r="292" ht="15.75" customHeight="1">
      <c r="A292" s="1">
        <v>2.0</v>
      </c>
      <c r="B292" s="2" t="s">
        <v>68</v>
      </c>
      <c r="C292" s="2" t="s">
        <v>69</v>
      </c>
      <c r="D292" s="2" t="s">
        <v>19</v>
      </c>
      <c r="E292" s="2" t="s">
        <v>20</v>
      </c>
      <c r="F292" s="3">
        <v>10.87</v>
      </c>
      <c r="G292" s="4">
        <v>44980.0</v>
      </c>
      <c r="H292" s="5">
        <f>IFERROR(__xludf.DUMMYFUNCTION("SPLIT(G292,""/"",TRUE)"),23.0)</f>
        <v>23</v>
      </c>
      <c r="I292" s="5">
        <f>IFERROR(__xludf.DUMMYFUNCTION("""COMPUTED_VALUE"""),2.0)</f>
        <v>2</v>
      </c>
      <c r="J292" s="5">
        <f>IFERROR(__xludf.DUMMYFUNCTION("""COMPUTED_VALUE"""),2023.0)</f>
        <v>2023</v>
      </c>
      <c r="N292" s="6">
        <f>STANDARDIZE(F:F,'Estatística'!$E$2,$M$2)</f>
        <v>-0.8043949989</v>
      </c>
      <c r="O292" s="6">
        <f>STANDARDIZE(F:F,'Estatística'!$C$2,$L$2)</f>
        <v>0.1211699164</v>
      </c>
    </row>
    <row r="293" ht="15.75" customHeight="1">
      <c r="A293" s="1">
        <v>65.0</v>
      </c>
      <c r="B293" s="2" t="s">
        <v>189</v>
      </c>
      <c r="C293" s="2" t="s">
        <v>190</v>
      </c>
      <c r="D293" s="2" t="s">
        <v>25</v>
      </c>
      <c r="E293" s="2" t="s">
        <v>36</v>
      </c>
      <c r="F293" s="3">
        <v>35.57</v>
      </c>
      <c r="G293" s="4">
        <v>44980.0</v>
      </c>
      <c r="H293" s="5">
        <f>IFERROR(__xludf.DUMMYFUNCTION("SPLIT(G293,""/"",TRUE)"),23.0)</f>
        <v>23</v>
      </c>
      <c r="I293" s="5">
        <f>IFERROR(__xludf.DUMMYFUNCTION("""COMPUTED_VALUE"""),2.0)</f>
        <v>2</v>
      </c>
      <c r="J293" s="5">
        <f>IFERROR(__xludf.DUMMYFUNCTION("""COMPUTED_VALUE"""),2023.0)</f>
        <v>2023</v>
      </c>
      <c r="N293" s="6">
        <f>STANDARDIZE(F:F,'Estatística'!$E$2,$M$2)</f>
        <v>0.5580869469</v>
      </c>
      <c r="O293" s="6">
        <f>STANDARDIZE(F:F,'Estatística'!$C$2,$L$2)</f>
        <v>0.4339073183</v>
      </c>
    </row>
    <row r="294" ht="15.75" customHeight="1">
      <c r="A294" s="1">
        <v>28.0</v>
      </c>
      <c r="B294" s="2" t="s">
        <v>64</v>
      </c>
      <c r="C294" s="2" t="s">
        <v>65</v>
      </c>
      <c r="D294" s="2" t="s">
        <v>19</v>
      </c>
      <c r="E294" s="2" t="s">
        <v>45</v>
      </c>
      <c r="F294" s="3">
        <v>2.04</v>
      </c>
      <c r="G294" s="4">
        <v>44980.0</v>
      </c>
      <c r="H294" s="5">
        <f>IFERROR(__xludf.DUMMYFUNCTION("SPLIT(G294,""/"",TRUE)"),23.0)</f>
        <v>23</v>
      </c>
      <c r="I294" s="5">
        <f>IFERROR(__xludf.DUMMYFUNCTION("""COMPUTED_VALUE"""),2.0)</f>
        <v>2</v>
      </c>
      <c r="J294" s="5">
        <f>IFERROR(__xludf.DUMMYFUNCTION("""COMPUTED_VALUE"""),2023.0)</f>
        <v>2023</v>
      </c>
      <c r="N294" s="6">
        <f>STANDARDIZE(F:F,'Estatística'!$E$2,$M$2)</f>
        <v>-1.291468504</v>
      </c>
      <c r="O294" s="6">
        <f>STANDARDIZE(F:F,'Estatística'!$C$2,$L$2)</f>
        <v>0.009369460623</v>
      </c>
    </row>
    <row r="295" ht="15.75" customHeight="1">
      <c r="A295" s="1">
        <v>85.0</v>
      </c>
      <c r="B295" s="2" t="s">
        <v>178</v>
      </c>
      <c r="C295" s="2" t="s">
        <v>179</v>
      </c>
      <c r="D295" s="2" t="s">
        <v>19</v>
      </c>
      <c r="E295" s="2" t="s">
        <v>70</v>
      </c>
      <c r="F295" s="3">
        <v>11.71</v>
      </c>
      <c r="G295" s="4">
        <v>44980.0</v>
      </c>
      <c r="H295" s="5">
        <f>IFERROR(__xludf.DUMMYFUNCTION("SPLIT(G295,""/"",TRUE)"),23.0)</f>
        <v>23</v>
      </c>
      <c r="I295" s="5">
        <f>IFERROR(__xludf.DUMMYFUNCTION("""COMPUTED_VALUE"""),2.0)</f>
        <v>2</v>
      </c>
      <c r="J295" s="5">
        <f>IFERROR(__xludf.DUMMYFUNCTION("""COMPUTED_VALUE"""),2023.0)</f>
        <v>2023</v>
      </c>
      <c r="N295" s="6">
        <f>STANDARDIZE(F:F,'Estatística'!$E$2,$M$2)</f>
        <v>-0.7580595805</v>
      </c>
      <c r="O295" s="6">
        <f>STANDARDIZE(F:F,'Estatística'!$C$2,$L$2)</f>
        <v>0.1318055204</v>
      </c>
    </row>
    <row r="296" ht="15.75" customHeight="1">
      <c r="A296" s="1">
        <v>72.0</v>
      </c>
      <c r="B296" s="2" t="s">
        <v>113</v>
      </c>
      <c r="C296" s="2" t="s">
        <v>114</v>
      </c>
      <c r="D296" s="2" t="s">
        <v>19</v>
      </c>
      <c r="E296" s="2" t="s">
        <v>44</v>
      </c>
      <c r="F296" s="3">
        <v>33.16</v>
      </c>
      <c r="G296" s="4">
        <v>44980.0</v>
      </c>
      <c r="H296" s="5">
        <f>IFERROR(__xludf.DUMMYFUNCTION("SPLIT(G296,""/"",TRUE)"),23.0)</f>
        <v>23</v>
      </c>
      <c r="I296" s="5">
        <f>IFERROR(__xludf.DUMMYFUNCTION("""COMPUTED_VALUE"""),2.0)</f>
        <v>2</v>
      </c>
      <c r="J296" s="5">
        <f>IFERROR(__xludf.DUMMYFUNCTION("""COMPUTED_VALUE"""),2023.0)</f>
        <v>2023</v>
      </c>
      <c r="N296" s="6">
        <f>STANDARDIZE(F:F,'Estatística'!$E$2,$M$2)</f>
        <v>0.4251484251</v>
      </c>
      <c r="O296" s="6">
        <f>STANDARDIZE(F:F,'Estatística'!$C$2,$L$2)</f>
        <v>0.4033932641</v>
      </c>
    </row>
    <row r="297" ht="15.75" customHeight="1">
      <c r="A297" s="1">
        <v>75.0</v>
      </c>
      <c r="B297" s="2" t="s">
        <v>218</v>
      </c>
      <c r="C297" s="2" t="s">
        <v>219</v>
      </c>
      <c r="D297" s="2" t="s">
        <v>19</v>
      </c>
      <c r="E297" s="2" t="s">
        <v>26</v>
      </c>
      <c r="F297" s="3">
        <v>48.46</v>
      </c>
      <c r="G297" s="4">
        <v>44981.0</v>
      </c>
      <c r="H297" s="5">
        <f>IFERROR(__xludf.DUMMYFUNCTION("SPLIT(G297,""/"",TRUE)"),24.0)</f>
        <v>24</v>
      </c>
      <c r="I297" s="5">
        <f>IFERROR(__xludf.DUMMYFUNCTION("""COMPUTED_VALUE"""),2.0)</f>
        <v>2</v>
      </c>
      <c r="J297" s="5">
        <f>IFERROR(__xludf.DUMMYFUNCTION("""COMPUTED_VALUE"""),2023.0)</f>
        <v>2023</v>
      </c>
      <c r="N297" s="6">
        <f>STANDARDIZE(F:F,'Estatística'!$E$2,$M$2)</f>
        <v>1.269114975</v>
      </c>
      <c r="O297" s="6">
        <f>STANDARDIZE(F:F,'Estatística'!$C$2,$L$2)</f>
        <v>0.5971131932</v>
      </c>
    </row>
    <row r="298" ht="15.75" customHeight="1">
      <c r="A298" s="1">
        <v>35.0</v>
      </c>
      <c r="B298" s="2" t="s">
        <v>105</v>
      </c>
      <c r="C298" s="2" t="s">
        <v>106</v>
      </c>
      <c r="D298" s="2" t="s">
        <v>19</v>
      </c>
      <c r="E298" s="2" t="s">
        <v>38</v>
      </c>
      <c r="F298" s="3">
        <v>4.64</v>
      </c>
      <c r="G298" s="4">
        <v>44981.0</v>
      </c>
      <c r="H298" s="5">
        <f>IFERROR(__xludf.DUMMYFUNCTION("SPLIT(G298,""/"",TRUE)"),24.0)</f>
        <v>24</v>
      </c>
      <c r="I298" s="5">
        <f>IFERROR(__xludf.DUMMYFUNCTION("""COMPUTED_VALUE"""),2.0)</f>
        <v>2</v>
      </c>
      <c r="J298" s="5">
        <f>IFERROR(__xludf.DUMMYFUNCTION("""COMPUTED_VALUE"""),2023.0)</f>
        <v>2023</v>
      </c>
      <c r="N298" s="6">
        <f>STANDARDIZE(F:F,'Estatística'!$E$2,$M$2)</f>
        <v>-1.148049352</v>
      </c>
      <c r="O298" s="6">
        <f>STANDARDIZE(F:F,'Estatística'!$C$2,$L$2)</f>
        <v>0.04228918714</v>
      </c>
    </row>
    <row r="299" ht="15.75" customHeight="1">
      <c r="A299" s="1">
        <v>6.0</v>
      </c>
      <c r="B299" s="2" t="s">
        <v>163</v>
      </c>
      <c r="C299" s="2" t="s">
        <v>164</v>
      </c>
      <c r="D299" s="2" t="s">
        <v>19</v>
      </c>
      <c r="E299" s="2" t="s">
        <v>33</v>
      </c>
      <c r="F299" s="3">
        <v>24.74</v>
      </c>
      <c r="G299" s="4">
        <v>44981.0</v>
      </c>
      <c r="H299" s="5">
        <f>IFERROR(__xludf.DUMMYFUNCTION("SPLIT(G299,""/"",TRUE)"),24.0)</f>
        <v>24</v>
      </c>
      <c r="I299" s="5">
        <f>IFERROR(__xludf.DUMMYFUNCTION("""COMPUTED_VALUE"""),2.0)</f>
        <v>2</v>
      </c>
      <c r="J299" s="5">
        <f>IFERROR(__xludf.DUMMYFUNCTION("""COMPUTED_VALUE"""),2023.0)</f>
        <v>2023</v>
      </c>
      <c r="N299" s="6">
        <f>STANDARDIZE(F:F,'Estatística'!$E$2,$M$2)</f>
        <v>-0.03930898317</v>
      </c>
      <c r="O299" s="6">
        <f>STANDARDIZE(F:F,'Estatística'!$C$2,$L$2)</f>
        <v>0.2967839959</v>
      </c>
    </row>
    <row r="300" ht="15.75" customHeight="1">
      <c r="A300" s="1">
        <v>10.0</v>
      </c>
      <c r="B300" s="2" t="s">
        <v>128</v>
      </c>
      <c r="C300" s="2" t="s">
        <v>129</v>
      </c>
      <c r="D300" s="2" t="s">
        <v>25</v>
      </c>
      <c r="E300" s="2" t="s">
        <v>52</v>
      </c>
      <c r="F300" s="3">
        <v>26.32</v>
      </c>
      <c r="G300" s="4">
        <v>44981.0</v>
      </c>
      <c r="H300" s="5">
        <f>IFERROR(__xludf.DUMMYFUNCTION("SPLIT(G300,""/"",TRUE)"),24.0)</f>
        <v>24</v>
      </c>
      <c r="I300" s="5">
        <f>IFERROR(__xludf.DUMMYFUNCTION("""COMPUTED_VALUE"""),2.0)</f>
        <v>2</v>
      </c>
      <c r="J300" s="5">
        <f>IFERROR(__xludf.DUMMYFUNCTION("""COMPUTED_VALUE"""),2023.0)</f>
        <v>2023</v>
      </c>
      <c r="N300" s="6">
        <f>STANDARDIZE(F:F,'Estatística'!$E$2,$M$2)</f>
        <v>0.0478457324</v>
      </c>
      <c r="O300" s="6">
        <f>STANDARDIZE(F:F,'Estatística'!$C$2,$L$2)</f>
        <v>0.3167890605</v>
      </c>
    </row>
    <row r="301" ht="15.75" customHeight="1">
      <c r="A301" s="1">
        <v>47.0</v>
      </c>
      <c r="B301" s="2" t="s">
        <v>100</v>
      </c>
      <c r="C301" s="2" t="s">
        <v>101</v>
      </c>
      <c r="D301" s="2" t="s">
        <v>25</v>
      </c>
      <c r="E301" s="2" t="s">
        <v>36</v>
      </c>
      <c r="F301" s="3">
        <v>21.13</v>
      </c>
      <c r="G301" s="4">
        <v>44981.0</v>
      </c>
      <c r="H301" s="5">
        <f>IFERROR(__xludf.DUMMYFUNCTION("SPLIT(G301,""/"",TRUE)"),24.0)</f>
        <v>24</v>
      </c>
      <c r="I301" s="5">
        <f>IFERROR(__xludf.DUMMYFUNCTION("""COMPUTED_VALUE"""),2.0)</f>
        <v>2</v>
      </c>
      <c r="J301" s="5">
        <f>IFERROR(__xludf.DUMMYFUNCTION("""COMPUTED_VALUE"""),2023.0)</f>
        <v>2023</v>
      </c>
      <c r="N301" s="6">
        <f>STANDARDIZE(F:F,'Estatística'!$E$2,$M$2)</f>
        <v>-0.2384409599</v>
      </c>
      <c r="O301" s="6">
        <f>STANDARDIZE(F:F,'Estatística'!$C$2,$L$2)</f>
        <v>0.2510762218</v>
      </c>
    </row>
    <row r="302" ht="15.75" customHeight="1">
      <c r="A302" s="1">
        <v>23.0</v>
      </c>
      <c r="B302" s="2" t="s">
        <v>215</v>
      </c>
      <c r="C302" s="2" t="s">
        <v>216</v>
      </c>
      <c r="D302" s="2" t="s">
        <v>25</v>
      </c>
      <c r="E302" s="2" t="s">
        <v>52</v>
      </c>
      <c r="F302" s="3">
        <v>31.4</v>
      </c>
      <c r="G302" s="4">
        <v>44981.0</v>
      </c>
      <c r="H302" s="5">
        <f>IFERROR(__xludf.DUMMYFUNCTION("SPLIT(G302,""/"",TRUE)"),24.0)</f>
        <v>24</v>
      </c>
      <c r="I302" s="5">
        <f>IFERROR(__xludf.DUMMYFUNCTION("""COMPUTED_VALUE"""),2.0)</f>
        <v>2</v>
      </c>
      <c r="J302" s="5">
        <f>IFERROR(__xludf.DUMMYFUNCTION("""COMPUTED_VALUE"""),2023.0)</f>
        <v>2023</v>
      </c>
      <c r="N302" s="6">
        <f>STANDARDIZE(F:F,'Estatística'!$E$2,$M$2)</f>
        <v>0.3280646913</v>
      </c>
      <c r="O302" s="6">
        <f>STANDARDIZE(F:F,'Estatística'!$C$2,$L$2)</f>
        <v>0.3811091416</v>
      </c>
    </row>
    <row r="303" ht="15.75" customHeight="1">
      <c r="A303" s="1">
        <v>90.0</v>
      </c>
      <c r="B303" s="2" t="s">
        <v>199</v>
      </c>
      <c r="C303" s="2" t="s">
        <v>200</v>
      </c>
      <c r="D303" s="2" t="s">
        <v>19</v>
      </c>
      <c r="E303" s="2" t="s">
        <v>37</v>
      </c>
      <c r="F303" s="3">
        <v>16.48</v>
      </c>
      <c r="G303" s="4">
        <v>44982.0</v>
      </c>
      <c r="H303" s="5">
        <f>IFERROR(__xludf.DUMMYFUNCTION("SPLIT(G303,""/"",TRUE)"),25.0)</f>
        <v>25</v>
      </c>
      <c r="I303" s="5">
        <f>IFERROR(__xludf.DUMMYFUNCTION("""COMPUTED_VALUE"""),2.0)</f>
        <v>2</v>
      </c>
      <c r="J303" s="5">
        <f>IFERROR(__xludf.DUMMYFUNCTION("""COMPUTED_VALUE"""),2023.0)</f>
        <v>2023</v>
      </c>
      <c r="N303" s="6">
        <f>STANDARDIZE(F:F,'Estatística'!$E$2,$M$2)</f>
        <v>-0.4949405975</v>
      </c>
      <c r="O303" s="6">
        <f>STANDARDIZE(F:F,'Estatística'!$C$2,$L$2)</f>
        <v>0.1922005571</v>
      </c>
    </row>
    <row r="304" ht="15.75" customHeight="1">
      <c r="A304" s="1">
        <v>8.0</v>
      </c>
      <c r="B304" s="2" t="s">
        <v>88</v>
      </c>
      <c r="C304" s="2" t="s">
        <v>89</v>
      </c>
      <c r="D304" s="2" t="s">
        <v>25</v>
      </c>
      <c r="E304" s="2" t="s">
        <v>33</v>
      </c>
      <c r="F304" s="3">
        <v>26.22</v>
      </c>
      <c r="G304" s="4">
        <v>44982.0</v>
      </c>
      <c r="H304" s="5">
        <f>IFERROR(__xludf.DUMMYFUNCTION("SPLIT(G304,""/"",TRUE)"),25.0)</f>
        <v>25</v>
      </c>
      <c r="I304" s="5">
        <f>IFERROR(__xludf.DUMMYFUNCTION("""COMPUTED_VALUE"""),2.0)</f>
        <v>2</v>
      </c>
      <c r="J304" s="5">
        <f>IFERROR(__xludf.DUMMYFUNCTION("""COMPUTED_VALUE"""),2023.0)</f>
        <v>2023</v>
      </c>
      <c r="N304" s="6">
        <f>STANDARDIZE(F:F,'Estatística'!$E$2,$M$2)</f>
        <v>0.04232961116</v>
      </c>
      <c r="O304" s="6">
        <f>STANDARDIZE(F:F,'Estatística'!$C$2,$L$2)</f>
        <v>0.3155229172</v>
      </c>
    </row>
    <row r="305" ht="15.75" customHeight="1">
      <c r="A305" s="1">
        <v>94.0</v>
      </c>
      <c r="B305" s="2" t="s">
        <v>187</v>
      </c>
      <c r="C305" s="2" t="s">
        <v>217</v>
      </c>
      <c r="D305" s="2" t="s">
        <v>25</v>
      </c>
      <c r="E305" s="2" t="s">
        <v>44</v>
      </c>
      <c r="F305" s="3">
        <v>27.42</v>
      </c>
      <c r="G305" s="4">
        <v>44982.0</v>
      </c>
      <c r="H305" s="5">
        <f>IFERROR(__xludf.DUMMYFUNCTION("SPLIT(G305,""/"",TRUE)"),25.0)</f>
        <v>25</v>
      </c>
      <c r="I305" s="5">
        <f>IFERROR(__xludf.DUMMYFUNCTION("""COMPUTED_VALUE"""),2.0)</f>
        <v>2</v>
      </c>
      <c r="J305" s="5">
        <f>IFERROR(__xludf.DUMMYFUNCTION("""COMPUTED_VALUE"""),2023.0)</f>
        <v>2023</v>
      </c>
      <c r="N305" s="6">
        <f>STANDARDIZE(F:F,'Estatística'!$E$2,$M$2)</f>
        <v>0.108523066</v>
      </c>
      <c r="O305" s="6">
        <f>STANDARDIZE(F:F,'Estatística'!$C$2,$L$2)</f>
        <v>0.3307166371</v>
      </c>
    </row>
    <row r="306" ht="15.75" customHeight="1">
      <c r="A306" s="1">
        <v>18.0</v>
      </c>
      <c r="B306" s="2" t="s">
        <v>143</v>
      </c>
      <c r="C306" s="2" t="s">
        <v>220</v>
      </c>
      <c r="D306" s="2" t="s">
        <v>25</v>
      </c>
      <c r="E306" s="2" t="s">
        <v>44</v>
      </c>
      <c r="F306" s="3">
        <v>37.17</v>
      </c>
      <c r="G306" s="4">
        <v>44982.0</v>
      </c>
      <c r="H306" s="5">
        <f>IFERROR(__xludf.DUMMYFUNCTION("SPLIT(G306,""/"",TRUE)"),25.0)</f>
        <v>25</v>
      </c>
      <c r="I306" s="5">
        <f>IFERROR(__xludf.DUMMYFUNCTION("""COMPUTED_VALUE"""),2.0)</f>
        <v>2</v>
      </c>
      <c r="J306" s="5">
        <f>IFERROR(__xludf.DUMMYFUNCTION("""COMPUTED_VALUE"""),2023.0)</f>
        <v>2023</v>
      </c>
      <c r="N306" s="6">
        <f>STANDARDIZE(F:F,'Estatística'!$E$2,$M$2)</f>
        <v>0.6463448868</v>
      </c>
      <c r="O306" s="6">
        <f>STANDARDIZE(F:F,'Estatística'!$C$2,$L$2)</f>
        <v>0.4541656115</v>
      </c>
    </row>
    <row r="307" ht="15.75" customHeight="1">
      <c r="A307" s="1">
        <v>91.0</v>
      </c>
      <c r="B307" s="2" t="s">
        <v>92</v>
      </c>
      <c r="C307" s="2" t="s">
        <v>93</v>
      </c>
      <c r="D307" s="2" t="s">
        <v>19</v>
      </c>
      <c r="E307" s="2" t="s">
        <v>21</v>
      </c>
      <c r="F307" s="3">
        <v>12.36</v>
      </c>
      <c r="G307" s="4">
        <v>44982.0</v>
      </c>
      <c r="H307" s="5">
        <f>IFERROR(__xludf.DUMMYFUNCTION("SPLIT(G307,""/"",TRUE)"),25.0)</f>
        <v>25</v>
      </c>
      <c r="I307" s="5">
        <f>IFERROR(__xludf.DUMMYFUNCTION("""COMPUTED_VALUE"""),2.0)</f>
        <v>2</v>
      </c>
      <c r="J307" s="5">
        <f>IFERROR(__xludf.DUMMYFUNCTION("""COMPUTED_VALUE"""),2023.0)</f>
        <v>2023</v>
      </c>
      <c r="N307" s="6">
        <f>STANDARDIZE(F:F,'Estatística'!$E$2,$M$2)</f>
        <v>-0.7222047925</v>
      </c>
      <c r="O307" s="6">
        <f>STANDARDIZE(F:F,'Estatística'!$C$2,$L$2)</f>
        <v>0.140035452</v>
      </c>
    </row>
    <row r="308" ht="15.75" customHeight="1">
      <c r="A308" s="1">
        <v>3.0</v>
      </c>
      <c r="B308" s="2" t="s">
        <v>66</v>
      </c>
      <c r="C308" s="2" t="s">
        <v>67</v>
      </c>
      <c r="D308" s="2" t="s">
        <v>19</v>
      </c>
      <c r="E308" s="2" t="s">
        <v>27</v>
      </c>
      <c r="F308" s="3">
        <v>14.07</v>
      </c>
      <c r="G308" s="4">
        <v>44982.0</v>
      </c>
      <c r="H308" s="5">
        <f>IFERROR(__xludf.DUMMYFUNCTION("SPLIT(G308,""/"",TRUE)"),25.0)</f>
        <v>25</v>
      </c>
      <c r="I308" s="5">
        <f>IFERROR(__xludf.DUMMYFUNCTION("""COMPUTED_VALUE"""),2.0)</f>
        <v>2</v>
      </c>
      <c r="J308" s="5">
        <f>IFERROR(__xludf.DUMMYFUNCTION("""COMPUTED_VALUE"""),2023.0)</f>
        <v>2023</v>
      </c>
      <c r="N308" s="6">
        <f>STANDARDIZE(F:F,'Estatística'!$E$2,$M$2)</f>
        <v>-0.6278791193</v>
      </c>
      <c r="O308" s="6">
        <f>STANDARDIZE(F:F,'Estatística'!$C$2,$L$2)</f>
        <v>0.1616865029</v>
      </c>
    </row>
    <row r="309" ht="15.75" customHeight="1">
      <c r="A309" s="1">
        <v>59.0</v>
      </c>
      <c r="B309" s="2" t="s">
        <v>84</v>
      </c>
      <c r="C309" s="2" t="s">
        <v>85</v>
      </c>
      <c r="D309" s="2" t="s">
        <v>19</v>
      </c>
      <c r="E309" s="2" t="s">
        <v>26</v>
      </c>
      <c r="F309" s="3">
        <v>55.73</v>
      </c>
      <c r="G309" s="4">
        <v>44983.0</v>
      </c>
      <c r="H309" s="5">
        <f>IFERROR(__xludf.DUMMYFUNCTION("SPLIT(G309,""/"",TRUE)"),26.0)</f>
        <v>26</v>
      </c>
      <c r="I309" s="5">
        <f>IFERROR(__xludf.DUMMYFUNCTION("""COMPUTED_VALUE"""),2.0)</f>
        <v>2</v>
      </c>
      <c r="J309" s="5">
        <f>IFERROR(__xludf.DUMMYFUNCTION("""COMPUTED_VALUE"""),2023.0)</f>
        <v>2023</v>
      </c>
      <c r="N309" s="6">
        <f>STANDARDIZE(F:F,'Estatística'!$E$2,$M$2)</f>
        <v>1.670136989</v>
      </c>
      <c r="O309" s="6">
        <f>STANDARDIZE(F:F,'Estatística'!$C$2,$L$2)</f>
        <v>0.6891618131</v>
      </c>
    </row>
    <row r="310" ht="15.75" customHeight="1">
      <c r="A310" s="1">
        <v>53.0</v>
      </c>
      <c r="B310" s="2" t="s">
        <v>221</v>
      </c>
      <c r="C310" s="2" t="s">
        <v>222</v>
      </c>
      <c r="D310" s="2" t="s">
        <v>25</v>
      </c>
      <c r="E310" s="2" t="s">
        <v>44</v>
      </c>
      <c r="F310" s="3">
        <v>34.13</v>
      </c>
      <c r="G310" s="4">
        <v>44983.0</v>
      </c>
      <c r="H310" s="5">
        <f>IFERROR(__xludf.DUMMYFUNCTION("SPLIT(G310,""/"",TRUE)"),26.0)</f>
        <v>26</v>
      </c>
      <c r="I310" s="5">
        <f>IFERROR(__xludf.DUMMYFUNCTION("""COMPUTED_VALUE"""),2.0)</f>
        <v>2</v>
      </c>
      <c r="J310" s="5">
        <f>IFERROR(__xludf.DUMMYFUNCTION("""COMPUTED_VALUE"""),2023.0)</f>
        <v>2023</v>
      </c>
      <c r="N310" s="6">
        <f>STANDARDIZE(F:F,'Estatística'!$E$2,$M$2)</f>
        <v>0.4786548011</v>
      </c>
      <c r="O310" s="6">
        <f>STANDARDIZE(F:F,'Estatística'!$C$2,$L$2)</f>
        <v>0.4156748544</v>
      </c>
    </row>
    <row r="311" ht="15.75" customHeight="1">
      <c r="A311" s="1">
        <v>41.0</v>
      </c>
      <c r="B311" s="2" t="s">
        <v>197</v>
      </c>
      <c r="C311" s="2" t="s">
        <v>198</v>
      </c>
      <c r="D311" s="2" t="s">
        <v>25</v>
      </c>
      <c r="E311" s="2" t="s">
        <v>45</v>
      </c>
      <c r="F311" s="3">
        <v>3.48</v>
      </c>
      <c r="G311" s="4">
        <v>44983.0</v>
      </c>
      <c r="H311" s="5">
        <f>IFERROR(__xludf.DUMMYFUNCTION("SPLIT(G311,""/"",TRUE)"),26.0)</f>
        <v>26</v>
      </c>
      <c r="I311" s="5">
        <f>IFERROR(__xludf.DUMMYFUNCTION("""COMPUTED_VALUE"""),2.0)</f>
        <v>2</v>
      </c>
      <c r="J311" s="5">
        <f>IFERROR(__xludf.DUMMYFUNCTION("""COMPUTED_VALUE"""),2023.0)</f>
        <v>2023</v>
      </c>
      <c r="N311" s="6">
        <f>STANDARDIZE(F:F,'Estatística'!$E$2,$M$2)</f>
        <v>-1.212036358</v>
      </c>
      <c r="O311" s="6">
        <f>STANDARDIZE(F:F,'Estatística'!$C$2,$L$2)</f>
        <v>0.02760192454</v>
      </c>
    </row>
    <row r="312" ht="15.75" customHeight="1">
      <c r="A312" s="1">
        <v>7.0</v>
      </c>
      <c r="B312" s="2" t="s">
        <v>94</v>
      </c>
      <c r="C312" s="2" t="s">
        <v>95</v>
      </c>
      <c r="D312" s="2" t="s">
        <v>25</v>
      </c>
      <c r="E312" s="2" t="s">
        <v>45</v>
      </c>
      <c r="F312" s="3">
        <v>2.12</v>
      </c>
      <c r="G312" s="4">
        <v>44984.0</v>
      </c>
      <c r="H312" s="5">
        <f>IFERROR(__xludf.DUMMYFUNCTION("SPLIT(G312,""/"",TRUE)"),27.0)</f>
        <v>27</v>
      </c>
      <c r="I312" s="5">
        <f>IFERROR(__xludf.DUMMYFUNCTION("""COMPUTED_VALUE"""),2.0)</f>
        <v>2</v>
      </c>
      <c r="J312" s="5">
        <f>IFERROR(__xludf.DUMMYFUNCTION("""COMPUTED_VALUE"""),2023.0)</f>
        <v>2023</v>
      </c>
      <c r="N312" s="6">
        <f>STANDARDIZE(F:F,'Estatística'!$E$2,$M$2)</f>
        <v>-1.287055607</v>
      </c>
      <c r="O312" s="6">
        <f>STANDARDIZE(F:F,'Estatística'!$C$2,$L$2)</f>
        <v>0.01038237528</v>
      </c>
    </row>
    <row r="313" ht="15.75" customHeight="1">
      <c r="A313" s="1">
        <v>92.0</v>
      </c>
      <c r="B313" s="2" t="s">
        <v>92</v>
      </c>
      <c r="C313" s="2" t="s">
        <v>177</v>
      </c>
      <c r="D313" s="2" t="s">
        <v>19</v>
      </c>
      <c r="E313" s="2" t="s">
        <v>41</v>
      </c>
      <c r="F313" s="3">
        <v>15.85</v>
      </c>
      <c r="G313" s="4">
        <v>44984.0</v>
      </c>
      <c r="H313" s="5">
        <f>IFERROR(__xludf.DUMMYFUNCTION("SPLIT(G313,""/"",TRUE)"),27.0)</f>
        <v>27</v>
      </c>
      <c r="I313" s="5">
        <f>IFERROR(__xludf.DUMMYFUNCTION("""COMPUTED_VALUE"""),2.0)</f>
        <v>2</v>
      </c>
      <c r="J313" s="5">
        <f>IFERROR(__xludf.DUMMYFUNCTION("""COMPUTED_VALUE"""),2023.0)</f>
        <v>2023</v>
      </c>
      <c r="N313" s="6">
        <f>STANDARDIZE(F:F,'Estatística'!$E$2,$M$2)</f>
        <v>-0.5296921613</v>
      </c>
      <c r="O313" s="6">
        <f>STANDARDIZE(F:F,'Estatística'!$C$2,$L$2)</f>
        <v>0.1842238541</v>
      </c>
    </row>
    <row r="314" ht="15.75" customHeight="1">
      <c r="A314" s="1">
        <v>66.0</v>
      </c>
      <c r="B314" s="2" t="s">
        <v>130</v>
      </c>
      <c r="C314" s="2" t="s">
        <v>138</v>
      </c>
      <c r="D314" s="2" t="s">
        <v>25</v>
      </c>
      <c r="E314" s="2" t="s">
        <v>48</v>
      </c>
      <c r="F314" s="3">
        <v>69.19</v>
      </c>
      <c r="G314" s="4">
        <v>44984.0</v>
      </c>
      <c r="H314" s="5">
        <f>IFERROR(__xludf.DUMMYFUNCTION("SPLIT(G314,""/"",TRUE)"),27.0)</f>
        <v>27</v>
      </c>
      <c r="I314" s="5">
        <f>IFERROR(__xludf.DUMMYFUNCTION("""COMPUTED_VALUE"""),2.0)</f>
        <v>2</v>
      </c>
      <c r="J314" s="5">
        <f>IFERROR(__xludf.DUMMYFUNCTION("""COMPUTED_VALUE"""),2023.0)</f>
        <v>2023</v>
      </c>
      <c r="N314" s="6">
        <f>STANDARDIZE(F:F,'Estatística'!$E$2,$M$2)</f>
        <v>2.412606907</v>
      </c>
      <c r="O314" s="6">
        <f>STANDARDIZE(F:F,'Estatística'!$C$2,$L$2)</f>
        <v>0.859584705</v>
      </c>
    </row>
    <row r="315" ht="15.75" customHeight="1">
      <c r="A315" s="1">
        <v>70.0</v>
      </c>
      <c r="B315" s="2" t="s">
        <v>132</v>
      </c>
      <c r="C315" s="2" t="s">
        <v>133</v>
      </c>
      <c r="D315" s="2" t="s">
        <v>25</v>
      </c>
      <c r="E315" s="2" t="s">
        <v>31</v>
      </c>
      <c r="F315" s="3">
        <v>18.07</v>
      </c>
      <c r="G315" s="4">
        <v>44984.0</v>
      </c>
      <c r="H315" s="5">
        <f>IFERROR(__xludf.DUMMYFUNCTION("SPLIT(G315,""/"",TRUE)"),27.0)</f>
        <v>27</v>
      </c>
      <c r="I315" s="5">
        <f>IFERROR(__xludf.DUMMYFUNCTION("""COMPUTED_VALUE"""),2.0)</f>
        <v>2</v>
      </c>
      <c r="J315" s="5">
        <f>IFERROR(__xludf.DUMMYFUNCTION("""COMPUTED_VALUE"""),2023.0)</f>
        <v>2023</v>
      </c>
      <c r="N315" s="6">
        <f>STANDARDIZE(F:F,'Estatística'!$E$2,$M$2)</f>
        <v>-0.4072342698</v>
      </c>
      <c r="O315" s="6">
        <f>STANDARDIZE(F:F,'Estatística'!$C$2,$L$2)</f>
        <v>0.212332236</v>
      </c>
    </row>
    <row r="316" ht="15.75" customHeight="1">
      <c r="A316" s="1">
        <v>9.0</v>
      </c>
      <c r="B316" s="2" t="s">
        <v>187</v>
      </c>
      <c r="C316" s="2" t="s">
        <v>188</v>
      </c>
      <c r="D316" s="2" t="s">
        <v>25</v>
      </c>
      <c r="E316" s="2" t="s">
        <v>21</v>
      </c>
      <c r="F316" s="3">
        <v>14.27</v>
      </c>
      <c r="G316" s="4">
        <v>44984.0</v>
      </c>
      <c r="H316" s="5">
        <f>IFERROR(__xludf.DUMMYFUNCTION("SPLIT(G316,""/"",TRUE)"),27.0)</f>
        <v>27</v>
      </c>
      <c r="I316" s="5">
        <f>IFERROR(__xludf.DUMMYFUNCTION("""COMPUTED_VALUE"""),2.0)</f>
        <v>2</v>
      </c>
      <c r="J316" s="5">
        <f>IFERROR(__xludf.DUMMYFUNCTION("""COMPUTED_VALUE"""),2023.0)</f>
        <v>2023</v>
      </c>
      <c r="N316" s="6">
        <f>STANDARDIZE(F:F,'Estatística'!$E$2,$M$2)</f>
        <v>-0.6168468768</v>
      </c>
      <c r="O316" s="6">
        <f>STANDARDIZE(F:F,'Estatística'!$C$2,$L$2)</f>
        <v>0.1642187896</v>
      </c>
    </row>
    <row r="317" ht="15.75" customHeight="1">
      <c r="A317" s="1">
        <v>42.0</v>
      </c>
      <c r="B317" s="2" t="s">
        <v>75</v>
      </c>
      <c r="C317" s="2" t="s">
        <v>150</v>
      </c>
      <c r="D317" s="2" t="s">
        <v>25</v>
      </c>
      <c r="E317" s="2" t="s">
        <v>38</v>
      </c>
      <c r="F317" s="3">
        <v>2.39</v>
      </c>
      <c r="G317" s="4">
        <v>44985.0</v>
      </c>
      <c r="H317" s="5">
        <f>IFERROR(__xludf.DUMMYFUNCTION("SPLIT(G317,""/"",TRUE)"),28.0)</f>
        <v>28</v>
      </c>
      <c r="I317" s="5">
        <f>IFERROR(__xludf.DUMMYFUNCTION("""COMPUTED_VALUE"""),2.0)</f>
        <v>2</v>
      </c>
      <c r="J317" s="5">
        <f>IFERROR(__xludf.DUMMYFUNCTION("""COMPUTED_VALUE"""),2023.0)</f>
        <v>2023</v>
      </c>
      <c r="N317" s="6">
        <f>STANDARDIZE(F:F,'Estatística'!$E$2,$M$2)</f>
        <v>-1.27216208</v>
      </c>
      <c r="O317" s="6">
        <f>STANDARDIZE(F:F,'Estatística'!$C$2,$L$2)</f>
        <v>0.01380096227</v>
      </c>
    </row>
    <row r="318" ht="15.75" customHeight="1">
      <c r="A318" s="1">
        <v>61.0</v>
      </c>
      <c r="B318" s="2" t="s">
        <v>86</v>
      </c>
      <c r="C318" s="2" t="s">
        <v>87</v>
      </c>
      <c r="D318" s="2" t="s">
        <v>25</v>
      </c>
      <c r="E318" s="2" t="s">
        <v>48</v>
      </c>
      <c r="F318" s="3">
        <v>57.2</v>
      </c>
      <c r="G318" s="4">
        <v>44985.0</v>
      </c>
      <c r="H318" s="5">
        <f>IFERROR(__xludf.DUMMYFUNCTION("SPLIT(G318,""/"",TRUE)"),28.0)</f>
        <v>28</v>
      </c>
      <c r="I318" s="5">
        <f>IFERROR(__xludf.DUMMYFUNCTION("""COMPUTED_VALUE"""),2.0)</f>
        <v>2</v>
      </c>
      <c r="J318" s="5">
        <f>IFERROR(__xludf.DUMMYFUNCTION("""COMPUTED_VALUE"""),2023.0)</f>
        <v>2023</v>
      </c>
      <c r="N318" s="6">
        <f>STANDARDIZE(F:F,'Estatística'!$E$2,$M$2)</f>
        <v>1.751223971</v>
      </c>
      <c r="O318" s="6">
        <f>STANDARDIZE(F:F,'Estatística'!$C$2,$L$2)</f>
        <v>0.70777412</v>
      </c>
    </row>
    <row r="319" ht="15.75" customHeight="1">
      <c r="A319" s="1">
        <v>63.0</v>
      </c>
      <c r="B319" s="2" t="s">
        <v>205</v>
      </c>
      <c r="C319" s="2" t="s">
        <v>206</v>
      </c>
      <c r="D319" s="2" t="s">
        <v>25</v>
      </c>
      <c r="E319" s="2" t="s">
        <v>32</v>
      </c>
      <c r="F319" s="3">
        <v>54.76</v>
      </c>
      <c r="G319" s="4">
        <v>44985.0</v>
      </c>
      <c r="H319" s="5">
        <f>IFERROR(__xludf.DUMMYFUNCTION("SPLIT(G319,""/"",TRUE)"),28.0)</f>
        <v>28</v>
      </c>
      <c r="I319" s="5">
        <f>IFERROR(__xludf.DUMMYFUNCTION("""COMPUTED_VALUE"""),2.0)</f>
        <v>2</v>
      </c>
      <c r="J319" s="5">
        <f>IFERROR(__xludf.DUMMYFUNCTION("""COMPUTED_VALUE"""),2023.0)</f>
        <v>2023</v>
      </c>
      <c r="N319" s="6">
        <f>STANDARDIZE(F:F,'Estatística'!$E$2,$M$2)</f>
        <v>1.616630613</v>
      </c>
      <c r="O319" s="6">
        <f>STANDARDIZE(F:F,'Estatística'!$C$2,$L$2)</f>
        <v>0.6768802228</v>
      </c>
    </row>
    <row r="320" ht="15.75" customHeight="1">
      <c r="A320" s="1">
        <v>8.0</v>
      </c>
      <c r="B320" s="2" t="s">
        <v>88</v>
      </c>
      <c r="C320" s="2" t="s">
        <v>89</v>
      </c>
      <c r="D320" s="2" t="s">
        <v>25</v>
      </c>
      <c r="E320" s="2" t="s">
        <v>38</v>
      </c>
      <c r="F320" s="3">
        <v>2.28</v>
      </c>
      <c r="G320" s="4">
        <v>44985.0</v>
      </c>
      <c r="H320" s="5">
        <f>IFERROR(__xludf.DUMMYFUNCTION("SPLIT(G320,""/"",TRUE)"),28.0)</f>
        <v>28</v>
      </c>
      <c r="I320" s="5">
        <f>IFERROR(__xludf.DUMMYFUNCTION("""COMPUTED_VALUE"""),2.0)</f>
        <v>2</v>
      </c>
      <c r="J320" s="5">
        <f>IFERROR(__xludf.DUMMYFUNCTION("""COMPUTED_VALUE"""),2023.0)</f>
        <v>2023</v>
      </c>
      <c r="N320" s="6">
        <f>STANDARDIZE(F:F,'Estatística'!$E$2,$M$2)</f>
        <v>-1.278229813</v>
      </c>
      <c r="O320" s="6">
        <f>STANDARDIZE(F:F,'Estatística'!$C$2,$L$2)</f>
        <v>0.01240820461</v>
      </c>
    </row>
    <row r="321" ht="15.75" customHeight="1">
      <c r="A321" s="1">
        <v>8.0</v>
      </c>
      <c r="B321" s="2" t="s">
        <v>88</v>
      </c>
      <c r="C321" s="2" t="s">
        <v>89</v>
      </c>
      <c r="D321" s="2" t="s">
        <v>25</v>
      </c>
      <c r="E321" s="2" t="s">
        <v>48</v>
      </c>
      <c r="F321" s="3">
        <v>49.9</v>
      </c>
      <c r="G321" s="4">
        <v>44985.0</v>
      </c>
      <c r="H321" s="5">
        <f>IFERROR(__xludf.DUMMYFUNCTION("SPLIT(G321,""/"",TRUE)"),28.0)</f>
        <v>28</v>
      </c>
      <c r="I321" s="5">
        <f>IFERROR(__xludf.DUMMYFUNCTION("""COMPUTED_VALUE"""),2.0)</f>
        <v>2</v>
      </c>
      <c r="J321" s="5">
        <f>IFERROR(__xludf.DUMMYFUNCTION("""COMPUTED_VALUE"""),2023.0)</f>
        <v>2023</v>
      </c>
      <c r="N321" s="6">
        <f>STANDARDIZE(F:F,'Estatística'!$E$2,$M$2)</f>
        <v>1.34854712</v>
      </c>
      <c r="O321" s="6">
        <f>STANDARDIZE(F:F,'Estatística'!$C$2,$L$2)</f>
        <v>0.6153456571</v>
      </c>
    </row>
    <row r="322" ht="15.75" customHeight="1">
      <c r="A322" s="1">
        <v>80.0</v>
      </c>
      <c r="B322" s="2" t="s">
        <v>34</v>
      </c>
      <c r="C322" s="2" t="s">
        <v>35</v>
      </c>
      <c r="D322" s="2" t="s">
        <v>19</v>
      </c>
      <c r="E322" s="2" t="s">
        <v>32</v>
      </c>
      <c r="F322" s="3">
        <v>47.93</v>
      </c>
      <c r="G322" s="4">
        <v>44985.0</v>
      </c>
      <c r="H322" s="5">
        <f>IFERROR(__xludf.DUMMYFUNCTION("SPLIT(G322,""/"",TRUE)"),28.0)</f>
        <v>28</v>
      </c>
      <c r="I322" s="5">
        <f>IFERROR(__xludf.DUMMYFUNCTION("""COMPUTED_VALUE"""),2.0)</f>
        <v>2</v>
      </c>
      <c r="J322" s="5">
        <f>IFERROR(__xludf.DUMMYFUNCTION("""COMPUTED_VALUE"""),2023.0)</f>
        <v>2023</v>
      </c>
      <c r="N322" s="6">
        <f>STANDARDIZE(F:F,'Estatística'!$E$2,$M$2)</f>
        <v>1.239879532</v>
      </c>
      <c r="O322" s="6">
        <f>STANDARDIZE(F:F,'Estatística'!$C$2,$L$2)</f>
        <v>0.5904026336</v>
      </c>
    </row>
    <row r="323" ht="15.75" customHeight="1">
      <c r="A323" s="1">
        <v>89.0</v>
      </c>
      <c r="B323" s="2" t="s">
        <v>115</v>
      </c>
      <c r="C323" s="2" t="s">
        <v>116</v>
      </c>
      <c r="D323" s="2" t="s">
        <v>25</v>
      </c>
      <c r="E323" s="2" t="s">
        <v>42</v>
      </c>
      <c r="F323" s="3">
        <v>11.89</v>
      </c>
      <c r="G323" s="4">
        <v>44985.0</v>
      </c>
      <c r="H323" s="5">
        <f>IFERROR(__xludf.DUMMYFUNCTION("SPLIT(G323,""/"",TRUE)"),28.0)</f>
        <v>28</v>
      </c>
      <c r="I323" s="5">
        <f>IFERROR(__xludf.DUMMYFUNCTION("""COMPUTED_VALUE"""),2.0)</f>
        <v>2</v>
      </c>
      <c r="J323" s="5">
        <f>IFERROR(__xludf.DUMMYFUNCTION("""COMPUTED_VALUE"""),2023.0)</f>
        <v>2023</v>
      </c>
      <c r="N323" s="6">
        <f>STANDARDIZE(F:F,'Estatística'!$E$2,$M$2)</f>
        <v>-0.7481305623</v>
      </c>
      <c r="O323" s="6">
        <f>STANDARDIZE(F:F,'Estatística'!$C$2,$L$2)</f>
        <v>0.1340845784</v>
      </c>
    </row>
    <row r="324" ht="15.75" customHeight="1">
      <c r="A324" s="1">
        <v>15.0</v>
      </c>
      <c r="B324" s="2" t="s">
        <v>53</v>
      </c>
      <c r="C324" s="2" t="s">
        <v>54</v>
      </c>
      <c r="D324" s="2" t="s">
        <v>25</v>
      </c>
      <c r="E324" s="2" t="s">
        <v>32</v>
      </c>
      <c r="F324" s="3">
        <v>58.65</v>
      </c>
      <c r="G324" s="4">
        <v>44985.0</v>
      </c>
      <c r="H324" s="5">
        <f>IFERROR(__xludf.DUMMYFUNCTION("SPLIT(G324,""/"",TRUE)"),28.0)</f>
        <v>28</v>
      </c>
      <c r="I324" s="5">
        <f>IFERROR(__xludf.DUMMYFUNCTION("""COMPUTED_VALUE"""),2.0)</f>
        <v>2</v>
      </c>
      <c r="J324" s="5">
        <f>IFERROR(__xludf.DUMMYFUNCTION("""COMPUTED_VALUE"""),2023.0)</f>
        <v>2023</v>
      </c>
      <c r="N324" s="6">
        <f>STANDARDIZE(F:F,'Estatística'!$E$2,$M$2)</f>
        <v>1.831207729</v>
      </c>
      <c r="O324" s="6">
        <f>STANDARDIZE(F:F,'Estatística'!$C$2,$L$2)</f>
        <v>0.7261331983</v>
      </c>
    </row>
    <row r="325" ht="15.75" customHeight="1">
      <c r="A325" s="1">
        <v>55.0</v>
      </c>
      <c r="B325" s="2" t="s">
        <v>182</v>
      </c>
      <c r="C325" s="2" t="s">
        <v>183</v>
      </c>
      <c r="D325" s="2" t="s">
        <v>25</v>
      </c>
      <c r="E325" s="2" t="s">
        <v>20</v>
      </c>
      <c r="F325" s="3">
        <v>10.72</v>
      </c>
      <c r="G325" s="4">
        <v>44985.0</v>
      </c>
      <c r="H325" s="5">
        <f>IFERROR(__xludf.DUMMYFUNCTION("SPLIT(G325,""/"",TRUE)"),28.0)</f>
        <v>28</v>
      </c>
      <c r="I325" s="5">
        <f>IFERROR(__xludf.DUMMYFUNCTION("""COMPUTED_VALUE"""),2.0)</f>
        <v>2</v>
      </c>
      <c r="J325" s="5">
        <f>IFERROR(__xludf.DUMMYFUNCTION("""COMPUTED_VALUE"""),2023.0)</f>
        <v>2023</v>
      </c>
      <c r="N325" s="6">
        <f>STANDARDIZE(F:F,'Estatística'!$E$2,$M$2)</f>
        <v>-0.8126691808</v>
      </c>
      <c r="O325" s="6">
        <f>STANDARDIZE(F:F,'Estatística'!$C$2,$L$2)</f>
        <v>0.1192707014</v>
      </c>
    </row>
    <row r="326" ht="15.75" customHeight="1">
      <c r="A326" s="1">
        <v>87.0</v>
      </c>
      <c r="B326" s="2" t="s">
        <v>223</v>
      </c>
      <c r="C326" s="2" t="s">
        <v>224</v>
      </c>
      <c r="D326" s="2" t="s">
        <v>19</v>
      </c>
      <c r="E326" s="2" t="s">
        <v>27</v>
      </c>
      <c r="F326" s="3">
        <v>13.25</v>
      </c>
      <c r="G326" s="4">
        <v>44986.0</v>
      </c>
      <c r="H326" s="5">
        <f>IFERROR(__xludf.DUMMYFUNCTION("SPLIT(G326,""/"",TRUE)"),1.0)</f>
        <v>1</v>
      </c>
      <c r="I326" s="5">
        <f>IFERROR(__xludf.DUMMYFUNCTION("""COMPUTED_VALUE"""),3.0)</f>
        <v>3</v>
      </c>
      <c r="J326" s="5">
        <f>IFERROR(__xludf.DUMMYFUNCTION("""COMPUTED_VALUE"""),2023.0)</f>
        <v>2023</v>
      </c>
      <c r="N326" s="6">
        <f>STANDARDIZE(F:F,'Estatística'!$E$2,$M$2)</f>
        <v>-0.6731113135</v>
      </c>
      <c r="O326" s="6">
        <f>STANDARDIZE(F:F,'Estatística'!$C$2,$L$2)</f>
        <v>0.1513041276</v>
      </c>
    </row>
    <row r="327" ht="15.75" customHeight="1">
      <c r="A327" s="1">
        <v>53.0</v>
      </c>
      <c r="B327" s="2" t="s">
        <v>221</v>
      </c>
      <c r="C327" s="2" t="s">
        <v>222</v>
      </c>
      <c r="D327" s="2" t="s">
        <v>25</v>
      </c>
      <c r="E327" s="2" t="s">
        <v>20</v>
      </c>
      <c r="F327" s="3">
        <v>10.68</v>
      </c>
      <c r="G327" s="4">
        <v>44986.0</v>
      </c>
      <c r="H327" s="5">
        <f>IFERROR(__xludf.DUMMYFUNCTION("SPLIT(G327,""/"",TRUE)"),1.0)</f>
        <v>1</v>
      </c>
      <c r="I327" s="5">
        <f>IFERROR(__xludf.DUMMYFUNCTION("""COMPUTED_VALUE"""),3.0)</f>
        <v>3</v>
      </c>
      <c r="J327" s="5">
        <f>IFERROR(__xludf.DUMMYFUNCTION("""COMPUTED_VALUE"""),2023.0)</f>
        <v>2023</v>
      </c>
      <c r="N327" s="6">
        <f>STANDARDIZE(F:F,'Estatística'!$E$2,$M$2)</f>
        <v>-0.8148756293</v>
      </c>
      <c r="O327" s="6">
        <f>STANDARDIZE(F:F,'Estatística'!$C$2,$L$2)</f>
        <v>0.1187642441</v>
      </c>
    </row>
    <row r="328" ht="15.75" customHeight="1">
      <c r="A328" s="1">
        <v>44.0</v>
      </c>
      <c r="B328" s="2" t="s">
        <v>195</v>
      </c>
      <c r="C328" s="2" t="s">
        <v>196</v>
      </c>
      <c r="D328" s="2" t="s">
        <v>25</v>
      </c>
      <c r="E328" s="2" t="s">
        <v>33</v>
      </c>
      <c r="F328" s="3">
        <v>23.04</v>
      </c>
      <c r="G328" s="4">
        <v>44986.0</v>
      </c>
      <c r="H328" s="5">
        <f>IFERROR(__xludf.DUMMYFUNCTION("SPLIT(G328,""/"",TRUE)"),1.0)</f>
        <v>1</v>
      </c>
      <c r="I328" s="5">
        <f>IFERROR(__xludf.DUMMYFUNCTION("""COMPUTED_VALUE"""),3.0)</f>
        <v>3</v>
      </c>
      <c r="J328" s="5">
        <f>IFERROR(__xludf.DUMMYFUNCTION("""COMPUTED_VALUE"""),2023.0)</f>
        <v>2023</v>
      </c>
      <c r="N328" s="6">
        <f>STANDARDIZE(F:F,'Estatística'!$E$2,$M$2)</f>
        <v>-0.1330830442</v>
      </c>
      <c r="O328" s="6">
        <f>STANDARDIZE(F:F,'Estatística'!$C$2,$L$2)</f>
        <v>0.2752595594</v>
      </c>
    </row>
    <row r="329" ht="15.75" customHeight="1">
      <c r="A329" s="1">
        <v>77.0</v>
      </c>
      <c r="B329" s="2" t="s">
        <v>17</v>
      </c>
      <c r="C329" s="2" t="s">
        <v>149</v>
      </c>
      <c r="D329" s="2" t="s">
        <v>25</v>
      </c>
      <c r="E329" s="2" t="s">
        <v>37</v>
      </c>
      <c r="F329" s="3">
        <v>16.0</v>
      </c>
      <c r="G329" s="4">
        <v>44986.0</v>
      </c>
      <c r="H329" s="5">
        <f>IFERROR(__xludf.DUMMYFUNCTION("SPLIT(G329,""/"",TRUE)"),1.0)</f>
        <v>1</v>
      </c>
      <c r="I329" s="5">
        <f>IFERROR(__xludf.DUMMYFUNCTION("""COMPUTED_VALUE"""),3.0)</f>
        <v>3</v>
      </c>
      <c r="J329" s="5">
        <f>IFERROR(__xludf.DUMMYFUNCTION("""COMPUTED_VALUE"""),2023.0)</f>
        <v>2023</v>
      </c>
      <c r="N329" s="6">
        <f>STANDARDIZE(F:F,'Estatística'!$E$2,$M$2)</f>
        <v>-0.5214179794</v>
      </c>
      <c r="O329" s="6">
        <f>STANDARDIZE(F:F,'Estatística'!$C$2,$L$2)</f>
        <v>0.1861230691</v>
      </c>
    </row>
    <row r="330" ht="15.75" customHeight="1">
      <c r="A330" s="1">
        <v>21.0</v>
      </c>
      <c r="B330" s="2" t="s">
        <v>166</v>
      </c>
      <c r="C330" s="2" t="s">
        <v>167</v>
      </c>
      <c r="D330" s="2" t="s">
        <v>25</v>
      </c>
      <c r="E330" s="2" t="s">
        <v>20</v>
      </c>
      <c r="F330" s="3">
        <v>10.18</v>
      </c>
      <c r="G330" s="4">
        <v>44986.0</v>
      </c>
      <c r="H330" s="5">
        <f>IFERROR(__xludf.DUMMYFUNCTION("SPLIT(G330,""/"",TRUE)"),1.0)</f>
        <v>1</v>
      </c>
      <c r="I330" s="5">
        <f>IFERROR(__xludf.DUMMYFUNCTION("""COMPUTED_VALUE"""),3.0)</f>
        <v>3</v>
      </c>
      <c r="J330" s="5">
        <f>IFERROR(__xludf.DUMMYFUNCTION("""COMPUTED_VALUE"""),2023.0)</f>
        <v>2023</v>
      </c>
      <c r="N330" s="6">
        <f>STANDARDIZE(F:F,'Estatística'!$E$2,$M$2)</f>
        <v>-0.8424562355</v>
      </c>
      <c r="O330" s="6">
        <f>STANDARDIZE(F:F,'Estatística'!$C$2,$L$2)</f>
        <v>0.1124335275</v>
      </c>
    </row>
    <row r="331" ht="15.75" customHeight="1">
      <c r="A331" s="1">
        <v>39.0</v>
      </c>
      <c r="B331" s="2" t="s">
        <v>73</v>
      </c>
      <c r="C331" s="2" t="s">
        <v>74</v>
      </c>
      <c r="D331" s="2" t="s">
        <v>19</v>
      </c>
      <c r="E331" s="2" t="s">
        <v>28</v>
      </c>
      <c r="F331" s="3">
        <v>32.67</v>
      </c>
      <c r="G331" s="4">
        <v>44986.0</v>
      </c>
      <c r="H331" s="5">
        <f>IFERROR(__xludf.DUMMYFUNCTION("SPLIT(G331,""/"",TRUE)"),1.0)</f>
        <v>1</v>
      </c>
      <c r="I331" s="5">
        <f>IFERROR(__xludf.DUMMYFUNCTION("""COMPUTED_VALUE"""),3.0)</f>
        <v>3</v>
      </c>
      <c r="J331" s="5">
        <f>IFERROR(__xludf.DUMMYFUNCTION("""COMPUTED_VALUE"""),2023.0)</f>
        <v>2023</v>
      </c>
      <c r="N331" s="6">
        <f>STANDARDIZE(F:F,'Estatística'!$E$2,$M$2)</f>
        <v>0.398119431</v>
      </c>
      <c r="O331" s="6">
        <f>STANDARDIZE(F:F,'Estatística'!$C$2,$L$2)</f>
        <v>0.3971891618</v>
      </c>
    </row>
    <row r="332" ht="15.75" customHeight="1">
      <c r="A332" s="1">
        <v>1.0</v>
      </c>
      <c r="B332" s="2" t="s">
        <v>174</v>
      </c>
      <c r="C332" s="2" t="s">
        <v>175</v>
      </c>
      <c r="D332" s="2" t="s">
        <v>19</v>
      </c>
      <c r="E332" s="2" t="s">
        <v>27</v>
      </c>
      <c r="F332" s="3">
        <v>10.51</v>
      </c>
      <c r="G332" s="4">
        <v>44986.0</v>
      </c>
      <c r="H332" s="5">
        <f>IFERROR(__xludf.DUMMYFUNCTION("SPLIT(G332,""/"",TRUE)"),1.0)</f>
        <v>1</v>
      </c>
      <c r="I332" s="5">
        <f>IFERROR(__xludf.DUMMYFUNCTION("""COMPUTED_VALUE"""),3.0)</f>
        <v>3</v>
      </c>
      <c r="J332" s="5">
        <f>IFERROR(__xludf.DUMMYFUNCTION("""COMPUTED_VALUE"""),2023.0)</f>
        <v>2023</v>
      </c>
      <c r="N332" s="6">
        <f>STANDARDIZE(F:F,'Estatística'!$E$2,$M$2)</f>
        <v>-0.8242530354</v>
      </c>
      <c r="O332" s="6">
        <f>STANDARDIZE(F:F,'Estatística'!$C$2,$L$2)</f>
        <v>0.1166118005</v>
      </c>
    </row>
    <row r="333" ht="15.75" customHeight="1">
      <c r="A333" s="1">
        <v>41.0</v>
      </c>
      <c r="B333" s="2" t="s">
        <v>197</v>
      </c>
      <c r="C333" s="2" t="s">
        <v>198</v>
      </c>
      <c r="D333" s="2" t="s">
        <v>19</v>
      </c>
      <c r="E333" s="2" t="s">
        <v>52</v>
      </c>
      <c r="F333" s="3">
        <v>30.3</v>
      </c>
      <c r="G333" s="4">
        <v>44987.0</v>
      </c>
      <c r="H333" s="5">
        <f>IFERROR(__xludf.DUMMYFUNCTION("SPLIT(G333,""/"",TRUE)"),2.0)</f>
        <v>2</v>
      </c>
      <c r="I333" s="5">
        <f>IFERROR(__xludf.DUMMYFUNCTION("""COMPUTED_VALUE"""),3.0)</f>
        <v>3</v>
      </c>
      <c r="J333" s="5">
        <f>IFERROR(__xludf.DUMMYFUNCTION("""COMPUTED_VALUE"""),2023.0)</f>
        <v>2023</v>
      </c>
      <c r="N333" s="6">
        <f>STANDARDIZE(F:F,'Estatística'!$E$2,$M$2)</f>
        <v>0.2673873577</v>
      </c>
      <c r="O333" s="6">
        <f>STANDARDIZE(F:F,'Estatística'!$C$2,$L$2)</f>
        <v>0.367181565</v>
      </c>
    </row>
    <row r="334" ht="15.75" customHeight="1">
      <c r="A334" s="1">
        <v>7.0</v>
      </c>
      <c r="B334" s="2" t="s">
        <v>94</v>
      </c>
      <c r="C334" s="2" t="s">
        <v>95</v>
      </c>
      <c r="D334" s="2" t="s">
        <v>19</v>
      </c>
      <c r="E334" s="2" t="s">
        <v>42</v>
      </c>
      <c r="F334" s="3">
        <v>8.44</v>
      </c>
      <c r="G334" s="4">
        <v>44987.0</v>
      </c>
      <c r="H334" s="5">
        <f>IFERROR(__xludf.DUMMYFUNCTION("SPLIT(G334,""/"",TRUE)"),2.0)</f>
        <v>2</v>
      </c>
      <c r="I334" s="5">
        <f>IFERROR(__xludf.DUMMYFUNCTION("""COMPUTED_VALUE"""),3.0)</f>
        <v>3</v>
      </c>
      <c r="J334" s="5">
        <f>IFERROR(__xludf.DUMMYFUNCTION("""COMPUTED_VALUE"""),2023.0)</f>
        <v>2023</v>
      </c>
      <c r="N334" s="6">
        <f>STANDARDIZE(F:F,'Estatística'!$E$2,$M$2)</f>
        <v>-0.938436745</v>
      </c>
      <c r="O334" s="6">
        <f>STANDARDIZE(F:F,'Estatística'!$C$2,$L$2)</f>
        <v>0.09040263358</v>
      </c>
    </row>
    <row r="335" ht="15.75" customHeight="1">
      <c r="A335" s="1">
        <v>13.0</v>
      </c>
      <c r="B335" s="2" t="s">
        <v>117</v>
      </c>
      <c r="C335" s="2" t="s">
        <v>118</v>
      </c>
      <c r="D335" s="2" t="s">
        <v>25</v>
      </c>
      <c r="E335" s="2" t="s">
        <v>52</v>
      </c>
      <c r="F335" s="3">
        <v>29.99</v>
      </c>
      <c r="G335" s="4">
        <v>44988.0</v>
      </c>
      <c r="H335" s="5">
        <f>IFERROR(__xludf.DUMMYFUNCTION("SPLIT(G335,""/"",TRUE)"),3.0)</f>
        <v>3</v>
      </c>
      <c r="I335" s="5">
        <f>IFERROR(__xludf.DUMMYFUNCTION("""COMPUTED_VALUE"""),3.0)</f>
        <v>3</v>
      </c>
      <c r="J335" s="5">
        <f>IFERROR(__xludf.DUMMYFUNCTION("""COMPUTED_VALUE"""),2023.0)</f>
        <v>2023</v>
      </c>
      <c r="N335" s="6">
        <f>STANDARDIZE(F:F,'Estatística'!$E$2,$M$2)</f>
        <v>0.2502873818</v>
      </c>
      <c r="O335" s="6">
        <f>STANDARDIZE(F:F,'Estatística'!$C$2,$L$2)</f>
        <v>0.3632565206</v>
      </c>
    </row>
    <row r="336" ht="15.75" customHeight="1">
      <c r="A336" s="1">
        <v>54.0</v>
      </c>
      <c r="B336" s="2" t="s">
        <v>71</v>
      </c>
      <c r="C336" s="2" t="s">
        <v>72</v>
      </c>
      <c r="D336" s="2" t="s">
        <v>19</v>
      </c>
      <c r="E336" s="2" t="s">
        <v>70</v>
      </c>
      <c r="F336" s="3">
        <v>10.84</v>
      </c>
      <c r="G336" s="4">
        <v>44988.0</v>
      </c>
      <c r="H336" s="5">
        <f>IFERROR(__xludf.DUMMYFUNCTION("SPLIT(G336,""/"",TRUE)"),3.0)</f>
        <v>3</v>
      </c>
      <c r="I336" s="5">
        <f>IFERROR(__xludf.DUMMYFUNCTION("""COMPUTED_VALUE"""),3.0)</f>
        <v>3</v>
      </c>
      <c r="J336" s="5">
        <f>IFERROR(__xludf.DUMMYFUNCTION("""COMPUTED_VALUE"""),2023.0)</f>
        <v>2023</v>
      </c>
      <c r="N336" s="6">
        <f>STANDARDIZE(F:F,'Estatística'!$E$2,$M$2)</f>
        <v>-0.8060498353</v>
      </c>
      <c r="O336" s="6">
        <f>STANDARDIZE(F:F,'Estatística'!$C$2,$L$2)</f>
        <v>0.1207900734</v>
      </c>
    </row>
    <row r="337" ht="15.75" customHeight="1">
      <c r="A337" s="1">
        <v>24.0</v>
      </c>
      <c r="B337" s="2" t="s">
        <v>119</v>
      </c>
      <c r="C337" s="2" t="s">
        <v>120</v>
      </c>
      <c r="D337" s="2" t="s">
        <v>19</v>
      </c>
      <c r="E337" s="2" t="s">
        <v>33</v>
      </c>
      <c r="F337" s="3">
        <v>25.03</v>
      </c>
      <c r="G337" s="4">
        <v>44988.0</v>
      </c>
      <c r="H337" s="5">
        <f>IFERROR(__xludf.DUMMYFUNCTION("SPLIT(G337,""/"",TRUE)"),3.0)</f>
        <v>3</v>
      </c>
      <c r="I337" s="5">
        <f>IFERROR(__xludf.DUMMYFUNCTION("""COMPUTED_VALUE"""),3.0)</f>
        <v>3</v>
      </c>
      <c r="J337" s="5">
        <f>IFERROR(__xludf.DUMMYFUNCTION("""COMPUTED_VALUE"""),2023.0)</f>
        <v>2023</v>
      </c>
      <c r="N337" s="6">
        <f>STANDARDIZE(F:F,'Estatística'!$E$2,$M$2)</f>
        <v>-0.02331223158</v>
      </c>
      <c r="O337" s="6">
        <f>STANDARDIZE(F:F,'Estatística'!$C$2,$L$2)</f>
        <v>0.3004558116</v>
      </c>
    </row>
    <row r="338" ht="15.75" customHeight="1">
      <c r="A338" s="1">
        <v>25.0</v>
      </c>
      <c r="B338" s="2" t="s">
        <v>134</v>
      </c>
      <c r="C338" s="2" t="s">
        <v>135</v>
      </c>
      <c r="D338" s="2" t="s">
        <v>25</v>
      </c>
      <c r="E338" s="2" t="s">
        <v>37</v>
      </c>
      <c r="F338" s="3">
        <v>17.03</v>
      </c>
      <c r="G338" s="4">
        <v>44988.0</v>
      </c>
      <c r="H338" s="5">
        <f>IFERROR(__xludf.DUMMYFUNCTION("SPLIT(G338,""/"",TRUE)"),3.0)</f>
        <v>3</v>
      </c>
      <c r="I338" s="5">
        <f>IFERROR(__xludf.DUMMYFUNCTION("""COMPUTED_VALUE"""),3.0)</f>
        <v>3</v>
      </c>
      <c r="J338" s="5">
        <f>IFERROR(__xludf.DUMMYFUNCTION("""COMPUTED_VALUE"""),2023.0)</f>
        <v>2023</v>
      </c>
      <c r="N338" s="6">
        <f>STANDARDIZE(F:F,'Estatística'!$E$2,$M$2)</f>
        <v>-0.4646019306</v>
      </c>
      <c r="O338" s="6">
        <f>STANDARDIZE(F:F,'Estatística'!$C$2,$L$2)</f>
        <v>0.1991643454</v>
      </c>
    </row>
    <row r="339" ht="15.75" customHeight="1">
      <c r="A339" s="1">
        <v>73.0</v>
      </c>
      <c r="B339" s="2" t="s">
        <v>203</v>
      </c>
      <c r="C339" s="2" t="s">
        <v>204</v>
      </c>
      <c r="D339" s="2" t="s">
        <v>19</v>
      </c>
      <c r="E339" s="2" t="s">
        <v>20</v>
      </c>
      <c r="F339" s="3">
        <v>10.49</v>
      </c>
      <c r="G339" s="4">
        <v>44988.0</v>
      </c>
      <c r="H339" s="5">
        <f>IFERROR(__xludf.DUMMYFUNCTION("SPLIT(G339,""/"",TRUE)"),3.0)</f>
        <v>3</v>
      </c>
      <c r="I339" s="5">
        <f>IFERROR(__xludf.DUMMYFUNCTION("""COMPUTED_VALUE"""),3.0)</f>
        <v>3</v>
      </c>
      <c r="J339" s="5">
        <f>IFERROR(__xludf.DUMMYFUNCTION("""COMPUTED_VALUE"""),2023.0)</f>
        <v>2023</v>
      </c>
      <c r="N339" s="6">
        <f>STANDARDIZE(F:F,'Estatística'!$E$2,$M$2)</f>
        <v>-0.8253562596</v>
      </c>
      <c r="O339" s="6">
        <f>STANDARDIZE(F:F,'Estatística'!$C$2,$L$2)</f>
        <v>0.1163585718</v>
      </c>
    </row>
    <row r="340" ht="15.75" customHeight="1">
      <c r="A340" s="1">
        <v>71.0</v>
      </c>
      <c r="B340" s="2" t="s">
        <v>130</v>
      </c>
      <c r="C340" s="2" t="s">
        <v>131</v>
      </c>
      <c r="D340" s="2" t="s">
        <v>25</v>
      </c>
      <c r="E340" s="2" t="s">
        <v>37</v>
      </c>
      <c r="F340" s="3">
        <v>15.05</v>
      </c>
      <c r="G340" s="4">
        <v>44988.0</v>
      </c>
      <c r="H340" s="5">
        <f>IFERROR(__xludf.DUMMYFUNCTION("SPLIT(G340,""/"",TRUE)"),3.0)</f>
        <v>3</v>
      </c>
      <c r="I340" s="5">
        <f>IFERROR(__xludf.DUMMYFUNCTION("""COMPUTED_VALUE"""),3.0)</f>
        <v>3</v>
      </c>
      <c r="J340" s="5">
        <f>IFERROR(__xludf.DUMMYFUNCTION("""COMPUTED_VALUE"""),2023.0)</f>
        <v>2023</v>
      </c>
      <c r="N340" s="6">
        <f>STANDARDIZE(F:F,'Estatística'!$E$2,$M$2)</f>
        <v>-0.5738211312</v>
      </c>
      <c r="O340" s="6">
        <f>STANDARDIZE(F:F,'Estatística'!$C$2,$L$2)</f>
        <v>0.1740947075</v>
      </c>
    </row>
    <row r="341" ht="15.75" customHeight="1">
      <c r="A341" s="1">
        <v>95.0</v>
      </c>
      <c r="B341" s="2" t="s">
        <v>90</v>
      </c>
      <c r="C341" s="2" t="s">
        <v>91</v>
      </c>
      <c r="D341" s="2" t="s">
        <v>19</v>
      </c>
      <c r="E341" s="2" t="s">
        <v>41</v>
      </c>
      <c r="F341" s="3">
        <v>13.45</v>
      </c>
      <c r="G341" s="4">
        <v>44988.0</v>
      </c>
      <c r="H341" s="5">
        <f>IFERROR(__xludf.DUMMYFUNCTION("SPLIT(G341,""/"",TRUE)"),3.0)</f>
        <v>3</v>
      </c>
      <c r="I341" s="5">
        <f>IFERROR(__xludf.DUMMYFUNCTION("""COMPUTED_VALUE"""),3.0)</f>
        <v>3</v>
      </c>
      <c r="J341" s="5">
        <f>IFERROR(__xludf.DUMMYFUNCTION("""COMPUTED_VALUE"""),2023.0)</f>
        <v>2023</v>
      </c>
      <c r="N341" s="6">
        <f>STANDARDIZE(F:F,'Estatística'!$E$2,$M$2)</f>
        <v>-0.662079071</v>
      </c>
      <c r="O341" s="6">
        <f>STANDARDIZE(F:F,'Estatística'!$C$2,$L$2)</f>
        <v>0.1538364143</v>
      </c>
    </row>
    <row r="342" ht="15.75" customHeight="1">
      <c r="A342" s="1">
        <v>92.0</v>
      </c>
      <c r="B342" s="2" t="s">
        <v>92</v>
      </c>
      <c r="C342" s="2" t="s">
        <v>177</v>
      </c>
      <c r="D342" s="2" t="s">
        <v>25</v>
      </c>
      <c r="E342" s="2" t="s">
        <v>52</v>
      </c>
      <c r="F342" s="3">
        <v>30.65</v>
      </c>
      <c r="G342" s="4">
        <v>44988.0</v>
      </c>
      <c r="H342" s="5">
        <f>IFERROR(__xludf.DUMMYFUNCTION("SPLIT(G342,""/"",TRUE)"),3.0)</f>
        <v>3</v>
      </c>
      <c r="I342" s="5">
        <f>IFERROR(__xludf.DUMMYFUNCTION("""COMPUTED_VALUE"""),3.0)</f>
        <v>3</v>
      </c>
      <c r="J342" s="5">
        <f>IFERROR(__xludf.DUMMYFUNCTION("""COMPUTED_VALUE"""),2023.0)</f>
        <v>2023</v>
      </c>
      <c r="N342" s="6">
        <f>STANDARDIZE(F:F,'Estatística'!$E$2,$M$2)</f>
        <v>0.286693782</v>
      </c>
      <c r="O342" s="6">
        <f>STANDARDIZE(F:F,'Estatística'!$C$2,$L$2)</f>
        <v>0.3716130666</v>
      </c>
    </row>
    <row r="343" ht="15.75" customHeight="1">
      <c r="A343" s="1">
        <v>33.0</v>
      </c>
      <c r="B343" s="2" t="s">
        <v>171</v>
      </c>
      <c r="C343" s="2" t="s">
        <v>172</v>
      </c>
      <c r="D343" s="2" t="s">
        <v>25</v>
      </c>
      <c r="E343" s="2" t="s">
        <v>27</v>
      </c>
      <c r="F343" s="3">
        <v>11.52</v>
      </c>
      <c r="G343" s="4">
        <v>44988.0</v>
      </c>
      <c r="H343" s="5">
        <f>IFERROR(__xludf.DUMMYFUNCTION("SPLIT(G343,""/"",TRUE)"),3.0)</f>
        <v>3</v>
      </c>
      <c r="I343" s="5">
        <f>IFERROR(__xludf.DUMMYFUNCTION("""COMPUTED_VALUE"""),3.0)</f>
        <v>3</v>
      </c>
      <c r="J343" s="5">
        <f>IFERROR(__xludf.DUMMYFUNCTION("""COMPUTED_VALUE"""),2023.0)</f>
        <v>2023</v>
      </c>
      <c r="N343" s="6">
        <f>STANDARDIZE(F:F,'Estatística'!$E$2,$M$2)</f>
        <v>-0.7685402109</v>
      </c>
      <c r="O343" s="6">
        <f>STANDARDIZE(F:F,'Estatística'!$C$2,$L$2)</f>
        <v>0.1293998481</v>
      </c>
    </row>
    <row r="344" ht="15.75" customHeight="1">
      <c r="A344" s="1">
        <v>10.0</v>
      </c>
      <c r="B344" s="2" t="s">
        <v>128</v>
      </c>
      <c r="C344" s="2" t="s">
        <v>129</v>
      </c>
      <c r="D344" s="2" t="s">
        <v>19</v>
      </c>
      <c r="E344" s="2" t="s">
        <v>32</v>
      </c>
      <c r="F344" s="3">
        <v>34.95</v>
      </c>
      <c r="G344" s="4">
        <v>44988.0</v>
      </c>
      <c r="H344" s="5">
        <f>IFERROR(__xludf.DUMMYFUNCTION("SPLIT(G344,""/"",TRUE)"),3.0)</f>
        <v>3</v>
      </c>
      <c r="I344" s="5">
        <f>IFERROR(__xludf.DUMMYFUNCTION("""COMPUTED_VALUE"""),3.0)</f>
        <v>3</v>
      </c>
      <c r="J344" s="5">
        <f>IFERROR(__xludf.DUMMYFUNCTION("""COMPUTED_VALUE"""),2023.0)</f>
        <v>2023</v>
      </c>
      <c r="N344" s="6">
        <f>STANDARDIZE(F:F,'Estatística'!$E$2,$M$2)</f>
        <v>0.5238869953</v>
      </c>
      <c r="O344" s="6">
        <f>STANDARDIZE(F:F,'Estatística'!$C$2,$L$2)</f>
        <v>0.4260572297</v>
      </c>
    </row>
    <row r="345" ht="15.75" customHeight="1">
      <c r="A345" s="1">
        <v>16.0</v>
      </c>
      <c r="B345" s="2" t="s">
        <v>155</v>
      </c>
      <c r="C345" s="2" t="s">
        <v>156</v>
      </c>
      <c r="D345" s="2" t="s">
        <v>25</v>
      </c>
      <c r="E345" s="2" t="s">
        <v>38</v>
      </c>
      <c r="F345" s="3">
        <v>2.26</v>
      </c>
      <c r="G345" s="4">
        <v>44988.0</v>
      </c>
      <c r="H345" s="5">
        <f>IFERROR(__xludf.DUMMYFUNCTION("SPLIT(G345,""/"",TRUE)"),3.0)</f>
        <v>3</v>
      </c>
      <c r="I345" s="5">
        <f>IFERROR(__xludf.DUMMYFUNCTION("""COMPUTED_VALUE"""),3.0)</f>
        <v>3</v>
      </c>
      <c r="J345" s="5">
        <f>IFERROR(__xludf.DUMMYFUNCTION("""COMPUTED_VALUE"""),2023.0)</f>
        <v>2023</v>
      </c>
      <c r="N345" s="6">
        <f>STANDARDIZE(F:F,'Estatística'!$E$2,$M$2)</f>
        <v>-1.279333038</v>
      </c>
      <c r="O345" s="6">
        <f>STANDARDIZE(F:F,'Estatística'!$C$2,$L$2)</f>
        <v>0.01215497594</v>
      </c>
    </row>
    <row r="346" ht="15.75" customHeight="1">
      <c r="A346" s="1">
        <v>29.0</v>
      </c>
      <c r="B346" s="2" t="s">
        <v>102</v>
      </c>
      <c r="C346" s="2" t="s">
        <v>103</v>
      </c>
      <c r="D346" s="2" t="s">
        <v>19</v>
      </c>
      <c r="E346" s="2" t="s">
        <v>38</v>
      </c>
      <c r="F346" s="3">
        <v>5.14</v>
      </c>
      <c r="G346" s="4">
        <v>44989.0</v>
      </c>
      <c r="H346" s="5">
        <f>IFERROR(__xludf.DUMMYFUNCTION("SPLIT(G346,""/"",TRUE)"),4.0)</f>
        <v>4</v>
      </c>
      <c r="I346" s="5">
        <f>IFERROR(__xludf.DUMMYFUNCTION("""COMPUTED_VALUE"""),3.0)</f>
        <v>3</v>
      </c>
      <c r="J346" s="5">
        <f>IFERROR(__xludf.DUMMYFUNCTION("""COMPUTED_VALUE"""),2023.0)</f>
        <v>2023</v>
      </c>
      <c r="N346" s="6">
        <f>STANDARDIZE(F:F,'Estatística'!$E$2,$M$2)</f>
        <v>-1.120468746</v>
      </c>
      <c r="O346" s="6">
        <f>STANDARDIZE(F:F,'Estatística'!$C$2,$L$2)</f>
        <v>0.04861990377</v>
      </c>
    </row>
    <row r="347" ht="15.75" customHeight="1">
      <c r="A347" s="1">
        <v>3.0</v>
      </c>
      <c r="B347" s="2" t="s">
        <v>66</v>
      </c>
      <c r="C347" s="2" t="s">
        <v>67</v>
      </c>
      <c r="D347" s="2" t="s">
        <v>19</v>
      </c>
      <c r="E347" s="2" t="s">
        <v>52</v>
      </c>
      <c r="F347" s="3">
        <v>25.68</v>
      </c>
      <c r="G347" s="4">
        <v>44989.0</v>
      </c>
      <c r="H347" s="5">
        <f>IFERROR(__xludf.DUMMYFUNCTION("SPLIT(G347,""/"",TRUE)"),4.0)</f>
        <v>4</v>
      </c>
      <c r="I347" s="5">
        <f>IFERROR(__xludf.DUMMYFUNCTION("""COMPUTED_VALUE"""),3.0)</f>
        <v>3</v>
      </c>
      <c r="J347" s="5">
        <f>IFERROR(__xludf.DUMMYFUNCTION("""COMPUTED_VALUE"""),2023.0)</f>
        <v>2023</v>
      </c>
      <c r="N347" s="6">
        <f>STANDARDIZE(F:F,'Estatística'!$E$2,$M$2)</f>
        <v>0.01254255647</v>
      </c>
      <c r="O347" s="6">
        <f>STANDARDIZE(F:F,'Estatística'!$C$2,$L$2)</f>
        <v>0.3086857432</v>
      </c>
    </row>
    <row r="348" ht="15.75" customHeight="1">
      <c r="A348" s="1">
        <v>40.0</v>
      </c>
      <c r="B348" s="2" t="s">
        <v>102</v>
      </c>
      <c r="C348" s="2" t="s">
        <v>165</v>
      </c>
      <c r="D348" s="2" t="s">
        <v>25</v>
      </c>
      <c r="E348" s="2" t="s">
        <v>33</v>
      </c>
      <c r="F348" s="3">
        <v>28.18</v>
      </c>
      <c r="G348" s="4">
        <v>44989.0</v>
      </c>
      <c r="H348" s="5">
        <f>IFERROR(__xludf.DUMMYFUNCTION("SPLIT(G348,""/"",TRUE)"),4.0)</f>
        <v>4</v>
      </c>
      <c r="I348" s="5">
        <f>IFERROR(__xludf.DUMMYFUNCTION("""COMPUTED_VALUE"""),3.0)</f>
        <v>3</v>
      </c>
      <c r="J348" s="5">
        <f>IFERROR(__xludf.DUMMYFUNCTION("""COMPUTED_VALUE"""),2023.0)</f>
        <v>2023</v>
      </c>
      <c r="N348" s="6">
        <f>STANDARDIZE(F:F,'Estatística'!$E$2,$M$2)</f>
        <v>0.1504455874</v>
      </c>
      <c r="O348" s="6">
        <f>STANDARDIZE(F:F,'Estatística'!$C$2,$L$2)</f>
        <v>0.3403393264</v>
      </c>
    </row>
    <row r="349" ht="15.75" customHeight="1">
      <c r="A349" s="1">
        <v>18.0</v>
      </c>
      <c r="B349" s="2" t="s">
        <v>143</v>
      </c>
      <c r="C349" s="2" t="s">
        <v>220</v>
      </c>
      <c r="D349" s="2" t="s">
        <v>19</v>
      </c>
      <c r="E349" s="2" t="s">
        <v>51</v>
      </c>
      <c r="F349" s="3">
        <v>71.27</v>
      </c>
      <c r="G349" s="4">
        <v>44989.0</v>
      </c>
      <c r="H349" s="5">
        <f>IFERROR(__xludf.DUMMYFUNCTION("SPLIT(G349,""/"",TRUE)"),4.0)</f>
        <v>4</v>
      </c>
      <c r="I349" s="5">
        <f>IFERROR(__xludf.DUMMYFUNCTION("""COMPUTED_VALUE"""),3.0)</f>
        <v>3</v>
      </c>
      <c r="J349" s="5">
        <f>IFERROR(__xludf.DUMMYFUNCTION("""COMPUTED_VALUE"""),2023.0)</f>
        <v>2023</v>
      </c>
      <c r="N349" s="6">
        <f>STANDARDIZE(F:F,'Estatística'!$E$2,$M$2)</f>
        <v>2.527342229</v>
      </c>
      <c r="O349" s="6">
        <f>STANDARDIZE(F:F,'Estatística'!$C$2,$L$2)</f>
        <v>0.8859204862</v>
      </c>
    </row>
    <row r="350" ht="15.75" customHeight="1">
      <c r="A350" s="1">
        <v>41.0</v>
      </c>
      <c r="B350" s="2" t="s">
        <v>197</v>
      </c>
      <c r="C350" s="2" t="s">
        <v>198</v>
      </c>
      <c r="D350" s="2" t="s">
        <v>25</v>
      </c>
      <c r="E350" s="2" t="s">
        <v>57</v>
      </c>
      <c r="F350" s="3">
        <v>18.35</v>
      </c>
      <c r="G350" s="4">
        <v>44989.0</v>
      </c>
      <c r="H350" s="5">
        <f>IFERROR(__xludf.DUMMYFUNCTION("SPLIT(G350,""/"",TRUE)"),4.0)</f>
        <v>4</v>
      </c>
      <c r="I350" s="5">
        <f>IFERROR(__xludf.DUMMYFUNCTION("""COMPUTED_VALUE"""),3.0)</f>
        <v>3</v>
      </c>
      <c r="J350" s="5">
        <f>IFERROR(__xludf.DUMMYFUNCTION("""COMPUTED_VALUE"""),2023.0)</f>
        <v>2023</v>
      </c>
      <c r="N350" s="6">
        <f>STANDARDIZE(F:F,'Estatística'!$E$2,$M$2)</f>
        <v>-0.3917891303</v>
      </c>
      <c r="O350" s="6">
        <f>STANDARDIZE(F:F,'Estatística'!$C$2,$L$2)</f>
        <v>0.2158774373</v>
      </c>
    </row>
    <row r="351" ht="15.75" customHeight="1">
      <c r="A351" s="1">
        <v>56.0</v>
      </c>
      <c r="B351" s="2" t="s">
        <v>107</v>
      </c>
      <c r="C351" s="2" t="s">
        <v>108</v>
      </c>
      <c r="D351" s="2" t="s">
        <v>19</v>
      </c>
      <c r="E351" s="2" t="s">
        <v>57</v>
      </c>
      <c r="F351" s="3">
        <v>18.36</v>
      </c>
      <c r="G351" s="4">
        <v>44989.0</v>
      </c>
      <c r="H351" s="5">
        <f>IFERROR(__xludf.DUMMYFUNCTION("SPLIT(G351,""/"",TRUE)"),4.0)</f>
        <v>4</v>
      </c>
      <c r="I351" s="5">
        <f>IFERROR(__xludf.DUMMYFUNCTION("""COMPUTED_VALUE"""),3.0)</f>
        <v>3</v>
      </c>
      <c r="J351" s="5">
        <f>IFERROR(__xludf.DUMMYFUNCTION("""COMPUTED_VALUE"""),2023.0)</f>
        <v>2023</v>
      </c>
      <c r="N351" s="6">
        <f>STANDARDIZE(F:F,'Estatística'!$E$2,$M$2)</f>
        <v>-0.3912375182</v>
      </c>
      <c r="O351" s="6">
        <f>STANDARDIZE(F:F,'Estatística'!$C$2,$L$2)</f>
        <v>0.2160040517</v>
      </c>
    </row>
    <row r="352" ht="15.75" customHeight="1">
      <c r="A352" s="1">
        <v>79.0</v>
      </c>
      <c r="B352" s="2" t="s">
        <v>82</v>
      </c>
      <c r="C352" s="2" t="s">
        <v>83</v>
      </c>
      <c r="D352" s="2" t="s">
        <v>19</v>
      </c>
      <c r="E352" s="2" t="s">
        <v>20</v>
      </c>
      <c r="F352" s="3">
        <v>10.71</v>
      </c>
      <c r="G352" s="4">
        <v>44990.0</v>
      </c>
      <c r="H352" s="5">
        <f>IFERROR(__xludf.DUMMYFUNCTION("SPLIT(G352,""/"",TRUE)"),5.0)</f>
        <v>5</v>
      </c>
      <c r="I352" s="5">
        <f>IFERROR(__xludf.DUMMYFUNCTION("""COMPUTED_VALUE"""),3.0)</f>
        <v>3</v>
      </c>
      <c r="J352" s="5">
        <f>IFERROR(__xludf.DUMMYFUNCTION("""COMPUTED_VALUE"""),2023.0)</f>
        <v>2023</v>
      </c>
      <c r="N352" s="6">
        <f>STANDARDIZE(F:F,'Estatística'!$E$2,$M$2)</f>
        <v>-0.8132207929</v>
      </c>
      <c r="O352" s="6">
        <f>STANDARDIZE(F:F,'Estatística'!$C$2,$L$2)</f>
        <v>0.1191440871</v>
      </c>
    </row>
    <row r="353" ht="15.75" customHeight="1">
      <c r="A353" s="1">
        <v>50.0</v>
      </c>
      <c r="B353" s="2" t="s">
        <v>29</v>
      </c>
      <c r="C353" s="2" t="s">
        <v>30</v>
      </c>
      <c r="D353" s="2" t="s">
        <v>19</v>
      </c>
      <c r="E353" s="2" t="s">
        <v>51</v>
      </c>
      <c r="F353" s="3">
        <v>80.28</v>
      </c>
      <c r="G353" s="4">
        <v>44990.0</v>
      </c>
      <c r="H353" s="5">
        <f>IFERROR(__xludf.DUMMYFUNCTION("SPLIT(G353,""/"",TRUE)"),5.0)</f>
        <v>5</v>
      </c>
      <c r="I353" s="5">
        <f>IFERROR(__xludf.DUMMYFUNCTION("""COMPUTED_VALUE"""),3.0)</f>
        <v>3</v>
      </c>
      <c r="J353" s="5">
        <f>IFERROR(__xludf.DUMMYFUNCTION("""COMPUTED_VALUE"""),2023.0)</f>
        <v>2023</v>
      </c>
      <c r="N353" s="6">
        <f>STANDARDIZE(F:F,'Estatística'!$E$2,$M$2)</f>
        <v>3.024344753</v>
      </c>
      <c r="O353" s="6">
        <f>STANDARDIZE(F:F,'Estatística'!$C$2,$L$2)</f>
        <v>1</v>
      </c>
    </row>
    <row r="354" ht="15.75" customHeight="1">
      <c r="A354" s="1">
        <v>10.0</v>
      </c>
      <c r="B354" s="2" t="s">
        <v>128</v>
      </c>
      <c r="C354" s="2" t="s">
        <v>129</v>
      </c>
      <c r="D354" s="2" t="s">
        <v>19</v>
      </c>
      <c r="E354" s="2" t="s">
        <v>31</v>
      </c>
      <c r="F354" s="3">
        <v>16.88</v>
      </c>
      <c r="G354" s="4">
        <v>44990.0</v>
      </c>
      <c r="H354" s="5">
        <f>IFERROR(__xludf.DUMMYFUNCTION("SPLIT(G354,""/"",TRUE)"),5.0)</f>
        <v>5</v>
      </c>
      <c r="I354" s="5">
        <f>IFERROR(__xludf.DUMMYFUNCTION("""COMPUTED_VALUE"""),3.0)</f>
        <v>3</v>
      </c>
      <c r="J354" s="5">
        <f>IFERROR(__xludf.DUMMYFUNCTION("""COMPUTED_VALUE"""),2023.0)</f>
        <v>2023</v>
      </c>
      <c r="N354" s="6">
        <f>STANDARDIZE(F:F,'Estatística'!$E$2,$M$2)</f>
        <v>-0.4728761125</v>
      </c>
      <c r="O354" s="6">
        <f>STANDARDIZE(F:F,'Estatística'!$C$2,$L$2)</f>
        <v>0.1972651304</v>
      </c>
    </row>
    <row r="355" ht="15.75" customHeight="1">
      <c r="A355" s="1">
        <v>23.0</v>
      </c>
      <c r="B355" s="2" t="s">
        <v>215</v>
      </c>
      <c r="C355" s="2" t="s">
        <v>216</v>
      </c>
      <c r="D355" s="2" t="s">
        <v>19</v>
      </c>
      <c r="E355" s="2" t="s">
        <v>28</v>
      </c>
      <c r="F355" s="3">
        <v>41.99</v>
      </c>
      <c r="G355" s="4">
        <v>44990.0</v>
      </c>
      <c r="H355" s="5">
        <f>IFERROR(__xludf.DUMMYFUNCTION("SPLIT(G355,""/"",TRUE)"),5.0)</f>
        <v>5</v>
      </c>
      <c r="I355" s="5">
        <f>IFERROR(__xludf.DUMMYFUNCTION("""COMPUTED_VALUE"""),3.0)</f>
        <v>3</v>
      </c>
      <c r="J355" s="5">
        <f>IFERROR(__xludf.DUMMYFUNCTION("""COMPUTED_VALUE"""),2023.0)</f>
        <v>2023</v>
      </c>
      <c r="N355" s="6">
        <f>STANDARDIZE(F:F,'Estatística'!$E$2,$M$2)</f>
        <v>0.9122219304</v>
      </c>
      <c r="O355" s="6">
        <f>STANDARDIZE(F:F,'Estatística'!$C$2,$L$2)</f>
        <v>0.5151937199</v>
      </c>
    </row>
    <row r="356" ht="15.75" customHeight="1">
      <c r="A356" s="1">
        <v>18.0</v>
      </c>
      <c r="B356" s="2" t="s">
        <v>143</v>
      </c>
      <c r="C356" s="2" t="s">
        <v>220</v>
      </c>
      <c r="D356" s="2" t="s">
        <v>25</v>
      </c>
      <c r="E356" s="2" t="s">
        <v>44</v>
      </c>
      <c r="F356" s="3">
        <v>38.76</v>
      </c>
      <c r="G356" s="4">
        <v>44991.0</v>
      </c>
      <c r="H356" s="5">
        <f>IFERROR(__xludf.DUMMYFUNCTION("SPLIT(G356,""/"",TRUE)"),6.0)</f>
        <v>6</v>
      </c>
      <c r="I356" s="5">
        <f>IFERROR(__xludf.DUMMYFUNCTION("""COMPUTED_VALUE"""),3.0)</f>
        <v>3</v>
      </c>
      <c r="J356" s="5">
        <f>IFERROR(__xludf.DUMMYFUNCTION("""COMPUTED_VALUE"""),2023.0)</f>
        <v>2023</v>
      </c>
      <c r="N356" s="6">
        <f>STANDARDIZE(F:F,'Estatística'!$E$2,$M$2)</f>
        <v>0.7340512144</v>
      </c>
      <c r="O356" s="6">
        <f>STANDARDIZE(F:F,'Estatística'!$C$2,$L$2)</f>
        <v>0.4742972905</v>
      </c>
    </row>
    <row r="357" ht="15.75" customHeight="1">
      <c r="A357" s="1">
        <v>20.0</v>
      </c>
      <c r="B357" s="2" t="s">
        <v>141</v>
      </c>
      <c r="C357" s="2" t="s">
        <v>142</v>
      </c>
      <c r="D357" s="2" t="s">
        <v>25</v>
      </c>
      <c r="E357" s="2" t="s">
        <v>20</v>
      </c>
      <c r="F357" s="3">
        <v>10.19</v>
      </c>
      <c r="G357" s="4">
        <v>44991.0</v>
      </c>
      <c r="H357" s="5">
        <f>IFERROR(__xludf.DUMMYFUNCTION("SPLIT(G357,""/"",TRUE)"),6.0)</f>
        <v>6</v>
      </c>
      <c r="I357" s="5">
        <f>IFERROR(__xludf.DUMMYFUNCTION("""COMPUTED_VALUE"""),3.0)</f>
        <v>3</v>
      </c>
      <c r="J357" s="5">
        <f>IFERROR(__xludf.DUMMYFUNCTION("""COMPUTED_VALUE"""),2023.0)</f>
        <v>2023</v>
      </c>
      <c r="N357" s="6">
        <f>STANDARDIZE(F:F,'Estatística'!$E$2,$M$2)</f>
        <v>-0.8419046233</v>
      </c>
      <c r="O357" s="6">
        <f>STANDARDIZE(F:F,'Estatística'!$C$2,$L$2)</f>
        <v>0.1125601418</v>
      </c>
    </row>
    <row r="358" ht="15.75" customHeight="1">
      <c r="A358" s="1">
        <v>29.0</v>
      </c>
      <c r="B358" s="2" t="s">
        <v>102</v>
      </c>
      <c r="C358" s="2" t="s">
        <v>103</v>
      </c>
      <c r="D358" s="2" t="s">
        <v>19</v>
      </c>
      <c r="E358" s="2" t="s">
        <v>28</v>
      </c>
      <c r="F358" s="3">
        <v>38.14</v>
      </c>
      <c r="G358" s="4">
        <v>44992.0</v>
      </c>
      <c r="H358" s="5">
        <f>IFERROR(__xludf.DUMMYFUNCTION("SPLIT(G358,""/"",TRUE)"),7.0)</f>
        <v>7</v>
      </c>
      <c r="I358" s="5">
        <f>IFERROR(__xludf.DUMMYFUNCTION("""COMPUTED_VALUE"""),3.0)</f>
        <v>3</v>
      </c>
      <c r="J358" s="5">
        <f>IFERROR(__xludf.DUMMYFUNCTION("""COMPUTED_VALUE"""),2023.0)</f>
        <v>2023</v>
      </c>
      <c r="N358" s="6">
        <f>STANDARDIZE(F:F,'Estatística'!$E$2,$M$2)</f>
        <v>0.6998512628</v>
      </c>
      <c r="O358" s="6">
        <f>STANDARDIZE(F:F,'Estatística'!$C$2,$L$2)</f>
        <v>0.4664472018</v>
      </c>
    </row>
    <row r="359" ht="15.75" customHeight="1">
      <c r="A359" s="1">
        <v>24.0</v>
      </c>
      <c r="B359" s="2" t="s">
        <v>119</v>
      </c>
      <c r="C359" s="2" t="s">
        <v>120</v>
      </c>
      <c r="D359" s="2" t="s">
        <v>19</v>
      </c>
      <c r="E359" s="2" t="s">
        <v>41</v>
      </c>
      <c r="F359" s="3">
        <v>19.19</v>
      </c>
      <c r="G359" s="4">
        <v>44992.0</v>
      </c>
      <c r="H359" s="5">
        <f>IFERROR(__xludf.DUMMYFUNCTION("SPLIT(G359,""/"",TRUE)"),7.0)</f>
        <v>7</v>
      </c>
      <c r="I359" s="5">
        <f>IFERROR(__xludf.DUMMYFUNCTION("""COMPUTED_VALUE"""),3.0)</f>
        <v>3</v>
      </c>
      <c r="J359" s="5">
        <f>IFERROR(__xludf.DUMMYFUNCTION("""COMPUTED_VALUE"""),2023.0)</f>
        <v>2023</v>
      </c>
      <c r="N359" s="6">
        <f>STANDARDIZE(F:F,'Estatística'!$E$2,$M$2)</f>
        <v>-0.3454537119</v>
      </c>
      <c r="O359" s="6">
        <f>STANDARDIZE(F:F,'Estatística'!$C$2,$L$2)</f>
        <v>0.2265130413</v>
      </c>
    </row>
    <row r="360" ht="15.75" customHeight="1">
      <c r="A360" s="1">
        <v>1.0</v>
      </c>
      <c r="B360" s="2" t="s">
        <v>174</v>
      </c>
      <c r="C360" s="2" t="s">
        <v>175</v>
      </c>
      <c r="D360" s="2" t="s">
        <v>19</v>
      </c>
      <c r="E360" s="2" t="s">
        <v>41</v>
      </c>
      <c r="F360" s="3">
        <v>18.4</v>
      </c>
      <c r="G360" s="4">
        <v>44992.0</v>
      </c>
      <c r="H360" s="5">
        <f>IFERROR(__xludf.DUMMYFUNCTION("SPLIT(G360,""/"",TRUE)"),7.0)</f>
        <v>7</v>
      </c>
      <c r="I360" s="5">
        <f>IFERROR(__xludf.DUMMYFUNCTION("""COMPUTED_VALUE"""),3.0)</f>
        <v>3</v>
      </c>
      <c r="J360" s="5">
        <f>IFERROR(__xludf.DUMMYFUNCTION("""COMPUTED_VALUE"""),2023.0)</f>
        <v>2023</v>
      </c>
      <c r="N360" s="6">
        <f>STANDARDIZE(F:F,'Estatística'!$E$2,$M$2)</f>
        <v>-0.3890310697</v>
      </c>
      <c r="O360" s="6">
        <f>STANDARDIZE(F:F,'Estatística'!$C$2,$L$2)</f>
        <v>0.216510509</v>
      </c>
    </row>
    <row r="361" ht="15.75" customHeight="1">
      <c r="A361" s="1">
        <v>57.0</v>
      </c>
      <c r="B361" s="2" t="s">
        <v>75</v>
      </c>
      <c r="C361" s="2" t="s">
        <v>170</v>
      </c>
      <c r="D361" s="2" t="s">
        <v>25</v>
      </c>
      <c r="E361" s="2" t="s">
        <v>20</v>
      </c>
      <c r="F361" s="3">
        <v>10.46</v>
      </c>
      <c r="G361" s="4">
        <v>44992.0</v>
      </c>
      <c r="H361" s="5">
        <f>IFERROR(__xludf.DUMMYFUNCTION("SPLIT(G361,""/"",TRUE)"),7.0)</f>
        <v>7</v>
      </c>
      <c r="I361" s="5">
        <f>IFERROR(__xludf.DUMMYFUNCTION("""COMPUTED_VALUE"""),3.0)</f>
        <v>3</v>
      </c>
      <c r="J361" s="5">
        <f>IFERROR(__xludf.DUMMYFUNCTION("""COMPUTED_VALUE"""),2023.0)</f>
        <v>2023</v>
      </c>
      <c r="N361" s="6">
        <f>STANDARDIZE(F:F,'Estatística'!$E$2,$M$2)</f>
        <v>-0.827011096</v>
      </c>
      <c r="O361" s="6">
        <f>STANDARDIZE(F:F,'Estatística'!$C$2,$L$2)</f>
        <v>0.1159787288</v>
      </c>
    </row>
    <row r="362" ht="15.75" customHeight="1">
      <c r="A362" s="1">
        <v>89.0</v>
      </c>
      <c r="B362" s="2" t="s">
        <v>115</v>
      </c>
      <c r="C362" s="2" t="s">
        <v>116</v>
      </c>
      <c r="D362" s="2" t="s">
        <v>25</v>
      </c>
      <c r="E362" s="2" t="s">
        <v>26</v>
      </c>
      <c r="F362" s="3">
        <v>40.02</v>
      </c>
      <c r="G362" s="4">
        <v>44992.0</v>
      </c>
      <c r="H362" s="5">
        <f>IFERROR(__xludf.DUMMYFUNCTION("SPLIT(G362,""/"",TRUE)"),7.0)</f>
        <v>7</v>
      </c>
      <c r="I362" s="5">
        <f>IFERROR(__xludf.DUMMYFUNCTION("""COMPUTED_VALUE"""),3.0)</f>
        <v>3</v>
      </c>
      <c r="J362" s="5">
        <f>IFERROR(__xludf.DUMMYFUNCTION("""COMPUTED_VALUE"""),2023.0)</f>
        <v>2023</v>
      </c>
      <c r="N362" s="6">
        <f>STANDARDIZE(F:F,'Estatística'!$E$2,$M$2)</f>
        <v>0.8035543421</v>
      </c>
      <c r="O362" s="6">
        <f>STANDARDIZE(F:F,'Estatística'!$C$2,$L$2)</f>
        <v>0.4902506964</v>
      </c>
    </row>
    <row r="363" ht="15.75" customHeight="1">
      <c r="A363" s="1">
        <v>87.0</v>
      </c>
      <c r="B363" s="2" t="s">
        <v>223</v>
      </c>
      <c r="C363" s="2" t="s">
        <v>224</v>
      </c>
      <c r="D363" s="2" t="s">
        <v>25</v>
      </c>
      <c r="E363" s="2" t="s">
        <v>52</v>
      </c>
      <c r="F363" s="3">
        <v>28.48</v>
      </c>
      <c r="G363" s="4">
        <v>44992.0</v>
      </c>
      <c r="H363" s="5">
        <f>IFERROR(__xludf.DUMMYFUNCTION("SPLIT(G363,""/"",TRUE)"),7.0)</f>
        <v>7</v>
      </c>
      <c r="I363" s="5">
        <f>IFERROR(__xludf.DUMMYFUNCTION("""COMPUTED_VALUE"""),3.0)</f>
        <v>3</v>
      </c>
      <c r="J363" s="5">
        <f>IFERROR(__xludf.DUMMYFUNCTION("""COMPUTED_VALUE"""),2023.0)</f>
        <v>2023</v>
      </c>
      <c r="N363" s="6">
        <f>STANDARDIZE(F:F,'Estatística'!$E$2,$M$2)</f>
        <v>0.1669939511</v>
      </c>
      <c r="O363" s="6">
        <f>STANDARDIZE(F:F,'Estatística'!$C$2,$L$2)</f>
        <v>0.3441377564</v>
      </c>
    </row>
    <row r="364" ht="15.75" customHeight="1">
      <c r="A364" s="1">
        <v>12.0</v>
      </c>
      <c r="B364" s="2" t="s">
        <v>168</v>
      </c>
      <c r="C364" s="2" t="s">
        <v>169</v>
      </c>
      <c r="D364" s="2" t="s">
        <v>19</v>
      </c>
      <c r="E364" s="2" t="s">
        <v>52</v>
      </c>
      <c r="F364" s="3">
        <v>30.78</v>
      </c>
      <c r="G364" s="4">
        <v>44992.0</v>
      </c>
      <c r="H364" s="5">
        <f>IFERROR(__xludf.DUMMYFUNCTION("SPLIT(G364,""/"",TRUE)"),7.0)</f>
        <v>7</v>
      </c>
      <c r="I364" s="5">
        <f>IFERROR(__xludf.DUMMYFUNCTION("""COMPUTED_VALUE"""),3.0)</f>
        <v>3</v>
      </c>
      <c r="J364" s="5">
        <f>IFERROR(__xludf.DUMMYFUNCTION("""COMPUTED_VALUE"""),2023.0)</f>
        <v>2023</v>
      </c>
      <c r="N364" s="6">
        <f>STANDARDIZE(F:F,'Estatística'!$E$2,$M$2)</f>
        <v>0.2938647396</v>
      </c>
      <c r="O364" s="6">
        <f>STANDARDIZE(F:F,'Estatística'!$C$2,$L$2)</f>
        <v>0.3732590529</v>
      </c>
    </row>
    <row r="365" ht="15.75" customHeight="1">
      <c r="A365" s="1">
        <v>75.0</v>
      </c>
      <c r="B365" s="2" t="s">
        <v>218</v>
      </c>
      <c r="C365" s="2" t="s">
        <v>219</v>
      </c>
      <c r="D365" s="2" t="s">
        <v>25</v>
      </c>
      <c r="E365" s="2" t="s">
        <v>21</v>
      </c>
      <c r="F365" s="3">
        <v>14.52</v>
      </c>
      <c r="G365" s="4">
        <v>44992.0</v>
      </c>
      <c r="H365" s="5">
        <f>IFERROR(__xludf.DUMMYFUNCTION("SPLIT(G365,""/"",TRUE)"),7.0)</f>
        <v>7</v>
      </c>
      <c r="I365" s="5">
        <f>IFERROR(__xludf.DUMMYFUNCTION("""COMPUTED_VALUE"""),3.0)</f>
        <v>3</v>
      </c>
      <c r="J365" s="5">
        <f>IFERROR(__xludf.DUMMYFUNCTION("""COMPUTED_VALUE"""),2023.0)</f>
        <v>2023</v>
      </c>
      <c r="N365" s="6">
        <f>STANDARDIZE(F:F,'Estatística'!$E$2,$M$2)</f>
        <v>-0.6030565737</v>
      </c>
      <c r="O365" s="6">
        <f>STANDARDIZE(F:F,'Estatística'!$C$2,$L$2)</f>
        <v>0.1673841479</v>
      </c>
    </row>
    <row r="366" ht="15.75" customHeight="1">
      <c r="A366" s="1">
        <v>52.0</v>
      </c>
      <c r="B366" s="2" t="s">
        <v>161</v>
      </c>
      <c r="C366" s="2" t="s">
        <v>162</v>
      </c>
      <c r="D366" s="2" t="s">
        <v>19</v>
      </c>
      <c r="E366" s="2" t="s">
        <v>48</v>
      </c>
      <c r="F366" s="3">
        <v>69.63</v>
      </c>
      <c r="G366" s="4">
        <v>44993.0</v>
      </c>
      <c r="H366" s="5">
        <f>IFERROR(__xludf.DUMMYFUNCTION("SPLIT(G366,""/"",TRUE)"),8.0)</f>
        <v>8</v>
      </c>
      <c r="I366" s="5">
        <f>IFERROR(__xludf.DUMMYFUNCTION("""COMPUTED_VALUE"""),3.0)</f>
        <v>3</v>
      </c>
      <c r="J366" s="5">
        <f>IFERROR(__xludf.DUMMYFUNCTION("""COMPUTED_VALUE"""),2023.0)</f>
        <v>2023</v>
      </c>
      <c r="N366" s="6">
        <f>STANDARDIZE(F:F,'Estatística'!$E$2,$M$2)</f>
        <v>2.436877841</v>
      </c>
      <c r="O366" s="6">
        <f>STANDARDIZE(F:F,'Estatística'!$C$2,$L$2)</f>
        <v>0.8651557356</v>
      </c>
    </row>
    <row r="367" ht="15.75" customHeight="1">
      <c r="A367" s="1">
        <v>36.0</v>
      </c>
      <c r="B367" s="2" t="s">
        <v>75</v>
      </c>
      <c r="C367" s="2" t="s">
        <v>76</v>
      </c>
      <c r="D367" s="2" t="s">
        <v>25</v>
      </c>
      <c r="E367" s="2" t="s">
        <v>48</v>
      </c>
      <c r="F367" s="3">
        <v>47.64</v>
      </c>
      <c r="G367" s="4">
        <v>44993.0</v>
      </c>
      <c r="H367" s="5">
        <f>IFERROR(__xludf.DUMMYFUNCTION("SPLIT(G367,""/"",TRUE)"),8.0)</f>
        <v>8</v>
      </c>
      <c r="I367" s="5">
        <f>IFERROR(__xludf.DUMMYFUNCTION("""COMPUTED_VALUE"""),3.0)</f>
        <v>3</v>
      </c>
      <c r="J367" s="5">
        <f>IFERROR(__xludf.DUMMYFUNCTION("""COMPUTED_VALUE"""),2023.0)</f>
        <v>2023</v>
      </c>
      <c r="N367" s="6">
        <f>STANDARDIZE(F:F,'Estatística'!$E$2,$M$2)</f>
        <v>1.22388278</v>
      </c>
      <c r="O367" s="6">
        <f>STANDARDIZE(F:F,'Estatística'!$C$2,$L$2)</f>
        <v>0.5867308179</v>
      </c>
    </row>
    <row r="368" ht="15.75" customHeight="1">
      <c r="A368" s="1">
        <v>78.0</v>
      </c>
      <c r="B368" s="2" t="s">
        <v>23</v>
      </c>
      <c r="C368" s="2" t="s">
        <v>24</v>
      </c>
      <c r="D368" s="2" t="s">
        <v>19</v>
      </c>
      <c r="E368" s="2" t="s">
        <v>27</v>
      </c>
      <c r="F368" s="3">
        <v>14.35</v>
      </c>
      <c r="G368" s="4">
        <v>44993.0</v>
      </c>
      <c r="H368" s="5">
        <f>IFERROR(__xludf.DUMMYFUNCTION("SPLIT(G368,""/"",TRUE)"),8.0)</f>
        <v>8</v>
      </c>
      <c r="I368" s="5">
        <f>IFERROR(__xludf.DUMMYFUNCTION("""COMPUTED_VALUE"""),3.0)</f>
        <v>3</v>
      </c>
      <c r="J368" s="5">
        <f>IFERROR(__xludf.DUMMYFUNCTION("""COMPUTED_VALUE"""),2023.0)</f>
        <v>2023</v>
      </c>
      <c r="N368" s="6">
        <f>STANDARDIZE(F:F,'Estatística'!$E$2,$M$2)</f>
        <v>-0.6124339798</v>
      </c>
      <c r="O368" s="6">
        <f>STANDARDIZE(F:F,'Estatística'!$C$2,$L$2)</f>
        <v>0.1652317042</v>
      </c>
    </row>
    <row r="369" ht="15.75" customHeight="1">
      <c r="A369" s="1">
        <v>35.0</v>
      </c>
      <c r="B369" s="2" t="s">
        <v>105</v>
      </c>
      <c r="C369" s="2" t="s">
        <v>106</v>
      </c>
      <c r="D369" s="2" t="s">
        <v>19</v>
      </c>
      <c r="E369" s="2" t="s">
        <v>48</v>
      </c>
      <c r="F369" s="3">
        <v>57.77</v>
      </c>
      <c r="G369" s="4">
        <v>44993.0</v>
      </c>
      <c r="H369" s="5">
        <f>IFERROR(__xludf.DUMMYFUNCTION("SPLIT(G369,""/"",TRUE)"),8.0)</f>
        <v>8</v>
      </c>
      <c r="I369" s="5">
        <f>IFERROR(__xludf.DUMMYFUNCTION("""COMPUTED_VALUE"""),3.0)</f>
        <v>3</v>
      </c>
      <c r="J369" s="5">
        <f>IFERROR(__xludf.DUMMYFUNCTION("""COMPUTED_VALUE"""),2023.0)</f>
        <v>2023</v>
      </c>
      <c r="N369" s="6">
        <f>STANDARDIZE(F:F,'Estatística'!$E$2,$M$2)</f>
        <v>1.782665862</v>
      </c>
      <c r="O369" s="6">
        <f>STANDARDIZE(F:F,'Estatística'!$C$2,$L$2)</f>
        <v>0.714991137</v>
      </c>
    </row>
    <row r="370" ht="15.75" customHeight="1">
      <c r="A370" s="1">
        <v>72.0</v>
      </c>
      <c r="B370" s="2" t="s">
        <v>113</v>
      </c>
      <c r="C370" s="2" t="s">
        <v>114</v>
      </c>
      <c r="D370" s="2" t="s">
        <v>19</v>
      </c>
      <c r="E370" s="2" t="s">
        <v>52</v>
      </c>
      <c r="F370" s="3">
        <v>30.84</v>
      </c>
      <c r="G370" s="4">
        <v>44994.0</v>
      </c>
      <c r="H370" s="5">
        <f>IFERROR(__xludf.DUMMYFUNCTION("SPLIT(G370,""/"",TRUE)"),9.0)</f>
        <v>9</v>
      </c>
      <c r="I370" s="5">
        <f>IFERROR(__xludf.DUMMYFUNCTION("""COMPUTED_VALUE"""),3.0)</f>
        <v>3</v>
      </c>
      <c r="J370" s="5">
        <f>IFERROR(__xludf.DUMMYFUNCTION("""COMPUTED_VALUE"""),2023.0)</f>
        <v>2023</v>
      </c>
      <c r="N370" s="6">
        <f>STANDARDIZE(F:F,'Estatística'!$E$2,$M$2)</f>
        <v>0.2971744124</v>
      </c>
      <c r="O370" s="6">
        <f>STANDARDIZE(F:F,'Estatística'!$C$2,$L$2)</f>
        <v>0.3740187389</v>
      </c>
    </row>
    <row r="371" ht="15.75" customHeight="1">
      <c r="A371" s="1">
        <v>5.0</v>
      </c>
      <c r="B371" s="2" t="s">
        <v>147</v>
      </c>
      <c r="C371" s="2" t="s">
        <v>148</v>
      </c>
      <c r="D371" s="2" t="s">
        <v>25</v>
      </c>
      <c r="E371" s="2" t="s">
        <v>41</v>
      </c>
      <c r="F371" s="3">
        <v>17.25</v>
      </c>
      <c r="G371" s="4">
        <v>44994.0</v>
      </c>
      <c r="H371" s="5">
        <f>IFERROR(__xludf.DUMMYFUNCTION("SPLIT(G371,""/"",TRUE)"),9.0)</f>
        <v>9</v>
      </c>
      <c r="I371" s="5">
        <f>IFERROR(__xludf.DUMMYFUNCTION("""COMPUTED_VALUE"""),3.0)</f>
        <v>3</v>
      </c>
      <c r="J371" s="5">
        <f>IFERROR(__xludf.DUMMYFUNCTION("""COMPUTED_VALUE"""),2023.0)</f>
        <v>2023</v>
      </c>
      <c r="N371" s="6">
        <f>STANDARDIZE(F:F,'Estatística'!$E$2,$M$2)</f>
        <v>-0.4524664639</v>
      </c>
      <c r="O371" s="6">
        <f>STANDARDIZE(F:F,'Estatística'!$C$2,$L$2)</f>
        <v>0.2019498607</v>
      </c>
    </row>
    <row r="372" ht="15.75" customHeight="1">
      <c r="A372" s="1">
        <v>66.0</v>
      </c>
      <c r="B372" s="2" t="s">
        <v>130</v>
      </c>
      <c r="C372" s="2" t="s">
        <v>138</v>
      </c>
      <c r="D372" s="2" t="s">
        <v>19</v>
      </c>
      <c r="E372" s="2" t="s">
        <v>28</v>
      </c>
      <c r="F372" s="3">
        <v>37.49</v>
      </c>
      <c r="G372" s="4">
        <v>44994.0</v>
      </c>
      <c r="H372" s="5">
        <f>IFERROR(__xludf.DUMMYFUNCTION("SPLIT(G372,""/"",TRUE)"),9.0)</f>
        <v>9</v>
      </c>
      <c r="I372" s="5">
        <f>IFERROR(__xludf.DUMMYFUNCTION("""COMPUTED_VALUE"""),3.0)</f>
        <v>3</v>
      </c>
      <c r="J372" s="5">
        <f>IFERROR(__xludf.DUMMYFUNCTION("""COMPUTED_VALUE"""),2023.0)</f>
        <v>2023</v>
      </c>
      <c r="N372" s="6">
        <f>STANDARDIZE(F:F,'Estatística'!$E$2,$M$2)</f>
        <v>0.6639964747</v>
      </c>
      <c r="O372" s="6">
        <f>STANDARDIZE(F:F,'Estatística'!$C$2,$L$2)</f>
        <v>0.4582172702</v>
      </c>
    </row>
    <row r="373" ht="15.75" customHeight="1">
      <c r="A373" s="1">
        <v>28.0</v>
      </c>
      <c r="B373" s="2" t="s">
        <v>64</v>
      </c>
      <c r="C373" s="2" t="s">
        <v>65</v>
      </c>
      <c r="D373" s="2" t="s">
        <v>19</v>
      </c>
      <c r="E373" s="2" t="s">
        <v>37</v>
      </c>
      <c r="F373" s="3">
        <v>12.41</v>
      </c>
      <c r="G373" s="4">
        <v>44995.0</v>
      </c>
      <c r="H373" s="5">
        <f>IFERROR(__xludf.DUMMYFUNCTION("SPLIT(G373,""/"",TRUE)"),10.0)</f>
        <v>10</v>
      </c>
      <c r="I373" s="5">
        <f>IFERROR(__xludf.DUMMYFUNCTION("""COMPUTED_VALUE"""),3.0)</f>
        <v>3</v>
      </c>
      <c r="J373" s="5">
        <f>IFERROR(__xludf.DUMMYFUNCTION("""COMPUTED_VALUE"""),2023.0)</f>
        <v>2023</v>
      </c>
      <c r="N373" s="6">
        <f>STANDARDIZE(F:F,'Estatística'!$E$2,$M$2)</f>
        <v>-0.7194467319</v>
      </c>
      <c r="O373" s="6">
        <f>STANDARDIZE(F:F,'Estatística'!$C$2,$L$2)</f>
        <v>0.1406685237</v>
      </c>
    </row>
    <row r="374" ht="15.75" customHeight="1">
      <c r="A374" s="1">
        <v>76.0</v>
      </c>
      <c r="B374" s="2" t="s">
        <v>193</v>
      </c>
      <c r="C374" s="2" t="s">
        <v>194</v>
      </c>
      <c r="D374" s="2" t="s">
        <v>19</v>
      </c>
      <c r="E374" s="2" t="s">
        <v>57</v>
      </c>
      <c r="F374" s="3">
        <v>20.58</v>
      </c>
      <c r="G374" s="4">
        <v>44995.0</v>
      </c>
      <c r="H374" s="5">
        <f>IFERROR(__xludf.DUMMYFUNCTION("SPLIT(G374,""/"",TRUE)"),10.0)</f>
        <v>10</v>
      </c>
      <c r="I374" s="5">
        <f>IFERROR(__xludf.DUMMYFUNCTION("""COMPUTED_VALUE"""),3.0)</f>
        <v>3</v>
      </c>
      <c r="J374" s="5">
        <f>IFERROR(__xludf.DUMMYFUNCTION("""COMPUTED_VALUE"""),2023.0)</f>
        <v>2023</v>
      </c>
      <c r="N374" s="6">
        <f>STANDARDIZE(F:F,'Estatística'!$E$2,$M$2)</f>
        <v>-0.2687796267</v>
      </c>
      <c r="O374" s="6">
        <f>STANDARDIZE(F:F,'Estatística'!$C$2,$L$2)</f>
        <v>0.2441124335</v>
      </c>
    </row>
    <row r="375" ht="15.75" customHeight="1">
      <c r="A375" s="1">
        <v>4.0</v>
      </c>
      <c r="B375" s="2" t="s">
        <v>98</v>
      </c>
      <c r="C375" s="2" t="s">
        <v>99</v>
      </c>
      <c r="D375" s="2" t="s">
        <v>25</v>
      </c>
      <c r="E375" s="2" t="s">
        <v>42</v>
      </c>
      <c r="F375" s="3">
        <v>8.74</v>
      </c>
      <c r="G375" s="4">
        <v>44995.0</v>
      </c>
      <c r="H375" s="5">
        <f>IFERROR(__xludf.DUMMYFUNCTION("SPLIT(G375,""/"",TRUE)"),10.0)</f>
        <v>10</v>
      </c>
      <c r="I375" s="5">
        <f>IFERROR(__xludf.DUMMYFUNCTION("""COMPUTED_VALUE"""),3.0)</f>
        <v>3</v>
      </c>
      <c r="J375" s="5">
        <f>IFERROR(__xludf.DUMMYFUNCTION("""COMPUTED_VALUE"""),2023.0)</f>
        <v>2023</v>
      </c>
      <c r="N375" s="6">
        <f>STANDARDIZE(F:F,'Estatística'!$E$2,$M$2)</f>
        <v>-0.9218883813</v>
      </c>
      <c r="O375" s="6">
        <f>STANDARDIZE(F:F,'Estatística'!$C$2,$L$2)</f>
        <v>0.09420106356</v>
      </c>
    </row>
    <row r="376" ht="15.75" customHeight="1">
      <c r="A376" s="1">
        <v>43.0</v>
      </c>
      <c r="B376" s="2" t="s">
        <v>77</v>
      </c>
      <c r="C376" s="2" t="s">
        <v>78</v>
      </c>
      <c r="D376" s="2" t="s">
        <v>19</v>
      </c>
      <c r="E376" s="2" t="s">
        <v>33</v>
      </c>
      <c r="F376" s="3">
        <v>29.81</v>
      </c>
      <c r="G376" s="4">
        <v>44995.0</v>
      </c>
      <c r="H376" s="5">
        <f>IFERROR(__xludf.DUMMYFUNCTION("SPLIT(G376,""/"",TRUE)"),10.0)</f>
        <v>10</v>
      </c>
      <c r="I376" s="5">
        <f>IFERROR(__xludf.DUMMYFUNCTION("""COMPUTED_VALUE"""),3.0)</f>
        <v>3</v>
      </c>
      <c r="J376" s="5">
        <f>IFERROR(__xludf.DUMMYFUNCTION("""COMPUTED_VALUE"""),2023.0)</f>
        <v>2023</v>
      </c>
      <c r="N376" s="6">
        <f>STANDARDIZE(F:F,'Estatística'!$E$2,$M$2)</f>
        <v>0.2403583636</v>
      </c>
      <c r="O376" s="6">
        <f>STANDARDIZE(F:F,'Estatística'!$C$2,$L$2)</f>
        <v>0.3609774626</v>
      </c>
    </row>
    <row r="377" ht="15.75" customHeight="1">
      <c r="A377" s="1">
        <v>64.0</v>
      </c>
      <c r="B377" s="2" t="s">
        <v>139</v>
      </c>
      <c r="C377" s="2" t="s">
        <v>140</v>
      </c>
      <c r="D377" s="2" t="s">
        <v>19</v>
      </c>
      <c r="E377" s="2" t="s">
        <v>27</v>
      </c>
      <c r="F377" s="3">
        <v>12.35</v>
      </c>
      <c r="G377" s="4">
        <v>44995.0</v>
      </c>
      <c r="H377" s="5">
        <f>IFERROR(__xludf.DUMMYFUNCTION("SPLIT(G377,""/"",TRUE)"),10.0)</f>
        <v>10</v>
      </c>
      <c r="I377" s="5">
        <f>IFERROR(__xludf.DUMMYFUNCTION("""COMPUTED_VALUE"""),3.0)</f>
        <v>3</v>
      </c>
      <c r="J377" s="5">
        <f>IFERROR(__xludf.DUMMYFUNCTION("""COMPUTED_VALUE"""),2023.0)</f>
        <v>2023</v>
      </c>
      <c r="N377" s="6">
        <f>STANDARDIZE(F:F,'Estatística'!$E$2,$M$2)</f>
        <v>-0.7227564046</v>
      </c>
      <c r="O377" s="6">
        <f>STANDARDIZE(F:F,'Estatística'!$C$2,$L$2)</f>
        <v>0.1399088377</v>
      </c>
    </row>
    <row r="378" ht="15.75" customHeight="1">
      <c r="A378" s="1">
        <v>32.0</v>
      </c>
      <c r="B378" s="2" t="s">
        <v>126</v>
      </c>
      <c r="C378" s="2" t="s">
        <v>127</v>
      </c>
      <c r="D378" s="2" t="s">
        <v>25</v>
      </c>
      <c r="E378" s="2" t="s">
        <v>70</v>
      </c>
      <c r="F378" s="3">
        <v>11.76</v>
      </c>
      <c r="G378" s="4">
        <v>44995.0</v>
      </c>
      <c r="H378" s="5">
        <f>IFERROR(__xludf.DUMMYFUNCTION("SPLIT(G378,""/"",TRUE)"),10.0)</f>
        <v>10</v>
      </c>
      <c r="I378" s="5">
        <f>IFERROR(__xludf.DUMMYFUNCTION("""COMPUTED_VALUE"""),3.0)</f>
        <v>3</v>
      </c>
      <c r="J378" s="5">
        <f>IFERROR(__xludf.DUMMYFUNCTION("""COMPUTED_VALUE"""),2023.0)</f>
        <v>2023</v>
      </c>
      <c r="N378" s="6">
        <f>STANDARDIZE(F:F,'Estatística'!$E$2,$M$2)</f>
        <v>-0.7553015199</v>
      </c>
      <c r="O378" s="6">
        <f>STANDARDIZE(F:F,'Estatística'!$C$2,$L$2)</f>
        <v>0.132438592</v>
      </c>
    </row>
    <row r="379" ht="15.75" customHeight="1">
      <c r="A379" s="1">
        <v>97.0</v>
      </c>
      <c r="B379" s="2" t="s">
        <v>60</v>
      </c>
      <c r="C379" s="2" t="s">
        <v>61</v>
      </c>
      <c r="D379" s="2" t="s">
        <v>19</v>
      </c>
      <c r="E379" s="2" t="s">
        <v>26</v>
      </c>
      <c r="F379" s="3">
        <v>49.11</v>
      </c>
      <c r="G379" s="4">
        <v>44995.0</v>
      </c>
      <c r="H379" s="5">
        <f>IFERROR(__xludf.DUMMYFUNCTION("SPLIT(G379,""/"",TRUE)"),10.0)</f>
        <v>10</v>
      </c>
      <c r="I379" s="5">
        <f>IFERROR(__xludf.DUMMYFUNCTION("""COMPUTED_VALUE"""),3.0)</f>
        <v>3</v>
      </c>
      <c r="J379" s="5">
        <f>IFERROR(__xludf.DUMMYFUNCTION("""COMPUTED_VALUE"""),2023.0)</f>
        <v>2023</v>
      </c>
      <c r="N379" s="6">
        <f>STANDARDIZE(F:F,'Estatística'!$E$2,$M$2)</f>
        <v>1.304969763</v>
      </c>
      <c r="O379" s="6">
        <f>STANDARDIZE(F:F,'Estatística'!$C$2,$L$2)</f>
        <v>0.6053431248</v>
      </c>
    </row>
    <row r="380" ht="15.75" customHeight="1">
      <c r="A380" s="1">
        <v>88.0</v>
      </c>
      <c r="B380" s="2" t="s">
        <v>180</v>
      </c>
      <c r="C380" s="2" t="s">
        <v>186</v>
      </c>
      <c r="D380" s="2" t="s">
        <v>19</v>
      </c>
      <c r="E380" s="2" t="s">
        <v>33</v>
      </c>
      <c r="F380" s="3">
        <v>30.78</v>
      </c>
      <c r="G380" s="4">
        <v>44996.0</v>
      </c>
      <c r="H380" s="5">
        <f>IFERROR(__xludf.DUMMYFUNCTION("SPLIT(G380,""/"",TRUE)"),11.0)</f>
        <v>11</v>
      </c>
      <c r="I380" s="5">
        <f>IFERROR(__xludf.DUMMYFUNCTION("""COMPUTED_VALUE"""),3.0)</f>
        <v>3</v>
      </c>
      <c r="J380" s="5">
        <f>IFERROR(__xludf.DUMMYFUNCTION("""COMPUTED_VALUE"""),2023.0)</f>
        <v>2023</v>
      </c>
      <c r="N380" s="6">
        <f>STANDARDIZE(F:F,'Estatística'!$E$2,$M$2)</f>
        <v>0.2938647396</v>
      </c>
      <c r="O380" s="6">
        <f>STANDARDIZE(F:F,'Estatística'!$C$2,$L$2)</f>
        <v>0.3732590529</v>
      </c>
    </row>
    <row r="381" ht="15.75" customHeight="1">
      <c r="A381" s="1">
        <v>81.0</v>
      </c>
      <c r="B381" s="2" t="s">
        <v>49</v>
      </c>
      <c r="C381" s="2" t="s">
        <v>50</v>
      </c>
      <c r="D381" s="2" t="s">
        <v>25</v>
      </c>
      <c r="E381" s="2" t="s">
        <v>57</v>
      </c>
      <c r="F381" s="3">
        <v>18.53</v>
      </c>
      <c r="G381" s="4">
        <v>44997.0</v>
      </c>
      <c r="H381" s="5">
        <f>IFERROR(__xludf.DUMMYFUNCTION("SPLIT(G381,""/"",TRUE)"),12.0)</f>
        <v>12</v>
      </c>
      <c r="I381" s="5">
        <f>IFERROR(__xludf.DUMMYFUNCTION("""COMPUTED_VALUE"""),3.0)</f>
        <v>3</v>
      </c>
      <c r="J381" s="5">
        <f>IFERROR(__xludf.DUMMYFUNCTION("""COMPUTED_VALUE"""),2023.0)</f>
        <v>2023</v>
      </c>
      <c r="N381" s="6">
        <f>STANDARDIZE(F:F,'Estatística'!$E$2,$M$2)</f>
        <v>-0.3818601121</v>
      </c>
      <c r="O381" s="6">
        <f>STANDARDIZE(F:F,'Estatística'!$C$2,$L$2)</f>
        <v>0.2181564953</v>
      </c>
    </row>
    <row r="382" ht="15.75" customHeight="1">
      <c r="A382" s="1">
        <v>42.0</v>
      </c>
      <c r="B382" s="2" t="s">
        <v>75</v>
      </c>
      <c r="C382" s="2" t="s">
        <v>150</v>
      </c>
      <c r="D382" s="2" t="s">
        <v>19</v>
      </c>
      <c r="E382" s="2" t="s">
        <v>31</v>
      </c>
      <c r="F382" s="3">
        <v>13.74</v>
      </c>
      <c r="G382" s="4">
        <v>44997.0</v>
      </c>
      <c r="H382" s="5">
        <f>IFERROR(__xludf.DUMMYFUNCTION("SPLIT(G382,""/"",TRUE)"),12.0)</f>
        <v>12</v>
      </c>
      <c r="I382" s="5">
        <f>IFERROR(__xludf.DUMMYFUNCTION("""COMPUTED_VALUE"""),3.0)</f>
        <v>3</v>
      </c>
      <c r="J382" s="5">
        <f>IFERROR(__xludf.DUMMYFUNCTION("""COMPUTED_VALUE"""),2023.0)</f>
        <v>2023</v>
      </c>
      <c r="N382" s="6">
        <f>STANDARDIZE(F:F,'Estatística'!$E$2,$M$2)</f>
        <v>-0.6460823194</v>
      </c>
      <c r="O382" s="6">
        <f>STANDARDIZE(F:F,'Estatística'!$C$2,$L$2)</f>
        <v>0.1575082299</v>
      </c>
    </row>
    <row r="383" ht="15.75" customHeight="1">
      <c r="A383" s="1">
        <v>39.0</v>
      </c>
      <c r="B383" s="2" t="s">
        <v>73</v>
      </c>
      <c r="C383" s="2" t="s">
        <v>74</v>
      </c>
      <c r="D383" s="2" t="s">
        <v>25</v>
      </c>
      <c r="E383" s="2" t="s">
        <v>42</v>
      </c>
      <c r="F383" s="3">
        <v>12.18</v>
      </c>
      <c r="G383" s="4">
        <v>44997.0</v>
      </c>
      <c r="H383" s="5">
        <f>IFERROR(__xludf.DUMMYFUNCTION("SPLIT(G383,""/"",TRUE)"),12.0)</f>
        <v>12</v>
      </c>
      <c r="I383" s="5">
        <f>IFERROR(__xludf.DUMMYFUNCTION("""COMPUTED_VALUE"""),3.0)</f>
        <v>3</v>
      </c>
      <c r="J383" s="5">
        <f>IFERROR(__xludf.DUMMYFUNCTION("""COMPUTED_VALUE"""),2023.0)</f>
        <v>2023</v>
      </c>
      <c r="N383" s="6">
        <f>STANDARDIZE(F:F,'Estatística'!$E$2,$M$2)</f>
        <v>-0.7321338107</v>
      </c>
      <c r="O383" s="6">
        <f>STANDARDIZE(F:F,'Estatística'!$C$2,$L$2)</f>
        <v>0.137756394</v>
      </c>
    </row>
    <row r="384" ht="15.75" customHeight="1">
      <c r="A384" s="1">
        <v>61.0</v>
      </c>
      <c r="B384" s="2" t="s">
        <v>86</v>
      </c>
      <c r="C384" s="2" t="s">
        <v>87</v>
      </c>
      <c r="D384" s="2" t="s">
        <v>19</v>
      </c>
      <c r="E384" s="2" t="s">
        <v>33</v>
      </c>
      <c r="F384" s="3">
        <v>22.05</v>
      </c>
      <c r="G384" s="4">
        <v>44997.0</v>
      </c>
      <c r="H384" s="5">
        <f>IFERROR(__xludf.DUMMYFUNCTION("SPLIT(G384,""/"",TRUE)"),12.0)</f>
        <v>12</v>
      </c>
      <c r="I384" s="5">
        <f>IFERROR(__xludf.DUMMYFUNCTION("""COMPUTED_VALUE"""),3.0)</f>
        <v>3</v>
      </c>
      <c r="J384" s="5">
        <f>IFERROR(__xludf.DUMMYFUNCTION("""COMPUTED_VALUE"""),2023.0)</f>
        <v>2023</v>
      </c>
      <c r="N384" s="6">
        <f>STANDARDIZE(F:F,'Estatística'!$E$2,$M$2)</f>
        <v>-0.1876926445</v>
      </c>
      <c r="O384" s="6">
        <f>STANDARDIZE(F:F,'Estatística'!$C$2,$L$2)</f>
        <v>0.2627247404</v>
      </c>
    </row>
    <row r="385" ht="15.75" customHeight="1">
      <c r="A385" s="1">
        <v>1.0</v>
      </c>
      <c r="B385" s="2" t="s">
        <v>174</v>
      </c>
      <c r="C385" s="2" t="s">
        <v>175</v>
      </c>
      <c r="D385" s="2" t="s">
        <v>19</v>
      </c>
      <c r="E385" s="2" t="s">
        <v>57</v>
      </c>
      <c r="F385" s="3">
        <v>15.9</v>
      </c>
      <c r="G385" s="4">
        <v>44998.0</v>
      </c>
      <c r="H385" s="5">
        <f>IFERROR(__xludf.DUMMYFUNCTION("SPLIT(G385,""/"",TRUE)"),13.0)</f>
        <v>13</v>
      </c>
      <c r="I385" s="5">
        <f>IFERROR(__xludf.DUMMYFUNCTION("""COMPUTED_VALUE"""),3.0)</f>
        <v>3</v>
      </c>
      <c r="J385" s="5">
        <f>IFERROR(__xludf.DUMMYFUNCTION("""COMPUTED_VALUE"""),2023.0)</f>
        <v>2023</v>
      </c>
      <c r="N385" s="6">
        <f>STANDARDIZE(F:F,'Estatística'!$E$2,$M$2)</f>
        <v>-0.5269341006</v>
      </c>
      <c r="O385" s="6">
        <f>STANDARDIZE(F:F,'Estatística'!$C$2,$L$2)</f>
        <v>0.1848569258</v>
      </c>
    </row>
    <row r="386" ht="15.75" customHeight="1">
      <c r="A386" s="1">
        <v>37.0</v>
      </c>
      <c r="B386" s="2" t="s">
        <v>225</v>
      </c>
      <c r="C386" s="2" t="s">
        <v>226</v>
      </c>
      <c r="D386" s="2" t="s">
        <v>19</v>
      </c>
      <c r="E386" s="2" t="s">
        <v>33</v>
      </c>
      <c r="F386" s="3">
        <v>24.74</v>
      </c>
      <c r="G386" s="4">
        <v>44998.0</v>
      </c>
      <c r="H386" s="5">
        <f>IFERROR(__xludf.DUMMYFUNCTION("SPLIT(G386,""/"",TRUE)"),13.0)</f>
        <v>13</v>
      </c>
      <c r="I386" s="5">
        <f>IFERROR(__xludf.DUMMYFUNCTION("""COMPUTED_VALUE"""),3.0)</f>
        <v>3</v>
      </c>
      <c r="J386" s="5">
        <f>IFERROR(__xludf.DUMMYFUNCTION("""COMPUTED_VALUE"""),2023.0)</f>
        <v>2023</v>
      </c>
      <c r="N386" s="6">
        <f>STANDARDIZE(F:F,'Estatística'!$E$2,$M$2)</f>
        <v>-0.03930898317</v>
      </c>
      <c r="O386" s="6">
        <f>STANDARDIZE(F:F,'Estatística'!$C$2,$L$2)</f>
        <v>0.2967839959</v>
      </c>
    </row>
    <row r="387" ht="15.75" customHeight="1">
      <c r="A387" s="1">
        <v>65.0</v>
      </c>
      <c r="B387" s="2" t="s">
        <v>189</v>
      </c>
      <c r="C387" s="2" t="s">
        <v>190</v>
      </c>
      <c r="D387" s="2" t="s">
        <v>19</v>
      </c>
      <c r="E387" s="2" t="s">
        <v>32</v>
      </c>
      <c r="F387" s="3">
        <v>40.39</v>
      </c>
      <c r="G387" s="4">
        <v>44998.0</v>
      </c>
      <c r="H387" s="5">
        <f>IFERROR(__xludf.DUMMYFUNCTION("SPLIT(G387,""/"",TRUE)"),13.0)</f>
        <v>13</v>
      </c>
      <c r="I387" s="5">
        <f>IFERROR(__xludf.DUMMYFUNCTION("""COMPUTED_VALUE"""),3.0)</f>
        <v>3</v>
      </c>
      <c r="J387" s="5">
        <f>IFERROR(__xludf.DUMMYFUNCTION("""COMPUTED_VALUE"""),2023.0)</f>
        <v>2023</v>
      </c>
      <c r="N387" s="6">
        <f>STANDARDIZE(F:F,'Estatística'!$E$2,$M$2)</f>
        <v>0.8239639906</v>
      </c>
      <c r="O387" s="6">
        <f>STANDARDIZE(F:F,'Estatística'!$C$2,$L$2)</f>
        <v>0.4949354267</v>
      </c>
    </row>
    <row r="388" ht="15.75" customHeight="1">
      <c r="A388" s="1">
        <v>52.0</v>
      </c>
      <c r="B388" s="2" t="s">
        <v>161</v>
      </c>
      <c r="C388" s="2" t="s">
        <v>162</v>
      </c>
      <c r="D388" s="2" t="s">
        <v>25</v>
      </c>
      <c r="E388" s="2" t="s">
        <v>44</v>
      </c>
      <c r="F388" s="3">
        <v>36.61</v>
      </c>
      <c r="G388" s="4">
        <v>44998.0</v>
      </c>
      <c r="H388" s="5">
        <f>IFERROR(__xludf.DUMMYFUNCTION("SPLIT(G388,""/"",TRUE)"),13.0)</f>
        <v>13</v>
      </c>
      <c r="I388" s="5">
        <f>IFERROR(__xludf.DUMMYFUNCTION("""COMPUTED_VALUE"""),3.0)</f>
        <v>3</v>
      </c>
      <c r="J388" s="5">
        <f>IFERROR(__xludf.DUMMYFUNCTION("""COMPUTED_VALUE"""),2023.0)</f>
        <v>2023</v>
      </c>
      <c r="N388" s="6">
        <f>STANDARDIZE(F:F,'Estatística'!$E$2,$M$2)</f>
        <v>0.6154546078</v>
      </c>
      <c r="O388" s="6">
        <f>STANDARDIZE(F:F,'Estatística'!$C$2,$L$2)</f>
        <v>0.4470752089</v>
      </c>
    </row>
    <row r="389" ht="15.75" customHeight="1">
      <c r="A389" s="1">
        <v>22.0</v>
      </c>
      <c r="B389" s="2" t="s">
        <v>111</v>
      </c>
      <c r="C389" s="2" t="s">
        <v>112</v>
      </c>
      <c r="D389" s="2" t="s">
        <v>25</v>
      </c>
      <c r="E389" s="2" t="s">
        <v>26</v>
      </c>
      <c r="F389" s="3">
        <v>39.62</v>
      </c>
      <c r="G389" s="4">
        <v>44998.0</v>
      </c>
      <c r="H389" s="5">
        <f>IFERROR(__xludf.DUMMYFUNCTION("SPLIT(G389,""/"",TRUE)"),13.0)</f>
        <v>13</v>
      </c>
      <c r="I389" s="5">
        <f>IFERROR(__xludf.DUMMYFUNCTION("""COMPUTED_VALUE"""),3.0)</f>
        <v>3</v>
      </c>
      <c r="J389" s="5">
        <f>IFERROR(__xludf.DUMMYFUNCTION("""COMPUTED_VALUE"""),2023.0)</f>
        <v>2023</v>
      </c>
      <c r="N389" s="6">
        <f>STANDARDIZE(F:F,'Estatística'!$E$2,$M$2)</f>
        <v>0.7814898571</v>
      </c>
      <c r="O389" s="6">
        <f>STANDARDIZE(F:F,'Estatística'!$C$2,$L$2)</f>
        <v>0.4851861231</v>
      </c>
    </row>
    <row r="390" ht="15.75" customHeight="1">
      <c r="A390" s="1">
        <v>65.0</v>
      </c>
      <c r="B390" s="2" t="s">
        <v>189</v>
      </c>
      <c r="C390" s="2" t="s">
        <v>190</v>
      </c>
      <c r="D390" s="2" t="s">
        <v>25</v>
      </c>
      <c r="E390" s="2" t="s">
        <v>38</v>
      </c>
      <c r="F390" s="3">
        <v>4.83</v>
      </c>
      <c r="G390" s="4">
        <v>44999.0</v>
      </c>
      <c r="H390" s="5">
        <f>IFERROR(__xludf.DUMMYFUNCTION("SPLIT(G390,""/"",TRUE)"),14.0)</f>
        <v>14</v>
      </c>
      <c r="I390" s="5">
        <f>IFERROR(__xludf.DUMMYFUNCTION("""COMPUTED_VALUE"""),3.0)</f>
        <v>3</v>
      </c>
      <c r="J390" s="5">
        <f>IFERROR(__xludf.DUMMYFUNCTION("""COMPUTED_VALUE"""),2023.0)</f>
        <v>2023</v>
      </c>
      <c r="N390" s="6">
        <f>STANDARDIZE(F:F,'Estatística'!$E$2,$M$2)</f>
        <v>-1.137568722</v>
      </c>
      <c r="O390" s="6">
        <f>STANDARDIZE(F:F,'Estatística'!$C$2,$L$2)</f>
        <v>0.04469485946</v>
      </c>
    </row>
    <row r="391" ht="15.75" customHeight="1">
      <c r="A391" s="1">
        <v>46.0</v>
      </c>
      <c r="B391" s="2" t="s">
        <v>123</v>
      </c>
      <c r="C391" s="2" t="s">
        <v>124</v>
      </c>
      <c r="D391" s="2" t="s">
        <v>25</v>
      </c>
      <c r="E391" s="2" t="s">
        <v>52</v>
      </c>
      <c r="F391" s="3">
        <v>26.74</v>
      </c>
      <c r="G391" s="4">
        <v>44999.0</v>
      </c>
      <c r="H391" s="5">
        <f>IFERROR(__xludf.DUMMYFUNCTION("SPLIT(G391,""/"",TRUE)"),14.0)</f>
        <v>14</v>
      </c>
      <c r="I391" s="5">
        <f>IFERROR(__xludf.DUMMYFUNCTION("""COMPUTED_VALUE"""),3.0)</f>
        <v>3</v>
      </c>
      <c r="J391" s="5">
        <f>IFERROR(__xludf.DUMMYFUNCTION("""COMPUTED_VALUE"""),2023.0)</f>
        <v>2023</v>
      </c>
      <c r="N391" s="6">
        <f>STANDARDIZE(F:F,'Estatística'!$E$2,$M$2)</f>
        <v>0.0710134416</v>
      </c>
      <c r="O391" s="6">
        <f>STANDARDIZE(F:F,'Estatística'!$C$2,$L$2)</f>
        <v>0.3221068625</v>
      </c>
    </row>
    <row r="392" ht="15.75" customHeight="1">
      <c r="A392" s="1">
        <v>14.0</v>
      </c>
      <c r="B392" s="2" t="s">
        <v>151</v>
      </c>
      <c r="C392" s="2" t="s">
        <v>152</v>
      </c>
      <c r="D392" s="2" t="s">
        <v>19</v>
      </c>
      <c r="E392" s="2" t="s">
        <v>51</v>
      </c>
      <c r="F392" s="3">
        <v>66.49</v>
      </c>
      <c r="G392" s="4">
        <v>44999.0</v>
      </c>
      <c r="H392" s="5">
        <f>IFERROR(__xludf.DUMMYFUNCTION("SPLIT(G392,""/"",TRUE)"),14.0)</f>
        <v>14</v>
      </c>
      <c r="I392" s="5">
        <f>IFERROR(__xludf.DUMMYFUNCTION("""COMPUTED_VALUE"""),3.0)</f>
        <v>3</v>
      </c>
      <c r="J392" s="5">
        <f>IFERROR(__xludf.DUMMYFUNCTION("""COMPUTED_VALUE"""),2023.0)</f>
        <v>2023</v>
      </c>
      <c r="N392" s="6">
        <f>STANDARDIZE(F:F,'Estatística'!$E$2,$M$2)</f>
        <v>2.263671634</v>
      </c>
      <c r="O392" s="6">
        <f>STANDARDIZE(F:F,'Estatística'!$C$2,$L$2)</f>
        <v>0.8253988351</v>
      </c>
    </row>
    <row r="393" ht="15.75" customHeight="1">
      <c r="A393" s="1">
        <v>3.0</v>
      </c>
      <c r="B393" s="2" t="s">
        <v>66</v>
      </c>
      <c r="C393" s="2" t="s">
        <v>67</v>
      </c>
      <c r="D393" s="2" t="s">
        <v>19</v>
      </c>
      <c r="E393" s="2" t="s">
        <v>42</v>
      </c>
      <c r="F393" s="3">
        <v>13.08</v>
      </c>
      <c r="G393" s="4">
        <v>44999.0</v>
      </c>
      <c r="H393" s="5">
        <f>IFERROR(__xludf.DUMMYFUNCTION("SPLIT(G393,""/"",TRUE)"),14.0)</f>
        <v>14</v>
      </c>
      <c r="I393" s="5">
        <f>IFERROR(__xludf.DUMMYFUNCTION("""COMPUTED_VALUE"""),3.0)</f>
        <v>3</v>
      </c>
      <c r="J393" s="5">
        <f>IFERROR(__xludf.DUMMYFUNCTION("""COMPUTED_VALUE"""),2023.0)</f>
        <v>2023</v>
      </c>
      <c r="N393" s="6">
        <f>STANDARDIZE(F:F,'Estatística'!$E$2,$M$2)</f>
        <v>-0.6824887196</v>
      </c>
      <c r="O393" s="6">
        <f>STANDARDIZE(F:F,'Estatística'!$C$2,$L$2)</f>
        <v>0.149151684</v>
      </c>
    </row>
    <row r="394" ht="15.75" customHeight="1">
      <c r="A394" s="1">
        <v>48.0</v>
      </c>
      <c r="B394" s="2" t="s">
        <v>39</v>
      </c>
      <c r="C394" s="2" t="s">
        <v>43</v>
      </c>
      <c r="D394" s="2" t="s">
        <v>19</v>
      </c>
      <c r="E394" s="2" t="s">
        <v>33</v>
      </c>
      <c r="F394" s="3">
        <v>22.72</v>
      </c>
      <c r="G394" s="4">
        <v>44999.0</v>
      </c>
      <c r="H394" s="5">
        <f>IFERROR(__xludf.DUMMYFUNCTION("SPLIT(G394,""/"",TRUE)"),14.0)</f>
        <v>14</v>
      </c>
      <c r="I394" s="5">
        <f>IFERROR(__xludf.DUMMYFUNCTION("""COMPUTED_VALUE"""),3.0)</f>
        <v>3</v>
      </c>
      <c r="J394" s="5">
        <f>IFERROR(__xludf.DUMMYFUNCTION("""COMPUTED_VALUE"""),2023.0)</f>
        <v>2023</v>
      </c>
      <c r="N394" s="6">
        <f>STANDARDIZE(F:F,'Estatística'!$E$2,$M$2)</f>
        <v>-0.1507346322</v>
      </c>
      <c r="O394" s="6">
        <f>STANDARDIZE(F:F,'Estatística'!$C$2,$L$2)</f>
        <v>0.2712079007</v>
      </c>
    </row>
    <row r="395" ht="15.75" customHeight="1">
      <c r="A395" s="1">
        <v>18.0</v>
      </c>
      <c r="B395" s="2" t="s">
        <v>143</v>
      </c>
      <c r="C395" s="2" t="s">
        <v>220</v>
      </c>
      <c r="D395" s="2" t="s">
        <v>25</v>
      </c>
      <c r="E395" s="2" t="s">
        <v>36</v>
      </c>
      <c r="F395" s="3">
        <v>34.39</v>
      </c>
      <c r="G395" s="4">
        <v>44999.0</v>
      </c>
      <c r="H395" s="5">
        <f>IFERROR(__xludf.DUMMYFUNCTION("SPLIT(G395,""/"",TRUE)"),14.0)</f>
        <v>14</v>
      </c>
      <c r="I395" s="5">
        <f>IFERROR(__xludf.DUMMYFUNCTION("""COMPUTED_VALUE"""),3.0)</f>
        <v>3</v>
      </c>
      <c r="J395" s="5">
        <f>IFERROR(__xludf.DUMMYFUNCTION("""COMPUTED_VALUE"""),2023.0)</f>
        <v>2023</v>
      </c>
      <c r="N395" s="6">
        <f>STANDARDIZE(F:F,'Estatística'!$E$2,$M$2)</f>
        <v>0.4929967163</v>
      </c>
      <c r="O395" s="6">
        <f>STANDARDIZE(F:F,'Estatística'!$C$2,$L$2)</f>
        <v>0.418966827</v>
      </c>
    </row>
    <row r="396" ht="15.75" customHeight="1">
      <c r="A396" s="1">
        <v>96.0</v>
      </c>
      <c r="B396" s="2" t="s">
        <v>143</v>
      </c>
      <c r="C396" s="2" t="s">
        <v>144</v>
      </c>
      <c r="D396" s="2" t="s">
        <v>19</v>
      </c>
      <c r="E396" s="2" t="s">
        <v>41</v>
      </c>
      <c r="F396" s="3">
        <v>19.04</v>
      </c>
      <c r="G396" s="4">
        <v>44999.0</v>
      </c>
      <c r="H396" s="5">
        <f>IFERROR(__xludf.DUMMYFUNCTION("SPLIT(G396,""/"",TRUE)"),14.0)</f>
        <v>14</v>
      </c>
      <c r="I396" s="5">
        <f>IFERROR(__xludf.DUMMYFUNCTION("""COMPUTED_VALUE"""),3.0)</f>
        <v>3</v>
      </c>
      <c r="J396" s="5">
        <f>IFERROR(__xludf.DUMMYFUNCTION("""COMPUTED_VALUE"""),2023.0)</f>
        <v>2023</v>
      </c>
      <c r="N396" s="6">
        <f>STANDARDIZE(F:F,'Estatística'!$E$2,$M$2)</f>
        <v>-0.3537278938</v>
      </c>
      <c r="O396" s="6">
        <f>STANDARDIZE(F:F,'Estatística'!$C$2,$L$2)</f>
        <v>0.2246138263</v>
      </c>
    </row>
    <row r="397" ht="15.75" customHeight="1">
      <c r="A397" s="1">
        <v>1.0</v>
      </c>
      <c r="B397" s="2" t="s">
        <v>174</v>
      </c>
      <c r="C397" s="2" t="s">
        <v>175</v>
      </c>
      <c r="D397" s="2" t="s">
        <v>19</v>
      </c>
      <c r="E397" s="2" t="s">
        <v>21</v>
      </c>
      <c r="F397" s="3">
        <v>13.34</v>
      </c>
      <c r="G397" s="4">
        <v>44999.0</v>
      </c>
      <c r="H397" s="5">
        <f>IFERROR(__xludf.DUMMYFUNCTION("SPLIT(G397,""/"",TRUE)"),14.0)</f>
        <v>14</v>
      </c>
      <c r="I397" s="5">
        <f>IFERROR(__xludf.DUMMYFUNCTION("""COMPUTED_VALUE"""),3.0)</f>
        <v>3</v>
      </c>
      <c r="J397" s="5">
        <f>IFERROR(__xludf.DUMMYFUNCTION("""COMPUTED_VALUE"""),2023.0)</f>
        <v>2023</v>
      </c>
      <c r="N397" s="6">
        <f>STANDARDIZE(F:F,'Estatística'!$E$2,$M$2)</f>
        <v>-0.6681468043</v>
      </c>
      <c r="O397" s="6">
        <f>STANDARDIZE(F:F,'Estatística'!$C$2,$L$2)</f>
        <v>0.1524436566</v>
      </c>
    </row>
    <row r="398" ht="15.75" customHeight="1">
      <c r="A398" s="1">
        <v>56.0</v>
      </c>
      <c r="B398" s="2" t="s">
        <v>107</v>
      </c>
      <c r="C398" s="2" t="s">
        <v>108</v>
      </c>
      <c r="D398" s="2" t="s">
        <v>25</v>
      </c>
      <c r="E398" s="2" t="s">
        <v>48</v>
      </c>
      <c r="F398" s="3">
        <v>62.16</v>
      </c>
      <c r="G398" s="4">
        <v>44999.0</v>
      </c>
      <c r="H398" s="5">
        <f>IFERROR(__xludf.DUMMYFUNCTION("SPLIT(G398,""/"",TRUE)"),14.0)</f>
        <v>14</v>
      </c>
      <c r="I398" s="5">
        <f>IFERROR(__xludf.DUMMYFUNCTION("""COMPUTED_VALUE"""),3.0)</f>
        <v>3</v>
      </c>
      <c r="J398" s="5">
        <f>IFERROR(__xludf.DUMMYFUNCTION("""COMPUTED_VALUE"""),2023.0)</f>
        <v>2023</v>
      </c>
      <c r="N398" s="6">
        <f>STANDARDIZE(F:F,'Estatística'!$E$2,$M$2)</f>
        <v>2.024823584</v>
      </c>
      <c r="O398" s="6">
        <f>STANDARDIZE(F:F,'Estatística'!$C$2,$L$2)</f>
        <v>0.7705748291</v>
      </c>
    </row>
    <row r="399" ht="15.75" customHeight="1">
      <c r="A399" s="1">
        <v>50.0</v>
      </c>
      <c r="B399" s="2" t="s">
        <v>29</v>
      </c>
      <c r="C399" s="2" t="s">
        <v>30</v>
      </c>
      <c r="D399" s="2" t="s">
        <v>25</v>
      </c>
      <c r="E399" s="2" t="s">
        <v>21</v>
      </c>
      <c r="F399" s="3">
        <v>11.9</v>
      </c>
      <c r="G399" s="4">
        <v>45000.0</v>
      </c>
      <c r="H399" s="5">
        <f>IFERROR(__xludf.DUMMYFUNCTION("SPLIT(G399,""/"",TRUE)"),15.0)</f>
        <v>15</v>
      </c>
      <c r="I399" s="5">
        <f>IFERROR(__xludf.DUMMYFUNCTION("""COMPUTED_VALUE"""),3.0)</f>
        <v>3</v>
      </c>
      <c r="J399" s="5">
        <f>IFERROR(__xludf.DUMMYFUNCTION("""COMPUTED_VALUE"""),2023.0)</f>
        <v>2023</v>
      </c>
      <c r="N399" s="6">
        <f>STANDARDIZE(F:F,'Estatística'!$E$2,$M$2)</f>
        <v>-0.7475789502</v>
      </c>
      <c r="O399" s="6">
        <f>STANDARDIZE(F:F,'Estatística'!$C$2,$L$2)</f>
        <v>0.1342111927</v>
      </c>
    </row>
    <row r="400" ht="15.75" customHeight="1">
      <c r="A400" s="1">
        <v>63.0</v>
      </c>
      <c r="B400" s="2" t="s">
        <v>205</v>
      </c>
      <c r="C400" s="2" t="s">
        <v>206</v>
      </c>
      <c r="D400" s="2" t="s">
        <v>19</v>
      </c>
      <c r="E400" s="2" t="s">
        <v>45</v>
      </c>
      <c r="F400" s="3">
        <v>4.24</v>
      </c>
      <c r="G400" s="4">
        <v>45000.0</v>
      </c>
      <c r="H400" s="5">
        <f>IFERROR(__xludf.DUMMYFUNCTION("SPLIT(G400,""/"",TRUE)"),15.0)</f>
        <v>15</v>
      </c>
      <c r="I400" s="5">
        <f>IFERROR(__xludf.DUMMYFUNCTION("""COMPUTED_VALUE"""),3.0)</f>
        <v>3</v>
      </c>
      <c r="J400" s="5">
        <f>IFERROR(__xludf.DUMMYFUNCTION("""COMPUTED_VALUE"""),2023.0)</f>
        <v>2023</v>
      </c>
      <c r="N400" s="6">
        <f>STANDARDIZE(F:F,'Estatística'!$E$2,$M$2)</f>
        <v>-1.170113837</v>
      </c>
      <c r="O400" s="6">
        <f>STANDARDIZE(F:F,'Estatística'!$C$2,$L$2)</f>
        <v>0.03722461383</v>
      </c>
    </row>
    <row r="401" ht="15.75" customHeight="1">
      <c r="A401" s="1">
        <v>5.0</v>
      </c>
      <c r="B401" s="2" t="s">
        <v>147</v>
      </c>
      <c r="C401" s="2" t="s">
        <v>148</v>
      </c>
      <c r="D401" s="2" t="s">
        <v>19</v>
      </c>
      <c r="E401" s="2" t="s">
        <v>28</v>
      </c>
      <c r="F401" s="3">
        <v>32.99</v>
      </c>
      <c r="G401" s="4">
        <v>45000.0</v>
      </c>
      <c r="H401" s="5">
        <f>IFERROR(__xludf.DUMMYFUNCTION("SPLIT(G401,""/"",TRUE)"),15.0)</f>
        <v>15</v>
      </c>
      <c r="I401" s="5">
        <f>IFERROR(__xludf.DUMMYFUNCTION("""COMPUTED_VALUE"""),3.0)</f>
        <v>3</v>
      </c>
      <c r="J401" s="5">
        <f>IFERROR(__xludf.DUMMYFUNCTION("""COMPUTED_VALUE"""),2023.0)</f>
        <v>2023</v>
      </c>
      <c r="N401" s="6">
        <f>STANDARDIZE(F:F,'Estatística'!$E$2,$M$2)</f>
        <v>0.415771019</v>
      </c>
      <c r="O401" s="6">
        <f>STANDARDIZE(F:F,'Estatística'!$C$2,$L$2)</f>
        <v>0.4012408205</v>
      </c>
    </row>
    <row r="402" ht="15.75" customHeight="1">
      <c r="A402" s="1">
        <v>84.0</v>
      </c>
      <c r="B402" s="2" t="s">
        <v>121</v>
      </c>
      <c r="C402" s="2" t="s">
        <v>122</v>
      </c>
      <c r="D402" s="2" t="s">
        <v>25</v>
      </c>
      <c r="E402" s="2" t="s">
        <v>45</v>
      </c>
      <c r="F402" s="3">
        <v>1.6</v>
      </c>
      <c r="G402" s="4">
        <v>45000.0</v>
      </c>
      <c r="H402" s="5">
        <f>IFERROR(__xludf.DUMMYFUNCTION("SPLIT(G402,""/"",TRUE)"),15.0)</f>
        <v>15</v>
      </c>
      <c r="I402" s="5">
        <f>IFERROR(__xludf.DUMMYFUNCTION("""COMPUTED_VALUE"""),3.0)</f>
        <v>3</v>
      </c>
      <c r="J402" s="5">
        <f>IFERROR(__xludf.DUMMYFUNCTION("""COMPUTED_VALUE"""),2023.0)</f>
        <v>2023</v>
      </c>
      <c r="N402" s="6">
        <f>STANDARDIZE(F:F,'Estatística'!$E$2,$M$2)</f>
        <v>-1.315739438</v>
      </c>
      <c r="O402" s="6">
        <f>STANDARDIZE(F:F,'Estatística'!$C$2,$L$2)</f>
        <v>0.003798429982</v>
      </c>
    </row>
    <row r="403" ht="15.75" customHeight="1">
      <c r="A403" s="1">
        <v>30.0</v>
      </c>
      <c r="B403" s="2" t="s">
        <v>17</v>
      </c>
      <c r="C403" s="2" t="s">
        <v>18</v>
      </c>
      <c r="D403" s="2" t="s">
        <v>19</v>
      </c>
      <c r="E403" s="2" t="s">
        <v>70</v>
      </c>
      <c r="F403" s="3">
        <v>12.06</v>
      </c>
      <c r="G403" s="4">
        <v>45000.0</v>
      </c>
      <c r="H403" s="5">
        <f>IFERROR(__xludf.DUMMYFUNCTION("SPLIT(G403,""/"",TRUE)"),15.0)</f>
        <v>15</v>
      </c>
      <c r="I403" s="5">
        <f>IFERROR(__xludf.DUMMYFUNCTION("""COMPUTED_VALUE"""),3.0)</f>
        <v>3</v>
      </c>
      <c r="J403" s="5">
        <f>IFERROR(__xludf.DUMMYFUNCTION("""COMPUTED_VALUE"""),2023.0)</f>
        <v>2023</v>
      </c>
      <c r="N403" s="6">
        <f>STANDARDIZE(F:F,'Estatística'!$E$2,$M$2)</f>
        <v>-0.7387531562</v>
      </c>
      <c r="O403" s="6">
        <f>STANDARDIZE(F:F,'Estatística'!$C$2,$L$2)</f>
        <v>0.136237022</v>
      </c>
    </row>
    <row r="404" ht="15.75" customHeight="1">
      <c r="A404" s="1">
        <v>61.0</v>
      </c>
      <c r="B404" s="2" t="s">
        <v>86</v>
      </c>
      <c r="C404" s="2" t="s">
        <v>87</v>
      </c>
      <c r="D404" s="2" t="s">
        <v>19</v>
      </c>
      <c r="E404" s="2" t="s">
        <v>42</v>
      </c>
      <c r="F404" s="3">
        <v>15.41</v>
      </c>
      <c r="G404" s="4">
        <v>45000.0</v>
      </c>
      <c r="H404" s="5">
        <f>IFERROR(__xludf.DUMMYFUNCTION("SPLIT(G404,""/"",TRUE)"),15.0)</f>
        <v>15</v>
      </c>
      <c r="I404" s="5">
        <f>IFERROR(__xludf.DUMMYFUNCTION("""COMPUTED_VALUE"""),3.0)</f>
        <v>3</v>
      </c>
      <c r="J404" s="5">
        <f>IFERROR(__xludf.DUMMYFUNCTION("""COMPUTED_VALUE"""),2023.0)</f>
        <v>2023</v>
      </c>
      <c r="N404" s="6">
        <f>STANDARDIZE(F:F,'Estatística'!$E$2,$M$2)</f>
        <v>-0.5539630947</v>
      </c>
      <c r="O404" s="6">
        <f>STANDARDIZE(F:F,'Estatística'!$C$2,$L$2)</f>
        <v>0.1786528235</v>
      </c>
    </row>
    <row r="405" ht="15.75" customHeight="1">
      <c r="A405" s="1">
        <v>29.0</v>
      </c>
      <c r="B405" s="2" t="s">
        <v>102</v>
      </c>
      <c r="C405" s="2" t="s">
        <v>103</v>
      </c>
      <c r="D405" s="2" t="s">
        <v>25</v>
      </c>
      <c r="E405" s="2" t="s">
        <v>41</v>
      </c>
      <c r="F405" s="3">
        <v>18.35</v>
      </c>
      <c r="G405" s="4">
        <v>45000.0</v>
      </c>
      <c r="H405" s="5">
        <f>IFERROR(__xludf.DUMMYFUNCTION("SPLIT(G405,""/"",TRUE)"),15.0)</f>
        <v>15</v>
      </c>
      <c r="I405" s="5">
        <f>IFERROR(__xludf.DUMMYFUNCTION("""COMPUTED_VALUE"""),3.0)</f>
        <v>3</v>
      </c>
      <c r="J405" s="5">
        <f>IFERROR(__xludf.DUMMYFUNCTION("""COMPUTED_VALUE"""),2023.0)</f>
        <v>2023</v>
      </c>
      <c r="N405" s="6">
        <f>STANDARDIZE(F:F,'Estatística'!$E$2,$M$2)</f>
        <v>-0.3917891303</v>
      </c>
      <c r="O405" s="6">
        <f>STANDARDIZE(F:F,'Estatística'!$C$2,$L$2)</f>
        <v>0.2158774373</v>
      </c>
    </row>
    <row r="406" ht="15.75" customHeight="1">
      <c r="A406" s="1">
        <v>6.0</v>
      </c>
      <c r="B406" s="2" t="s">
        <v>163</v>
      </c>
      <c r="C406" s="2" t="s">
        <v>164</v>
      </c>
      <c r="D406" s="2" t="s">
        <v>25</v>
      </c>
      <c r="E406" s="2" t="s">
        <v>28</v>
      </c>
      <c r="F406" s="3">
        <v>33.45</v>
      </c>
      <c r="G406" s="4">
        <v>45001.0</v>
      </c>
      <c r="H406" s="5">
        <f>IFERROR(__xludf.DUMMYFUNCTION("SPLIT(G406,""/"",TRUE)"),16.0)</f>
        <v>16</v>
      </c>
      <c r="I406" s="5">
        <f>IFERROR(__xludf.DUMMYFUNCTION("""COMPUTED_VALUE"""),3.0)</f>
        <v>3</v>
      </c>
      <c r="J406" s="5">
        <f>IFERROR(__xludf.DUMMYFUNCTION("""COMPUTED_VALUE"""),2023.0)</f>
        <v>2023</v>
      </c>
      <c r="N406" s="6">
        <f>STANDARDIZE(F:F,'Estatística'!$E$2,$M$2)</f>
        <v>0.4411451767</v>
      </c>
      <c r="O406" s="6">
        <f>STANDARDIZE(F:F,'Estatística'!$C$2,$L$2)</f>
        <v>0.4070650798</v>
      </c>
    </row>
    <row r="407" ht="15.75" customHeight="1">
      <c r="A407" s="1">
        <v>9.0</v>
      </c>
      <c r="B407" s="2" t="s">
        <v>187</v>
      </c>
      <c r="C407" s="2" t="s">
        <v>188</v>
      </c>
      <c r="D407" s="2" t="s">
        <v>25</v>
      </c>
      <c r="E407" s="2" t="s">
        <v>38</v>
      </c>
      <c r="F407" s="3">
        <v>5.36</v>
      </c>
      <c r="G407" s="4">
        <v>45001.0</v>
      </c>
      <c r="H407" s="5">
        <f>IFERROR(__xludf.DUMMYFUNCTION("SPLIT(G407,""/"",TRUE)"),16.0)</f>
        <v>16</v>
      </c>
      <c r="I407" s="5">
        <f>IFERROR(__xludf.DUMMYFUNCTION("""COMPUTED_VALUE"""),3.0)</f>
        <v>3</v>
      </c>
      <c r="J407" s="5">
        <f>IFERROR(__xludf.DUMMYFUNCTION("""COMPUTED_VALUE"""),2023.0)</f>
        <v>2023</v>
      </c>
      <c r="N407" s="6">
        <f>STANDARDIZE(F:F,'Estatística'!$E$2,$M$2)</f>
        <v>-1.108333279</v>
      </c>
      <c r="O407" s="6">
        <f>STANDARDIZE(F:F,'Estatística'!$C$2,$L$2)</f>
        <v>0.05140541909</v>
      </c>
    </row>
    <row r="408" ht="15.75" customHeight="1">
      <c r="A408" s="1">
        <v>78.0</v>
      </c>
      <c r="B408" s="2" t="s">
        <v>23</v>
      </c>
      <c r="C408" s="2" t="s">
        <v>24</v>
      </c>
      <c r="D408" s="2" t="s">
        <v>25</v>
      </c>
      <c r="E408" s="2" t="s">
        <v>57</v>
      </c>
      <c r="F408" s="3">
        <v>21.01</v>
      </c>
      <c r="G408" s="4">
        <v>45002.0</v>
      </c>
      <c r="H408" s="5">
        <f>IFERROR(__xludf.DUMMYFUNCTION("SPLIT(G408,""/"",TRUE)"),17.0)</f>
        <v>17</v>
      </c>
      <c r="I408" s="5">
        <f>IFERROR(__xludf.DUMMYFUNCTION("""COMPUTED_VALUE"""),3.0)</f>
        <v>3</v>
      </c>
      <c r="J408" s="5">
        <f>IFERROR(__xludf.DUMMYFUNCTION("""COMPUTED_VALUE"""),2023.0)</f>
        <v>2023</v>
      </c>
      <c r="N408" s="6">
        <f>STANDARDIZE(F:F,'Estatística'!$E$2,$M$2)</f>
        <v>-0.2450603054</v>
      </c>
      <c r="O408" s="6">
        <f>STANDARDIZE(F:F,'Estatística'!$C$2,$L$2)</f>
        <v>0.2495568498</v>
      </c>
    </row>
    <row r="409" ht="15.75" customHeight="1">
      <c r="A409" s="1">
        <v>68.0</v>
      </c>
      <c r="B409" s="2" t="s">
        <v>39</v>
      </c>
      <c r="C409" s="2" t="s">
        <v>40</v>
      </c>
      <c r="D409" s="2" t="s">
        <v>19</v>
      </c>
      <c r="E409" s="2" t="s">
        <v>42</v>
      </c>
      <c r="F409" s="3">
        <v>19.26</v>
      </c>
      <c r="G409" s="4">
        <v>45002.0</v>
      </c>
      <c r="H409" s="5">
        <f>IFERROR(__xludf.DUMMYFUNCTION("SPLIT(G409,""/"",TRUE)"),17.0)</f>
        <v>17</v>
      </c>
      <c r="I409" s="5">
        <f>IFERROR(__xludf.DUMMYFUNCTION("""COMPUTED_VALUE"""),3.0)</f>
        <v>3</v>
      </c>
      <c r="J409" s="5">
        <f>IFERROR(__xludf.DUMMYFUNCTION("""COMPUTED_VALUE"""),2023.0)</f>
        <v>2023</v>
      </c>
      <c r="N409" s="6">
        <f>STANDARDIZE(F:F,'Estatística'!$E$2,$M$2)</f>
        <v>-0.341592427</v>
      </c>
      <c r="O409" s="6">
        <f>STANDARDIZE(F:F,'Estatística'!$C$2,$L$2)</f>
        <v>0.2273993416</v>
      </c>
    </row>
    <row r="410" ht="15.75" customHeight="1">
      <c r="A410" s="1">
        <v>71.0</v>
      </c>
      <c r="B410" s="2" t="s">
        <v>130</v>
      </c>
      <c r="C410" s="2" t="s">
        <v>131</v>
      </c>
      <c r="D410" s="2" t="s">
        <v>19</v>
      </c>
      <c r="E410" s="2" t="s">
        <v>37</v>
      </c>
      <c r="F410" s="3">
        <v>11.95</v>
      </c>
      <c r="G410" s="4">
        <v>45002.0</v>
      </c>
      <c r="H410" s="5">
        <f>IFERROR(__xludf.DUMMYFUNCTION("SPLIT(G410,""/"",TRUE)"),17.0)</f>
        <v>17</v>
      </c>
      <c r="I410" s="5">
        <f>IFERROR(__xludf.DUMMYFUNCTION("""COMPUTED_VALUE"""),3.0)</f>
        <v>3</v>
      </c>
      <c r="J410" s="5">
        <f>IFERROR(__xludf.DUMMYFUNCTION("""COMPUTED_VALUE"""),2023.0)</f>
        <v>2023</v>
      </c>
      <c r="N410" s="6">
        <f>STANDARDIZE(F:F,'Estatística'!$E$2,$M$2)</f>
        <v>-0.7448208896</v>
      </c>
      <c r="O410" s="6">
        <f>STANDARDIZE(F:F,'Estatística'!$C$2,$L$2)</f>
        <v>0.1348442644</v>
      </c>
    </row>
    <row r="411" ht="15.75" customHeight="1">
      <c r="A411" s="1">
        <v>2.0</v>
      </c>
      <c r="B411" s="2" t="s">
        <v>68</v>
      </c>
      <c r="C411" s="2" t="s">
        <v>69</v>
      </c>
      <c r="D411" s="2" t="s">
        <v>19</v>
      </c>
      <c r="E411" s="2" t="s">
        <v>28</v>
      </c>
      <c r="F411" s="3">
        <v>34.22</v>
      </c>
      <c r="G411" s="4">
        <v>45002.0</v>
      </c>
      <c r="H411" s="5">
        <f>IFERROR(__xludf.DUMMYFUNCTION("SPLIT(G411,""/"",TRUE)"),17.0)</f>
        <v>17</v>
      </c>
      <c r="I411" s="5">
        <f>IFERROR(__xludf.DUMMYFUNCTION("""COMPUTED_VALUE"""),3.0)</f>
        <v>3</v>
      </c>
      <c r="J411" s="5">
        <f>IFERROR(__xludf.DUMMYFUNCTION("""COMPUTED_VALUE"""),2023.0)</f>
        <v>2023</v>
      </c>
      <c r="N411" s="6">
        <f>STANDARDIZE(F:F,'Estatística'!$E$2,$M$2)</f>
        <v>0.4836193102</v>
      </c>
      <c r="O411" s="6">
        <f>STANDARDIZE(F:F,'Estatística'!$C$2,$L$2)</f>
        <v>0.4168143834</v>
      </c>
    </row>
    <row r="412" ht="15.75" customHeight="1">
      <c r="A412" s="1">
        <v>73.0</v>
      </c>
      <c r="B412" s="2" t="s">
        <v>203</v>
      </c>
      <c r="C412" s="2" t="s">
        <v>204</v>
      </c>
      <c r="D412" s="2" t="s">
        <v>19</v>
      </c>
      <c r="E412" s="2" t="s">
        <v>32</v>
      </c>
      <c r="F412" s="3">
        <v>39.01</v>
      </c>
      <c r="G412" s="4">
        <v>45002.0</v>
      </c>
      <c r="H412" s="5">
        <f>IFERROR(__xludf.DUMMYFUNCTION("SPLIT(G412,""/"",TRUE)"),17.0)</f>
        <v>17</v>
      </c>
      <c r="I412" s="5">
        <f>IFERROR(__xludf.DUMMYFUNCTION("""COMPUTED_VALUE"""),3.0)</f>
        <v>3</v>
      </c>
      <c r="J412" s="5">
        <f>IFERROR(__xludf.DUMMYFUNCTION("""COMPUTED_VALUE"""),2023.0)</f>
        <v>2023</v>
      </c>
      <c r="N412" s="6">
        <f>STANDARDIZE(F:F,'Estatística'!$E$2,$M$2)</f>
        <v>0.7478415175</v>
      </c>
      <c r="O412" s="6">
        <f>STANDARDIZE(F:F,'Estatística'!$C$2,$L$2)</f>
        <v>0.4774626488</v>
      </c>
    </row>
    <row r="413" ht="15.75" customHeight="1">
      <c r="A413" s="1">
        <v>39.0</v>
      </c>
      <c r="B413" s="2" t="s">
        <v>73</v>
      </c>
      <c r="C413" s="2" t="s">
        <v>74</v>
      </c>
      <c r="D413" s="2" t="s">
        <v>25</v>
      </c>
      <c r="E413" s="2" t="s">
        <v>37</v>
      </c>
      <c r="F413" s="3">
        <v>12.78</v>
      </c>
      <c r="G413" s="4">
        <v>45002.0</v>
      </c>
      <c r="H413" s="5">
        <f>IFERROR(__xludf.DUMMYFUNCTION("SPLIT(G413,""/"",TRUE)"),17.0)</f>
        <v>17</v>
      </c>
      <c r="I413" s="5">
        <f>IFERROR(__xludf.DUMMYFUNCTION("""COMPUTED_VALUE"""),3.0)</f>
        <v>3</v>
      </c>
      <c r="J413" s="5">
        <f>IFERROR(__xludf.DUMMYFUNCTION("""COMPUTED_VALUE"""),2023.0)</f>
        <v>2023</v>
      </c>
      <c r="N413" s="6">
        <f>STANDARDIZE(F:F,'Estatística'!$E$2,$M$2)</f>
        <v>-0.6990370833</v>
      </c>
      <c r="O413" s="6">
        <f>STANDARDIZE(F:F,'Estatística'!$C$2,$L$2)</f>
        <v>0.145353254</v>
      </c>
    </row>
    <row r="414" ht="15.75" customHeight="1">
      <c r="A414" s="1">
        <v>67.0</v>
      </c>
      <c r="B414" s="2" t="s">
        <v>184</v>
      </c>
      <c r="C414" s="2" t="s">
        <v>185</v>
      </c>
      <c r="D414" s="2" t="s">
        <v>19</v>
      </c>
      <c r="E414" s="2" t="s">
        <v>37</v>
      </c>
      <c r="F414" s="3">
        <v>15.72</v>
      </c>
      <c r="G414" s="4">
        <v>45003.0</v>
      </c>
      <c r="H414" s="5">
        <f>IFERROR(__xludf.DUMMYFUNCTION("SPLIT(G414,""/"",TRUE)"),18.0)</f>
        <v>18</v>
      </c>
      <c r="I414" s="5">
        <f>IFERROR(__xludf.DUMMYFUNCTION("""COMPUTED_VALUE"""),3.0)</f>
        <v>3</v>
      </c>
      <c r="J414" s="5">
        <f>IFERROR(__xludf.DUMMYFUNCTION("""COMPUTED_VALUE"""),2023.0)</f>
        <v>2023</v>
      </c>
      <c r="N414" s="6">
        <f>STANDARDIZE(F:F,'Estatística'!$E$2,$M$2)</f>
        <v>-0.5368631189</v>
      </c>
      <c r="O414" s="6">
        <f>STANDARDIZE(F:F,'Estatística'!$C$2,$L$2)</f>
        <v>0.1825778678</v>
      </c>
    </row>
    <row r="415" ht="15.75" customHeight="1">
      <c r="A415" s="1">
        <v>11.0</v>
      </c>
      <c r="B415" s="2" t="s">
        <v>207</v>
      </c>
      <c r="C415" s="2" t="s">
        <v>208</v>
      </c>
      <c r="D415" s="2" t="s">
        <v>25</v>
      </c>
      <c r="E415" s="2" t="s">
        <v>45</v>
      </c>
      <c r="F415" s="3">
        <v>3.57</v>
      </c>
      <c r="G415" s="4">
        <v>45003.0</v>
      </c>
      <c r="H415" s="5">
        <f>IFERROR(__xludf.DUMMYFUNCTION("SPLIT(G415,""/"",TRUE)"),18.0)</f>
        <v>18</v>
      </c>
      <c r="I415" s="5">
        <f>IFERROR(__xludf.DUMMYFUNCTION("""COMPUTED_VALUE"""),3.0)</f>
        <v>3</v>
      </c>
      <c r="J415" s="5">
        <f>IFERROR(__xludf.DUMMYFUNCTION("""COMPUTED_VALUE"""),2023.0)</f>
        <v>2023</v>
      </c>
      <c r="N415" s="6">
        <f>STANDARDIZE(F:F,'Estatística'!$E$2,$M$2)</f>
        <v>-1.207071849</v>
      </c>
      <c r="O415" s="6">
        <f>STANDARDIZE(F:F,'Estatística'!$C$2,$L$2)</f>
        <v>0.02874145353</v>
      </c>
    </row>
    <row r="416" ht="15.75" customHeight="1">
      <c r="A416" s="1">
        <v>76.0</v>
      </c>
      <c r="B416" s="2" t="s">
        <v>193</v>
      </c>
      <c r="C416" s="2" t="s">
        <v>194</v>
      </c>
      <c r="D416" s="2" t="s">
        <v>19</v>
      </c>
      <c r="E416" s="2" t="s">
        <v>42</v>
      </c>
      <c r="F416" s="3">
        <v>12.11</v>
      </c>
      <c r="G416" s="4">
        <v>45003.0</v>
      </c>
      <c r="H416" s="5">
        <f>IFERROR(__xludf.DUMMYFUNCTION("SPLIT(G416,""/"",TRUE)"),18.0)</f>
        <v>18</v>
      </c>
      <c r="I416" s="5">
        <f>IFERROR(__xludf.DUMMYFUNCTION("""COMPUTED_VALUE"""),3.0)</f>
        <v>3</v>
      </c>
      <c r="J416" s="5">
        <f>IFERROR(__xludf.DUMMYFUNCTION("""COMPUTED_VALUE"""),2023.0)</f>
        <v>2023</v>
      </c>
      <c r="N416" s="6">
        <f>STANDARDIZE(F:F,'Estatística'!$E$2,$M$2)</f>
        <v>-0.7359950956</v>
      </c>
      <c r="O416" s="6">
        <f>STANDARDIZE(F:F,'Estatística'!$C$2,$L$2)</f>
        <v>0.1368700937</v>
      </c>
    </row>
    <row r="417" ht="15.75" customHeight="1">
      <c r="A417" s="1">
        <v>51.0</v>
      </c>
      <c r="B417" s="2" t="s">
        <v>213</v>
      </c>
      <c r="C417" s="2" t="s">
        <v>214</v>
      </c>
      <c r="D417" s="2" t="s">
        <v>19</v>
      </c>
      <c r="E417" s="2" t="s">
        <v>36</v>
      </c>
      <c r="F417" s="3">
        <v>28.96</v>
      </c>
      <c r="G417" s="4">
        <v>45003.0</v>
      </c>
      <c r="H417" s="5">
        <f>IFERROR(__xludf.DUMMYFUNCTION("SPLIT(G417,""/"",TRUE)"),18.0)</f>
        <v>18</v>
      </c>
      <c r="I417" s="5">
        <f>IFERROR(__xludf.DUMMYFUNCTION("""COMPUTED_VALUE"""),3.0)</f>
        <v>3</v>
      </c>
      <c r="J417" s="5">
        <f>IFERROR(__xludf.DUMMYFUNCTION("""COMPUTED_VALUE"""),2023.0)</f>
        <v>2023</v>
      </c>
      <c r="N417" s="6">
        <f>STANDARDIZE(F:F,'Estatística'!$E$2,$M$2)</f>
        <v>0.1934713331</v>
      </c>
      <c r="O417" s="6">
        <f>STANDARDIZE(F:F,'Estatística'!$C$2,$L$2)</f>
        <v>0.3502152444</v>
      </c>
    </row>
    <row r="418" ht="15.75" customHeight="1">
      <c r="A418" s="1">
        <v>34.0</v>
      </c>
      <c r="B418" s="2" t="s">
        <v>157</v>
      </c>
      <c r="C418" s="2" t="s">
        <v>158</v>
      </c>
      <c r="D418" s="2" t="s">
        <v>19</v>
      </c>
      <c r="E418" s="2" t="s">
        <v>41</v>
      </c>
      <c r="F418" s="3">
        <v>20.61</v>
      </c>
      <c r="G418" s="4">
        <v>45003.0</v>
      </c>
      <c r="H418" s="5">
        <f>IFERROR(__xludf.DUMMYFUNCTION("SPLIT(G418,""/"",TRUE)"),18.0)</f>
        <v>18</v>
      </c>
      <c r="I418" s="5">
        <f>IFERROR(__xludf.DUMMYFUNCTION("""COMPUTED_VALUE"""),3.0)</f>
        <v>3</v>
      </c>
      <c r="J418" s="5">
        <f>IFERROR(__xludf.DUMMYFUNCTION("""COMPUTED_VALUE"""),2023.0)</f>
        <v>2023</v>
      </c>
      <c r="N418" s="6">
        <f>STANDARDIZE(F:F,'Estatística'!$E$2,$M$2)</f>
        <v>-0.2671247903</v>
      </c>
      <c r="O418" s="6">
        <f>STANDARDIZE(F:F,'Estatística'!$C$2,$L$2)</f>
        <v>0.2444922765</v>
      </c>
    </row>
    <row r="419" ht="15.75" customHeight="1">
      <c r="A419" s="1">
        <v>64.0</v>
      </c>
      <c r="B419" s="2" t="s">
        <v>139</v>
      </c>
      <c r="C419" s="2" t="s">
        <v>140</v>
      </c>
      <c r="D419" s="2" t="s">
        <v>19</v>
      </c>
      <c r="E419" s="2" t="s">
        <v>45</v>
      </c>
      <c r="F419" s="3">
        <v>2.05</v>
      </c>
      <c r="G419" s="4">
        <v>45004.0</v>
      </c>
      <c r="H419" s="5">
        <f>IFERROR(__xludf.DUMMYFUNCTION("SPLIT(G419,""/"",TRUE)"),19.0)</f>
        <v>19</v>
      </c>
      <c r="I419" s="5">
        <f>IFERROR(__xludf.DUMMYFUNCTION("""COMPUTED_VALUE"""),3.0)</f>
        <v>3</v>
      </c>
      <c r="J419" s="5">
        <f>IFERROR(__xludf.DUMMYFUNCTION("""COMPUTED_VALUE"""),2023.0)</f>
        <v>2023</v>
      </c>
      <c r="N419" s="6">
        <f>STANDARDIZE(F:F,'Estatística'!$E$2,$M$2)</f>
        <v>-1.290916892</v>
      </c>
      <c r="O419" s="6">
        <f>STANDARDIZE(F:F,'Estatística'!$C$2,$L$2)</f>
        <v>0.009496074956</v>
      </c>
    </row>
    <row r="420" ht="15.75" customHeight="1">
      <c r="A420" s="1">
        <v>96.0</v>
      </c>
      <c r="B420" s="2" t="s">
        <v>143</v>
      </c>
      <c r="C420" s="2" t="s">
        <v>144</v>
      </c>
      <c r="D420" s="2" t="s">
        <v>25</v>
      </c>
      <c r="E420" s="2" t="s">
        <v>33</v>
      </c>
      <c r="F420" s="3">
        <v>25.43</v>
      </c>
      <c r="G420" s="4">
        <v>45004.0</v>
      </c>
      <c r="H420" s="5">
        <f>IFERROR(__xludf.DUMMYFUNCTION("SPLIT(G420,""/"",TRUE)"),19.0)</f>
        <v>19</v>
      </c>
      <c r="I420" s="5">
        <f>IFERROR(__xludf.DUMMYFUNCTION("""COMPUTED_VALUE"""),3.0)</f>
        <v>3</v>
      </c>
      <c r="J420" s="5">
        <f>IFERROR(__xludf.DUMMYFUNCTION("""COMPUTED_VALUE"""),2023.0)</f>
        <v>2023</v>
      </c>
      <c r="N420" s="6">
        <f>STANDARDIZE(F:F,'Estatística'!$E$2,$M$2)</f>
        <v>-0.001247746624</v>
      </c>
      <c r="O420" s="6">
        <f>STANDARDIZE(F:F,'Estatística'!$C$2,$L$2)</f>
        <v>0.3055203849</v>
      </c>
    </row>
    <row r="421" ht="15.75" customHeight="1">
      <c r="A421" s="1">
        <v>68.0</v>
      </c>
      <c r="B421" s="2" t="s">
        <v>39</v>
      </c>
      <c r="C421" s="2" t="s">
        <v>40</v>
      </c>
      <c r="D421" s="2" t="s">
        <v>25</v>
      </c>
      <c r="E421" s="2" t="s">
        <v>38</v>
      </c>
      <c r="F421" s="3">
        <v>2.33</v>
      </c>
      <c r="G421" s="4">
        <v>45004.0</v>
      </c>
      <c r="H421" s="5">
        <f>IFERROR(__xludf.DUMMYFUNCTION("SPLIT(G421,""/"",TRUE)"),19.0)</f>
        <v>19</v>
      </c>
      <c r="I421" s="5">
        <f>IFERROR(__xludf.DUMMYFUNCTION("""COMPUTED_VALUE"""),3.0)</f>
        <v>3</v>
      </c>
      <c r="J421" s="5">
        <f>IFERROR(__xludf.DUMMYFUNCTION("""COMPUTED_VALUE"""),2023.0)</f>
        <v>2023</v>
      </c>
      <c r="N421" s="6">
        <f>STANDARDIZE(F:F,'Estatística'!$E$2,$M$2)</f>
        <v>-1.275471753</v>
      </c>
      <c r="O421" s="6">
        <f>STANDARDIZE(F:F,'Estatística'!$C$2,$L$2)</f>
        <v>0.01304127627</v>
      </c>
    </row>
    <row r="422" ht="15.75" customHeight="1">
      <c r="A422" s="1">
        <v>67.0</v>
      </c>
      <c r="B422" s="2" t="s">
        <v>184</v>
      </c>
      <c r="C422" s="2" t="s">
        <v>185</v>
      </c>
      <c r="D422" s="2" t="s">
        <v>19</v>
      </c>
      <c r="E422" s="2" t="s">
        <v>28</v>
      </c>
      <c r="F422" s="3">
        <v>40.58</v>
      </c>
      <c r="G422" s="4">
        <v>45004.0</v>
      </c>
      <c r="H422" s="5">
        <f>IFERROR(__xludf.DUMMYFUNCTION("SPLIT(G422,""/"",TRUE)"),19.0)</f>
        <v>19</v>
      </c>
      <c r="I422" s="5">
        <f>IFERROR(__xludf.DUMMYFUNCTION("""COMPUTED_VALUE"""),3.0)</f>
        <v>3</v>
      </c>
      <c r="J422" s="5">
        <f>IFERROR(__xludf.DUMMYFUNCTION("""COMPUTED_VALUE"""),2023.0)</f>
        <v>2023</v>
      </c>
      <c r="N422" s="6">
        <f>STANDARDIZE(F:F,'Estatística'!$E$2,$M$2)</f>
        <v>0.834444621</v>
      </c>
      <c r="O422" s="6">
        <f>STANDARDIZE(F:F,'Estatística'!$C$2,$L$2)</f>
        <v>0.497341099</v>
      </c>
    </row>
    <row r="423" ht="15.75" customHeight="1">
      <c r="A423" s="1">
        <v>21.0</v>
      </c>
      <c r="B423" s="2" t="s">
        <v>166</v>
      </c>
      <c r="C423" s="2" t="s">
        <v>167</v>
      </c>
      <c r="D423" s="2" t="s">
        <v>25</v>
      </c>
      <c r="E423" s="2" t="s">
        <v>37</v>
      </c>
      <c r="F423" s="3">
        <v>12.7</v>
      </c>
      <c r="G423" s="4">
        <v>45004.0</v>
      </c>
      <c r="H423" s="5">
        <f>IFERROR(__xludf.DUMMYFUNCTION("SPLIT(G423,""/"",TRUE)"),19.0)</f>
        <v>19</v>
      </c>
      <c r="I423" s="5">
        <f>IFERROR(__xludf.DUMMYFUNCTION("""COMPUTED_VALUE"""),3.0)</f>
        <v>3</v>
      </c>
      <c r="J423" s="5">
        <f>IFERROR(__xludf.DUMMYFUNCTION("""COMPUTED_VALUE"""),2023.0)</f>
        <v>2023</v>
      </c>
      <c r="N423" s="6">
        <f>STANDARDIZE(F:F,'Estatística'!$E$2,$M$2)</f>
        <v>-0.7034499803</v>
      </c>
      <c r="O423" s="6">
        <f>STANDARDIZE(F:F,'Estatística'!$C$2,$L$2)</f>
        <v>0.1443403393</v>
      </c>
    </row>
    <row r="424" ht="15.75" customHeight="1">
      <c r="A424" s="1">
        <v>36.0</v>
      </c>
      <c r="B424" s="2" t="s">
        <v>75</v>
      </c>
      <c r="C424" s="2" t="s">
        <v>76</v>
      </c>
      <c r="D424" s="2" t="s">
        <v>19</v>
      </c>
      <c r="E424" s="2" t="s">
        <v>44</v>
      </c>
      <c r="F424" s="3">
        <v>37.81</v>
      </c>
      <c r="G424" s="4">
        <v>45004.0</v>
      </c>
      <c r="H424" s="5">
        <f>IFERROR(__xludf.DUMMYFUNCTION("SPLIT(G424,""/"",TRUE)"),19.0)</f>
        <v>19</v>
      </c>
      <c r="I424" s="5">
        <f>IFERROR(__xludf.DUMMYFUNCTION("""COMPUTED_VALUE"""),3.0)</f>
        <v>3</v>
      </c>
      <c r="J424" s="5">
        <f>IFERROR(__xludf.DUMMYFUNCTION("""COMPUTED_VALUE"""),2023.0)</f>
        <v>2023</v>
      </c>
      <c r="N424" s="6">
        <f>STANDARDIZE(F:F,'Estatística'!$E$2,$M$2)</f>
        <v>0.6816480627</v>
      </c>
      <c r="O424" s="6">
        <f>STANDARDIZE(F:F,'Estatística'!$C$2,$L$2)</f>
        <v>0.4622689288</v>
      </c>
    </row>
    <row r="425" ht="15.75" customHeight="1">
      <c r="A425" s="1">
        <v>95.0</v>
      </c>
      <c r="B425" s="2" t="s">
        <v>90</v>
      </c>
      <c r="C425" s="2" t="s">
        <v>91</v>
      </c>
      <c r="D425" s="2" t="s">
        <v>19</v>
      </c>
      <c r="E425" s="2" t="s">
        <v>57</v>
      </c>
      <c r="F425" s="3">
        <v>14.51</v>
      </c>
      <c r="G425" s="4">
        <v>45005.0</v>
      </c>
      <c r="H425" s="5">
        <f>IFERROR(__xludf.DUMMYFUNCTION("SPLIT(G425,""/"",TRUE)"),20.0)</f>
        <v>20</v>
      </c>
      <c r="I425" s="5">
        <f>IFERROR(__xludf.DUMMYFUNCTION("""COMPUTED_VALUE"""),3.0)</f>
        <v>3</v>
      </c>
      <c r="J425" s="5">
        <f>IFERROR(__xludf.DUMMYFUNCTION("""COMPUTED_VALUE"""),2023.0)</f>
        <v>2023</v>
      </c>
      <c r="N425" s="6">
        <f>STANDARDIZE(F:F,'Estatística'!$E$2,$M$2)</f>
        <v>-0.6036081859</v>
      </c>
      <c r="O425" s="6">
        <f>STANDARDIZE(F:F,'Estatística'!$C$2,$L$2)</f>
        <v>0.1672575336</v>
      </c>
    </row>
    <row r="426" ht="15.75" customHeight="1">
      <c r="A426" s="1">
        <v>54.0</v>
      </c>
      <c r="B426" s="2" t="s">
        <v>71</v>
      </c>
      <c r="C426" s="2" t="s">
        <v>72</v>
      </c>
      <c r="D426" s="2" t="s">
        <v>19</v>
      </c>
      <c r="E426" s="2" t="s">
        <v>57</v>
      </c>
      <c r="F426" s="3">
        <v>14.65</v>
      </c>
      <c r="G426" s="4">
        <v>45005.0</v>
      </c>
      <c r="H426" s="5">
        <f>IFERROR(__xludf.DUMMYFUNCTION("SPLIT(G426,""/"",TRUE)"),20.0)</f>
        <v>20</v>
      </c>
      <c r="I426" s="5">
        <f>IFERROR(__xludf.DUMMYFUNCTION("""COMPUTED_VALUE"""),3.0)</f>
        <v>3</v>
      </c>
      <c r="J426" s="5">
        <f>IFERROR(__xludf.DUMMYFUNCTION("""COMPUTED_VALUE"""),2023.0)</f>
        <v>2023</v>
      </c>
      <c r="N426" s="6">
        <f>STANDARDIZE(F:F,'Estatística'!$E$2,$M$2)</f>
        <v>-0.5958856161</v>
      </c>
      <c r="O426" s="6">
        <f>STANDARDIZE(F:F,'Estatística'!$C$2,$L$2)</f>
        <v>0.1690301342</v>
      </c>
    </row>
    <row r="427" ht="15.75" customHeight="1">
      <c r="A427" s="1">
        <v>98.0</v>
      </c>
      <c r="B427" s="2" t="s">
        <v>139</v>
      </c>
      <c r="C427" s="2" t="s">
        <v>176</v>
      </c>
      <c r="D427" s="2" t="s">
        <v>19</v>
      </c>
      <c r="E427" s="2" t="s">
        <v>21</v>
      </c>
      <c r="F427" s="3">
        <v>11.93</v>
      </c>
      <c r="G427" s="4">
        <v>45005.0</v>
      </c>
      <c r="H427" s="5">
        <f>IFERROR(__xludf.DUMMYFUNCTION("SPLIT(G427,""/"",TRUE)"),20.0)</f>
        <v>20</v>
      </c>
      <c r="I427" s="5">
        <f>IFERROR(__xludf.DUMMYFUNCTION("""COMPUTED_VALUE"""),3.0)</f>
        <v>3</v>
      </c>
      <c r="J427" s="5">
        <f>IFERROR(__xludf.DUMMYFUNCTION("""COMPUTED_VALUE"""),2023.0)</f>
        <v>2023</v>
      </c>
      <c r="N427" s="6">
        <f>STANDARDIZE(F:F,'Estatística'!$E$2,$M$2)</f>
        <v>-0.7459241138</v>
      </c>
      <c r="O427" s="6">
        <f>STANDARDIZE(F:F,'Estatística'!$C$2,$L$2)</f>
        <v>0.1345910357</v>
      </c>
    </row>
    <row r="428" ht="15.75" customHeight="1">
      <c r="A428" s="1">
        <v>93.0</v>
      </c>
      <c r="B428" s="2" t="s">
        <v>109</v>
      </c>
      <c r="C428" s="2" t="s">
        <v>110</v>
      </c>
      <c r="D428" s="2" t="s">
        <v>25</v>
      </c>
      <c r="E428" s="2" t="s">
        <v>28</v>
      </c>
      <c r="F428" s="3">
        <v>36.41</v>
      </c>
      <c r="G428" s="4">
        <v>45005.0</v>
      </c>
      <c r="H428" s="5">
        <f>IFERROR(__xludf.DUMMYFUNCTION("SPLIT(G428,""/"",TRUE)"),20.0)</f>
        <v>20</v>
      </c>
      <c r="I428" s="5">
        <f>IFERROR(__xludf.DUMMYFUNCTION("""COMPUTED_VALUE"""),3.0)</f>
        <v>3</v>
      </c>
      <c r="J428" s="5">
        <f>IFERROR(__xludf.DUMMYFUNCTION("""COMPUTED_VALUE"""),2023.0)</f>
        <v>2023</v>
      </c>
      <c r="N428" s="6">
        <f>STANDARDIZE(F:F,'Estatística'!$E$2,$M$2)</f>
        <v>0.6044223653</v>
      </c>
      <c r="O428" s="6">
        <f>STANDARDIZE(F:F,'Estatística'!$C$2,$L$2)</f>
        <v>0.4445429223</v>
      </c>
    </row>
    <row r="429" ht="15.75" customHeight="1">
      <c r="A429" s="1">
        <v>45.0</v>
      </c>
      <c r="B429" s="2" t="s">
        <v>201</v>
      </c>
      <c r="C429" s="2" t="s">
        <v>202</v>
      </c>
      <c r="D429" s="2" t="s">
        <v>25</v>
      </c>
      <c r="E429" s="2" t="s">
        <v>41</v>
      </c>
      <c r="F429" s="3">
        <v>14.91</v>
      </c>
      <c r="G429" s="4">
        <v>45005.0</v>
      </c>
      <c r="H429" s="5">
        <f>IFERROR(__xludf.DUMMYFUNCTION("SPLIT(G429,""/"",TRUE)"),20.0)</f>
        <v>20</v>
      </c>
      <c r="I429" s="5">
        <f>IFERROR(__xludf.DUMMYFUNCTION("""COMPUTED_VALUE"""),3.0)</f>
        <v>3</v>
      </c>
      <c r="J429" s="5">
        <f>IFERROR(__xludf.DUMMYFUNCTION("""COMPUTED_VALUE"""),2023.0)</f>
        <v>2023</v>
      </c>
      <c r="N429" s="6">
        <f>STANDARDIZE(F:F,'Estatística'!$E$2,$M$2)</f>
        <v>-0.5815437009</v>
      </c>
      <c r="O429" s="6">
        <f>STANDARDIZE(F:F,'Estatística'!$C$2,$L$2)</f>
        <v>0.1723221069</v>
      </c>
    </row>
    <row r="430" ht="15.75" customHeight="1">
      <c r="A430" s="1">
        <v>61.0</v>
      </c>
      <c r="B430" s="2" t="s">
        <v>86</v>
      </c>
      <c r="C430" s="2" t="s">
        <v>87</v>
      </c>
      <c r="D430" s="2" t="s">
        <v>25</v>
      </c>
      <c r="E430" s="2" t="s">
        <v>26</v>
      </c>
      <c r="F430" s="3">
        <v>51.2</v>
      </c>
      <c r="G430" s="4">
        <v>45005.0</v>
      </c>
      <c r="H430" s="5">
        <f>IFERROR(__xludf.DUMMYFUNCTION("SPLIT(G430,""/"",TRUE)"),20.0)</f>
        <v>20</v>
      </c>
      <c r="I430" s="5">
        <f>IFERROR(__xludf.DUMMYFUNCTION("""COMPUTED_VALUE"""),3.0)</f>
        <v>3</v>
      </c>
      <c r="J430" s="5">
        <f>IFERROR(__xludf.DUMMYFUNCTION("""COMPUTED_VALUE"""),2023.0)</f>
        <v>2023</v>
      </c>
      <c r="N430" s="6">
        <f>STANDARDIZE(F:F,'Estatística'!$E$2,$M$2)</f>
        <v>1.420256696</v>
      </c>
      <c r="O430" s="6">
        <f>STANDARDIZE(F:F,'Estatística'!$C$2,$L$2)</f>
        <v>0.6318055204</v>
      </c>
    </row>
    <row r="431" ht="15.75" customHeight="1">
      <c r="A431" s="1">
        <v>76.0</v>
      </c>
      <c r="B431" s="2" t="s">
        <v>193</v>
      </c>
      <c r="C431" s="2" t="s">
        <v>194</v>
      </c>
      <c r="D431" s="2" t="s">
        <v>25</v>
      </c>
      <c r="E431" s="2" t="s">
        <v>31</v>
      </c>
      <c r="F431" s="3">
        <v>22.1</v>
      </c>
      <c r="G431" s="4">
        <v>45007.0</v>
      </c>
      <c r="H431" s="5">
        <f>IFERROR(__xludf.DUMMYFUNCTION("SPLIT(G431,""/"",TRUE)"),22.0)</f>
        <v>22</v>
      </c>
      <c r="I431" s="5">
        <f>IFERROR(__xludf.DUMMYFUNCTION("""COMPUTED_VALUE"""),3.0)</f>
        <v>3</v>
      </c>
      <c r="J431" s="5">
        <f>IFERROR(__xludf.DUMMYFUNCTION("""COMPUTED_VALUE"""),2023.0)</f>
        <v>2023</v>
      </c>
      <c r="N431" s="6">
        <f>STANDARDIZE(F:F,'Estatística'!$E$2,$M$2)</f>
        <v>-0.1849345839</v>
      </c>
      <c r="O431" s="6">
        <f>STANDARDIZE(F:F,'Estatística'!$C$2,$L$2)</f>
        <v>0.2633578121</v>
      </c>
    </row>
    <row r="432" ht="15.75" customHeight="1">
      <c r="A432" s="1">
        <v>71.0</v>
      </c>
      <c r="B432" s="2" t="s">
        <v>130</v>
      </c>
      <c r="C432" s="2" t="s">
        <v>131</v>
      </c>
      <c r="D432" s="2" t="s">
        <v>25</v>
      </c>
      <c r="E432" s="2" t="s">
        <v>51</v>
      </c>
      <c r="F432" s="3">
        <v>60.88</v>
      </c>
      <c r="G432" s="4">
        <v>45007.0</v>
      </c>
      <c r="H432" s="5">
        <f>IFERROR(__xludf.DUMMYFUNCTION("SPLIT(G432,""/"",TRUE)"),22.0)</f>
        <v>22</v>
      </c>
      <c r="I432" s="5">
        <f>IFERROR(__xludf.DUMMYFUNCTION("""COMPUTED_VALUE"""),3.0)</f>
        <v>3</v>
      </c>
      <c r="J432" s="5">
        <f>IFERROR(__xludf.DUMMYFUNCTION("""COMPUTED_VALUE"""),2023.0)</f>
        <v>2023</v>
      </c>
      <c r="N432" s="6">
        <f>STANDARDIZE(F:F,'Estatística'!$E$2,$M$2)</f>
        <v>1.954217232</v>
      </c>
      <c r="O432" s="6">
        <f>STANDARDIZE(F:F,'Estatística'!$C$2,$L$2)</f>
        <v>0.7543681945</v>
      </c>
    </row>
    <row r="433" ht="15.75" customHeight="1">
      <c r="A433" s="1">
        <v>44.0</v>
      </c>
      <c r="B433" s="2" t="s">
        <v>195</v>
      </c>
      <c r="C433" s="2" t="s">
        <v>196</v>
      </c>
      <c r="D433" s="2" t="s">
        <v>25</v>
      </c>
      <c r="E433" s="2" t="s">
        <v>45</v>
      </c>
      <c r="F433" s="3">
        <v>3.98</v>
      </c>
      <c r="G433" s="4">
        <v>45007.0</v>
      </c>
      <c r="H433" s="5">
        <f>IFERROR(__xludf.DUMMYFUNCTION("SPLIT(G433,""/"",TRUE)"),22.0)</f>
        <v>22</v>
      </c>
      <c r="I433" s="5">
        <f>IFERROR(__xludf.DUMMYFUNCTION("""COMPUTED_VALUE"""),3.0)</f>
        <v>3</v>
      </c>
      <c r="J433" s="5">
        <f>IFERROR(__xludf.DUMMYFUNCTION("""COMPUTED_VALUE"""),2023.0)</f>
        <v>2023</v>
      </c>
      <c r="N433" s="6">
        <f>STANDARDIZE(F:F,'Estatística'!$E$2,$M$2)</f>
        <v>-1.184455752</v>
      </c>
      <c r="O433" s="6">
        <f>STANDARDIZE(F:F,'Estatística'!$C$2,$L$2)</f>
        <v>0.03393264117</v>
      </c>
    </row>
    <row r="434" ht="15.75" customHeight="1">
      <c r="A434" s="1">
        <v>98.0</v>
      </c>
      <c r="B434" s="2" t="s">
        <v>139</v>
      </c>
      <c r="C434" s="2" t="s">
        <v>176</v>
      </c>
      <c r="D434" s="2" t="s">
        <v>19</v>
      </c>
      <c r="E434" s="2" t="s">
        <v>51</v>
      </c>
      <c r="F434" s="3">
        <v>80.04</v>
      </c>
      <c r="G434" s="4">
        <v>45007.0</v>
      </c>
      <c r="H434" s="5">
        <f>IFERROR(__xludf.DUMMYFUNCTION("SPLIT(G434,""/"",TRUE)"),22.0)</f>
        <v>22</v>
      </c>
      <c r="I434" s="5">
        <f>IFERROR(__xludf.DUMMYFUNCTION("""COMPUTED_VALUE"""),3.0)</f>
        <v>3</v>
      </c>
      <c r="J434" s="5">
        <f>IFERROR(__xludf.DUMMYFUNCTION("""COMPUTED_VALUE"""),2023.0)</f>
        <v>2023</v>
      </c>
      <c r="N434" s="6">
        <f>STANDARDIZE(F:F,'Estatística'!$E$2,$M$2)</f>
        <v>3.011106062</v>
      </c>
      <c r="O434" s="6">
        <f>STANDARDIZE(F:F,'Estatística'!$C$2,$L$2)</f>
        <v>0.996961256</v>
      </c>
    </row>
    <row r="435" ht="15.75" customHeight="1">
      <c r="A435" s="1">
        <v>26.0</v>
      </c>
      <c r="B435" s="2" t="s">
        <v>191</v>
      </c>
      <c r="C435" s="2" t="s">
        <v>192</v>
      </c>
      <c r="D435" s="2" t="s">
        <v>19</v>
      </c>
      <c r="E435" s="2" t="s">
        <v>26</v>
      </c>
      <c r="F435" s="3">
        <v>50.9</v>
      </c>
      <c r="G435" s="4">
        <v>45007.0</v>
      </c>
      <c r="H435" s="5">
        <f>IFERROR(__xludf.DUMMYFUNCTION("SPLIT(G435,""/"",TRUE)"),22.0)</f>
        <v>22</v>
      </c>
      <c r="I435" s="5">
        <f>IFERROR(__xludf.DUMMYFUNCTION("""COMPUTED_VALUE"""),3.0)</f>
        <v>3</v>
      </c>
      <c r="J435" s="5">
        <f>IFERROR(__xludf.DUMMYFUNCTION("""COMPUTED_VALUE"""),2023.0)</f>
        <v>2023</v>
      </c>
      <c r="N435" s="6">
        <f>STANDARDIZE(F:F,'Estatística'!$E$2,$M$2)</f>
        <v>1.403708333</v>
      </c>
      <c r="O435" s="6">
        <f>STANDARDIZE(F:F,'Estatística'!$C$2,$L$2)</f>
        <v>0.6280070904</v>
      </c>
    </row>
    <row r="436" ht="15.75" customHeight="1">
      <c r="A436" s="1">
        <v>8.0</v>
      </c>
      <c r="B436" s="2" t="s">
        <v>88</v>
      </c>
      <c r="C436" s="2" t="s">
        <v>89</v>
      </c>
      <c r="D436" s="2" t="s">
        <v>25</v>
      </c>
      <c r="E436" s="2" t="s">
        <v>44</v>
      </c>
      <c r="F436" s="3">
        <v>28.95</v>
      </c>
      <c r="G436" s="4">
        <v>45008.0</v>
      </c>
      <c r="H436" s="5">
        <f>IFERROR(__xludf.DUMMYFUNCTION("SPLIT(G436,""/"",TRUE)"),23.0)</f>
        <v>23</v>
      </c>
      <c r="I436" s="5">
        <f>IFERROR(__xludf.DUMMYFUNCTION("""COMPUTED_VALUE"""),3.0)</f>
        <v>3</v>
      </c>
      <c r="J436" s="5">
        <f>IFERROR(__xludf.DUMMYFUNCTION("""COMPUTED_VALUE"""),2023.0)</f>
        <v>2023</v>
      </c>
      <c r="N436" s="6">
        <f>STANDARDIZE(F:F,'Estatística'!$E$2,$M$2)</f>
        <v>0.192919721</v>
      </c>
      <c r="O436" s="6">
        <f>STANDARDIZE(F:F,'Estatística'!$C$2,$L$2)</f>
        <v>0.35008863</v>
      </c>
    </row>
    <row r="437" ht="15.75" customHeight="1">
      <c r="A437" s="1">
        <v>28.0</v>
      </c>
      <c r="B437" s="2" t="s">
        <v>64</v>
      </c>
      <c r="C437" s="2" t="s">
        <v>65</v>
      </c>
      <c r="D437" s="2" t="s">
        <v>19</v>
      </c>
      <c r="E437" s="2" t="s">
        <v>52</v>
      </c>
      <c r="F437" s="3">
        <v>29.04</v>
      </c>
      <c r="G437" s="4">
        <v>45008.0</v>
      </c>
      <c r="H437" s="5">
        <f>IFERROR(__xludf.DUMMYFUNCTION("SPLIT(G437,""/"",TRUE)"),23.0)</f>
        <v>23</v>
      </c>
      <c r="I437" s="5">
        <f>IFERROR(__xludf.DUMMYFUNCTION("""COMPUTED_VALUE"""),3.0)</f>
        <v>3</v>
      </c>
      <c r="J437" s="5">
        <f>IFERROR(__xludf.DUMMYFUNCTION("""COMPUTED_VALUE"""),2023.0)</f>
        <v>2023</v>
      </c>
      <c r="N437" s="6">
        <f>STANDARDIZE(F:F,'Estatística'!$E$2,$M$2)</f>
        <v>0.1978842301</v>
      </c>
      <c r="O437" s="6">
        <f>STANDARDIZE(F:F,'Estatística'!$C$2,$L$2)</f>
        <v>0.351228159</v>
      </c>
    </row>
    <row r="438" ht="15.75" customHeight="1">
      <c r="A438" s="1">
        <v>27.0</v>
      </c>
      <c r="B438" s="2" t="s">
        <v>153</v>
      </c>
      <c r="C438" s="2" t="s">
        <v>154</v>
      </c>
      <c r="D438" s="2" t="s">
        <v>19</v>
      </c>
      <c r="E438" s="2" t="s">
        <v>57</v>
      </c>
      <c r="F438" s="3">
        <v>19.19</v>
      </c>
      <c r="G438" s="4">
        <v>45008.0</v>
      </c>
      <c r="H438" s="5">
        <f>IFERROR(__xludf.DUMMYFUNCTION("SPLIT(G438,""/"",TRUE)"),23.0)</f>
        <v>23</v>
      </c>
      <c r="I438" s="5">
        <f>IFERROR(__xludf.DUMMYFUNCTION("""COMPUTED_VALUE"""),3.0)</f>
        <v>3</v>
      </c>
      <c r="J438" s="5">
        <f>IFERROR(__xludf.DUMMYFUNCTION("""COMPUTED_VALUE"""),2023.0)</f>
        <v>2023</v>
      </c>
      <c r="N438" s="6">
        <f>STANDARDIZE(F:F,'Estatística'!$E$2,$M$2)</f>
        <v>-0.3454537119</v>
      </c>
      <c r="O438" s="6">
        <f>STANDARDIZE(F:F,'Estatística'!$C$2,$L$2)</f>
        <v>0.2265130413</v>
      </c>
    </row>
    <row r="439" ht="15.75" customHeight="1">
      <c r="A439" s="1">
        <v>37.0</v>
      </c>
      <c r="B439" s="2" t="s">
        <v>225</v>
      </c>
      <c r="C439" s="2" t="s">
        <v>226</v>
      </c>
      <c r="D439" s="2" t="s">
        <v>25</v>
      </c>
      <c r="E439" s="2" t="s">
        <v>28</v>
      </c>
      <c r="F439" s="3">
        <v>41.04</v>
      </c>
      <c r="G439" s="4">
        <v>45008.0</v>
      </c>
      <c r="H439" s="5">
        <f>IFERROR(__xludf.DUMMYFUNCTION("SPLIT(G439,""/"",TRUE)"),23.0)</f>
        <v>23</v>
      </c>
      <c r="I439" s="5">
        <f>IFERROR(__xludf.DUMMYFUNCTION("""COMPUTED_VALUE"""),3.0)</f>
        <v>3</v>
      </c>
      <c r="J439" s="5">
        <f>IFERROR(__xludf.DUMMYFUNCTION("""COMPUTED_VALUE"""),2023.0)</f>
        <v>2023</v>
      </c>
      <c r="N439" s="6">
        <f>STANDARDIZE(F:F,'Estatística'!$E$2,$M$2)</f>
        <v>0.8598187787</v>
      </c>
      <c r="O439" s="6">
        <f>STANDARDIZE(F:F,'Estatística'!$C$2,$L$2)</f>
        <v>0.5031653583</v>
      </c>
    </row>
    <row r="440" ht="15.75" customHeight="1">
      <c r="A440" s="1">
        <v>99.0</v>
      </c>
      <c r="B440" s="2" t="s">
        <v>62</v>
      </c>
      <c r="C440" s="2" t="s">
        <v>63</v>
      </c>
      <c r="D440" s="2" t="s">
        <v>19</v>
      </c>
      <c r="E440" s="2" t="s">
        <v>38</v>
      </c>
      <c r="F440" s="3">
        <v>3.64</v>
      </c>
      <c r="G440" s="4">
        <v>45008.0</v>
      </c>
      <c r="H440" s="5">
        <f>IFERROR(__xludf.DUMMYFUNCTION("SPLIT(G440,""/"",TRUE)"),23.0)</f>
        <v>23</v>
      </c>
      <c r="I440" s="5">
        <f>IFERROR(__xludf.DUMMYFUNCTION("""COMPUTED_VALUE"""),3.0)</f>
        <v>3</v>
      </c>
      <c r="J440" s="5">
        <f>IFERROR(__xludf.DUMMYFUNCTION("""COMPUTED_VALUE"""),2023.0)</f>
        <v>2023</v>
      </c>
      <c r="N440" s="6">
        <f>STANDARDIZE(F:F,'Estatística'!$E$2,$M$2)</f>
        <v>-1.203210564</v>
      </c>
      <c r="O440" s="6">
        <f>STANDARDIZE(F:F,'Estatística'!$C$2,$L$2)</f>
        <v>0.02962775386</v>
      </c>
    </row>
    <row r="441" ht="15.75" customHeight="1">
      <c r="A441" s="1">
        <v>31.0</v>
      </c>
      <c r="B441" s="2" t="s">
        <v>209</v>
      </c>
      <c r="C441" s="2" t="s">
        <v>210</v>
      </c>
      <c r="D441" s="2" t="s">
        <v>25</v>
      </c>
      <c r="E441" s="2" t="s">
        <v>28</v>
      </c>
      <c r="F441" s="3">
        <v>39.93</v>
      </c>
      <c r="G441" s="4">
        <v>45008.0</v>
      </c>
      <c r="H441" s="5">
        <f>IFERROR(__xludf.DUMMYFUNCTION("SPLIT(G441,""/"",TRUE)"),23.0)</f>
        <v>23</v>
      </c>
      <c r="I441" s="5">
        <f>IFERROR(__xludf.DUMMYFUNCTION("""COMPUTED_VALUE"""),3.0)</f>
        <v>3</v>
      </c>
      <c r="J441" s="5">
        <f>IFERROR(__xludf.DUMMYFUNCTION("""COMPUTED_VALUE"""),2023.0)</f>
        <v>2023</v>
      </c>
      <c r="N441" s="6">
        <f>STANDARDIZE(F:F,'Estatística'!$E$2,$M$2)</f>
        <v>0.7985898329</v>
      </c>
      <c r="O441" s="6">
        <f>STANDARDIZE(F:F,'Estatística'!$C$2,$L$2)</f>
        <v>0.4891111674</v>
      </c>
    </row>
    <row r="442" ht="15.75" customHeight="1">
      <c r="A442" s="1">
        <v>75.0</v>
      </c>
      <c r="B442" s="2" t="s">
        <v>218</v>
      </c>
      <c r="C442" s="2" t="s">
        <v>219</v>
      </c>
      <c r="D442" s="2" t="s">
        <v>25</v>
      </c>
      <c r="E442" s="2" t="s">
        <v>51</v>
      </c>
      <c r="F442" s="3">
        <v>62.35</v>
      </c>
      <c r="G442" s="4">
        <v>45008.0</v>
      </c>
      <c r="H442" s="5">
        <f>IFERROR(__xludf.DUMMYFUNCTION("SPLIT(G442,""/"",TRUE)"),23.0)</f>
        <v>23</v>
      </c>
      <c r="I442" s="5">
        <f>IFERROR(__xludf.DUMMYFUNCTION("""COMPUTED_VALUE"""),3.0)</f>
        <v>3</v>
      </c>
      <c r="J442" s="5">
        <f>IFERROR(__xludf.DUMMYFUNCTION("""COMPUTED_VALUE"""),2023.0)</f>
        <v>2023</v>
      </c>
      <c r="N442" s="6">
        <f>STANDARDIZE(F:F,'Estatística'!$E$2,$M$2)</f>
        <v>2.035304215</v>
      </c>
      <c r="O442" s="6">
        <f>STANDARDIZE(F:F,'Estatística'!$C$2,$L$2)</f>
        <v>0.7729805014</v>
      </c>
    </row>
    <row r="443" ht="15.75" customHeight="1">
      <c r="A443" s="1">
        <v>66.0</v>
      </c>
      <c r="B443" s="2" t="s">
        <v>130</v>
      </c>
      <c r="C443" s="2" t="s">
        <v>138</v>
      </c>
      <c r="D443" s="2" t="s">
        <v>25</v>
      </c>
      <c r="E443" s="2" t="s">
        <v>26</v>
      </c>
      <c r="F443" s="3">
        <v>44.95</v>
      </c>
      <c r="G443" s="4">
        <v>45009.0</v>
      </c>
      <c r="H443" s="5">
        <f>IFERROR(__xludf.DUMMYFUNCTION("SPLIT(G443,""/"",TRUE)"),24.0)</f>
        <v>24</v>
      </c>
      <c r="I443" s="5">
        <f>IFERROR(__xludf.DUMMYFUNCTION("""COMPUTED_VALUE"""),3.0)</f>
        <v>3</v>
      </c>
      <c r="J443" s="5">
        <f>IFERROR(__xludf.DUMMYFUNCTION("""COMPUTED_VALUE"""),2023.0)</f>
        <v>2023</v>
      </c>
      <c r="N443" s="6">
        <f>STANDARDIZE(F:F,'Estatística'!$E$2,$M$2)</f>
        <v>1.075499119</v>
      </c>
      <c r="O443" s="6">
        <f>STANDARDIZE(F:F,'Estatística'!$C$2,$L$2)</f>
        <v>0.5526715624</v>
      </c>
    </row>
    <row r="444" ht="15.75" customHeight="1">
      <c r="A444" s="1">
        <v>55.0</v>
      </c>
      <c r="B444" s="2" t="s">
        <v>182</v>
      </c>
      <c r="C444" s="2" t="s">
        <v>183</v>
      </c>
      <c r="D444" s="2" t="s">
        <v>19</v>
      </c>
      <c r="E444" s="2" t="s">
        <v>42</v>
      </c>
      <c r="F444" s="3">
        <v>11.92</v>
      </c>
      <c r="G444" s="4">
        <v>45009.0</v>
      </c>
      <c r="H444" s="5">
        <f>IFERROR(__xludf.DUMMYFUNCTION("SPLIT(G444,""/"",TRUE)"),24.0)</f>
        <v>24</v>
      </c>
      <c r="I444" s="5">
        <f>IFERROR(__xludf.DUMMYFUNCTION("""COMPUTED_VALUE"""),3.0)</f>
        <v>3</v>
      </c>
      <c r="J444" s="5">
        <f>IFERROR(__xludf.DUMMYFUNCTION("""COMPUTED_VALUE"""),2023.0)</f>
        <v>2023</v>
      </c>
      <c r="N444" s="6">
        <f>STANDARDIZE(F:F,'Estatística'!$E$2,$M$2)</f>
        <v>-0.7464757259</v>
      </c>
      <c r="O444" s="6">
        <f>STANDARDIZE(F:F,'Estatística'!$C$2,$L$2)</f>
        <v>0.1344644214</v>
      </c>
    </row>
    <row r="445" ht="15.75" customHeight="1">
      <c r="A445" s="1">
        <v>38.0</v>
      </c>
      <c r="B445" s="2" t="s">
        <v>96</v>
      </c>
      <c r="C445" s="2" t="s">
        <v>97</v>
      </c>
      <c r="D445" s="2" t="s">
        <v>25</v>
      </c>
      <c r="E445" s="2" t="s">
        <v>52</v>
      </c>
      <c r="F445" s="3">
        <v>30.12</v>
      </c>
      <c r="G445" s="4">
        <v>45009.0</v>
      </c>
      <c r="H445" s="5">
        <f>IFERROR(__xludf.DUMMYFUNCTION("SPLIT(G445,""/"",TRUE)"),24.0)</f>
        <v>24</v>
      </c>
      <c r="I445" s="5">
        <f>IFERROR(__xludf.DUMMYFUNCTION("""COMPUTED_VALUE"""),3.0)</f>
        <v>3</v>
      </c>
      <c r="J445" s="5">
        <f>IFERROR(__xludf.DUMMYFUNCTION("""COMPUTED_VALUE"""),2023.0)</f>
        <v>2023</v>
      </c>
      <c r="N445" s="6">
        <f>STANDARDIZE(F:F,'Estatística'!$E$2,$M$2)</f>
        <v>0.2574583395</v>
      </c>
      <c r="O445" s="6">
        <f>STANDARDIZE(F:F,'Estatística'!$C$2,$L$2)</f>
        <v>0.364902507</v>
      </c>
    </row>
    <row r="446" ht="15.75" customHeight="1">
      <c r="A446" s="1">
        <v>57.0</v>
      </c>
      <c r="B446" s="2" t="s">
        <v>75</v>
      </c>
      <c r="C446" s="2" t="s">
        <v>170</v>
      </c>
      <c r="D446" s="2" t="s">
        <v>25</v>
      </c>
      <c r="E446" s="2" t="s">
        <v>21</v>
      </c>
      <c r="F446" s="3">
        <v>13.6</v>
      </c>
      <c r="G446" s="4">
        <v>45009.0</v>
      </c>
      <c r="H446" s="5">
        <f>IFERROR(__xludf.DUMMYFUNCTION("SPLIT(G446,""/"",TRUE)"),24.0)</f>
        <v>24</v>
      </c>
      <c r="I446" s="5">
        <f>IFERROR(__xludf.DUMMYFUNCTION("""COMPUTED_VALUE"""),3.0)</f>
        <v>3</v>
      </c>
      <c r="J446" s="5">
        <f>IFERROR(__xludf.DUMMYFUNCTION("""COMPUTED_VALUE"""),2023.0)</f>
        <v>2023</v>
      </c>
      <c r="N446" s="6">
        <f>STANDARDIZE(F:F,'Estatística'!$E$2,$M$2)</f>
        <v>-0.6538048891</v>
      </c>
      <c r="O446" s="6">
        <f>STANDARDIZE(F:F,'Estatística'!$C$2,$L$2)</f>
        <v>0.1557356293</v>
      </c>
    </row>
    <row r="447" ht="15.75" customHeight="1">
      <c r="A447" s="1">
        <v>54.0</v>
      </c>
      <c r="B447" s="2" t="s">
        <v>71</v>
      </c>
      <c r="C447" s="2" t="s">
        <v>72</v>
      </c>
      <c r="D447" s="2" t="s">
        <v>19</v>
      </c>
      <c r="E447" s="2" t="s">
        <v>20</v>
      </c>
      <c r="F447" s="3">
        <v>10.33</v>
      </c>
      <c r="G447" s="4">
        <v>45009.0</v>
      </c>
      <c r="H447" s="5">
        <f>IFERROR(__xludf.DUMMYFUNCTION("SPLIT(G447,""/"",TRUE)"),24.0)</f>
        <v>24</v>
      </c>
      <c r="I447" s="5">
        <f>IFERROR(__xludf.DUMMYFUNCTION("""COMPUTED_VALUE"""),3.0)</f>
        <v>3</v>
      </c>
      <c r="J447" s="5">
        <f>IFERROR(__xludf.DUMMYFUNCTION("""COMPUTED_VALUE"""),2023.0)</f>
        <v>2023</v>
      </c>
      <c r="N447" s="6">
        <f>STANDARDIZE(F:F,'Estatística'!$E$2,$M$2)</f>
        <v>-0.8341820536</v>
      </c>
      <c r="O447" s="6">
        <f>STANDARDIZE(F:F,'Estatística'!$C$2,$L$2)</f>
        <v>0.1143327425</v>
      </c>
    </row>
    <row r="448" ht="15.75" customHeight="1">
      <c r="A448" s="1">
        <v>47.0</v>
      </c>
      <c r="B448" s="2" t="s">
        <v>100</v>
      </c>
      <c r="C448" s="2" t="s">
        <v>101</v>
      </c>
      <c r="D448" s="2" t="s">
        <v>25</v>
      </c>
      <c r="E448" s="2" t="s">
        <v>44</v>
      </c>
      <c r="F448" s="3">
        <v>33.81</v>
      </c>
      <c r="G448" s="4">
        <v>45009.0</v>
      </c>
      <c r="H448" s="5">
        <f>IFERROR(__xludf.DUMMYFUNCTION("SPLIT(G448,""/"",TRUE)"),24.0)</f>
        <v>24</v>
      </c>
      <c r="I448" s="5">
        <f>IFERROR(__xludf.DUMMYFUNCTION("""COMPUTED_VALUE"""),3.0)</f>
        <v>3</v>
      </c>
      <c r="J448" s="5">
        <f>IFERROR(__xludf.DUMMYFUNCTION("""COMPUTED_VALUE"""),2023.0)</f>
        <v>2023</v>
      </c>
      <c r="N448" s="6">
        <f>STANDARDIZE(F:F,'Estatística'!$E$2,$M$2)</f>
        <v>0.4610032131</v>
      </c>
      <c r="O448" s="6">
        <f>STANDARDIZE(F:F,'Estatística'!$C$2,$L$2)</f>
        <v>0.4116231957</v>
      </c>
    </row>
    <row r="449" ht="15.75" customHeight="1">
      <c r="A449" s="1">
        <v>10.0</v>
      </c>
      <c r="B449" s="2" t="s">
        <v>128</v>
      </c>
      <c r="C449" s="2" t="s">
        <v>129</v>
      </c>
      <c r="D449" s="2" t="s">
        <v>19</v>
      </c>
      <c r="E449" s="2" t="s">
        <v>42</v>
      </c>
      <c r="F449" s="3">
        <v>19.93</v>
      </c>
      <c r="G449" s="4">
        <v>45009.0</v>
      </c>
      <c r="H449" s="5">
        <f>IFERROR(__xludf.DUMMYFUNCTION("SPLIT(G449,""/"",TRUE)"),24.0)</f>
        <v>24</v>
      </c>
      <c r="I449" s="5">
        <f>IFERROR(__xludf.DUMMYFUNCTION("""COMPUTED_VALUE"""),3.0)</f>
        <v>3</v>
      </c>
      <c r="J449" s="5">
        <f>IFERROR(__xludf.DUMMYFUNCTION("""COMPUTED_VALUE"""),2023.0)</f>
        <v>2023</v>
      </c>
      <c r="N449" s="6">
        <f>STANDARDIZE(F:F,'Estatística'!$E$2,$M$2)</f>
        <v>-0.3046344147</v>
      </c>
      <c r="O449" s="6">
        <f>STANDARDIZE(F:F,'Estatística'!$C$2,$L$2)</f>
        <v>0.2358825019</v>
      </c>
    </row>
    <row r="450" ht="15.75" customHeight="1">
      <c r="A450" s="1">
        <v>51.0</v>
      </c>
      <c r="B450" s="2" t="s">
        <v>213</v>
      </c>
      <c r="C450" s="2" t="s">
        <v>214</v>
      </c>
      <c r="D450" s="2" t="s">
        <v>19</v>
      </c>
      <c r="E450" s="2" t="s">
        <v>28</v>
      </c>
      <c r="F450" s="3">
        <v>39.75</v>
      </c>
      <c r="G450" s="4">
        <v>45009.0</v>
      </c>
      <c r="H450" s="5">
        <f>IFERROR(__xludf.DUMMYFUNCTION("SPLIT(G450,""/"",TRUE)"),24.0)</f>
        <v>24</v>
      </c>
      <c r="I450" s="5">
        <f>IFERROR(__xludf.DUMMYFUNCTION("""COMPUTED_VALUE"""),3.0)</f>
        <v>3</v>
      </c>
      <c r="J450" s="5">
        <f>IFERROR(__xludf.DUMMYFUNCTION("""COMPUTED_VALUE"""),2023.0)</f>
        <v>2023</v>
      </c>
      <c r="N450" s="6">
        <f>STANDARDIZE(F:F,'Estatística'!$E$2,$M$2)</f>
        <v>0.7886608147</v>
      </c>
      <c r="O450" s="6">
        <f>STANDARDIZE(F:F,'Estatística'!$C$2,$L$2)</f>
        <v>0.4868321094</v>
      </c>
    </row>
    <row r="451" ht="15.75" customHeight="1">
      <c r="A451" s="1">
        <v>22.0</v>
      </c>
      <c r="B451" s="2" t="s">
        <v>111</v>
      </c>
      <c r="C451" s="2" t="s">
        <v>112</v>
      </c>
      <c r="D451" s="2" t="s">
        <v>25</v>
      </c>
      <c r="E451" s="2" t="s">
        <v>36</v>
      </c>
      <c r="F451" s="3">
        <v>39.24</v>
      </c>
      <c r="G451" s="4">
        <v>45010.0</v>
      </c>
      <c r="H451" s="5">
        <f>IFERROR(__xludf.DUMMYFUNCTION("SPLIT(G451,""/"",TRUE)"),25.0)</f>
        <v>25</v>
      </c>
      <c r="I451" s="5">
        <f>IFERROR(__xludf.DUMMYFUNCTION("""COMPUTED_VALUE"""),3.0)</f>
        <v>3</v>
      </c>
      <c r="J451" s="5">
        <f>IFERROR(__xludf.DUMMYFUNCTION("""COMPUTED_VALUE"""),2023.0)</f>
        <v>2023</v>
      </c>
      <c r="N451" s="6">
        <f>STANDARDIZE(F:F,'Estatística'!$E$2,$M$2)</f>
        <v>0.7605285964</v>
      </c>
      <c r="O451" s="6">
        <f>STANDARDIZE(F:F,'Estatística'!$C$2,$L$2)</f>
        <v>0.4803747784</v>
      </c>
    </row>
    <row r="452" ht="15.75" customHeight="1">
      <c r="A452" s="1">
        <v>42.0</v>
      </c>
      <c r="B452" s="2" t="s">
        <v>75</v>
      </c>
      <c r="C452" s="2" t="s">
        <v>150</v>
      </c>
      <c r="D452" s="2" t="s">
        <v>19</v>
      </c>
      <c r="E452" s="2" t="s">
        <v>51</v>
      </c>
      <c r="F452" s="3">
        <v>75.13</v>
      </c>
      <c r="G452" s="4">
        <v>45010.0</v>
      </c>
      <c r="H452" s="5">
        <f>IFERROR(__xludf.DUMMYFUNCTION("SPLIT(G452,""/"",TRUE)"),25.0)</f>
        <v>25</v>
      </c>
      <c r="I452" s="5">
        <f>IFERROR(__xludf.DUMMYFUNCTION("""COMPUTED_VALUE"""),3.0)</f>
        <v>3</v>
      </c>
      <c r="J452" s="5">
        <f>IFERROR(__xludf.DUMMYFUNCTION("""COMPUTED_VALUE"""),2023.0)</f>
        <v>2023</v>
      </c>
      <c r="N452" s="6">
        <f>STANDARDIZE(F:F,'Estatística'!$E$2,$M$2)</f>
        <v>2.740264509</v>
      </c>
      <c r="O452" s="6">
        <f>STANDARDIZE(F:F,'Estatística'!$C$2,$L$2)</f>
        <v>0.9347936186</v>
      </c>
    </row>
    <row r="453" ht="15.75" customHeight="1">
      <c r="A453" s="1">
        <v>15.0</v>
      </c>
      <c r="B453" s="2" t="s">
        <v>53</v>
      </c>
      <c r="C453" s="2" t="s">
        <v>54</v>
      </c>
      <c r="D453" s="2" t="s">
        <v>19</v>
      </c>
      <c r="E453" s="2" t="s">
        <v>33</v>
      </c>
      <c r="F453" s="3">
        <v>26.54</v>
      </c>
      <c r="G453" s="4">
        <v>45010.0</v>
      </c>
      <c r="H453" s="5">
        <f>IFERROR(__xludf.DUMMYFUNCTION("SPLIT(G453,""/"",TRUE)"),25.0)</f>
        <v>25</v>
      </c>
      <c r="I453" s="5">
        <f>IFERROR(__xludf.DUMMYFUNCTION("""COMPUTED_VALUE"""),3.0)</f>
        <v>3</v>
      </c>
      <c r="J453" s="5">
        <f>IFERROR(__xludf.DUMMYFUNCTION("""COMPUTED_VALUE"""),2023.0)</f>
        <v>2023</v>
      </c>
      <c r="N453" s="6">
        <f>STANDARDIZE(F:F,'Estatística'!$E$2,$M$2)</f>
        <v>0.05998119912</v>
      </c>
      <c r="O453" s="6">
        <f>STANDARDIZE(F:F,'Estatística'!$C$2,$L$2)</f>
        <v>0.3195745758</v>
      </c>
    </row>
    <row r="454" ht="15.75" customHeight="1">
      <c r="A454" s="1">
        <v>73.0</v>
      </c>
      <c r="B454" s="2" t="s">
        <v>203</v>
      </c>
      <c r="C454" s="2" t="s">
        <v>204</v>
      </c>
      <c r="D454" s="2" t="s">
        <v>25</v>
      </c>
      <c r="E454" s="2" t="s">
        <v>36</v>
      </c>
      <c r="F454" s="3">
        <v>33.17</v>
      </c>
      <c r="G454" s="4">
        <v>45010.0</v>
      </c>
      <c r="H454" s="5">
        <f>IFERROR(__xludf.DUMMYFUNCTION("SPLIT(G454,""/"",TRUE)"),25.0)</f>
        <v>25</v>
      </c>
      <c r="I454" s="5">
        <f>IFERROR(__xludf.DUMMYFUNCTION("""COMPUTED_VALUE"""),3.0)</f>
        <v>3</v>
      </c>
      <c r="J454" s="5">
        <f>IFERROR(__xludf.DUMMYFUNCTION("""COMPUTED_VALUE"""),2023.0)</f>
        <v>2023</v>
      </c>
      <c r="N454" s="6">
        <f>STANDARDIZE(F:F,'Estatística'!$E$2,$M$2)</f>
        <v>0.4257000372</v>
      </c>
      <c r="O454" s="6">
        <f>STANDARDIZE(F:F,'Estatística'!$C$2,$L$2)</f>
        <v>0.4035198785</v>
      </c>
    </row>
    <row r="455" ht="15.75" customHeight="1">
      <c r="A455" s="1">
        <v>33.0</v>
      </c>
      <c r="B455" s="2" t="s">
        <v>171</v>
      </c>
      <c r="C455" s="2" t="s">
        <v>172</v>
      </c>
      <c r="D455" s="2" t="s">
        <v>19</v>
      </c>
      <c r="E455" s="2" t="s">
        <v>37</v>
      </c>
      <c r="F455" s="3">
        <v>15.9</v>
      </c>
      <c r="G455" s="4">
        <v>45011.0</v>
      </c>
      <c r="H455" s="5">
        <f>IFERROR(__xludf.DUMMYFUNCTION("SPLIT(G455,""/"",TRUE)"),26.0)</f>
        <v>26</v>
      </c>
      <c r="I455" s="5">
        <f>IFERROR(__xludf.DUMMYFUNCTION("""COMPUTED_VALUE"""),3.0)</f>
        <v>3</v>
      </c>
      <c r="J455" s="5">
        <f>IFERROR(__xludf.DUMMYFUNCTION("""COMPUTED_VALUE"""),2023.0)</f>
        <v>2023</v>
      </c>
      <c r="N455" s="6">
        <f>STANDARDIZE(F:F,'Estatística'!$E$2,$M$2)</f>
        <v>-0.5269341006</v>
      </c>
      <c r="O455" s="6">
        <f>STANDARDIZE(F:F,'Estatística'!$C$2,$L$2)</f>
        <v>0.1848569258</v>
      </c>
    </row>
    <row r="456" ht="15.75" customHeight="1">
      <c r="A456" s="1">
        <v>11.0</v>
      </c>
      <c r="B456" s="2" t="s">
        <v>207</v>
      </c>
      <c r="C456" s="2" t="s">
        <v>208</v>
      </c>
      <c r="D456" s="2" t="s">
        <v>25</v>
      </c>
      <c r="E456" s="2" t="s">
        <v>28</v>
      </c>
      <c r="F456" s="3">
        <v>40.46</v>
      </c>
      <c r="G456" s="4">
        <v>45011.0</v>
      </c>
      <c r="H456" s="5">
        <f>IFERROR(__xludf.DUMMYFUNCTION("SPLIT(G456,""/"",TRUE)"),26.0)</f>
        <v>26</v>
      </c>
      <c r="I456" s="5">
        <f>IFERROR(__xludf.DUMMYFUNCTION("""COMPUTED_VALUE"""),3.0)</f>
        <v>3</v>
      </c>
      <c r="J456" s="5">
        <f>IFERROR(__xludf.DUMMYFUNCTION("""COMPUTED_VALUE"""),2023.0)</f>
        <v>2023</v>
      </c>
      <c r="N456" s="6">
        <f>STANDARDIZE(F:F,'Estatística'!$E$2,$M$2)</f>
        <v>0.8278252755</v>
      </c>
      <c r="O456" s="6">
        <f>STANDARDIZE(F:F,'Estatística'!$C$2,$L$2)</f>
        <v>0.495821727</v>
      </c>
    </row>
    <row r="457" ht="15.75" customHeight="1">
      <c r="A457" s="1">
        <v>51.0</v>
      </c>
      <c r="B457" s="2" t="s">
        <v>213</v>
      </c>
      <c r="C457" s="2" t="s">
        <v>214</v>
      </c>
      <c r="D457" s="2" t="s">
        <v>25</v>
      </c>
      <c r="E457" s="2" t="s">
        <v>38</v>
      </c>
      <c r="F457" s="3">
        <v>3.75</v>
      </c>
      <c r="G457" s="4">
        <v>45011.0</v>
      </c>
      <c r="H457" s="5">
        <f>IFERROR(__xludf.DUMMYFUNCTION("SPLIT(G457,""/"",TRUE)"),26.0)</f>
        <v>26</v>
      </c>
      <c r="I457" s="5">
        <f>IFERROR(__xludf.DUMMYFUNCTION("""COMPUTED_VALUE"""),3.0)</f>
        <v>3</v>
      </c>
      <c r="J457" s="5">
        <f>IFERROR(__xludf.DUMMYFUNCTION("""COMPUTED_VALUE"""),2023.0)</f>
        <v>2023</v>
      </c>
      <c r="N457" s="6">
        <f>STANDARDIZE(F:F,'Estatística'!$E$2,$M$2)</f>
        <v>-1.197142831</v>
      </c>
      <c r="O457" s="6">
        <f>STANDARDIZE(F:F,'Estatística'!$C$2,$L$2)</f>
        <v>0.03102051152</v>
      </c>
    </row>
    <row r="458" ht="15.75" customHeight="1">
      <c r="A458" s="1">
        <v>43.0</v>
      </c>
      <c r="B458" s="2" t="s">
        <v>77</v>
      </c>
      <c r="C458" s="2" t="s">
        <v>78</v>
      </c>
      <c r="D458" s="2" t="s">
        <v>19</v>
      </c>
      <c r="E458" s="2" t="s">
        <v>52</v>
      </c>
      <c r="F458" s="3">
        <v>32.24</v>
      </c>
      <c r="G458" s="4">
        <v>45011.0</v>
      </c>
      <c r="H458" s="5">
        <f>IFERROR(__xludf.DUMMYFUNCTION("SPLIT(G458,""/"",TRUE)"),26.0)</f>
        <v>26</v>
      </c>
      <c r="I458" s="5">
        <f>IFERROR(__xludf.DUMMYFUNCTION("""COMPUTED_VALUE"""),3.0)</f>
        <v>3</v>
      </c>
      <c r="J458" s="5">
        <f>IFERROR(__xludf.DUMMYFUNCTION("""COMPUTED_VALUE"""),2023.0)</f>
        <v>2023</v>
      </c>
      <c r="N458" s="6">
        <f>STANDARDIZE(F:F,'Estatística'!$E$2,$M$2)</f>
        <v>0.3744001097</v>
      </c>
      <c r="O458" s="6">
        <f>STANDARDIZE(F:F,'Estatística'!$C$2,$L$2)</f>
        <v>0.3917447455</v>
      </c>
    </row>
    <row r="459" ht="15.75" customHeight="1">
      <c r="A459" s="1">
        <v>41.0</v>
      </c>
      <c r="B459" s="2" t="s">
        <v>197</v>
      </c>
      <c r="C459" s="2" t="s">
        <v>198</v>
      </c>
      <c r="D459" s="2" t="s">
        <v>19</v>
      </c>
      <c r="E459" s="2" t="s">
        <v>36</v>
      </c>
      <c r="F459" s="3">
        <v>32.82</v>
      </c>
      <c r="G459" s="4">
        <v>45011.0</v>
      </c>
      <c r="H459" s="5">
        <f>IFERROR(__xludf.DUMMYFUNCTION("SPLIT(G459,""/"",TRUE)"),26.0)</f>
        <v>26</v>
      </c>
      <c r="I459" s="5">
        <f>IFERROR(__xludf.DUMMYFUNCTION("""COMPUTED_VALUE"""),3.0)</f>
        <v>3</v>
      </c>
      <c r="J459" s="5">
        <f>IFERROR(__xludf.DUMMYFUNCTION("""COMPUTED_VALUE"""),2023.0)</f>
        <v>2023</v>
      </c>
      <c r="N459" s="6">
        <f>STANDARDIZE(F:F,'Estatística'!$E$2,$M$2)</f>
        <v>0.4063936129</v>
      </c>
      <c r="O459" s="6">
        <f>STANDARDIZE(F:F,'Estatística'!$C$2,$L$2)</f>
        <v>0.3990883768</v>
      </c>
    </row>
    <row r="460" ht="15.75" customHeight="1">
      <c r="A460" s="1">
        <v>32.0</v>
      </c>
      <c r="B460" s="2" t="s">
        <v>126</v>
      </c>
      <c r="C460" s="2" t="s">
        <v>127</v>
      </c>
      <c r="D460" s="2" t="s">
        <v>25</v>
      </c>
      <c r="E460" s="2" t="s">
        <v>33</v>
      </c>
      <c r="F460" s="3">
        <v>23.1</v>
      </c>
      <c r="G460" s="4">
        <v>45011.0</v>
      </c>
      <c r="H460" s="5">
        <f>IFERROR(__xludf.DUMMYFUNCTION("SPLIT(G460,""/"",TRUE)"),26.0)</f>
        <v>26</v>
      </c>
      <c r="I460" s="5">
        <f>IFERROR(__xludf.DUMMYFUNCTION("""COMPUTED_VALUE"""),3.0)</f>
        <v>3</v>
      </c>
      <c r="J460" s="5">
        <f>IFERROR(__xludf.DUMMYFUNCTION("""COMPUTED_VALUE"""),2023.0)</f>
        <v>2023</v>
      </c>
      <c r="N460" s="6">
        <f>STANDARDIZE(F:F,'Estatística'!$E$2,$M$2)</f>
        <v>-0.1297733715</v>
      </c>
      <c r="O460" s="6">
        <f>STANDARDIZE(F:F,'Estatística'!$C$2,$L$2)</f>
        <v>0.2760192454</v>
      </c>
    </row>
    <row r="461" ht="15.75" customHeight="1">
      <c r="A461" s="1">
        <v>66.0</v>
      </c>
      <c r="B461" s="2" t="s">
        <v>130</v>
      </c>
      <c r="C461" s="2" t="s">
        <v>138</v>
      </c>
      <c r="D461" s="2" t="s">
        <v>19</v>
      </c>
      <c r="E461" s="2" t="s">
        <v>52</v>
      </c>
      <c r="F461" s="3">
        <v>28.41</v>
      </c>
      <c r="G461" s="4">
        <v>45011.0</v>
      </c>
      <c r="H461" s="5">
        <f>IFERROR(__xludf.DUMMYFUNCTION("SPLIT(G461,""/"",TRUE)"),26.0)</f>
        <v>26</v>
      </c>
      <c r="I461" s="5">
        <f>IFERROR(__xludf.DUMMYFUNCTION("""COMPUTED_VALUE"""),3.0)</f>
        <v>3</v>
      </c>
      <c r="J461" s="5">
        <f>IFERROR(__xludf.DUMMYFUNCTION("""COMPUTED_VALUE"""),2023.0)</f>
        <v>2023</v>
      </c>
      <c r="N461" s="6">
        <f>STANDARDIZE(F:F,'Estatística'!$E$2,$M$2)</f>
        <v>0.1631326663</v>
      </c>
      <c r="O461" s="6">
        <f>STANDARDIZE(F:F,'Estatística'!$C$2,$L$2)</f>
        <v>0.3432514561</v>
      </c>
    </row>
    <row r="462" ht="15.75" customHeight="1">
      <c r="A462" s="1">
        <v>33.0</v>
      </c>
      <c r="B462" s="2" t="s">
        <v>171</v>
      </c>
      <c r="C462" s="2" t="s">
        <v>172</v>
      </c>
      <c r="D462" s="2" t="s">
        <v>25</v>
      </c>
      <c r="E462" s="2" t="s">
        <v>20</v>
      </c>
      <c r="F462" s="3">
        <v>10.76</v>
      </c>
      <c r="G462" s="4">
        <v>45011.0</v>
      </c>
      <c r="H462" s="5">
        <f>IFERROR(__xludf.DUMMYFUNCTION("SPLIT(G462,""/"",TRUE)"),26.0)</f>
        <v>26</v>
      </c>
      <c r="I462" s="5">
        <f>IFERROR(__xludf.DUMMYFUNCTION("""COMPUTED_VALUE"""),3.0)</f>
        <v>3</v>
      </c>
      <c r="J462" s="5">
        <f>IFERROR(__xludf.DUMMYFUNCTION("""COMPUTED_VALUE"""),2023.0)</f>
        <v>2023</v>
      </c>
      <c r="N462" s="6">
        <f>STANDARDIZE(F:F,'Estatística'!$E$2,$M$2)</f>
        <v>-0.8104627323</v>
      </c>
      <c r="O462" s="6">
        <f>STANDARDIZE(F:F,'Estatística'!$C$2,$L$2)</f>
        <v>0.1197771588</v>
      </c>
    </row>
    <row r="463" ht="15.75" customHeight="1">
      <c r="A463" s="1">
        <v>83.0</v>
      </c>
      <c r="B463" s="2" t="s">
        <v>80</v>
      </c>
      <c r="C463" s="2" t="s">
        <v>81</v>
      </c>
      <c r="D463" s="2" t="s">
        <v>19</v>
      </c>
      <c r="E463" s="2" t="s">
        <v>31</v>
      </c>
      <c r="F463" s="3">
        <v>20.29</v>
      </c>
      <c r="G463" s="4">
        <v>45011.0</v>
      </c>
      <c r="H463" s="5">
        <f>IFERROR(__xludf.DUMMYFUNCTION("SPLIT(G463,""/"",TRUE)"),26.0)</f>
        <v>26</v>
      </c>
      <c r="I463" s="5">
        <f>IFERROR(__xludf.DUMMYFUNCTION("""COMPUTED_VALUE"""),3.0)</f>
        <v>3</v>
      </c>
      <c r="J463" s="5">
        <f>IFERROR(__xludf.DUMMYFUNCTION("""COMPUTED_VALUE"""),2023.0)</f>
        <v>2023</v>
      </c>
      <c r="N463" s="6">
        <f>STANDARDIZE(F:F,'Estatística'!$E$2,$M$2)</f>
        <v>-0.2847763783</v>
      </c>
      <c r="O463" s="6">
        <f>STANDARDIZE(F:F,'Estatística'!$C$2,$L$2)</f>
        <v>0.2404406179</v>
      </c>
    </row>
    <row r="464" ht="15.75" customHeight="1">
      <c r="A464" s="1">
        <v>81.0</v>
      </c>
      <c r="B464" s="2" t="s">
        <v>49</v>
      </c>
      <c r="C464" s="2" t="s">
        <v>50</v>
      </c>
      <c r="D464" s="2" t="s">
        <v>25</v>
      </c>
      <c r="E464" s="2" t="s">
        <v>27</v>
      </c>
      <c r="F464" s="3">
        <v>15.12</v>
      </c>
      <c r="G464" s="4">
        <v>45012.0</v>
      </c>
      <c r="H464" s="5">
        <f>IFERROR(__xludf.DUMMYFUNCTION("SPLIT(G464,""/"",TRUE)"),27.0)</f>
        <v>27</v>
      </c>
      <c r="I464" s="5">
        <f>IFERROR(__xludf.DUMMYFUNCTION("""COMPUTED_VALUE"""),3.0)</f>
        <v>3</v>
      </c>
      <c r="J464" s="5">
        <f>IFERROR(__xludf.DUMMYFUNCTION("""COMPUTED_VALUE"""),2023.0)</f>
        <v>2023</v>
      </c>
      <c r="N464" s="6">
        <f>STANDARDIZE(F:F,'Estatística'!$E$2,$M$2)</f>
        <v>-0.5699598463</v>
      </c>
      <c r="O464" s="6">
        <f>STANDARDIZE(F:F,'Estatística'!$C$2,$L$2)</f>
        <v>0.1749810079</v>
      </c>
    </row>
    <row r="465" ht="15.75" customHeight="1">
      <c r="A465" s="1">
        <v>92.0</v>
      </c>
      <c r="B465" s="2" t="s">
        <v>92</v>
      </c>
      <c r="C465" s="2" t="s">
        <v>177</v>
      </c>
      <c r="D465" s="2" t="s">
        <v>25</v>
      </c>
      <c r="E465" s="2" t="s">
        <v>20</v>
      </c>
      <c r="F465" s="3">
        <v>10.68</v>
      </c>
      <c r="G465" s="4">
        <v>45012.0</v>
      </c>
      <c r="H465" s="5">
        <f>IFERROR(__xludf.DUMMYFUNCTION("SPLIT(G465,""/"",TRUE)"),27.0)</f>
        <v>27</v>
      </c>
      <c r="I465" s="5">
        <f>IFERROR(__xludf.DUMMYFUNCTION("""COMPUTED_VALUE"""),3.0)</f>
        <v>3</v>
      </c>
      <c r="J465" s="5">
        <f>IFERROR(__xludf.DUMMYFUNCTION("""COMPUTED_VALUE"""),2023.0)</f>
        <v>2023</v>
      </c>
      <c r="N465" s="6">
        <f>STANDARDIZE(F:F,'Estatística'!$E$2,$M$2)</f>
        <v>-0.8148756293</v>
      </c>
      <c r="O465" s="6">
        <f>STANDARDIZE(F:F,'Estatística'!$C$2,$L$2)</f>
        <v>0.1187642441</v>
      </c>
    </row>
    <row r="466" ht="15.75" customHeight="1">
      <c r="A466" s="1">
        <v>64.0</v>
      </c>
      <c r="B466" s="2" t="s">
        <v>139</v>
      </c>
      <c r="C466" s="2" t="s">
        <v>140</v>
      </c>
      <c r="D466" s="2" t="s">
        <v>19</v>
      </c>
      <c r="E466" s="2" t="s">
        <v>48</v>
      </c>
      <c r="F466" s="3">
        <v>63.81</v>
      </c>
      <c r="G466" s="4">
        <v>45012.0</v>
      </c>
      <c r="H466" s="5">
        <f>IFERROR(__xludf.DUMMYFUNCTION("SPLIT(G466,""/"",TRUE)"),27.0)</f>
        <v>27</v>
      </c>
      <c r="I466" s="5">
        <f>IFERROR(__xludf.DUMMYFUNCTION("""COMPUTED_VALUE"""),3.0)</f>
        <v>3</v>
      </c>
      <c r="J466" s="5">
        <f>IFERROR(__xludf.DUMMYFUNCTION("""COMPUTED_VALUE"""),2023.0)</f>
        <v>2023</v>
      </c>
      <c r="N466" s="6">
        <f>STANDARDIZE(F:F,'Estatística'!$E$2,$M$2)</f>
        <v>2.115839585</v>
      </c>
      <c r="O466" s="6">
        <f>STANDARDIZE(F:F,'Estatística'!$C$2,$L$2)</f>
        <v>0.791466194</v>
      </c>
    </row>
    <row r="467" ht="15.75" customHeight="1">
      <c r="A467" s="1">
        <v>96.0</v>
      </c>
      <c r="B467" s="2" t="s">
        <v>143</v>
      </c>
      <c r="C467" s="2" t="s">
        <v>144</v>
      </c>
      <c r="D467" s="2" t="s">
        <v>19</v>
      </c>
      <c r="E467" s="2" t="s">
        <v>33</v>
      </c>
      <c r="F467" s="3">
        <v>30.09</v>
      </c>
      <c r="G467" s="4">
        <v>45012.0</v>
      </c>
      <c r="H467" s="5">
        <f>IFERROR(__xludf.DUMMYFUNCTION("SPLIT(G467,""/"",TRUE)"),27.0)</f>
        <v>27</v>
      </c>
      <c r="I467" s="5">
        <f>IFERROR(__xludf.DUMMYFUNCTION("""COMPUTED_VALUE"""),3.0)</f>
        <v>3</v>
      </c>
      <c r="J467" s="5">
        <f>IFERROR(__xludf.DUMMYFUNCTION("""COMPUTED_VALUE"""),2023.0)</f>
        <v>2023</v>
      </c>
      <c r="N467" s="6">
        <f>STANDARDIZE(F:F,'Estatística'!$E$2,$M$2)</f>
        <v>0.2558035031</v>
      </c>
      <c r="O467" s="6">
        <f>STANDARDIZE(F:F,'Estatística'!$C$2,$L$2)</f>
        <v>0.364522664</v>
      </c>
    </row>
    <row r="468" ht="15.75" customHeight="1">
      <c r="A468" s="1">
        <v>14.0</v>
      </c>
      <c r="B468" s="2" t="s">
        <v>151</v>
      </c>
      <c r="C468" s="2" t="s">
        <v>152</v>
      </c>
      <c r="D468" s="2" t="s">
        <v>25</v>
      </c>
      <c r="E468" s="2" t="s">
        <v>48</v>
      </c>
      <c r="F468" s="3">
        <v>48.93</v>
      </c>
      <c r="G468" s="4">
        <v>45012.0</v>
      </c>
      <c r="H468" s="5">
        <f>IFERROR(__xludf.DUMMYFUNCTION("SPLIT(G468,""/"",TRUE)"),27.0)</f>
        <v>27</v>
      </c>
      <c r="I468" s="5">
        <f>IFERROR(__xludf.DUMMYFUNCTION("""COMPUTED_VALUE"""),3.0)</f>
        <v>3</v>
      </c>
      <c r="J468" s="5">
        <f>IFERROR(__xludf.DUMMYFUNCTION("""COMPUTED_VALUE"""),2023.0)</f>
        <v>2023</v>
      </c>
      <c r="N468" s="6">
        <f>STANDARDIZE(F:F,'Estatística'!$E$2,$M$2)</f>
        <v>1.295040744</v>
      </c>
      <c r="O468" s="6">
        <f>STANDARDIZE(F:F,'Estatística'!$C$2,$L$2)</f>
        <v>0.6030640669</v>
      </c>
    </row>
    <row r="469" ht="15.75" customHeight="1">
      <c r="A469" s="1">
        <v>13.0</v>
      </c>
      <c r="B469" s="2" t="s">
        <v>117</v>
      </c>
      <c r="C469" s="2" t="s">
        <v>118</v>
      </c>
      <c r="D469" s="2" t="s">
        <v>19</v>
      </c>
      <c r="E469" s="2" t="s">
        <v>33</v>
      </c>
      <c r="F469" s="3">
        <v>31.21</v>
      </c>
      <c r="G469" s="4">
        <v>45013.0</v>
      </c>
      <c r="H469" s="5">
        <f>IFERROR(__xludf.DUMMYFUNCTION("SPLIT(G469,""/"",TRUE)"),28.0)</f>
        <v>28</v>
      </c>
      <c r="I469" s="5">
        <f>IFERROR(__xludf.DUMMYFUNCTION("""COMPUTED_VALUE"""),3.0)</f>
        <v>3</v>
      </c>
      <c r="J469" s="5">
        <f>IFERROR(__xludf.DUMMYFUNCTION("""COMPUTED_VALUE"""),2023.0)</f>
        <v>2023</v>
      </c>
      <c r="N469" s="6">
        <f>STANDARDIZE(F:F,'Estatística'!$E$2,$M$2)</f>
        <v>0.317584061</v>
      </c>
      <c r="O469" s="6">
        <f>STANDARDIZE(F:F,'Estatística'!$C$2,$L$2)</f>
        <v>0.3787034692</v>
      </c>
    </row>
    <row r="470" ht="15.75" customHeight="1">
      <c r="A470" s="1">
        <v>59.0</v>
      </c>
      <c r="B470" s="2" t="s">
        <v>84</v>
      </c>
      <c r="C470" s="2" t="s">
        <v>85</v>
      </c>
      <c r="D470" s="2" t="s">
        <v>19</v>
      </c>
      <c r="E470" s="2" t="s">
        <v>28</v>
      </c>
      <c r="F470" s="3">
        <v>40.48</v>
      </c>
      <c r="G470" s="4">
        <v>45013.0</v>
      </c>
      <c r="H470" s="5">
        <f>IFERROR(__xludf.DUMMYFUNCTION("SPLIT(G470,""/"",TRUE)"),28.0)</f>
        <v>28</v>
      </c>
      <c r="I470" s="5">
        <f>IFERROR(__xludf.DUMMYFUNCTION("""COMPUTED_VALUE"""),3.0)</f>
        <v>3</v>
      </c>
      <c r="J470" s="5">
        <f>IFERROR(__xludf.DUMMYFUNCTION("""COMPUTED_VALUE"""),2023.0)</f>
        <v>2023</v>
      </c>
      <c r="N470" s="6">
        <f>STANDARDIZE(F:F,'Estatística'!$E$2,$M$2)</f>
        <v>0.8289284997</v>
      </c>
      <c r="O470" s="6">
        <f>STANDARDIZE(F:F,'Estatística'!$C$2,$L$2)</f>
        <v>0.4960749557</v>
      </c>
    </row>
    <row r="471" ht="15.75" customHeight="1">
      <c r="A471" s="1">
        <v>83.0</v>
      </c>
      <c r="B471" s="2" t="s">
        <v>80</v>
      </c>
      <c r="C471" s="2" t="s">
        <v>81</v>
      </c>
      <c r="D471" s="2" t="s">
        <v>19</v>
      </c>
      <c r="E471" s="2" t="s">
        <v>52</v>
      </c>
      <c r="F471" s="3">
        <v>29.55</v>
      </c>
      <c r="G471" s="4">
        <v>45013.0</v>
      </c>
      <c r="H471" s="5">
        <f>IFERROR(__xludf.DUMMYFUNCTION("SPLIT(G471,""/"",TRUE)"),28.0)</f>
        <v>28</v>
      </c>
      <c r="I471" s="5">
        <f>IFERROR(__xludf.DUMMYFUNCTION("""COMPUTED_VALUE"""),3.0)</f>
        <v>3</v>
      </c>
      <c r="J471" s="5">
        <f>IFERROR(__xludf.DUMMYFUNCTION("""COMPUTED_VALUE"""),2023.0)</f>
        <v>2023</v>
      </c>
      <c r="N471" s="6">
        <f>STANDARDIZE(F:F,'Estatística'!$E$2,$M$2)</f>
        <v>0.2260164484</v>
      </c>
      <c r="O471" s="6">
        <f>STANDARDIZE(F:F,'Estatística'!$C$2,$L$2)</f>
        <v>0.35768549</v>
      </c>
    </row>
    <row r="472" ht="15.75" customHeight="1">
      <c r="A472" s="1">
        <v>7.0</v>
      </c>
      <c r="B472" s="2" t="s">
        <v>94</v>
      </c>
      <c r="C472" s="2" t="s">
        <v>95</v>
      </c>
      <c r="D472" s="2" t="s">
        <v>19</v>
      </c>
      <c r="E472" s="2" t="s">
        <v>38</v>
      </c>
      <c r="F472" s="3">
        <v>3.86</v>
      </c>
      <c r="G472" s="4">
        <v>45013.0</v>
      </c>
      <c r="H472" s="5">
        <f>IFERROR(__xludf.DUMMYFUNCTION("SPLIT(G472,""/"",TRUE)"),28.0)</f>
        <v>28</v>
      </c>
      <c r="I472" s="5">
        <f>IFERROR(__xludf.DUMMYFUNCTION("""COMPUTED_VALUE"""),3.0)</f>
        <v>3</v>
      </c>
      <c r="J472" s="5">
        <f>IFERROR(__xludf.DUMMYFUNCTION("""COMPUTED_VALUE"""),2023.0)</f>
        <v>2023</v>
      </c>
      <c r="N472" s="6">
        <f>STANDARDIZE(F:F,'Estatística'!$E$2,$M$2)</f>
        <v>-1.191075098</v>
      </c>
      <c r="O472" s="6">
        <f>STANDARDIZE(F:F,'Estatística'!$C$2,$L$2)</f>
        <v>0.03241326918</v>
      </c>
    </row>
    <row r="473" ht="15.75" customHeight="1">
      <c r="A473" s="1">
        <v>96.0</v>
      </c>
      <c r="B473" s="2" t="s">
        <v>143</v>
      </c>
      <c r="C473" s="2" t="s">
        <v>144</v>
      </c>
      <c r="D473" s="2" t="s">
        <v>19</v>
      </c>
      <c r="E473" s="2" t="s">
        <v>31</v>
      </c>
      <c r="F473" s="3">
        <v>18.07</v>
      </c>
      <c r="G473" s="4">
        <v>45013.0</v>
      </c>
      <c r="H473" s="5">
        <f>IFERROR(__xludf.DUMMYFUNCTION("SPLIT(G473,""/"",TRUE)"),28.0)</f>
        <v>28</v>
      </c>
      <c r="I473" s="5">
        <f>IFERROR(__xludf.DUMMYFUNCTION("""COMPUTED_VALUE"""),3.0)</f>
        <v>3</v>
      </c>
      <c r="J473" s="5">
        <f>IFERROR(__xludf.DUMMYFUNCTION("""COMPUTED_VALUE"""),2023.0)</f>
        <v>2023</v>
      </c>
      <c r="N473" s="6">
        <f>STANDARDIZE(F:F,'Estatística'!$E$2,$M$2)</f>
        <v>-0.4072342698</v>
      </c>
      <c r="O473" s="6">
        <f>STANDARDIZE(F:F,'Estatística'!$C$2,$L$2)</f>
        <v>0.212332236</v>
      </c>
    </row>
    <row r="474" ht="15.75" customHeight="1">
      <c r="A474" s="1">
        <v>12.0</v>
      </c>
      <c r="B474" s="2" t="s">
        <v>168</v>
      </c>
      <c r="C474" s="2" t="s">
        <v>169</v>
      </c>
      <c r="D474" s="2" t="s">
        <v>25</v>
      </c>
      <c r="E474" s="2" t="s">
        <v>33</v>
      </c>
      <c r="F474" s="3">
        <v>26.02</v>
      </c>
      <c r="G474" s="4">
        <v>45018.0</v>
      </c>
      <c r="H474" s="5">
        <f>IFERROR(__xludf.DUMMYFUNCTION("SPLIT(G474,""/"",TRUE)"),2.0)</f>
        <v>2</v>
      </c>
      <c r="I474" s="5">
        <f>IFERROR(__xludf.DUMMYFUNCTION("""COMPUTED_VALUE"""),4.0)</f>
        <v>4</v>
      </c>
      <c r="J474" s="5">
        <f>IFERROR(__xludf.DUMMYFUNCTION("""COMPUTED_VALUE"""),2023.0)</f>
        <v>2023</v>
      </c>
      <c r="N474" s="6">
        <f>STANDARDIZE(F:F,'Estatística'!$E$2,$M$2)</f>
        <v>0.03129736868</v>
      </c>
      <c r="O474" s="6">
        <f>STANDARDIZE(F:F,'Estatística'!$C$2,$L$2)</f>
        <v>0.3129906305</v>
      </c>
    </row>
    <row r="475" ht="15.75" customHeight="1">
      <c r="A475" s="1">
        <v>26.0</v>
      </c>
      <c r="B475" s="2" t="s">
        <v>191</v>
      </c>
      <c r="C475" s="2" t="s">
        <v>192</v>
      </c>
      <c r="D475" s="2" t="s">
        <v>19</v>
      </c>
      <c r="E475" s="2" t="s">
        <v>21</v>
      </c>
      <c r="F475" s="3">
        <v>12.31</v>
      </c>
      <c r="G475" s="4">
        <v>45018.0</v>
      </c>
      <c r="H475" s="5">
        <f>IFERROR(__xludf.DUMMYFUNCTION("SPLIT(G475,""/"",TRUE)"),2.0)</f>
        <v>2</v>
      </c>
      <c r="I475" s="5">
        <f>IFERROR(__xludf.DUMMYFUNCTION("""COMPUTED_VALUE"""),4.0)</f>
        <v>4</v>
      </c>
      <c r="J475" s="5">
        <f>IFERROR(__xludf.DUMMYFUNCTION("""COMPUTED_VALUE"""),2023.0)</f>
        <v>2023</v>
      </c>
      <c r="N475" s="6">
        <f>STANDARDIZE(F:F,'Estatística'!$E$2,$M$2)</f>
        <v>-0.7249628531</v>
      </c>
      <c r="O475" s="6">
        <f>STANDARDIZE(F:F,'Estatística'!$C$2,$L$2)</f>
        <v>0.1394023803</v>
      </c>
    </row>
    <row r="476" ht="15.75" customHeight="1">
      <c r="A476" s="1">
        <v>13.0</v>
      </c>
      <c r="B476" s="2" t="s">
        <v>117</v>
      </c>
      <c r="C476" s="2" t="s">
        <v>118</v>
      </c>
      <c r="D476" s="2" t="s">
        <v>19</v>
      </c>
      <c r="E476" s="2" t="s">
        <v>26</v>
      </c>
      <c r="F476" s="3">
        <v>40.7</v>
      </c>
      <c r="G476" s="4">
        <v>45018.0</v>
      </c>
      <c r="H476" s="5">
        <f>IFERROR(__xludf.DUMMYFUNCTION("SPLIT(G476,""/"",TRUE)"),2.0)</f>
        <v>2</v>
      </c>
      <c r="I476" s="5">
        <f>IFERROR(__xludf.DUMMYFUNCTION("""COMPUTED_VALUE"""),4.0)</f>
        <v>4</v>
      </c>
      <c r="J476" s="5">
        <f>IFERROR(__xludf.DUMMYFUNCTION("""COMPUTED_VALUE"""),2023.0)</f>
        <v>2023</v>
      </c>
      <c r="N476" s="6">
        <f>STANDARDIZE(F:F,'Estatística'!$E$2,$M$2)</f>
        <v>0.8410639665</v>
      </c>
      <c r="O476" s="6">
        <f>STANDARDIZE(F:F,'Estatística'!$C$2,$L$2)</f>
        <v>0.498860471</v>
      </c>
    </row>
    <row r="477" ht="15.75" customHeight="1">
      <c r="A477" s="1">
        <v>94.0</v>
      </c>
      <c r="B477" s="2" t="s">
        <v>187</v>
      </c>
      <c r="C477" s="2" t="s">
        <v>217</v>
      </c>
      <c r="D477" s="2" t="s">
        <v>25</v>
      </c>
      <c r="E477" s="2" t="s">
        <v>48</v>
      </c>
      <c r="F477" s="3">
        <v>61.78</v>
      </c>
      <c r="G477" s="4">
        <v>45018.0</v>
      </c>
      <c r="H477" s="5">
        <f>IFERROR(__xludf.DUMMYFUNCTION("SPLIT(G477,""/"",TRUE)"),2.0)</f>
        <v>2</v>
      </c>
      <c r="I477" s="5">
        <f>IFERROR(__xludf.DUMMYFUNCTION("""COMPUTED_VALUE"""),4.0)</f>
        <v>4</v>
      </c>
      <c r="J477" s="5">
        <f>IFERROR(__xludf.DUMMYFUNCTION("""COMPUTED_VALUE"""),2023.0)</f>
        <v>2023</v>
      </c>
      <c r="N477" s="6">
        <f>STANDARDIZE(F:F,'Estatística'!$E$2,$M$2)</f>
        <v>2.003862324</v>
      </c>
      <c r="O477" s="6">
        <f>STANDARDIZE(F:F,'Estatística'!$C$2,$L$2)</f>
        <v>0.7657634844</v>
      </c>
    </row>
    <row r="478" ht="15.75" customHeight="1">
      <c r="A478" s="1">
        <v>72.0</v>
      </c>
      <c r="B478" s="2" t="s">
        <v>113</v>
      </c>
      <c r="C478" s="2" t="s">
        <v>114</v>
      </c>
      <c r="D478" s="2" t="s">
        <v>25</v>
      </c>
      <c r="E478" s="2" t="s">
        <v>27</v>
      </c>
      <c r="F478" s="3">
        <v>12.97</v>
      </c>
      <c r="G478" s="4">
        <v>45018.0</v>
      </c>
      <c r="H478" s="5">
        <f>IFERROR(__xludf.DUMMYFUNCTION("SPLIT(G478,""/"",TRUE)"),2.0)</f>
        <v>2</v>
      </c>
      <c r="I478" s="5">
        <f>IFERROR(__xludf.DUMMYFUNCTION("""COMPUTED_VALUE"""),4.0)</f>
        <v>4</v>
      </c>
      <c r="J478" s="5">
        <f>IFERROR(__xludf.DUMMYFUNCTION("""COMPUTED_VALUE"""),2023.0)</f>
        <v>2023</v>
      </c>
      <c r="N478" s="6">
        <f>STANDARDIZE(F:F,'Estatística'!$E$2,$M$2)</f>
        <v>-0.6885564529</v>
      </c>
      <c r="O478" s="6">
        <f>STANDARDIZE(F:F,'Estatística'!$C$2,$L$2)</f>
        <v>0.1477589263</v>
      </c>
    </row>
    <row r="479" ht="15.75" customHeight="1">
      <c r="A479" s="1">
        <v>27.0</v>
      </c>
      <c r="B479" s="2" t="s">
        <v>153</v>
      </c>
      <c r="C479" s="2" t="s">
        <v>154</v>
      </c>
      <c r="D479" s="2" t="s">
        <v>19</v>
      </c>
      <c r="E479" s="2" t="s">
        <v>36</v>
      </c>
      <c r="F479" s="3">
        <v>21.44</v>
      </c>
      <c r="G479" s="4">
        <v>45018.0</v>
      </c>
      <c r="H479" s="5">
        <f>IFERROR(__xludf.DUMMYFUNCTION("SPLIT(G479,""/"",TRUE)"),2.0)</f>
        <v>2</v>
      </c>
      <c r="I479" s="5">
        <f>IFERROR(__xludf.DUMMYFUNCTION("""COMPUTED_VALUE"""),4.0)</f>
        <v>4</v>
      </c>
      <c r="J479" s="5">
        <f>IFERROR(__xludf.DUMMYFUNCTION("""COMPUTED_VALUE"""),2023.0)</f>
        <v>2023</v>
      </c>
      <c r="N479" s="6">
        <f>STANDARDIZE(F:F,'Estatística'!$E$2,$M$2)</f>
        <v>-0.221340984</v>
      </c>
      <c r="O479" s="6">
        <f>STANDARDIZE(F:F,'Estatística'!$C$2,$L$2)</f>
        <v>0.2550012661</v>
      </c>
    </row>
    <row r="480" ht="15.75" customHeight="1">
      <c r="A480" s="1">
        <v>62.0</v>
      </c>
      <c r="B480" s="2" t="s">
        <v>136</v>
      </c>
      <c r="C480" s="2" t="s">
        <v>137</v>
      </c>
      <c r="D480" s="2" t="s">
        <v>19</v>
      </c>
      <c r="E480" s="2" t="s">
        <v>28</v>
      </c>
      <c r="F480" s="3">
        <v>35.34</v>
      </c>
      <c r="G480" s="4">
        <v>45018.0</v>
      </c>
      <c r="H480" s="5">
        <f>IFERROR(__xludf.DUMMYFUNCTION("SPLIT(G480,""/"",TRUE)"),2.0)</f>
        <v>2</v>
      </c>
      <c r="I480" s="5">
        <f>IFERROR(__xludf.DUMMYFUNCTION("""COMPUTED_VALUE"""),4.0)</f>
        <v>4</v>
      </c>
      <c r="J480" s="5">
        <f>IFERROR(__xludf.DUMMYFUNCTION("""COMPUTED_VALUE"""),2023.0)</f>
        <v>2023</v>
      </c>
      <c r="N480" s="6">
        <f>STANDARDIZE(F:F,'Estatística'!$E$2,$M$2)</f>
        <v>0.5453998681</v>
      </c>
      <c r="O480" s="6">
        <f>STANDARDIZE(F:F,'Estatística'!$C$2,$L$2)</f>
        <v>0.4309951887</v>
      </c>
    </row>
    <row r="481" ht="15.75" customHeight="1">
      <c r="A481" s="1">
        <v>7.0</v>
      </c>
      <c r="B481" s="2" t="s">
        <v>94</v>
      </c>
      <c r="C481" s="2" t="s">
        <v>95</v>
      </c>
      <c r="D481" s="2" t="s">
        <v>19</v>
      </c>
      <c r="E481" s="2" t="s">
        <v>44</v>
      </c>
      <c r="F481" s="3">
        <v>36.98</v>
      </c>
      <c r="G481" s="4">
        <v>45019.0</v>
      </c>
      <c r="H481" s="5">
        <f>IFERROR(__xludf.DUMMYFUNCTION("SPLIT(G481,""/"",TRUE)"),3.0)</f>
        <v>3</v>
      </c>
      <c r="I481" s="5">
        <f>IFERROR(__xludf.DUMMYFUNCTION("""COMPUTED_VALUE"""),4.0)</f>
        <v>4</v>
      </c>
      <c r="J481" s="5">
        <f>IFERROR(__xludf.DUMMYFUNCTION("""COMPUTED_VALUE"""),2023.0)</f>
        <v>2023</v>
      </c>
      <c r="N481" s="6">
        <f>STANDARDIZE(F:F,'Estatística'!$E$2,$M$2)</f>
        <v>0.6358642564</v>
      </c>
      <c r="O481" s="6">
        <f>STANDARDIZE(F:F,'Estatística'!$C$2,$L$2)</f>
        <v>0.4517599392</v>
      </c>
    </row>
    <row r="482" ht="15.75" customHeight="1">
      <c r="A482" s="1">
        <v>14.0</v>
      </c>
      <c r="B482" s="2" t="s">
        <v>151</v>
      </c>
      <c r="C482" s="2" t="s">
        <v>152</v>
      </c>
      <c r="D482" s="2" t="s">
        <v>25</v>
      </c>
      <c r="E482" s="2" t="s">
        <v>26</v>
      </c>
      <c r="F482" s="3">
        <v>44.33</v>
      </c>
      <c r="G482" s="4">
        <v>45019.0</v>
      </c>
      <c r="H482" s="5">
        <f>IFERROR(__xludf.DUMMYFUNCTION("SPLIT(G482,""/"",TRUE)"),3.0)</f>
        <v>3</v>
      </c>
      <c r="I482" s="5">
        <f>IFERROR(__xludf.DUMMYFUNCTION("""COMPUTED_VALUE"""),4.0)</f>
        <v>4</v>
      </c>
      <c r="J482" s="5">
        <f>IFERROR(__xludf.DUMMYFUNCTION("""COMPUTED_VALUE"""),2023.0)</f>
        <v>2023</v>
      </c>
      <c r="N482" s="6">
        <f>STANDARDIZE(F:F,'Estatística'!$E$2,$M$2)</f>
        <v>1.041299167</v>
      </c>
      <c r="O482" s="6">
        <f>STANDARDIZE(F:F,'Estatística'!$C$2,$L$2)</f>
        <v>0.5448214738</v>
      </c>
    </row>
    <row r="483" ht="15.75" customHeight="1">
      <c r="A483" s="1">
        <v>78.0</v>
      </c>
      <c r="B483" s="2" t="s">
        <v>23</v>
      </c>
      <c r="C483" s="2" t="s">
        <v>24</v>
      </c>
      <c r="D483" s="2" t="s">
        <v>25</v>
      </c>
      <c r="E483" s="2" t="s">
        <v>26</v>
      </c>
      <c r="F483" s="3">
        <v>53.45</v>
      </c>
      <c r="G483" s="4">
        <v>45019.0</v>
      </c>
      <c r="H483" s="5">
        <f>IFERROR(__xludf.DUMMYFUNCTION("SPLIT(G483,""/"",TRUE)"),3.0)</f>
        <v>3</v>
      </c>
      <c r="I483" s="5">
        <f>IFERROR(__xludf.DUMMYFUNCTION("""COMPUTED_VALUE"""),4.0)</f>
        <v>4</v>
      </c>
      <c r="J483" s="5">
        <f>IFERROR(__xludf.DUMMYFUNCTION("""COMPUTED_VALUE"""),2023.0)</f>
        <v>2023</v>
      </c>
      <c r="N483" s="6">
        <f>STANDARDIZE(F:F,'Estatística'!$E$2,$M$2)</f>
        <v>1.544369424</v>
      </c>
      <c r="O483" s="6">
        <f>STANDARDIZE(F:F,'Estatística'!$C$2,$L$2)</f>
        <v>0.6602937453</v>
      </c>
    </row>
    <row r="484" ht="15.75" customHeight="1">
      <c r="A484" s="1">
        <v>60.0</v>
      </c>
      <c r="B484" s="2" t="s">
        <v>58</v>
      </c>
      <c r="C484" s="2" t="s">
        <v>59</v>
      </c>
      <c r="D484" s="2" t="s">
        <v>25</v>
      </c>
      <c r="E484" s="2" t="s">
        <v>57</v>
      </c>
      <c r="F484" s="3">
        <v>23.22</v>
      </c>
      <c r="G484" s="4">
        <v>45019.0</v>
      </c>
      <c r="H484" s="5">
        <f>IFERROR(__xludf.DUMMYFUNCTION("SPLIT(G484,""/"",TRUE)"),3.0)</f>
        <v>3</v>
      </c>
      <c r="I484" s="5">
        <f>IFERROR(__xludf.DUMMYFUNCTION("""COMPUTED_VALUE"""),4.0)</f>
        <v>4</v>
      </c>
      <c r="J484" s="5">
        <f>IFERROR(__xludf.DUMMYFUNCTION("""COMPUTED_VALUE"""),2023.0)</f>
        <v>2023</v>
      </c>
      <c r="N484" s="6">
        <f>STANDARDIZE(F:F,'Estatística'!$E$2,$M$2)</f>
        <v>-0.123154026</v>
      </c>
      <c r="O484" s="6">
        <f>STANDARDIZE(F:F,'Estatística'!$C$2,$L$2)</f>
        <v>0.2775386174</v>
      </c>
    </row>
    <row r="485" ht="15.75" customHeight="1">
      <c r="A485" s="1">
        <v>12.0</v>
      </c>
      <c r="B485" s="2" t="s">
        <v>168</v>
      </c>
      <c r="C485" s="2" t="s">
        <v>169</v>
      </c>
      <c r="D485" s="2" t="s">
        <v>19</v>
      </c>
      <c r="E485" s="2" t="s">
        <v>48</v>
      </c>
      <c r="F485" s="3">
        <v>60.36</v>
      </c>
      <c r="G485" s="4">
        <v>45019.0</v>
      </c>
      <c r="H485" s="5">
        <f>IFERROR(__xludf.DUMMYFUNCTION("SPLIT(G485,""/"",TRUE)"),3.0)</f>
        <v>3</v>
      </c>
      <c r="I485" s="5">
        <f>IFERROR(__xludf.DUMMYFUNCTION("""COMPUTED_VALUE"""),4.0)</f>
        <v>4</v>
      </c>
      <c r="J485" s="5">
        <f>IFERROR(__xludf.DUMMYFUNCTION("""COMPUTED_VALUE"""),2023.0)</f>
        <v>2023</v>
      </c>
      <c r="N485" s="6">
        <f>STANDARDIZE(F:F,'Estatística'!$E$2,$M$2)</f>
        <v>1.925533402</v>
      </c>
      <c r="O485" s="6">
        <f>STANDARDIZE(F:F,'Estatística'!$C$2,$L$2)</f>
        <v>0.7477842492</v>
      </c>
    </row>
    <row r="486" ht="15.75" customHeight="1">
      <c r="A486" s="1">
        <v>92.0</v>
      </c>
      <c r="B486" s="2" t="s">
        <v>92</v>
      </c>
      <c r="C486" s="2" t="s">
        <v>177</v>
      </c>
      <c r="D486" s="2" t="s">
        <v>25</v>
      </c>
      <c r="E486" s="2" t="s">
        <v>45</v>
      </c>
      <c r="F486" s="3">
        <v>1.76</v>
      </c>
      <c r="G486" s="4">
        <v>45020.0</v>
      </c>
      <c r="H486" s="5">
        <f>IFERROR(__xludf.DUMMYFUNCTION("SPLIT(G486,""/"",TRUE)"),4.0)</f>
        <v>4</v>
      </c>
      <c r="I486" s="5">
        <f>IFERROR(__xludf.DUMMYFUNCTION("""COMPUTED_VALUE"""),4.0)</f>
        <v>4</v>
      </c>
      <c r="J486" s="5">
        <f>IFERROR(__xludf.DUMMYFUNCTION("""COMPUTED_VALUE"""),2023.0)</f>
        <v>2023</v>
      </c>
      <c r="N486" s="6">
        <f>STANDARDIZE(F:F,'Estatística'!$E$2,$M$2)</f>
        <v>-1.306913644</v>
      </c>
      <c r="O486" s="6">
        <f>STANDARDIZE(F:F,'Estatística'!$C$2,$L$2)</f>
        <v>0.005824259306</v>
      </c>
    </row>
    <row r="487" ht="15.75" customHeight="1">
      <c r="A487" s="1">
        <v>95.0</v>
      </c>
      <c r="B487" s="2" t="s">
        <v>90</v>
      </c>
      <c r="C487" s="2" t="s">
        <v>91</v>
      </c>
      <c r="D487" s="2" t="s">
        <v>25</v>
      </c>
      <c r="E487" s="2" t="s">
        <v>38</v>
      </c>
      <c r="F487" s="3">
        <v>5.32</v>
      </c>
      <c r="G487" s="4">
        <v>45020.0</v>
      </c>
      <c r="H487" s="5">
        <f>IFERROR(__xludf.DUMMYFUNCTION("SPLIT(G487,""/"",TRUE)"),4.0)</f>
        <v>4</v>
      </c>
      <c r="I487" s="5">
        <f>IFERROR(__xludf.DUMMYFUNCTION("""COMPUTED_VALUE"""),4.0)</f>
        <v>4</v>
      </c>
      <c r="J487" s="5">
        <f>IFERROR(__xludf.DUMMYFUNCTION("""COMPUTED_VALUE"""),2023.0)</f>
        <v>2023</v>
      </c>
      <c r="N487" s="6">
        <f>STANDARDIZE(F:F,'Estatística'!$E$2,$M$2)</f>
        <v>-1.110539728</v>
      </c>
      <c r="O487" s="6">
        <f>STANDARDIZE(F:F,'Estatística'!$C$2,$L$2)</f>
        <v>0.05089896176</v>
      </c>
    </row>
    <row r="488" ht="15.75" customHeight="1">
      <c r="A488" s="1">
        <v>13.0</v>
      </c>
      <c r="B488" s="2" t="s">
        <v>117</v>
      </c>
      <c r="C488" s="2" t="s">
        <v>118</v>
      </c>
      <c r="D488" s="2" t="s">
        <v>19</v>
      </c>
      <c r="E488" s="2" t="s">
        <v>26</v>
      </c>
      <c r="F488" s="3">
        <v>48.33</v>
      </c>
      <c r="G488" s="4">
        <v>45020.0</v>
      </c>
      <c r="H488" s="5">
        <f>IFERROR(__xludf.DUMMYFUNCTION("SPLIT(G488,""/"",TRUE)"),4.0)</f>
        <v>4</v>
      </c>
      <c r="I488" s="5">
        <f>IFERROR(__xludf.DUMMYFUNCTION("""COMPUTED_VALUE"""),4.0)</f>
        <v>4</v>
      </c>
      <c r="J488" s="5">
        <f>IFERROR(__xludf.DUMMYFUNCTION("""COMPUTED_VALUE"""),2023.0)</f>
        <v>2023</v>
      </c>
      <c r="N488" s="6">
        <f>STANDARDIZE(F:F,'Estatística'!$E$2,$M$2)</f>
        <v>1.261944017</v>
      </c>
      <c r="O488" s="6">
        <f>STANDARDIZE(F:F,'Estatística'!$C$2,$L$2)</f>
        <v>0.5954672069</v>
      </c>
    </row>
    <row r="489" ht="15.75" customHeight="1">
      <c r="A489" s="1">
        <v>75.0</v>
      </c>
      <c r="B489" s="2" t="s">
        <v>218</v>
      </c>
      <c r="C489" s="2" t="s">
        <v>219</v>
      </c>
      <c r="D489" s="2" t="s">
        <v>25</v>
      </c>
      <c r="E489" s="2" t="s">
        <v>51</v>
      </c>
      <c r="F489" s="3">
        <v>72.29</v>
      </c>
      <c r="G489" s="4">
        <v>45021.0</v>
      </c>
      <c r="H489" s="5">
        <f>IFERROR(__xludf.DUMMYFUNCTION("SPLIT(G489,""/"",TRUE)"),5.0)</f>
        <v>5</v>
      </c>
      <c r="I489" s="5">
        <f>IFERROR(__xludf.DUMMYFUNCTION("""COMPUTED_VALUE"""),4.0)</f>
        <v>4</v>
      </c>
      <c r="J489" s="5">
        <f>IFERROR(__xludf.DUMMYFUNCTION("""COMPUTED_VALUE"""),2023.0)</f>
        <v>2023</v>
      </c>
      <c r="N489" s="6">
        <f>STANDARDIZE(F:F,'Estatística'!$E$2,$M$2)</f>
        <v>2.583606666</v>
      </c>
      <c r="O489" s="6">
        <f>STANDARDIZE(F:F,'Estatística'!$C$2,$L$2)</f>
        <v>0.8988351481</v>
      </c>
    </row>
    <row r="490" ht="15.75" customHeight="1">
      <c r="A490" s="1">
        <v>25.0</v>
      </c>
      <c r="B490" s="2" t="s">
        <v>134</v>
      </c>
      <c r="C490" s="2" t="s">
        <v>135</v>
      </c>
      <c r="D490" s="2" t="s">
        <v>25</v>
      </c>
      <c r="E490" s="2" t="s">
        <v>52</v>
      </c>
      <c r="F490" s="3">
        <v>29.06</v>
      </c>
      <c r="G490" s="4">
        <v>45021.0</v>
      </c>
      <c r="H490" s="5">
        <f>IFERROR(__xludf.DUMMYFUNCTION("SPLIT(G490,""/"",TRUE)"),5.0)</f>
        <v>5</v>
      </c>
      <c r="I490" s="5">
        <f>IFERROR(__xludf.DUMMYFUNCTION("""COMPUTED_VALUE"""),4.0)</f>
        <v>4</v>
      </c>
      <c r="J490" s="5">
        <f>IFERROR(__xludf.DUMMYFUNCTION("""COMPUTED_VALUE"""),2023.0)</f>
        <v>2023</v>
      </c>
      <c r="N490" s="6">
        <f>STANDARDIZE(F:F,'Estatística'!$E$2,$M$2)</f>
        <v>0.1989874543</v>
      </c>
      <c r="O490" s="6">
        <f>STANDARDIZE(F:F,'Estatística'!$C$2,$L$2)</f>
        <v>0.3514813877</v>
      </c>
    </row>
    <row r="491" ht="15.75" customHeight="1">
      <c r="A491" s="1">
        <v>25.0</v>
      </c>
      <c r="B491" s="2" t="s">
        <v>134</v>
      </c>
      <c r="C491" s="2" t="s">
        <v>135</v>
      </c>
      <c r="D491" s="2" t="s">
        <v>25</v>
      </c>
      <c r="E491" s="2" t="s">
        <v>37</v>
      </c>
      <c r="F491" s="3">
        <v>13.74</v>
      </c>
      <c r="G491" s="4">
        <v>45021.0</v>
      </c>
      <c r="H491" s="5">
        <f>IFERROR(__xludf.DUMMYFUNCTION("SPLIT(G491,""/"",TRUE)"),5.0)</f>
        <v>5</v>
      </c>
      <c r="I491" s="5">
        <f>IFERROR(__xludf.DUMMYFUNCTION("""COMPUTED_VALUE"""),4.0)</f>
        <v>4</v>
      </c>
      <c r="J491" s="5">
        <f>IFERROR(__xludf.DUMMYFUNCTION("""COMPUTED_VALUE"""),2023.0)</f>
        <v>2023</v>
      </c>
      <c r="N491" s="6">
        <f>STANDARDIZE(F:F,'Estatística'!$E$2,$M$2)</f>
        <v>-0.6460823194</v>
      </c>
      <c r="O491" s="6">
        <f>STANDARDIZE(F:F,'Estatística'!$C$2,$L$2)</f>
        <v>0.1575082299</v>
      </c>
    </row>
    <row r="492" ht="15.75" customHeight="1">
      <c r="A492" s="1">
        <v>52.0</v>
      </c>
      <c r="B492" s="2" t="s">
        <v>161</v>
      </c>
      <c r="C492" s="2" t="s">
        <v>162</v>
      </c>
      <c r="D492" s="2" t="s">
        <v>25</v>
      </c>
      <c r="E492" s="2" t="s">
        <v>26</v>
      </c>
      <c r="F492" s="3">
        <v>47.76</v>
      </c>
      <c r="G492" s="4">
        <v>45021.0</v>
      </c>
      <c r="H492" s="5">
        <f>IFERROR(__xludf.DUMMYFUNCTION("SPLIT(G492,""/"",TRUE)"),5.0)</f>
        <v>5</v>
      </c>
      <c r="I492" s="5">
        <f>IFERROR(__xludf.DUMMYFUNCTION("""COMPUTED_VALUE"""),4.0)</f>
        <v>4</v>
      </c>
      <c r="J492" s="5">
        <f>IFERROR(__xludf.DUMMYFUNCTION("""COMPUTED_VALUE"""),2023.0)</f>
        <v>2023</v>
      </c>
      <c r="N492" s="6">
        <f>STANDARDIZE(F:F,'Estatística'!$E$2,$M$2)</f>
        <v>1.230502126</v>
      </c>
      <c r="O492" s="6">
        <f>STANDARDIZE(F:F,'Estatística'!$C$2,$L$2)</f>
        <v>0.5882501899</v>
      </c>
    </row>
    <row r="493" ht="15.75" customHeight="1">
      <c r="A493" s="1">
        <v>25.0</v>
      </c>
      <c r="B493" s="2" t="s">
        <v>134</v>
      </c>
      <c r="C493" s="2" t="s">
        <v>135</v>
      </c>
      <c r="D493" s="2" t="s">
        <v>19</v>
      </c>
      <c r="E493" s="2" t="s">
        <v>52</v>
      </c>
      <c r="F493" s="3">
        <v>29.3</v>
      </c>
      <c r="G493" s="4">
        <v>45022.0</v>
      </c>
      <c r="H493" s="5">
        <f>IFERROR(__xludf.DUMMYFUNCTION("SPLIT(G493,""/"",TRUE)"),6.0)</f>
        <v>6</v>
      </c>
      <c r="I493" s="5">
        <f>IFERROR(__xludf.DUMMYFUNCTION("""COMPUTED_VALUE"""),4.0)</f>
        <v>4</v>
      </c>
      <c r="J493" s="5">
        <f>IFERROR(__xludf.DUMMYFUNCTION("""COMPUTED_VALUE"""),2023.0)</f>
        <v>2023</v>
      </c>
      <c r="N493" s="6">
        <f>STANDARDIZE(F:F,'Estatística'!$E$2,$M$2)</f>
        <v>0.2122261453</v>
      </c>
      <c r="O493" s="6">
        <f>STANDARDIZE(F:F,'Estatística'!$C$2,$L$2)</f>
        <v>0.3545201317</v>
      </c>
    </row>
    <row r="494" ht="15.75" customHeight="1">
      <c r="A494" s="1">
        <v>13.0</v>
      </c>
      <c r="B494" s="2" t="s">
        <v>117</v>
      </c>
      <c r="C494" s="2" t="s">
        <v>118</v>
      </c>
      <c r="D494" s="2" t="s">
        <v>19</v>
      </c>
      <c r="E494" s="2" t="s">
        <v>36</v>
      </c>
      <c r="F494" s="3">
        <v>40.02</v>
      </c>
      <c r="G494" s="4">
        <v>45022.0</v>
      </c>
      <c r="H494" s="5">
        <f>IFERROR(__xludf.DUMMYFUNCTION("SPLIT(G494,""/"",TRUE)"),6.0)</f>
        <v>6</v>
      </c>
      <c r="I494" s="5">
        <f>IFERROR(__xludf.DUMMYFUNCTION("""COMPUTED_VALUE"""),4.0)</f>
        <v>4</v>
      </c>
      <c r="J494" s="5">
        <f>IFERROR(__xludf.DUMMYFUNCTION("""COMPUTED_VALUE"""),2023.0)</f>
        <v>2023</v>
      </c>
      <c r="N494" s="6">
        <f>STANDARDIZE(F:F,'Estatística'!$E$2,$M$2)</f>
        <v>0.8035543421</v>
      </c>
      <c r="O494" s="6">
        <f>STANDARDIZE(F:F,'Estatística'!$C$2,$L$2)</f>
        <v>0.4902506964</v>
      </c>
    </row>
    <row r="495" ht="15.75" customHeight="1">
      <c r="A495" s="1">
        <v>100.0</v>
      </c>
      <c r="B495" s="2" t="s">
        <v>46</v>
      </c>
      <c r="C495" s="2" t="s">
        <v>47</v>
      </c>
      <c r="D495" s="2" t="s">
        <v>25</v>
      </c>
      <c r="E495" s="2" t="s">
        <v>37</v>
      </c>
      <c r="F495" s="3">
        <v>14.72</v>
      </c>
      <c r="G495" s="4">
        <v>45022.0</v>
      </c>
      <c r="H495" s="5">
        <f>IFERROR(__xludf.DUMMYFUNCTION("SPLIT(G495,""/"",TRUE)"),6.0)</f>
        <v>6</v>
      </c>
      <c r="I495" s="5">
        <f>IFERROR(__xludf.DUMMYFUNCTION("""COMPUTED_VALUE"""),4.0)</f>
        <v>4</v>
      </c>
      <c r="J495" s="5">
        <f>IFERROR(__xludf.DUMMYFUNCTION("""COMPUTED_VALUE"""),2023.0)</f>
        <v>2023</v>
      </c>
      <c r="N495" s="6">
        <f>STANDARDIZE(F:F,'Estatística'!$E$2,$M$2)</f>
        <v>-0.5920243313</v>
      </c>
      <c r="O495" s="6">
        <f>STANDARDIZE(F:F,'Estatística'!$C$2,$L$2)</f>
        <v>0.1699164345</v>
      </c>
    </row>
    <row r="496" ht="15.75" customHeight="1">
      <c r="A496" s="1">
        <v>73.0</v>
      </c>
      <c r="B496" s="2" t="s">
        <v>203</v>
      </c>
      <c r="C496" s="2" t="s">
        <v>204</v>
      </c>
      <c r="D496" s="2" t="s">
        <v>19</v>
      </c>
      <c r="E496" s="2" t="s">
        <v>20</v>
      </c>
      <c r="F496" s="3">
        <v>10.71</v>
      </c>
      <c r="G496" s="4">
        <v>45022.0</v>
      </c>
      <c r="H496" s="5">
        <f>IFERROR(__xludf.DUMMYFUNCTION("SPLIT(G496,""/"",TRUE)"),6.0)</f>
        <v>6</v>
      </c>
      <c r="I496" s="5">
        <f>IFERROR(__xludf.DUMMYFUNCTION("""COMPUTED_VALUE"""),4.0)</f>
        <v>4</v>
      </c>
      <c r="J496" s="5">
        <f>IFERROR(__xludf.DUMMYFUNCTION("""COMPUTED_VALUE"""),2023.0)</f>
        <v>2023</v>
      </c>
      <c r="N496" s="6">
        <f>STANDARDIZE(F:F,'Estatística'!$E$2,$M$2)</f>
        <v>-0.8132207929</v>
      </c>
      <c r="O496" s="6">
        <f>STANDARDIZE(F:F,'Estatística'!$C$2,$L$2)</f>
        <v>0.1191440871</v>
      </c>
    </row>
    <row r="497" ht="15.75" customHeight="1">
      <c r="A497" s="1">
        <v>28.0</v>
      </c>
      <c r="B497" s="2" t="s">
        <v>64</v>
      </c>
      <c r="C497" s="2" t="s">
        <v>65</v>
      </c>
      <c r="D497" s="2" t="s">
        <v>25</v>
      </c>
      <c r="E497" s="2" t="s">
        <v>52</v>
      </c>
      <c r="F497" s="3">
        <v>27.47</v>
      </c>
      <c r="G497" s="4">
        <v>45022.0</v>
      </c>
      <c r="H497" s="5">
        <f>IFERROR(__xludf.DUMMYFUNCTION("SPLIT(G497,""/"",TRUE)"),6.0)</f>
        <v>6</v>
      </c>
      <c r="I497" s="5">
        <f>IFERROR(__xludf.DUMMYFUNCTION("""COMPUTED_VALUE"""),4.0)</f>
        <v>4</v>
      </c>
      <c r="J497" s="5">
        <f>IFERROR(__xludf.DUMMYFUNCTION("""COMPUTED_VALUE"""),2023.0)</f>
        <v>2023</v>
      </c>
      <c r="N497" s="6">
        <f>STANDARDIZE(F:F,'Estatística'!$E$2,$M$2)</f>
        <v>0.1112811266</v>
      </c>
      <c r="O497" s="6">
        <f>STANDARDIZE(F:F,'Estatística'!$C$2,$L$2)</f>
        <v>0.3313497088</v>
      </c>
    </row>
    <row r="498" ht="15.75" customHeight="1">
      <c r="A498" s="1">
        <v>26.0</v>
      </c>
      <c r="B498" s="2" t="s">
        <v>191</v>
      </c>
      <c r="C498" s="2" t="s">
        <v>192</v>
      </c>
      <c r="D498" s="2" t="s">
        <v>19</v>
      </c>
      <c r="E498" s="2" t="s">
        <v>51</v>
      </c>
      <c r="F498" s="3">
        <v>69.47</v>
      </c>
      <c r="G498" s="4">
        <v>45023.0</v>
      </c>
      <c r="H498" s="5">
        <f>IFERROR(__xludf.DUMMYFUNCTION("SPLIT(G498,""/"",TRUE)"),7.0)</f>
        <v>7</v>
      </c>
      <c r="I498" s="5">
        <f>IFERROR(__xludf.DUMMYFUNCTION("""COMPUTED_VALUE"""),4.0)</f>
        <v>4</v>
      </c>
      <c r="J498" s="5">
        <f>IFERROR(__xludf.DUMMYFUNCTION("""COMPUTED_VALUE"""),2023.0)</f>
        <v>2023</v>
      </c>
      <c r="N498" s="6">
        <f>STANDARDIZE(F:F,'Estatística'!$E$2,$M$2)</f>
        <v>2.428052047</v>
      </c>
      <c r="O498" s="6">
        <f>STANDARDIZE(F:F,'Estatística'!$C$2,$L$2)</f>
        <v>0.8631299063</v>
      </c>
    </row>
    <row r="499" ht="15.75" customHeight="1">
      <c r="A499" s="1">
        <v>63.0</v>
      </c>
      <c r="B499" s="2" t="s">
        <v>205</v>
      </c>
      <c r="C499" s="2" t="s">
        <v>206</v>
      </c>
      <c r="D499" s="2" t="s">
        <v>19</v>
      </c>
      <c r="E499" s="2" t="s">
        <v>21</v>
      </c>
      <c r="F499" s="3">
        <v>12.61</v>
      </c>
      <c r="G499" s="4">
        <v>45023.0</v>
      </c>
      <c r="H499" s="5">
        <f>IFERROR(__xludf.DUMMYFUNCTION("SPLIT(G499,""/"",TRUE)"),7.0)</f>
        <v>7</v>
      </c>
      <c r="I499" s="5">
        <f>IFERROR(__xludf.DUMMYFUNCTION("""COMPUTED_VALUE"""),4.0)</f>
        <v>4</v>
      </c>
      <c r="J499" s="5">
        <f>IFERROR(__xludf.DUMMYFUNCTION("""COMPUTED_VALUE"""),2023.0)</f>
        <v>2023</v>
      </c>
      <c r="N499" s="6">
        <f>STANDARDIZE(F:F,'Estatística'!$E$2,$M$2)</f>
        <v>-0.7084144894</v>
      </c>
      <c r="O499" s="6">
        <f>STANDARDIZE(F:F,'Estatística'!$C$2,$L$2)</f>
        <v>0.1432008103</v>
      </c>
    </row>
    <row r="500" ht="15.75" customHeight="1">
      <c r="A500" s="1">
        <v>24.0</v>
      </c>
      <c r="B500" s="2" t="s">
        <v>119</v>
      </c>
      <c r="C500" s="2" t="s">
        <v>120</v>
      </c>
      <c r="D500" s="2" t="s">
        <v>19</v>
      </c>
      <c r="E500" s="2" t="s">
        <v>70</v>
      </c>
      <c r="F500" s="3">
        <v>11.54</v>
      </c>
      <c r="G500" s="4">
        <v>45023.0</v>
      </c>
      <c r="H500" s="5">
        <f>IFERROR(__xludf.DUMMYFUNCTION("SPLIT(G500,""/"",TRUE)"),7.0)</f>
        <v>7</v>
      </c>
      <c r="I500" s="5">
        <f>IFERROR(__xludf.DUMMYFUNCTION("""COMPUTED_VALUE"""),4.0)</f>
        <v>4</v>
      </c>
      <c r="J500" s="5">
        <f>IFERROR(__xludf.DUMMYFUNCTION("""COMPUTED_VALUE"""),2023.0)</f>
        <v>2023</v>
      </c>
      <c r="N500" s="6">
        <f>STANDARDIZE(F:F,'Estatística'!$E$2,$M$2)</f>
        <v>-0.7674369866</v>
      </c>
      <c r="O500" s="6">
        <f>STANDARDIZE(F:F,'Estatística'!$C$2,$L$2)</f>
        <v>0.1296530767</v>
      </c>
    </row>
    <row r="501" ht="15.75" customHeight="1">
      <c r="A501" s="1">
        <v>37.0</v>
      </c>
      <c r="B501" s="2" t="s">
        <v>225</v>
      </c>
      <c r="C501" s="2" t="s">
        <v>226</v>
      </c>
      <c r="D501" s="2" t="s">
        <v>25</v>
      </c>
      <c r="E501" s="2" t="s">
        <v>21</v>
      </c>
      <c r="F501" s="3">
        <v>13.33</v>
      </c>
      <c r="G501" s="4">
        <v>45023.0</v>
      </c>
      <c r="H501" s="5">
        <f>IFERROR(__xludf.DUMMYFUNCTION("SPLIT(G501,""/"",TRUE)"),7.0)</f>
        <v>7</v>
      </c>
      <c r="I501" s="5">
        <f>IFERROR(__xludf.DUMMYFUNCTION("""COMPUTED_VALUE"""),4.0)</f>
        <v>4</v>
      </c>
      <c r="J501" s="5">
        <f>IFERROR(__xludf.DUMMYFUNCTION("""COMPUTED_VALUE"""),2023.0)</f>
        <v>2023</v>
      </c>
      <c r="N501" s="6">
        <f>STANDARDIZE(F:F,'Estatística'!$E$2,$M$2)</f>
        <v>-0.6686984165</v>
      </c>
      <c r="O501" s="6">
        <f>STANDARDIZE(F:F,'Estatística'!$C$2,$L$2)</f>
        <v>0.1523170423</v>
      </c>
    </row>
    <row r="502" ht="15.75" customHeight="1">
      <c r="A502" s="1">
        <v>46.0</v>
      </c>
      <c r="B502" s="2" t="s">
        <v>123</v>
      </c>
      <c r="C502" s="2" t="s">
        <v>124</v>
      </c>
      <c r="D502" s="2" t="s">
        <v>19</v>
      </c>
      <c r="E502" s="2" t="s">
        <v>42</v>
      </c>
      <c r="F502" s="3">
        <v>17.54</v>
      </c>
      <c r="G502" s="4">
        <v>45023.0</v>
      </c>
      <c r="H502" s="5">
        <f>IFERROR(__xludf.DUMMYFUNCTION("SPLIT(G502,""/"",TRUE)"),7.0)</f>
        <v>7</v>
      </c>
      <c r="I502" s="5">
        <f>IFERROR(__xludf.DUMMYFUNCTION("""COMPUTED_VALUE"""),4.0)</f>
        <v>4</v>
      </c>
      <c r="J502" s="5">
        <f>IFERROR(__xludf.DUMMYFUNCTION("""COMPUTED_VALUE"""),2023.0)</f>
        <v>2023</v>
      </c>
      <c r="N502" s="6">
        <f>STANDARDIZE(F:F,'Estatística'!$E$2,$M$2)</f>
        <v>-0.4364697123</v>
      </c>
      <c r="O502" s="6">
        <f>STANDARDIZE(F:F,'Estatística'!$C$2,$L$2)</f>
        <v>0.2056216764</v>
      </c>
    </row>
    <row r="503" ht="15.75" customHeight="1">
      <c r="A503" s="1">
        <v>91.0</v>
      </c>
      <c r="B503" s="2" t="s">
        <v>92</v>
      </c>
      <c r="C503" s="2" t="s">
        <v>93</v>
      </c>
      <c r="D503" s="2" t="s">
        <v>25</v>
      </c>
      <c r="E503" s="2" t="s">
        <v>31</v>
      </c>
      <c r="F503" s="3">
        <v>14.63</v>
      </c>
      <c r="G503" s="4">
        <v>45023.0</v>
      </c>
      <c r="H503" s="5">
        <f>IFERROR(__xludf.DUMMYFUNCTION("SPLIT(G503,""/"",TRUE)"),7.0)</f>
        <v>7</v>
      </c>
      <c r="I503" s="5">
        <f>IFERROR(__xludf.DUMMYFUNCTION("""COMPUTED_VALUE"""),4.0)</f>
        <v>4</v>
      </c>
      <c r="J503" s="5">
        <f>IFERROR(__xludf.DUMMYFUNCTION("""COMPUTED_VALUE"""),2023.0)</f>
        <v>2023</v>
      </c>
      <c r="N503" s="6">
        <f>STANDARDIZE(F:F,'Estatística'!$E$2,$M$2)</f>
        <v>-0.5969888404</v>
      </c>
      <c r="O503" s="6">
        <f>STANDARDIZE(F:F,'Estatística'!$C$2,$L$2)</f>
        <v>0.1687769055</v>
      </c>
    </row>
    <row r="504" ht="15.75" customHeight="1">
      <c r="A504" s="1">
        <v>27.0</v>
      </c>
      <c r="B504" s="2" t="s">
        <v>153</v>
      </c>
      <c r="C504" s="2" t="s">
        <v>154</v>
      </c>
      <c r="D504" s="2" t="s">
        <v>19</v>
      </c>
      <c r="E504" s="2" t="s">
        <v>27</v>
      </c>
      <c r="F504" s="3">
        <v>11.56</v>
      </c>
      <c r="G504" s="4">
        <v>45023.0</v>
      </c>
      <c r="H504" s="5">
        <f>IFERROR(__xludf.DUMMYFUNCTION("SPLIT(G504,""/"",TRUE)"),7.0)</f>
        <v>7</v>
      </c>
      <c r="I504" s="5">
        <f>IFERROR(__xludf.DUMMYFUNCTION("""COMPUTED_VALUE"""),4.0)</f>
        <v>4</v>
      </c>
      <c r="J504" s="5">
        <f>IFERROR(__xludf.DUMMYFUNCTION("""COMPUTED_VALUE"""),2023.0)</f>
        <v>2023</v>
      </c>
      <c r="N504" s="6">
        <f>STANDARDIZE(F:F,'Estatística'!$E$2,$M$2)</f>
        <v>-0.7663337624</v>
      </c>
      <c r="O504" s="6">
        <f>STANDARDIZE(F:F,'Estatística'!$C$2,$L$2)</f>
        <v>0.1299063054</v>
      </c>
    </row>
    <row r="505" ht="15.75" customHeight="1">
      <c r="A505" s="1">
        <v>6.0</v>
      </c>
      <c r="B505" s="2" t="s">
        <v>163</v>
      </c>
      <c r="C505" s="2" t="s">
        <v>164</v>
      </c>
      <c r="D505" s="2" t="s">
        <v>25</v>
      </c>
      <c r="E505" s="2" t="s">
        <v>32</v>
      </c>
      <c r="F505" s="3">
        <v>56.69</v>
      </c>
      <c r="G505" s="4">
        <v>45023.0</v>
      </c>
      <c r="H505" s="5">
        <f>IFERROR(__xludf.DUMMYFUNCTION("SPLIT(G505,""/"",TRUE)"),7.0)</f>
        <v>7</v>
      </c>
      <c r="I505" s="5">
        <f>IFERROR(__xludf.DUMMYFUNCTION("""COMPUTED_VALUE"""),4.0)</f>
        <v>4</v>
      </c>
      <c r="J505" s="5">
        <f>IFERROR(__xludf.DUMMYFUNCTION("""COMPUTED_VALUE"""),2023.0)</f>
        <v>2023</v>
      </c>
      <c r="N505" s="6">
        <f>STANDARDIZE(F:F,'Estatística'!$E$2,$M$2)</f>
        <v>1.723091752</v>
      </c>
      <c r="O505" s="6">
        <f>STANDARDIZE(F:F,'Estatística'!$C$2,$L$2)</f>
        <v>0.7013167891</v>
      </c>
    </row>
    <row r="506" ht="15.75" customHeight="1">
      <c r="A506" s="1">
        <v>67.0</v>
      </c>
      <c r="B506" s="2" t="s">
        <v>184</v>
      </c>
      <c r="C506" s="2" t="s">
        <v>185</v>
      </c>
      <c r="D506" s="2" t="s">
        <v>25</v>
      </c>
      <c r="E506" s="2" t="s">
        <v>36</v>
      </c>
      <c r="F506" s="3">
        <v>27.29</v>
      </c>
      <c r="G506" s="4">
        <v>45023.0</v>
      </c>
      <c r="H506" s="5">
        <f>IFERROR(__xludf.DUMMYFUNCTION("SPLIT(G506,""/"",TRUE)"),7.0)</f>
        <v>7</v>
      </c>
      <c r="I506" s="5">
        <f>IFERROR(__xludf.DUMMYFUNCTION("""COMPUTED_VALUE"""),4.0)</f>
        <v>4</v>
      </c>
      <c r="J506" s="5">
        <f>IFERROR(__xludf.DUMMYFUNCTION("""COMPUTED_VALUE"""),2023.0)</f>
        <v>2023</v>
      </c>
      <c r="N506" s="6">
        <f>STANDARDIZE(F:F,'Estatística'!$E$2,$M$2)</f>
        <v>0.1013521084</v>
      </c>
      <c r="O506" s="6">
        <f>STANDARDIZE(F:F,'Estatística'!$C$2,$L$2)</f>
        <v>0.3290706508</v>
      </c>
    </row>
    <row r="507" ht="15.75" customHeight="1">
      <c r="A507" s="1">
        <v>49.0</v>
      </c>
      <c r="B507" s="2" t="s">
        <v>159</v>
      </c>
      <c r="C507" s="2" t="s">
        <v>160</v>
      </c>
      <c r="D507" s="2" t="s">
        <v>19</v>
      </c>
      <c r="E507" s="2" t="s">
        <v>28</v>
      </c>
      <c r="F507" s="3">
        <v>33.94</v>
      </c>
      <c r="G507" s="4">
        <v>45024.0</v>
      </c>
      <c r="H507" s="5">
        <f>IFERROR(__xludf.DUMMYFUNCTION("SPLIT(G507,""/"",TRUE)"),8.0)</f>
        <v>8</v>
      </c>
      <c r="I507" s="5">
        <f>IFERROR(__xludf.DUMMYFUNCTION("""COMPUTED_VALUE"""),4.0)</f>
        <v>4</v>
      </c>
      <c r="J507" s="5">
        <f>IFERROR(__xludf.DUMMYFUNCTION("""COMPUTED_VALUE"""),2023.0)</f>
        <v>2023</v>
      </c>
      <c r="N507" s="6">
        <f>STANDARDIZE(F:F,'Estatística'!$E$2,$M$2)</f>
        <v>0.4681741708</v>
      </c>
      <c r="O507" s="6">
        <f>STANDARDIZE(F:F,'Estatística'!$C$2,$L$2)</f>
        <v>0.4132691821</v>
      </c>
    </row>
    <row r="508" ht="15.75" customHeight="1">
      <c r="A508" s="1">
        <v>92.0</v>
      </c>
      <c r="B508" s="2" t="s">
        <v>92</v>
      </c>
      <c r="C508" s="2" t="s">
        <v>177</v>
      </c>
      <c r="D508" s="2" t="s">
        <v>25</v>
      </c>
      <c r="E508" s="2" t="s">
        <v>51</v>
      </c>
      <c r="F508" s="3">
        <v>61.07</v>
      </c>
      <c r="G508" s="4">
        <v>45024.0</v>
      </c>
      <c r="H508" s="5">
        <f>IFERROR(__xludf.DUMMYFUNCTION("SPLIT(G508,""/"",TRUE)"),8.0)</f>
        <v>8</v>
      </c>
      <c r="I508" s="5">
        <f>IFERROR(__xludf.DUMMYFUNCTION("""COMPUTED_VALUE"""),4.0)</f>
        <v>4</v>
      </c>
      <c r="J508" s="5">
        <f>IFERROR(__xludf.DUMMYFUNCTION("""COMPUTED_VALUE"""),2023.0)</f>
        <v>2023</v>
      </c>
      <c r="N508" s="6">
        <f>STANDARDIZE(F:F,'Estatística'!$E$2,$M$2)</f>
        <v>1.964697863</v>
      </c>
      <c r="O508" s="6">
        <f>STANDARDIZE(F:F,'Estatística'!$C$2,$L$2)</f>
        <v>0.7567738668</v>
      </c>
    </row>
    <row r="509" ht="15.75" customHeight="1">
      <c r="A509" s="1">
        <v>82.0</v>
      </c>
      <c r="B509" s="2" t="s">
        <v>211</v>
      </c>
      <c r="C509" s="2" t="s">
        <v>212</v>
      </c>
      <c r="D509" s="2" t="s">
        <v>25</v>
      </c>
      <c r="E509" s="2" t="s">
        <v>52</v>
      </c>
      <c r="F509" s="3">
        <v>26.42</v>
      </c>
      <c r="G509" s="4">
        <v>45024.0</v>
      </c>
      <c r="H509" s="5">
        <f>IFERROR(__xludf.DUMMYFUNCTION("SPLIT(G509,""/"",TRUE)"),8.0)</f>
        <v>8</v>
      </c>
      <c r="I509" s="5">
        <f>IFERROR(__xludf.DUMMYFUNCTION("""COMPUTED_VALUE"""),4.0)</f>
        <v>4</v>
      </c>
      <c r="J509" s="5">
        <f>IFERROR(__xludf.DUMMYFUNCTION("""COMPUTED_VALUE"""),2023.0)</f>
        <v>2023</v>
      </c>
      <c r="N509" s="6">
        <f>STANDARDIZE(F:F,'Estatística'!$E$2,$M$2)</f>
        <v>0.05336185364</v>
      </c>
      <c r="O509" s="6">
        <f>STANDARDIZE(F:F,'Estatística'!$C$2,$L$2)</f>
        <v>0.3180552038</v>
      </c>
    </row>
    <row r="510" ht="15.75" customHeight="1">
      <c r="A510" s="1">
        <v>42.0</v>
      </c>
      <c r="B510" s="2" t="s">
        <v>75</v>
      </c>
      <c r="C510" s="2" t="s">
        <v>150</v>
      </c>
      <c r="D510" s="2" t="s">
        <v>19</v>
      </c>
      <c r="E510" s="2" t="s">
        <v>38</v>
      </c>
      <c r="F510" s="3">
        <v>5.31</v>
      </c>
      <c r="G510" s="4">
        <v>45024.0</v>
      </c>
      <c r="H510" s="5">
        <f>IFERROR(__xludf.DUMMYFUNCTION("SPLIT(G510,""/"",TRUE)"),8.0)</f>
        <v>8</v>
      </c>
      <c r="I510" s="5">
        <f>IFERROR(__xludf.DUMMYFUNCTION("""COMPUTED_VALUE"""),4.0)</f>
        <v>4</v>
      </c>
      <c r="J510" s="5">
        <f>IFERROR(__xludf.DUMMYFUNCTION("""COMPUTED_VALUE"""),2023.0)</f>
        <v>2023</v>
      </c>
      <c r="N510" s="6">
        <f>STANDARDIZE(F:F,'Estatística'!$E$2,$M$2)</f>
        <v>-1.11109134</v>
      </c>
      <c r="O510" s="6">
        <f>STANDARDIZE(F:F,'Estatística'!$C$2,$L$2)</f>
        <v>0.05077234743</v>
      </c>
    </row>
    <row r="511" ht="15.75" customHeight="1">
      <c r="A511" s="1">
        <v>29.0</v>
      </c>
      <c r="B511" s="2" t="s">
        <v>102</v>
      </c>
      <c r="C511" s="2" t="s">
        <v>103</v>
      </c>
      <c r="D511" s="2" t="s">
        <v>25</v>
      </c>
      <c r="E511" s="2" t="s">
        <v>45</v>
      </c>
      <c r="F511" s="3">
        <v>1.49</v>
      </c>
      <c r="G511" s="4">
        <v>45024.0</v>
      </c>
      <c r="H511" s="5">
        <f>IFERROR(__xludf.DUMMYFUNCTION("SPLIT(G511,""/"",TRUE)"),8.0)</f>
        <v>8</v>
      </c>
      <c r="I511" s="5">
        <f>IFERROR(__xludf.DUMMYFUNCTION("""COMPUTED_VALUE"""),4.0)</f>
        <v>4</v>
      </c>
      <c r="J511" s="5">
        <f>IFERROR(__xludf.DUMMYFUNCTION("""COMPUTED_VALUE"""),2023.0)</f>
        <v>2023</v>
      </c>
      <c r="N511" s="6">
        <f>STANDARDIZE(F:F,'Estatística'!$E$2,$M$2)</f>
        <v>-1.321807171</v>
      </c>
      <c r="O511" s="6">
        <f>STANDARDIZE(F:F,'Estatística'!$C$2,$L$2)</f>
        <v>0.002405672322</v>
      </c>
    </row>
    <row r="512" ht="15.75" customHeight="1">
      <c r="A512" s="1">
        <v>74.0</v>
      </c>
      <c r="B512" s="2" t="s">
        <v>17</v>
      </c>
      <c r="C512" s="2" t="s">
        <v>104</v>
      </c>
      <c r="D512" s="2" t="s">
        <v>25</v>
      </c>
      <c r="E512" s="2" t="s">
        <v>36</v>
      </c>
      <c r="F512" s="3">
        <v>34.95</v>
      </c>
      <c r="G512" s="4">
        <v>45024.0</v>
      </c>
      <c r="H512" s="5">
        <f>IFERROR(__xludf.DUMMYFUNCTION("SPLIT(G512,""/"",TRUE)"),8.0)</f>
        <v>8</v>
      </c>
      <c r="I512" s="5">
        <f>IFERROR(__xludf.DUMMYFUNCTION("""COMPUTED_VALUE"""),4.0)</f>
        <v>4</v>
      </c>
      <c r="J512" s="5">
        <f>IFERROR(__xludf.DUMMYFUNCTION("""COMPUTED_VALUE"""),2023.0)</f>
        <v>2023</v>
      </c>
      <c r="N512" s="6">
        <f>STANDARDIZE(F:F,'Estatística'!$E$2,$M$2)</f>
        <v>0.5238869953</v>
      </c>
      <c r="O512" s="6">
        <f>STANDARDIZE(F:F,'Estatística'!$C$2,$L$2)</f>
        <v>0.4260572297</v>
      </c>
    </row>
    <row r="513" ht="15.75" customHeight="1">
      <c r="A513" s="1">
        <v>99.0</v>
      </c>
      <c r="B513" s="2" t="s">
        <v>62</v>
      </c>
      <c r="C513" s="2" t="s">
        <v>63</v>
      </c>
      <c r="D513" s="2" t="s">
        <v>19</v>
      </c>
      <c r="E513" s="2" t="s">
        <v>57</v>
      </c>
      <c r="F513" s="3">
        <v>23.66</v>
      </c>
      <c r="G513" s="4">
        <v>45024.0</v>
      </c>
      <c r="H513" s="5">
        <f>IFERROR(__xludf.DUMMYFUNCTION("SPLIT(G513,""/"",TRUE)"),8.0)</f>
        <v>8</v>
      </c>
      <c r="I513" s="5">
        <f>IFERROR(__xludf.DUMMYFUNCTION("""COMPUTED_VALUE"""),4.0)</f>
        <v>4</v>
      </c>
      <c r="J513" s="5">
        <f>IFERROR(__xludf.DUMMYFUNCTION("""COMPUTED_VALUE"""),2023.0)</f>
        <v>2023</v>
      </c>
      <c r="N513" s="6">
        <f>STANDARDIZE(F:F,'Estatística'!$E$2,$M$2)</f>
        <v>-0.09888309254</v>
      </c>
      <c r="O513" s="6">
        <f>STANDARDIZE(F:F,'Estatística'!$C$2,$L$2)</f>
        <v>0.283109648</v>
      </c>
    </row>
    <row r="514" ht="15.75" customHeight="1">
      <c r="A514" s="1">
        <v>34.0</v>
      </c>
      <c r="B514" s="2" t="s">
        <v>157</v>
      </c>
      <c r="C514" s="2" t="s">
        <v>158</v>
      </c>
      <c r="D514" s="2" t="s">
        <v>19</v>
      </c>
      <c r="E514" s="2" t="s">
        <v>42</v>
      </c>
      <c r="F514" s="3">
        <v>10.41</v>
      </c>
      <c r="G514" s="4">
        <v>45025.0</v>
      </c>
      <c r="H514" s="5">
        <f>IFERROR(__xludf.DUMMYFUNCTION("SPLIT(G514,""/"",TRUE)"),9.0)</f>
        <v>9</v>
      </c>
      <c r="I514" s="5">
        <f>IFERROR(__xludf.DUMMYFUNCTION("""COMPUTED_VALUE"""),4.0)</f>
        <v>4</v>
      </c>
      <c r="J514" s="5">
        <f>IFERROR(__xludf.DUMMYFUNCTION("""COMPUTED_VALUE"""),2023.0)</f>
        <v>2023</v>
      </c>
      <c r="N514" s="6">
        <f>STANDARDIZE(F:F,'Estatística'!$E$2,$M$2)</f>
        <v>-0.8297691566</v>
      </c>
      <c r="O514" s="6">
        <f>STANDARDIZE(F:F,'Estatística'!$C$2,$L$2)</f>
        <v>0.1153456571</v>
      </c>
    </row>
    <row r="515" ht="15.75" customHeight="1">
      <c r="A515" s="1">
        <v>97.0</v>
      </c>
      <c r="B515" s="2" t="s">
        <v>60</v>
      </c>
      <c r="C515" s="2" t="s">
        <v>61</v>
      </c>
      <c r="D515" s="2" t="s">
        <v>19</v>
      </c>
      <c r="E515" s="2" t="s">
        <v>42</v>
      </c>
      <c r="F515" s="3">
        <v>8.93</v>
      </c>
      <c r="G515" s="4">
        <v>45025.0</v>
      </c>
      <c r="H515" s="5">
        <f>IFERROR(__xludf.DUMMYFUNCTION("SPLIT(G515,""/"",TRUE)"),9.0)</f>
        <v>9</v>
      </c>
      <c r="I515" s="5">
        <f>IFERROR(__xludf.DUMMYFUNCTION("""COMPUTED_VALUE"""),4.0)</f>
        <v>4</v>
      </c>
      <c r="J515" s="5">
        <f>IFERROR(__xludf.DUMMYFUNCTION("""COMPUTED_VALUE"""),2023.0)</f>
        <v>2023</v>
      </c>
      <c r="N515" s="6">
        <f>STANDARDIZE(F:F,'Estatística'!$E$2,$M$2)</f>
        <v>-0.911407751</v>
      </c>
      <c r="O515" s="6">
        <f>STANDARDIZE(F:F,'Estatística'!$C$2,$L$2)</f>
        <v>0.09660673588</v>
      </c>
    </row>
    <row r="516" ht="15.75" customHeight="1">
      <c r="A516" s="1">
        <v>55.0</v>
      </c>
      <c r="B516" s="2" t="s">
        <v>182</v>
      </c>
      <c r="C516" s="2" t="s">
        <v>183</v>
      </c>
      <c r="D516" s="2" t="s">
        <v>19</v>
      </c>
      <c r="E516" s="2" t="s">
        <v>57</v>
      </c>
      <c r="F516" s="3">
        <v>23.22</v>
      </c>
      <c r="G516" s="4">
        <v>45025.0</v>
      </c>
      <c r="H516" s="5">
        <f>IFERROR(__xludf.DUMMYFUNCTION("SPLIT(G516,""/"",TRUE)"),9.0)</f>
        <v>9</v>
      </c>
      <c r="I516" s="5">
        <f>IFERROR(__xludf.DUMMYFUNCTION("""COMPUTED_VALUE"""),4.0)</f>
        <v>4</v>
      </c>
      <c r="J516" s="5">
        <f>IFERROR(__xludf.DUMMYFUNCTION("""COMPUTED_VALUE"""),2023.0)</f>
        <v>2023</v>
      </c>
      <c r="N516" s="6">
        <f>STANDARDIZE(F:F,'Estatística'!$E$2,$M$2)</f>
        <v>-0.123154026</v>
      </c>
      <c r="O516" s="6">
        <f>STANDARDIZE(F:F,'Estatística'!$C$2,$L$2)</f>
        <v>0.2775386174</v>
      </c>
    </row>
    <row r="517" ht="15.75" customHeight="1">
      <c r="A517" s="1">
        <v>63.0</v>
      </c>
      <c r="B517" s="2" t="s">
        <v>205</v>
      </c>
      <c r="C517" s="2" t="s">
        <v>206</v>
      </c>
      <c r="D517" s="2" t="s">
        <v>19</v>
      </c>
      <c r="E517" s="2" t="s">
        <v>21</v>
      </c>
      <c r="F517" s="3">
        <v>13.47</v>
      </c>
      <c r="G517" s="4">
        <v>45025.0</v>
      </c>
      <c r="H517" s="5">
        <f>IFERROR(__xludf.DUMMYFUNCTION("SPLIT(G517,""/"",TRUE)"),9.0)</f>
        <v>9</v>
      </c>
      <c r="I517" s="5">
        <f>IFERROR(__xludf.DUMMYFUNCTION("""COMPUTED_VALUE"""),4.0)</f>
        <v>4</v>
      </c>
      <c r="J517" s="5">
        <f>IFERROR(__xludf.DUMMYFUNCTION("""COMPUTED_VALUE"""),2023.0)</f>
        <v>2023</v>
      </c>
      <c r="N517" s="6">
        <f>STANDARDIZE(F:F,'Estatística'!$E$2,$M$2)</f>
        <v>-0.6609758467</v>
      </c>
      <c r="O517" s="6">
        <f>STANDARDIZE(F:F,'Estatística'!$C$2,$L$2)</f>
        <v>0.1540896429</v>
      </c>
    </row>
    <row r="518" ht="15.75" customHeight="1">
      <c r="A518" s="1">
        <v>23.0</v>
      </c>
      <c r="B518" s="2" t="s">
        <v>215</v>
      </c>
      <c r="C518" s="2" t="s">
        <v>216</v>
      </c>
      <c r="D518" s="2" t="s">
        <v>19</v>
      </c>
      <c r="E518" s="2" t="s">
        <v>70</v>
      </c>
      <c r="F518" s="3">
        <v>11.52</v>
      </c>
      <c r="G518" s="4">
        <v>45026.0</v>
      </c>
      <c r="H518" s="5">
        <f>IFERROR(__xludf.DUMMYFUNCTION("SPLIT(G518,""/"",TRUE)"),10.0)</f>
        <v>10</v>
      </c>
      <c r="I518" s="5">
        <f>IFERROR(__xludf.DUMMYFUNCTION("""COMPUTED_VALUE"""),4.0)</f>
        <v>4</v>
      </c>
      <c r="J518" s="5">
        <f>IFERROR(__xludf.DUMMYFUNCTION("""COMPUTED_VALUE"""),2023.0)</f>
        <v>2023</v>
      </c>
      <c r="N518" s="6">
        <f>STANDARDIZE(F:F,'Estatística'!$E$2,$M$2)</f>
        <v>-0.7685402109</v>
      </c>
      <c r="O518" s="6">
        <f>STANDARDIZE(F:F,'Estatística'!$C$2,$L$2)</f>
        <v>0.1293998481</v>
      </c>
    </row>
    <row r="519" ht="15.75" customHeight="1">
      <c r="A519" s="1">
        <v>89.0</v>
      </c>
      <c r="B519" s="2" t="s">
        <v>115</v>
      </c>
      <c r="C519" s="2" t="s">
        <v>116</v>
      </c>
      <c r="D519" s="2" t="s">
        <v>19</v>
      </c>
      <c r="E519" s="2" t="s">
        <v>38</v>
      </c>
      <c r="F519" s="3">
        <v>4.62</v>
      </c>
      <c r="G519" s="4">
        <v>45026.0</v>
      </c>
      <c r="H519" s="5">
        <f>IFERROR(__xludf.DUMMYFUNCTION("SPLIT(G519,""/"",TRUE)"),10.0)</f>
        <v>10</v>
      </c>
      <c r="I519" s="5">
        <f>IFERROR(__xludf.DUMMYFUNCTION("""COMPUTED_VALUE"""),4.0)</f>
        <v>4</v>
      </c>
      <c r="J519" s="5">
        <f>IFERROR(__xludf.DUMMYFUNCTION("""COMPUTED_VALUE"""),2023.0)</f>
        <v>2023</v>
      </c>
      <c r="N519" s="6">
        <f>STANDARDIZE(F:F,'Estatística'!$E$2,$M$2)</f>
        <v>-1.149152576</v>
      </c>
      <c r="O519" s="6">
        <f>STANDARDIZE(F:F,'Estatística'!$C$2,$L$2)</f>
        <v>0.04203595847</v>
      </c>
    </row>
    <row r="520" ht="15.75" customHeight="1">
      <c r="A520" s="1">
        <v>69.0</v>
      </c>
      <c r="B520" s="2" t="s">
        <v>88</v>
      </c>
      <c r="C520" s="2" t="s">
        <v>125</v>
      </c>
      <c r="D520" s="2" t="s">
        <v>19</v>
      </c>
      <c r="E520" s="2" t="s">
        <v>57</v>
      </c>
      <c r="F520" s="3">
        <v>14.49</v>
      </c>
      <c r="G520" s="4">
        <v>45026.0</v>
      </c>
      <c r="H520" s="5">
        <f>IFERROR(__xludf.DUMMYFUNCTION("SPLIT(G520,""/"",TRUE)"),10.0)</f>
        <v>10</v>
      </c>
      <c r="I520" s="5">
        <f>IFERROR(__xludf.DUMMYFUNCTION("""COMPUTED_VALUE"""),4.0)</f>
        <v>4</v>
      </c>
      <c r="J520" s="5">
        <f>IFERROR(__xludf.DUMMYFUNCTION("""COMPUTED_VALUE"""),2023.0)</f>
        <v>2023</v>
      </c>
      <c r="N520" s="6">
        <f>STANDARDIZE(F:F,'Estatística'!$E$2,$M$2)</f>
        <v>-0.6047114101</v>
      </c>
      <c r="O520" s="6">
        <f>STANDARDIZE(F:F,'Estatística'!$C$2,$L$2)</f>
        <v>0.1670043049</v>
      </c>
    </row>
    <row r="521" ht="15.75" customHeight="1">
      <c r="A521" s="1">
        <v>12.0</v>
      </c>
      <c r="B521" s="2" t="s">
        <v>168</v>
      </c>
      <c r="C521" s="2" t="s">
        <v>169</v>
      </c>
      <c r="D521" s="2" t="s">
        <v>19</v>
      </c>
      <c r="E521" s="2" t="s">
        <v>33</v>
      </c>
      <c r="F521" s="3">
        <v>22.64</v>
      </c>
      <c r="G521" s="4">
        <v>45026.0</v>
      </c>
      <c r="H521" s="5">
        <f>IFERROR(__xludf.DUMMYFUNCTION("SPLIT(G521,""/"",TRUE)"),10.0)</f>
        <v>10</v>
      </c>
      <c r="I521" s="5">
        <f>IFERROR(__xludf.DUMMYFUNCTION("""COMPUTED_VALUE"""),4.0)</f>
        <v>4</v>
      </c>
      <c r="J521" s="5">
        <f>IFERROR(__xludf.DUMMYFUNCTION("""COMPUTED_VALUE"""),2023.0)</f>
        <v>2023</v>
      </c>
      <c r="N521" s="6">
        <f>STANDARDIZE(F:F,'Estatística'!$E$2,$M$2)</f>
        <v>-0.1551475292</v>
      </c>
      <c r="O521" s="6">
        <f>STANDARDIZE(F:F,'Estatística'!$C$2,$L$2)</f>
        <v>0.2701949861</v>
      </c>
    </row>
    <row r="522" ht="15.75" customHeight="1">
      <c r="A522" s="1">
        <v>94.0</v>
      </c>
      <c r="B522" s="2" t="s">
        <v>187</v>
      </c>
      <c r="C522" s="2" t="s">
        <v>217</v>
      </c>
      <c r="D522" s="2" t="s">
        <v>25</v>
      </c>
      <c r="E522" s="2" t="s">
        <v>45</v>
      </c>
      <c r="F522" s="3">
        <v>1.79</v>
      </c>
      <c r="G522" s="4">
        <v>45026.0</v>
      </c>
      <c r="H522" s="5">
        <f>IFERROR(__xludf.DUMMYFUNCTION("SPLIT(G522,""/"",TRUE)"),10.0)</f>
        <v>10</v>
      </c>
      <c r="I522" s="5">
        <f>IFERROR(__xludf.DUMMYFUNCTION("""COMPUTED_VALUE"""),4.0)</f>
        <v>4</v>
      </c>
      <c r="J522" s="5">
        <f>IFERROR(__xludf.DUMMYFUNCTION("""COMPUTED_VALUE"""),2023.0)</f>
        <v>2023</v>
      </c>
      <c r="N522" s="6">
        <f>STANDARDIZE(F:F,'Estatística'!$E$2,$M$2)</f>
        <v>-1.305258807</v>
      </c>
      <c r="O522" s="6">
        <f>STANDARDIZE(F:F,'Estatística'!$C$2,$L$2)</f>
        <v>0.006204102304</v>
      </c>
    </row>
    <row r="523" ht="15.75" customHeight="1">
      <c r="A523" s="1">
        <v>28.0</v>
      </c>
      <c r="B523" s="2" t="s">
        <v>64</v>
      </c>
      <c r="C523" s="2" t="s">
        <v>65</v>
      </c>
      <c r="D523" s="2" t="s">
        <v>25</v>
      </c>
      <c r="E523" s="2" t="s">
        <v>33</v>
      </c>
      <c r="F523" s="3">
        <v>33.89</v>
      </c>
      <c r="G523" s="4">
        <v>45026.0</v>
      </c>
      <c r="H523" s="5">
        <f>IFERROR(__xludf.DUMMYFUNCTION("SPLIT(G523,""/"",TRUE)"),10.0)</f>
        <v>10</v>
      </c>
      <c r="I523" s="5">
        <f>IFERROR(__xludf.DUMMYFUNCTION("""COMPUTED_VALUE"""),4.0)</f>
        <v>4</v>
      </c>
      <c r="J523" s="5">
        <f>IFERROR(__xludf.DUMMYFUNCTION("""COMPUTED_VALUE"""),2023.0)</f>
        <v>2023</v>
      </c>
      <c r="N523" s="6">
        <f>STANDARDIZE(F:F,'Estatística'!$E$2,$M$2)</f>
        <v>0.4654161101</v>
      </c>
      <c r="O523" s="6">
        <f>STANDARDIZE(F:F,'Estatística'!$C$2,$L$2)</f>
        <v>0.4126361104</v>
      </c>
    </row>
    <row r="524" ht="15.75" customHeight="1">
      <c r="A524" s="1">
        <v>53.0</v>
      </c>
      <c r="B524" s="2" t="s">
        <v>221</v>
      </c>
      <c r="C524" s="2" t="s">
        <v>222</v>
      </c>
      <c r="D524" s="2" t="s">
        <v>25</v>
      </c>
      <c r="E524" s="2" t="s">
        <v>27</v>
      </c>
      <c r="F524" s="3">
        <v>10.65</v>
      </c>
      <c r="G524" s="4">
        <v>45027.0</v>
      </c>
      <c r="H524" s="5">
        <f>IFERROR(__xludf.DUMMYFUNCTION("SPLIT(G524,""/"",TRUE)"),11.0)</f>
        <v>11</v>
      </c>
      <c r="I524" s="5">
        <f>IFERROR(__xludf.DUMMYFUNCTION("""COMPUTED_VALUE"""),4.0)</f>
        <v>4</v>
      </c>
      <c r="J524" s="5">
        <f>IFERROR(__xludf.DUMMYFUNCTION("""COMPUTED_VALUE"""),2023.0)</f>
        <v>2023</v>
      </c>
      <c r="N524" s="6">
        <f>STANDARDIZE(F:F,'Estatística'!$E$2,$M$2)</f>
        <v>-0.8165304657</v>
      </c>
      <c r="O524" s="6">
        <f>STANDARDIZE(F:F,'Estatística'!$C$2,$L$2)</f>
        <v>0.1183844011</v>
      </c>
    </row>
    <row r="525" ht="15.75" customHeight="1">
      <c r="A525" s="1">
        <v>95.0</v>
      </c>
      <c r="B525" s="2" t="s">
        <v>90</v>
      </c>
      <c r="C525" s="2" t="s">
        <v>91</v>
      </c>
      <c r="D525" s="2" t="s">
        <v>25</v>
      </c>
      <c r="E525" s="2" t="s">
        <v>21</v>
      </c>
      <c r="F525" s="3">
        <v>15.05</v>
      </c>
      <c r="G525" s="4">
        <v>45027.0</v>
      </c>
      <c r="H525" s="5">
        <f>IFERROR(__xludf.DUMMYFUNCTION("SPLIT(G525,""/"",TRUE)"),11.0)</f>
        <v>11</v>
      </c>
      <c r="I525" s="5">
        <f>IFERROR(__xludf.DUMMYFUNCTION("""COMPUTED_VALUE"""),4.0)</f>
        <v>4</v>
      </c>
      <c r="J525" s="5">
        <f>IFERROR(__xludf.DUMMYFUNCTION("""COMPUTED_VALUE"""),2023.0)</f>
        <v>2023</v>
      </c>
      <c r="N525" s="6">
        <f>STANDARDIZE(F:F,'Estatística'!$E$2,$M$2)</f>
        <v>-0.5738211312</v>
      </c>
      <c r="O525" s="6">
        <f>STANDARDIZE(F:F,'Estatística'!$C$2,$L$2)</f>
        <v>0.1740947075</v>
      </c>
    </row>
    <row r="526" ht="15.75" customHeight="1">
      <c r="A526" s="1">
        <v>81.0</v>
      </c>
      <c r="B526" s="2" t="s">
        <v>49</v>
      </c>
      <c r="C526" s="2" t="s">
        <v>50</v>
      </c>
      <c r="D526" s="2" t="s">
        <v>19</v>
      </c>
      <c r="E526" s="2" t="s">
        <v>27</v>
      </c>
      <c r="F526" s="3">
        <v>13.79</v>
      </c>
      <c r="G526" s="4">
        <v>45028.0</v>
      </c>
      <c r="H526" s="5">
        <f>IFERROR(__xludf.DUMMYFUNCTION("SPLIT(G526,""/"",TRUE)"),12.0)</f>
        <v>12</v>
      </c>
      <c r="I526" s="5">
        <f>IFERROR(__xludf.DUMMYFUNCTION("""COMPUTED_VALUE"""),4.0)</f>
        <v>4</v>
      </c>
      <c r="J526" s="5">
        <f>IFERROR(__xludf.DUMMYFUNCTION("""COMPUTED_VALUE"""),2023.0)</f>
        <v>2023</v>
      </c>
      <c r="N526" s="6">
        <f>STANDARDIZE(F:F,'Estatística'!$E$2,$M$2)</f>
        <v>-0.6433242588</v>
      </c>
      <c r="O526" s="6">
        <f>STANDARDIZE(F:F,'Estatística'!$C$2,$L$2)</f>
        <v>0.1581413016</v>
      </c>
    </row>
    <row r="527" ht="15.75" customHeight="1">
      <c r="A527" s="1">
        <v>32.0</v>
      </c>
      <c r="B527" s="2" t="s">
        <v>126</v>
      </c>
      <c r="C527" s="2" t="s">
        <v>127</v>
      </c>
      <c r="D527" s="2" t="s">
        <v>25</v>
      </c>
      <c r="E527" s="2" t="s">
        <v>70</v>
      </c>
      <c r="F527" s="3">
        <v>12.3</v>
      </c>
      <c r="G527" s="4">
        <v>45028.0</v>
      </c>
      <c r="H527" s="5">
        <f>IFERROR(__xludf.DUMMYFUNCTION("SPLIT(G527,""/"",TRUE)"),12.0)</f>
        <v>12</v>
      </c>
      <c r="I527" s="5">
        <f>IFERROR(__xludf.DUMMYFUNCTION("""COMPUTED_VALUE"""),4.0)</f>
        <v>4</v>
      </c>
      <c r="J527" s="5">
        <f>IFERROR(__xludf.DUMMYFUNCTION("""COMPUTED_VALUE"""),2023.0)</f>
        <v>2023</v>
      </c>
      <c r="N527" s="6">
        <f>STANDARDIZE(F:F,'Estatística'!$E$2,$M$2)</f>
        <v>-0.7255144652</v>
      </c>
      <c r="O527" s="6">
        <f>STANDARDIZE(F:F,'Estatística'!$C$2,$L$2)</f>
        <v>0.139275766</v>
      </c>
    </row>
    <row r="528" ht="15.75" customHeight="1">
      <c r="A528" s="1">
        <v>6.0</v>
      </c>
      <c r="B528" s="2" t="s">
        <v>163</v>
      </c>
      <c r="C528" s="2" t="s">
        <v>164</v>
      </c>
      <c r="D528" s="2" t="s">
        <v>19</v>
      </c>
      <c r="E528" s="2" t="s">
        <v>28</v>
      </c>
      <c r="F528" s="3">
        <v>37.38</v>
      </c>
      <c r="G528" s="4">
        <v>45028.0</v>
      </c>
      <c r="H528" s="5">
        <f>IFERROR(__xludf.DUMMYFUNCTION("SPLIT(G528,""/"",TRUE)"),12.0)</f>
        <v>12</v>
      </c>
      <c r="I528" s="5">
        <f>IFERROR(__xludf.DUMMYFUNCTION("""COMPUTED_VALUE"""),4.0)</f>
        <v>4</v>
      </c>
      <c r="J528" s="5">
        <f>IFERROR(__xludf.DUMMYFUNCTION("""COMPUTED_VALUE"""),2023.0)</f>
        <v>2023</v>
      </c>
      <c r="N528" s="6">
        <f>STANDARDIZE(F:F,'Estatística'!$E$2,$M$2)</f>
        <v>0.6579287414</v>
      </c>
      <c r="O528" s="6">
        <f>STANDARDIZE(F:F,'Estatística'!$C$2,$L$2)</f>
        <v>0.4568245125</v>
      </c>
    </row>
    <row r="529" ht="15.75" customHeight="1">
      <c r="A529" s="1">
        <v>99.0</v>
      </c>
      <c r="B529" s="2" t="s">
        <v>62</v>
      </c>
      <c r="C529" s="2" t="s">
        <v>63</v>
      </c>
      <c r="D529" s="2" t="s">
        <v>19</v>
      </c>
      <c r="E529" s="2" t="s">
        <v>52</v>
      </c>
      <c r="F529" s="3">
        <v>29.11</v>
      </c>
      <c r="G529" s="4">
        <v>45028.0</v>
      </c>
      <c r="H529" s="5">
        <f>IFERROR(__xludf.DUMMYFUNCTION("SPLIT(G529,""/"",TRUE)"),12.0)</f>
        <v>12</v>
      </c>
      <c r="I529" s="5">
        <f>IFERROR(__xludf.DUMMYFUNCTION("""COMPUTED_VALUE"""),4.0)</f>
        <v>4</v>
      </c>
      <c r="J529" s="5">
        <f>IFERROR(__xludf.DUMMYFUNCTION("""COMPUTED_VALUE"""),2023.0)</f>
        <v>2023</v>
      </c>
      <c r="N529" s="6">
        <f>STANDARDIZE(F:F,'Estatística'!$E$2,$M$2)</f>
        <v>0.2017455149</v>
      </c>
      <c r="O529" s="6">
        <f>STANDARDIZE(F:F,'Estatística'!$C$2,$L$2)</f>
        <v>0.3521144594</v>
      </c>
    </row>
    <row r="530" ht="15.75" customHeight="1">
      <c r="A530" s="1">
        <v>15.0</v>
      </c>
      <c r="B530" s="2" t="s">
        <v>53</v>
      </c>
      <c r="C530" s="2" t="s">
        <v>54</v>
      </c>
      <c r="D530" s="2" t="s">
        <v>19</v>
      </c>
      <c r="E530" s="2" t="s">
        <v>20</v>
      </c>
      <c r="F530" s="3">
        <v>10.47</v>
      </c>
      <c r="G530" s="4">
        <v>45028.0</v>
      </c>
      <c r="H530" s="5">
        <f>IFERROR(__xludf.DUMMYFUNCTION("SPLIT(G530,""/"",TRUE)"),12.0)</f>
        <v>12</v>
      </c>
      <c r="I530" s="5">
        <f>IFERROR(__xludf.DUMMYFUNCTION("""COMPUTED_VALUE"""),4.0)</f>
        <v>4</v>
      </c>
      <c r="J530" s="5">
        <f>IFERROR(__xludf.DUMMYFUNCTION("""COMPUTED_VALUE"""),2023.0)</f>
        <v>2023</v>
      </c>
      <c r="N530" s="6">
        <f>STANDARDIZE(F:F,'Estatística'!$E$2,$M$2)</f>
        <v>-0.8264594839</v>
      </c>
      <c r="O530" s="6">
        <f>STANDARDIZE(F:F,'Estatística'!$C$2,$L$2)</f>
        <v>0.1161053431</v>
      </c>
    </row>
    <row r="531" ht="15.75" customHeight="1">
      <c r="A531" s="1">
        <v>88.0</v>
      </c>
      <c r="B531" s="2" t="s">
        <v>180</v>
      </c>
      <c r="C531" s="2" t="s">
        <v>186</v>
      </c>
      <c r="D531" s="2" t="s">
        <v>19</v>
      </c>
      <c r="E531" s="2" t="s">
        <v>31</v>
      </c>
      <c r="F531" s="3">
        <v>21.55</v>
      </c>
      <c r="G531" s="4">
        <v>45028.0</v>
      </c>
      <c r="H531" s="5">
        <f>IFERROR(__xludf.DUMMYFUNCTION("SPLIT(G531,""/"",TRUE)"),12.0)</f>
        <v>12</v>
      </c>
      <c r="I531" s="5">
        <f>IFERROR(__xludf.DUMMYFUNCTION("""COMPUTED_VALUE"""),4.0)</f>
        <v>4</v>
      </c>
      <c r="J531" s="5">
        <f>IFERROR(__xludf.DUMMYFUNCTION("""COMPUTED_VALUE"""),2023.0)</f>
        <v>2023</v>
      </c>
      <c r="N531" s="6">
        <f>STANDARDIZE(F:F,'Estatística'!$E$2,$M$2)</f>
        <v>-0.2152732507</v>
      </c>
      <c r="O531" s="6">
        <f>STANDARDIZE(F:F,'Estatística'!$C$2,$L$2)</f>
        <v>0.2563940238</v>
      </c>
    </row>
    <row r="532" ht="15.75" customHeight="1">
      <c r="A532" s="1">
        <v>63.0</v>
      </c>
      <c r="B532" s="2" t="s">
        <v>205</v>
      </c>
      <c r="C532" s="2" t="s">
        <v>206</v>
      </c>
      <c r="D532" s="2" t="s">
        <v>19</v>
      </c>
      <c r="E532" s="2" t="s">
        <v>28</v>
      </c>
      <c r="F532" s="3">
        <v>33.38</v>
      </c>
      <c r="G532" s="4">
        <v>45028.0</v>
      </c>
      <c r="H532" s="5">
        <f>IFERROR(__xludf.DUMMYFUNCTION("SPLIT(G532,""/"",TRUE)"),12.0)</f>
        <v>12</v>
      </c>
      <c r="I532" s="5">
        <f>IFERROR(__xludf.DUMMYFUNCTION("""COMPUTED_VALUE"""),4.0)</f>
        <v>4</v>
      </c>
      <c r="J532" s="5">
        <f>IFERROR(__xludf.DUMMYFUNCTION("""COMPUTED_VALUE"""),2023.0)</f>
        <v>2023</v>
      </c>
      <c r="N532" s="6">
        <f>STANDARDIZE(F:F,'Estatística'!$E$2,$M$2)</f>
        <v>0.4372838918</v>
      </c>
      <c r="O532" s="6">
        <f>STANDARDIZE(F:F,'Estatística'!$C$2,$L$2)</f>
        <v>0.4061787794</v>
      </c>
    </row>
    <row r="533" ht="15.75" customHeight="1">
      <c r="A533" s="1">
        <v>38.0</v>
      </c>
      <c r="B533" s="2" t="s">
        <v>96</v>
      </c>
      <c r="C533" s="2" t="s">
        <v>97</v>
      </c>
      <c r="D533" s="2" t="s">
        <v>19</v>
      </c>
      <c r="E533" s="2" t="s">
        <v>21</v>
      </c>
      <c r="F533" s="3">
        <v>13.17</v>
      </c>
      <c r="G533" s="4">
        <v>45029.0</v>
      </c>
      <c r="H533" s="5">
        <f>IFERROR(__xludf.DUMMYFUNCTION("SPLIT(G533,""/"",TRUE)"),13.0)</f>
        <v>13</v>
      </c>
      <c r="I533" s="5">
        <f>IFERROR(__xludf.DUMMYFUNCTION("""COMPUTED_VALUE"""),4.0)</f>
        <v>4</v>
      </c>
      <c r="J533" s="5">
        <f>IFERROR(__xludf.DUMMYFUNCTION("""COMPUTED_VALUE"""),2023.0)</f>
        <v>2023</v>
      </c>
      <c r="N533" s="6">
        <f>STANDARDIZE(F:F,'Estatística'!$E$2,$M$2)</f>
        <v>-0.6775242104</v>
      </c>
      <c r="O533" s="6">
        <f>STANDARDIZE(F:F,'Estatística'!$C$2,$L$2)</f>
        <v>0.150291213</v>
      </c>
    </row>
    <row r="534" ht="15.75" customHeight="1">
      <c r="A534" s="1">
        <v>48.0</v>
      </c>
      <c r="B534" s="2" t="s">
        <v>39</v>
      </c>
      <c r="C534" s="2" t="s">
        <v>43</v>
      </c>
      <c r="D534" s="2" t="s">
        <v>19</v>
      </c>
      <c r="E534" s="2" t="s">
        <v>48</v>
      </c>
      <c r="F534" s="3">
        <v>51.9</v>
      </c>
      <c r="G534" s="4">
        <v>45029.0</v>
      </c>
      <c r="H534" s="5">
        <f>IFERROR(__xludf.DUMMYFUNCTION("SPLIT(G534,""/"",TRUE)"),13.0)</f>
        <v>13</v>
      </c>
      <c r="I534" s="5">
        <f>IFERROR(__xludf.DUMMYFUNCTION("""COMPUTED_VALUE"""),4.0)</f>
        <v>4</v>
      </c>
      <c r="J534" s="5">
        <f>IFERROR(__xludf.DUMMYFUNCTION("""COMPUTED_VALUE"""),2023.0)</f>
        <v>2023</v>
      </c>
      <c r="N534" s="6">
        <f>STANDARDIZE(F:F,'Estatística'!$E$2,$M$2)</f>
        <v>1.458869545</v>
      </c>
      <c r="O534" s="6">
        <f>STANDARDIZE(F:F,'Estatística'!$C$2,$L$2)</f>
        <v>0.6406685237</v>
      </c>
    </row>
    <row r="535" ht="15.75" customHeight="1">
      <c r="A535" s="1">
        <v>4.0</v>
      </c>
      <c r="B535" s="2" t="s">
        <v>98</v>
      </c>
      <c r="C535" s="2" t="s">
        <v>99</v>
      </c>
      <c r="D535" s="2" t="s">
        <v>25</v>
      </c>
      <c r="E535" s="2" t="s">
        <v>38</v>
      </c>
      <c r="F535" s="3">
        <v>3.48</v>
      </c>
      <c r="G535" s="4">
        <v>45029.0</v>
      </c>
      <c r="H535" s="5">
        <f>IFERROR(__xludf.DUMMYFUNCTION("SPLIT(G535,""/"",TRUE)"),13.0)</f>
        <v>13</v>
      </c>
      <c r="I535" s="5">
        <f>IFERROR(__xludf.DUMMYFUNCTION("""COMPUTED_VALUE"""),4.0)</f>
        <v>4</v>
      </c>
      <c r="J535" s="5">
        <f>IFERROR(__xludf.DUMMYFUNCTION("""COMPUTED_VALUE"""),2023.0)</f>
        <v>2023</v>
      </c>
      <c r="N535" s="6">
        <f>STANDARDIZE(F:F,'Estatística'!$E$2,$M$2)</f>
        <v>-1.212036358</v>
      </c>
      <c r="O535" s="6">
        <f>STANDARDIZE(F:F,'Estatística'!$C$2,$L$2)</f>
        <v>0.02760192454</v>
      </c>
    </row>
    <row r="536" ht="15.75" customHeight="1">
      <c r="A536" s="1">
        <v>44.0</v>
      </c>
      <c r="B536" s="2" t="s">
        <v>195</v>
      </c>
      <c r="C536" s="2" t="s">
        <v>196</v>
      </c>
      <c r="D536" s="2" t="s">
        <v>25</v>
      </c>
      <c r="E536" s="2" t="s">
        <v>33</v>
      </c>
      <c r="F536" s="3">
        <v>27.32</v>
      </c>
      <c r="G536" s="4">
        <v>45029.0</v>
      </c>
      <c r="H536" s="5">
        <f>IFERROR(__xludf.DUMMYFUNCTION("SPLIT(G536,""/"",TRUE)"),13.0)</f>
        <v>13</v>
      </c>
      <c r="I536" s="5">
        <f>IFERROR(__xludf.DUMMYFUNCTION("""COMPUTED_VALUE"""),4.0)</f>
        <v>4</v>
      </c>
      <c r="J536" s="5">
        <f>IFERROR(__xludf.DUMMYFUNCTION("""COMPUTED_VALUE"""),2023.0)</f>
        <v>2023</v>
      </c>
      <c r="N536" s="6">
        <f>STANDARDIZE(F:F,'Estatística'!$E$2,$M$2)</f>
        <v>0.1030069448</v>
      </c>
      <c r="O536" s="6">
        <f>STANDARDIZE(F:F,'Estatística'!$C$2,$L$2)</f>
        <v>0.3294504938</v>
      </c>
    </row>
    <row r="537" ht="15.75" customHeight="1">
      <c r="A537" s="1">
        <v>86.0</v>
      </c>
      <c r="B537" s="2" t="s">
        <v>55</v>
      </c>
      <c r="C537" s="2" t="s">
        <v>56</v>
      </c>
      <c r="D537" s="2" t="s">
        <v>19</v>
      </c>
      <c r="E537" s="2" t="s">
        <v>48</v>
      </c>
      <c r="F537" s="3">
        <v>48.16</v>
      </c>
      <c r="G537" s="4">
        <v>45029.0</v>
      </c>
      <c r="H537" s="5">
        <f>IFERROR(__xludf.DUMMYFUNCTION("SPLIT(G537,""/"",TRUE)"),13.0)</f>
        <v>13</v>
      </c>
      <c r="I537" s="5">
        <f>IFERROR(__xludf.DUMMYFUNCTION("""COMPUTED_VALUE"""),4.0)</f>
        <v>4</v>
      </c>
      <c r="J537" s="5">
        <f>IFERROR(__xludf.DUMMYFUNCTION("""COMPUTED_VALUE"""),2023.0)</f>
        <v>2023</v>
      </c>
      <c r="N537" s="6">
        <f>STANDARDIZE(F:F,'Estatística'!$E$2,$M$2)</f>
        <v>1.252566611</v>
      </c>
      <c r="O537" s="6">
        <f>STANDARDIZE(F:F,'Estatística'!$C$2,$L$2)</f>
        <v>0.5933147632</v>
      </c>
    </row>
    <row r="538" ht="15.75" customHeight="1">
      <c r="A538" s="1">
        <v>96.0</v>
      </c>
      <c r="B538" s="2" t="s">
        <v>143</v>
      </c>
      <c r="C538" s="2" t="s">
        <v>144</v>
      </c>
      <c r="D538" s="2" t="s">
        <v>25</v>
      </c>
      <c r="E538" s="2" t="s">
        <v>20</v>
      </c>
      <c r="F538" s="3">
        <v>10.9</v>
      </c>
      <c r="G538" s="4">
        <v>45029.0</v>
      </c>
      <c r="H538" s="5">
        <f>IFERROR(__xludf.DUMMYFUNCTION("SPLIT(G538,""/"",TRUE)"),13.0)</f>
        <v>13</v>
      </c>
      <c r="I538" s="5">
        <f>IFERROR(__xludf.DUMMYFUNCTION("""COMPUTED_VALUE"""),4.0)</f>
        <v>4</v>
      </c>
      <c r="J538" s="5">
        <f>IFERROR(__xludf.DUMMYFUNCTION("""COMPUTED_VALUE"""),2023.0)</f>
        <v>2023</v>
      </c>
      <c r="N538" s="6">
        <f>STANDARDIZE(F:F,'Estatística'!$E$2,$M$2)</f>
        <v>-0.8027401626</v>
      </c>
      <c r="O538" s="6">
        <f>STANDARDIZE(F:F,'Estatística'!$C$2,$L$2)</f>
        <v>0.1215497594</v>
      </c>
    </row>
    <row r="539" ht="15.75" customHeight="1">
      <c r="A539" s="1">
        <v>73.0</v>
      </c>
      <c r="B539" s="2" t="s">
        <v>203</v>
      </c>
      <c r="C539" s="2" t="s">
        <v>204</v>
      </c>
      <c r="D539" s="2" t="s">
        <v>19</v>
      </c>
      <c r="E539" s="2" t="s">
        <v>27</v>
      </c>
      <c r="F539" s="3">
        <v>10.73</v>
      </c>
      <c r="G539" s="4">
        <v>45029.0</v>
      </c>
      <c r="H539" s="5">
        <f>IFERROR(__xludf.DUMMYFUNCTION("SPLIT(G539,""/"",TRUE)"),13.0)</f>
        <v>13</v>
      </c>
      <c r="I539" s="5">
        <f>IFERROR(__xludf.DUMMYFUNCTION("""COMPUTED_VALUE"""),4.0)</f>
        <v>4</v>
      </c>
      <c r="J539" s="5">
        <f>IFERROR(__xludf.DUMMYFUNCTION("""COMPUTED_VALUE"""),2023.0)</f>
        <v>2023</v>
      </c>
      <c r="N539" s="6">
        <f>STANDARDIZE(F:F,'Estatística'!$E$2,$M$2)</f>
        <v>-0.8121175687</v>
      </c>
      <c r="O539" s="6">
        <f>STANDARDIZE(F:F,'Estatística'!$C$2,$L$2)</f>
        <v>0.1193973158</v>
      </c>
    </row>
    <row r="540" ht="15.75" customHeight="1">
      <c r="A540" s="1">
        <v>37.0</v>
      </c>
      <c r="B540" s="2" t="s">
        <v>225</v>
      </c>
      <c r="C540" s="2" t="s">
        <v>226</v>
      </c>
      <c r="D540" s="2" t="s">
        <v>25</v>
      </c>
      <c r="E540" s="2" t="s">
        <v>20</v>
      </c>
      <c r="F540" s="3">
        <v>10.34</v>
      </c>
      <c r="G540" s="4">
        <v>45029.0</v>
      </c>
      <c r="H540" s="5">
        <f>IFERROR(__xludf.DUMMYFUNCTION("SPLIT(G540,""/"",TRUE)"),13.0)</f>
        <v>13</v>
      </c>
      <c r="I540" s="5">
        <f>IFERROR(__xludf.DUMMYFUNCTION("""COMPUTED_VALUE"""),4.0)</f>
        <v>4</v>
      </c>
      <c r="J540" s="5">
        <f>IFERROR(__xludf.DUMMYFUNCTION("""COMPUTED_VALUE"""),2023.0)</f>
        <v>2023</v>
      </c>
      <c r="N540" s="6">
        <f>STANDARDIZE(F:F,'Estatística'!$E$2,$M$2)</f>
        <v>-0.8336304415</v>
      </c>
      <c r="O540" s="6">
        <f>STANDARDIZE(F:F,'Estatística'!$C$2,$L$2)</f>
        <v>0.1144593568</v>
      </c>
    </row>
    <row r="541" ht="15.75" customHeight="1">
      <c r="A541" s="1">
        <v>27.0</v>
      </c>
      <c r="B541" s="2" t="s">
        <v>153</v>
      </c>
      <c r="C541" s="2" t="s">
        <v>154</v>
      </c>
      <c r="D541" s="2" t="s">
        <v>19</v>
      </c>
      <c r="E541" s="2" t="s">
        <v>41</v>
      </c>
      <c r="F541" s="3">
        <v>19.74</v>
      </c>
      <c r="G541" s="4">
        <v>45030.0</v>
      </c>
      <c r="H541" s="5">
        <f>IFERROR(__xludf.DUMMYFUNCTION("SPLIT(G541,""/"",TRUE)"),14.0)</f>
        <v>14</v>
      </c>
      <c r="I541" s="5">
        <f>IFERROR(__xludf.DUMMYFUNCTION("""COMPUTED_VALUE"""),4.0)</f>
        <v>4</v>
      </c>
      <c r="J541" s="5">
        <f>IFERROR(__xludf.DUMMYFUNCTION("""COMPUTED_VALUE"""),2023.0)</f>
        <v>2023</v>
      </c>
      <c r="N541" s="6">
        <f>STANDARDIZE(F:F,'Estatística'!$E$2,$M$2)</f>
        <v>-0.3151150451</v>
      </c>
      <c r="O541" s="6">
        <f>STANDARDIZE(F:F,'Estatística'!$C$2,$L$2)</f>
        <v>0.2334768296</v>
      </c>
    </row>
    <row r="542" ht="15.75" customHeight="1">
      <c r="A542" s="1">
        <v>100.0</v>
      </c>
      <c r="B542" s="2" t="s">
        <v>46</v>
      </c>
      <c r="C542" s="2" t="s">
        <v>47</v>
      </c>
      <c r="D542" s="2" t="s">
        <v>19</v>
      </c>
      <c r="E542" s="2" t="s">
        <v>57</v>
      </c>
      <c r="F542" s="3">
        <v>17.02</v>
      </c>
      <c r="G542" s="4">
        <v>45030.0</v>
      </c>
      <c r="H542" s="5">
        <f>IFERROR(__xludf.DUMMYFUNCTION("SPLIT(G542,""/"",TRUE)"),14.0)</f>
        <v>14</v>
      </c>
      <c r="I542" s="5">
        <f>IFERROR(__xludf.DUMMYFUNCTION("""COMPUTED_VALUE"""),4.0)</f>
        <v>4</v>
      </c>
      <c r="J542" s="5">
        <f>IFERROR(__xludf.DUMMYFUNCTION("""COMPUTED_VALUE"""),2023.0)</f>
        <v>2023</v>
      </c>
      <c r="N542" s="6">
        <f>STANDARDIZE(F:F,'Estatística'!$E$2,$M$2)</f>
        <v>-0.4651535428</v>
      </c>
      <c r="O542" s="6">
        <f>STANDARDIZE(F:F,'Estatística'!$C$2,$L$2)</f>
        <v>0.1990377311</v>
      </c>
    </row>
    <row r="543" ht="15.75" customHeight="1">
      <c r="A543" s="1">
        <v>94.0</v>
      </c>
      <c r="B543" s="2" t="s">
        <v>187</v>
      </c>
      <c r="C543" s="2" t="s">
        <v>217</v>
      </c>
      <c r="D543" s="2" t="s">
        <v>25</v>
      </c>
      <c r="E543" s="2" t="s">
        <v>21</v>
      </c>
      <c r="F543" s="3">
        <v>13.8</v>
      </c>
      <c r="G543" s="4">
        <v>45030.0</v>
      </c>
      <c r="H543" s="5">
        <f>IFERROR(__xludf.DUMMYFUNCTION("SPLIT(G543,""/"",TRUE)"),14.0)</f>
        <v>14</v>
      </c>
      <c r="I543" s="5">
        <f>IFERROR(__xludf.DUMMYFUNCTION("""COMPUTED_VALUE"""),4.0)</f>
        <v>4</v>
      </c>
      <c r="J543" s="5">
        <f>IFERROR(__xludf.DUMMYFUNCTION("""COMPUTED_VALUE"""),2023.0)</f>
        <v>2023</v>
      </c>
      <c r="N543" s="6">
        <f>STANDARDIZE(F:F,'Estatística'!$E$2,$M$2)</f>
        <v>-0.6427726466</v>
      </c>
      <c r="O543" s="6">
        <f>STANDARDIZE(F:F,'Estatística'!$C$2,$L$2)</f>
        <v>0.1582679159</v>
      </c>
    </row>
    <row r="544" ht="15.75" customHeight="1">
      <c r="A544" s="1">
        <v>94.0</v>
      </c>
      <c r="B544" s="2" t="s">
        <v>187</v>
      </c>
      <c r="C544" s="2" t="s">
        <v>217</v>
      </c>
      <c r="D544" s="2" t="s">
        <v>19</v>
      </c>
      <c r="E544" s="2" t="s">
        <v>51</v>
      </c>
      <c r="F544" s="3">
        <v>78.91</v>
      </c>
      <c r="G544" s="4">
        <v>45030.0</v>
      </c>
      <c r="H544" s="5">
        <f>IFERROR(__xludf.DUMMYFUNCTION("SPLIT(G544,""/"",TRUE)"),14.0)</f>
        <v>14</v>
      </c>
      <c r="I544" s="5">
        <f>IFERROR(__xludf.DUMMYFUNCTION("""COMPUTED_VALUE"""),4.0)</f>
        <v>4</v>
      </c>
      <c r="J544" s="5">
        <f>IFERROR(__xludf.DUMMYFUNCTION("""COMPUTED_VALUE"""),2023.0)</f>
        <v>2023</v>
      </c>
      <c r="N544" s="6">
        <f>STANDARDIZE(F:F,'Estatística'!$E$2,$M$2)</f>
        <v>2.948773892</v>
      </c>
      <c r="O544" s="6">
        <f>STANDARDIZE(F:F,'Estatística'!$C$2,$L$2)</f>
        <v>0.9826538364</v>
      </c>
    </row>
    <row r="545" ht="15.75" customHeight="1">
      <c r="A545" s="1">
        <v>29.0</v>
      </c>
      <c r="B545" s="2" t="s">
        <v>102</v>
      </c>
      <c r="C545" s="2" t="s">
        <v>103</v>
      </c>
      <c r="D545" s="2" t="s">
        <v>19</v>
      </c>
      <c r="E545" s="2" t="s">
        <v>21</v>
      </c>
      <c r="F545" s="3">
        <v>14.42</v>
      </c>
      <c r="G545" s="4">
        <v>45030.0</v>
      </c>
      <c r="H545" s="5">
        <f>IFERROR(__xludf.DUMMYFUNCTION("SPLIT(G545,""/"",TRUE)"),14.0)</f>
        <v>14</v>
      </c>
      <c r="I545" s="5">
        <f>IFERROR(__xludf.DUMMYFUNCTION("""COMPUTED_VALUE"""),4.0)</f>
        <v>4</v>
      </c>
      <c r="J545" s="5">
        <f>IFERROR(__xludf.DUMMYFUNCTION("""COMPUTED_VALUE"""),2023.0)</f>
        <v>2023</v>
      </c>
      <c r="N545" s="6">
        <f>STANDARDIZE(F:F,'Estatística'!$E$2,$M$2)</f>
        <v>-0.608572695</v>
      </c>
      <c r="O545" s="6">
        <f>STANDARDIZE(F:F,'Estatística'!$C$2,$L$2)</f>
        <v>0.1661180046</v>
      </c>
    </row>
    <row r="546" ht="15.75" customHeight="1">
      <c r="A546" s="1">
        <v>80.0</v>
      </c>
      <c r="B546" s="2" t="s">
        <v>34</v>
      </c>
      <c r="C546" s="2" t="s">
        <v>35</v>
      </c>
      <c r="D546" s="2" t="s">
        <v>25</v>
      </c>
      <c r="E546" s="2" t="s">
        <v>31</v>
      </c>
      <c r="F546" s="3">
        <v>16.85</v>
      </c>
      <c r="G546" s="4">
        <v>45030.0</v>
      </c>
      <c r="H546" s="5">
        <f>IFERROR(__xludf.DUMMYFUNCTION("SPLIT(G546,""/"",TRUE)"),14.0)</f>
        <v>14</v>
      </c>
      <c r="I546" s="5">
        <f>IFERROR(__xludf.DUMMYFUNCTION("""COMPUTED_VALUE"""),4.0)</f>
        <v>4</v>
      </c>
      <c r="J546" s="5">
        <f>IFERROR(__xludf.DUMMYFUNCTION("""COMPUTED_VALUE"""),2023.0)</f>
        <v>2023</v>
      </c>
      <c r="N546" s="6">
        <f>STANDARDIZE(F:F,'Estatística'!$E$2,$M$2)</f>
        <v>-0.4745309489</v>
      </c>
      <c r="O546" s="6">
        <f>STANDARDIZE(F:F,'Estatística'!$C$2,$L$2)</f>
        <v>0.1968852874</v>
      </c>
    </row>
    <row r="547" ht="15.75" customHeight="1">
      <c r="A547" s="1">
        <v>98.0</v>
      </c>
      <c r="B547" s="2" t="s">
        <v>139</v>
      </c>
      <c r="C547" s="2" t="s">
        <v>176</v>
      </c>
      <c r="D547" s="2" t="s">
        <v>19</v>
      </c>
      <c r="E547" s="2" t="s">
        <v>57</v>
      </c>
      <c r="F547" s="3">
        <v>24.07</v>
      </c>
      <c r="G547" s="4">
        <v>45031.0</v>
      </c>
      <c r="H547" s="5">
        <f>IFERROR(__xludf.DUMMYFUNCTION("SPLIT(G547,""/"",TRUE)"),15.0)</f>
        <v>15</v>
      </c>
      <c r="I547" s="5">
        <f>IFERROR(__xludf.DUMMYFUNCTION("""COMPUTED_VALUE"""),4.0)</f>
        <v>4</v>
      </c>
      <c r="J547" s="5">
        <f>IFERROR(__xludf.DUMMYFUNCTION("""COMPUTED_VALUE"""),2023.0)</f>
        <v>2023</v>
      </c>
      <c r="N547" s="6">
        <f>STANDARDIZE(F:F,'Estatística'!$E$2,$M$2)</f>
        <v>-0.07626699547</v>
      </c>
      <c r="O547" s="6">
        <f>STANDARDIZE(F:F,'Estatística'!$C$2,$L$2)</f>
        <v>0.2883008357</v>
      </c>
    </row>
    <row r="548" ht="15.75" customHeight="1">
      <c r="A548" s="1">
        <v>85.0</v>
      </c>
      <c r="B548" s="2" t="s">
        <v>178</v>
      </c>
      <c r="C548" s="2" t="s">
        <v>179</v>
      </c>
      <c r="D548" s="2" t="s">
        <v>25</v>
      </c>
      <c r="E548" s="2" t="s">
        <v>48</v>
      </c>
      <c r="F548" s="3">
        <v>56.87</v>
      </c>
      <c r="G548" s="4">
        <v>45031.0</v>
      </c>
      <c r="H548" s="5">
        <f>IFERROR(__xludf.DUMMYFUNCTION("SPLIT(G548,""/"",TRUE)"),15.0)</f>
        <v>15</v>
      </c>
      <c r="I548" s="5">
        <f>IFERROR(__xludf.DUMMYFUNCTION("""COMPUTED_VALUE"""),4.0)</f>
        <v>4</v>
      </c>
      <c r="J548" s="5">
        <f>IFERROR(__xludf.DUMMYFUNCTION("""COMPUTED_VALUE"""),2023.0)</f>
        <v>2023</v>
      </c>
      <c r="N548" s="6">
        <f>STANDARDIZE(F:F,'Estatística'!$E$2,$M$2)</f>
        <v>1.733020771</v>
      </c>
      <c r="O548" s="6">
        <f>STANDARDIZE(F:F,'Estatística'!$C$2,$L$2)</f>
        <v>0.703595847</v>
      </c>
    </row>
    <row r="549" ht="15.75" customHeight="1">
      <c r="A549" s="1">
        <v>59.0</v>
      </c>
      <c r="B549" s="2" t="s">
        <v>84</v>
      </c>
      <c r="C549" s="2" t="s">
        <v>85</v>
      </c>
      <c r="D549" s="2" t="s">
        <v>19</v>
      </c>
      <c r="E549" s="2" t="s">
        <v>42</v>
      </c>
      <c r="F549" s="3">
        <v>11.8</v>
      </c>
      <c r="G549" s="4">
        <v>45031.0</v>
      </c>
      <c r="H549" s="5">
        <f>IFERROR(__xludf.DUMMYFUNCTION("SPLIT(G549,""/"",TRUE)"),15.0)</f>
        <v>15</v>
      </c>
      <c r="I549" s="5">
        <f>IFERROR(__xludf.DUMMYFUNCTION("""COMPUTED_VALUE"""),4.0)</f>
        <v>4</v>
      </c>
      <c r="J549" s="5">
        <f>IFERROR(__xludf.DUMMYFUNCTION("""COMPUTED_VALUE"""),2023.0)</f>
        <v>2023</v>
      </c>
      <c r="N549" s="6">
        <f>STANDARDIZE(F:F,'Estatística'!$E$2,$M$2)</f>
        <v>-0.7530950714</v>
      </c>
      <c r="O549" s="6">
        <f>STANDARDIZE(F:F,'Estatística'!$C$2,$L$2)</f>
        <v>0.1329450494</v>
      </c>
    </row>
    <row r="550" ht="15.75" customHeight="1">
      <c r="A550" s="1">
        <v>58.0</v>
      </c>
      <c r="B550" s="2" t="s">
        <v>145</v>
      </c>
      <c r="C550" s="2" t="s">
        <v>146</v>
      </c>
      <c r="D550" s="2" t="s">
        <v>19</v>
      </c>
      <c r="E550" s="2" t="s">
        <v>21</v>
      </c>
      <c r="F550" s="3">
        <v>14.08</v>
      </c>
      <c r="G550" s="4">
        <v>45032.0</v>
      </c>
      <c r="H550" s="5">
        <f>IFERROR(__xludf.DUMMYFUNCTION("SPLIT(G550,""/"",TRUE)"),16.0)</f>
        <v>16</v>
      </c>
      <c r="I550" s="5">
        <f>IFERROR(__xludf.DUMMYFUNCTION("""COMPUTED_VALUE"""),4.0)</f>
        <v>4</v>
      </c>
      <c r="J550" s="5">
        <f>IFERROR(__xludf.DUMMYFUNCTION("""COMPUTED_VALUE"""),2023.0)</f>
        <v>2023</v>
      </c>
      <c r="N550" s="6">
        <f>STANDARDIZE(F:F,'Estatística'!$E$2,$M$2)</f>
        <v>-0.6273275072</v>
      </c>
      <c r="O550" s="6">
        <f>STANDARDIZE(F:F,'Estatística'!$C$2,$L$2)</f>
        <v>0.1618131172</v>
      </c>
    </row>
    <row r="551" ht="15.75" customHeight="1">
      <c r="A551" s="1">
        <v>57.0</v>
      </c>
      <c r="B551" s="2" t="s">
        <v>75</v>
      </c>
      <c r="C551" s="2" t="s">
        <v>170</v>
      </c>
      <c r="D551" s="2" t="s">
        <v>19</v>
      </c>
      <c r="E551" s="2" t="s">
        <v>41</v>
      </c>
      <c r="F551" s="3">
        <v>14.07</v>
      </c>
      <c r="G551" s="4">
        <v>45032.0</v>
      </c>
      <c r="H551" s="5">
        <f>IFERROR(__xludf.DUMMYFUNCTION("SPLIT(G551,""/"",TRUE)"),16.0)</f>
        <v>16</v>
      </c>
      <c r="I551" s="5">
        <f>IFERROR(__xludf.DUMMYFUNCTION("""COMPUTED_VALUE"""),4.0)</f>
        <v>4</v>
      </c>
      <c r="J551" s="5">
        <f>IFERROR(__xludf.DUMMYFUNCTION("""COMPUTED_VALUE"""),2023.0)</f>
        <v>2023</v>
      </c>
      <c r="N551" s="6">
        <f>STANDARDIZE(F:F,'Estatística'!$E$2,$M$2)</f>
        <v>-0.6278791193</v>
      </c>
      <c r="O551" s="6">
        <f>STANDARDIZE(F:F,'Estatística'!$C$2,$L$2)</f>
        <v>0.1616865029</v>
      </c>
    </row>
    <row r="552" ht="15.75" customHeight="1">
      <c r="A552" s="1">
        <v>48.0</v>
      </c>
      <c r="B552" s="2" t="s">
        <v>39</v>
      </c>
      <c r="C552" s="2" t="s">
        <v>43</v>
      </c>
      <c r="D552" s="2" t="s">
        <v>25</v>
      </c>
      <c r="E552" s="2" t="s">
        <v>51</v>
      </c>
      <c r="F552" s="3">
        <v>61.54</v>
      </c>
      <c r="G552" s="4">
        <v>45032.0</v>
      </c>
      <c r="H552" s="5">
        <f>IFERROR(__xludf.DUMMYFUNCTION("SPLIT(G552,""/"",TRUE)"),16.0)</f>
        <v>16</v>
      </c>
      <c r="I552" s="5">
        <f>IFERROR(__xludf.DUMMYFUNCTION("""COMPUTED_VALUE"""),4.0)</f>
        <v>4</v>
      </c>
      <c r="J552" s="5">
        <f>IFERROR(__xludf.DUMMYFUNCTION("""COMPUTED_VALUE"""),2023.0)</f>
        <v>2023</v>
      </c>
      <c r="N552" s="6">
        <f>STANDARDIZE(F:F,'Estatística'!$E$2,$M$2)</f>
        <v>1.990623633</v>
      </c>
      <c r="O552" s="6">
        <f>STANDARDIZE(F:F,'Estatística'!$C$2,$L$2)</f>
        <v>0.7627247404</v>
      </c>
    </row>
    <row r="553" ht="15.75" customHeight="1">
      <c r="A553" s="1">
        <v>64.0</v>
      </c>
      <c r="B553" s="2" t="s">
        <v>139</v>
      </c>
      <c r="C553" s="2" t="s">
        <v>140</v>
      </c>
      <c r="D553" s="2" t="s">
        <v>19</v>
      </c>
      <c r="E553" s="2" t="s">
        <v>33</v>
      </c>
      <c r="F553" s="3">
        <v>25.1</v>
      </c>
      <c r="G553" s="4">
        <v>45032.0</v>
      </c>
      <c r="H553" s="5">
        <f>IFERROR(__xludf.DUMMYFUNCTION("SPLIT(G553,""/"",TRUE)"),16.0)</f>
        <v>16</v>
      </c>
      <c r="I553" s="5">
        <f>IFERROR(__xludf.DUMMYFUNCTION("""COMPUTED_VALUE"""),4.0)</f>
        <v>4</v>
      </c>
      <c r="J553" s="5">
        <f>IFERROR(__xludf.DUMMYFUNCTION("""COMPUTED_VALUE"""),2023.0)</f>
        <v>2023</v>
      </c>
      <c r="N553" s="6">
        <f>STANDARDIZE(F:F,'Estatística'!$E$2,$M$2)</f>
        <v>-0.01945094671</v>
      </c>
      <c r="O553" s="6">
        <f>STANDARDIZE(F:F,'Estatística'!$C$2,$L$2)</f>
        <v>0.3013421119</v>
      </c>
    </row>
    <row r="554" ht="15.75" customHeight="1">
      <c r="A554" s="1">
        <v>21.0</v>
      </c>
      <c r="B554" s="2" t="s">
        <v>166</v>
      </c>
      <c r="C554" s="2" t="s">
        <v>167</v>
      </c>
      <c r="D554" s="2" t="s">
        <v>25</v>
      </c>
      <c r="E554" s="2" t="s">
        <v>48</v>
      </c>
      <c r="F554" s="3">
        <v>69.0</v>
      </c>
      <c r="G554" s="4">
        <v>45032.0</v>
      </c>
      <c r="H554" s="5">
        <f>IFERROR(__xludf.DUMMYFUNCTION("SPLIT(G554,""/"",TRUE)"),16.0)</f>
        <v>16</v>
      </c>
      <c r="I554" s="5">
        <f>IFERROR(__xludf.DUMMYFUNCTION("""COMPUTED_VALUE"""),4.0)</f>
        <v>4</v>
      </c>
      <c r="J554" s="5">
        <f>IFERROR(__xludf.DUMMYFUNCTION("""COMPUTED_VALUE"""),2023.0)</f>
        <v>2023</v>
      </c>
      <c r="N554" s="6">
        <f>STANDARDIZE(F:F,'Estatística'!$E$2,$M$2)</f>
        <v>2.402126277</v>
      </c>
      <c r="O554" s="6">
        <f>STANDARDIZE(F:F,'Estatística'!$C$2,$L$2)</f>
        <v>0.8571790327</v>
      </c>
    </row>
    <row r="555" ht="15.75" customHeight="1">
      <c r="A555" s="1">
        <v>92.0</v>
      </c>
      <c r="B555" s="2" t="s">
        <v>92</v>
      </c>
      <c r="C555" s="2" t="s">
        <v>177</v>
      </c>
      <c r="D555" s="2" t="s">
        <v>19</v>
      </c>
      <c r="E555" s="2" t="s">
        <v>38</v>
      </c>
      <c r="F555" s="3">
        <v>3.91</v>
      </c>
      <c r="G555" s="4">
        <v>45032.0</v>
      </c>
      <c r="H555" s="5">
        <f>IFERROR(__xludf.DUMMYFUNCTION("SPLIT(G555,""/"",TRUE)"),16.0)</f>
        <v>16</v>
      </c>
      <c r="I555" s="5">
        <f>IFERROR(__xludf.DUMMYFUNCTION("""COMPUTED_VALUE"""),4.0)</f>
        <v>4</v>
      </c>
      <c r="J555" s="5">
        <f>IFERROR(__xludf.DUMMYFUNCTION("""COMPUTED_VALUE"""),2023.0)</f>
        <v>2023</v>
      </c>
      <c r="N555" s="6">
        <f>STANDARDIZE(F:F,'Estatística'!$E$2,$M$2)</f>
        <v>-1.188317037</v>
      </c>
      <c r="O555" s="6">
        <f>STANDARDIZE(F:F,'Estatística'!$C$2,$L$2)</f>
        <v>0.03304634085</v>
      </c>
    </row>
    <row r="556" ht="15.75" customHeight="1">
      <c r="A556" s="1">
        <v>84.0</v>
      </c>
      <c r="B556" s="2" t="s">
        <v>121</v>
      </c>
      <c r="C556" s="2" t="s">
        <v>122</v>
      </c>
      <c r="D556" s="2" t="s">
        <v>19</v>
      </c>
      <c r="E556" s="2" t="s">
        <v>37</v>
      </c>
      <c r="F556" s="3">
        <v>14.34</v>
      </c>
      <c r="G556" s="4">
        <v>45033.0</v>
      </c>
      <c r="H556" s="5">
        <f>IFERROR(__xludf.DUMMYFUNCTION("SPLIT(G556,""/"",TRUE)"),17.0)</f>
        <v>17</v>
      </c>
      <c r="I556" s="5">
        <f>IFERROR(__xludf.DUMMYFUNCTION("""COMPUTED_VALUE"""),4.0)</f>
        <v>4</v>
      </c>
      <c r="J556" s="5">
        <f>IFERROR(__xludf.DUMMYFUNCTION("""COMPUTED_VALUE"""),2023.0)</f>
        <v>2023</v>
      </c>
      <c r="N556" s="6">
        <f>STANDARDIZE(F:F,'Estatística'!$E$2,$M$2)</f>
        <v>-0.612985592</v>
      </c>
      <c r="O556" s="6">
        <f>STANDARDIZE(F:F,'Estatística'!$C$2,$L$2)</f>
        <v>0.1651050899</v>
      </c>
    </row>
    <row r="557" ht="15.75" customHeight="1">
      <c r="A557" s="1">
        <v>70.0</v>
      </c>
      <c r="B557" s="2" t="s">
        <v>132</v>
      </c>
      <c r="C557" s="2" t="s">
        <v>133</v>
      </c>
      <c r="D557" s="2" t="s">
        <v>19</v>
      </c>
      <c r="E557" s="2" t="s">
        <v>70</v>
      </c>
      <c r="F557" s="3">
        <v>11.76</v>
      </c>
      <c r="G557" s="4">
        <v>45033.0</v>
      </c>
      <c r="H557" s="5">
        <f>IFERROR(__xludf.DUMMYFUNCTION("SPLIT(G557,""/"",TRUE)"),17.0)</f>
        <v>17</v>
      </c>
      <c r="I557" s="5">
        <f>IFERROR(__xludf.DUMMYFUNCTION("""COMPUTED_VALUE"""),4.0)</f>
        <v>4</v>
      </c>
      <c r="J557" s="5">
        <f>IFERROR(__xludf.DUMMYFUNCTION("""COMPUTED_VALUE"""),2023.0)</f>
        <v>2023</v>
      </c>
      <c r="N557" s="6">
        <f>STANDARDIZE(F:F,'Estatística'!$E$2,$M$2)</f>
        <v>-0.7553015199</v>
      </c>
      <c r="O557" s="6">
        <f>STANDARDIZE(F:F,'Estatística'!$C$2,$L$2)</f>
        <v>0.132438592</v>
      </c>
    </row>
    <row r="558" ht="15.75" customHeight="1">
      <c r="A558" s="1">
        <v>68.0</v>
      </c>
      <c r="B558" s="2" t="s">
        <v>39</v>
      </c>
      <c r="C558" s="2" t="s">
        <v>40</v>
      </c>
      <c r="D558" s="2" t="s">
        <v>19</v>
      </c>
      <c r="E558" s="2" t="s">
        <v>28</v>
      </c>
      <c r="F558" s="3">
        <v>35.38</v>
      </c>
      <c r="G558" s="4">
        <v>45033.0</v>
      </c>
      <c r="H558" s="5">
        <f>IFERROR(__xludf.DUMMYFUNCTION("SPLIT(G558,""/"",TRUE)"),17.0)</f>
        <v>17</v>
      </c>
      <c r="I558" s="5">
        <f>IFERROR(__xludf.DUMMYFUNCTION("""COMPUTED_VALUE"""),4.0)</f>
        <v>4</v>
      </c>
      <c r="J558" s="5">
        <f>IFERROR(__xludf.DUMMYFUNCTION("""COMPUTED_VALUE"""),2023.0)</f>
        <v>2023</v>
      </c>
      <c r="N558" s="6">
        <f>STANDARDIZE(F:F,'Estatística'!$E$2,$M$2)</f>
        <v>0.5476063166</v>
      </c>
      <c r="O558" s="6">
        <f>STANDARDIZE(F:F,'Estatística'!$C$2,$L$2)</f>
        <v>0.431501646</v>
      </c>
    </row>
    <row r="559" ht="15.75" customHeight="1">
      <c r="A559" s="1">
        <v>93.0</v>
      </c>
      <c r="B559" s="2" t="s">
        <v>109</v>
      </c>
      <c r="C559" s="2" t="s">
        <v>110</v>
      </c>
      <c r="D559" s="2" t="s">
        <v>19</v>
      </c>
      <c r="E559" s="2" t="s">
        <v>44</v>
      </c>
      <c r="F559" s="3">
        <v>35.01</v>
      </c>
      <c r="G559" s="4">
        <v>45033.0</v>
      </c>
      <c r="H559" s="5">
        <f>IFERROR(__xludf.DUMMYFUNCTION("SPLIT(G559,""/"",TRUE)"),17.0)</f>
        <v>17</v>
      </c>
      <c r="I559" s="5">
        <f>IFERROR(__xludf.DUMMYFUNCTION("""COMPUTED_VALUE"""),4.0)</f>
        <v>4</v>
      </c>
      <c r="J559" s="5">
        <f>IFERROR(__xludf.DUMMYFUNCTION("""COMPUTED_VALUE"""),2023.0)</f>
        <v>2023</v>
      </c>
      <c r="N559" s="6">
        <f>STANDARDIZE(F:F,'Estatística'!$E$2,$M$2)</f>
        <v>0.527196668</v>
      </c>
      <c r="O559" s="6">
        <f>STANDARDIZE(F:F,'Estatística'!$C$2,$L$2)</f>
        <v>0.4268169157</v>
      </c>
    </row>
    <row r="560" ht="15.75" customHeight="1">
      <c r="A560" s="1">
        <v>64.0</v>
      </c>
      <c r="B560" s="2" t="s">
        <v>139</v>
      </c>
      <c r="C560" s="2" t="s">
        <v>140</v>
      </c>
      <c r="D560" s="2" t="s">
        <v>25</v>
      </c>
      <c r="E560" s="2" t="s">
        <v>31</v>
      </c>
      <c r="F560" s="3">
        <v>21.69</v>
      </c>
      <c r="G560" s="4">
        <v>45033.0</v>
      </c>
      <c r="H560" s="5">
        <f>IFERROR(__xludf.DUMMYFUNCTION("SPLIT(G560,""/"",TRUE)"),17.0)</f>
        <v>17</v>
      </c>
      <c r="I560" s="5">
        <f>IFERROR(__xludf.DUMMYFUNCTION("""COMPUTED_VALUE"""),4.0)</f>
        <v>4</v>
      </c>
      <c r="J560" s="5">
        <f>IFERROR(__xludf.DUMMYFUNCTION("""COMPUTED_VALUE"""),2023.0)</f>
        <v>2023</v>
      </c>
      <c r="N560" s="6">
        <f>STANDARDIZE(F:F,'Estatística'!$E$2,$M$2)</f>
        <v>-0.2075506809</v>
      </c>
      <c r="O560" s="6">
        <f>STANDARDIZE(F:F,'Estatística'!$C$2,$L$2)</f>
        <v>0.2581666245</v>
      </c>
    </row>
    <row r="561" ht="15.75" customHeight="1">
      <c r="A561" s="1">
        <v>3.0</v>
      </c>
      <c r="B561" s="2" t="s">
        <v>66</v>
      </c>
      <c r="C561" s="2" t="s">
        <v>67</v>
      </c>
      <c r="D561" s="2" t="s">
        <v>25</v>
      </c>
      <c r="E561" s="2" t="s">
        <v>28</v>
      </c>
      <c r="F561" s="3">
        <v>38.54</v>
      </c>
      <c r="G561" s="4">
        <v>45033.0</v>
      </c>
      <c r="H561" s="5">
        <f>IFERROR(__xludf.DUMMYFUNCTION("SPLIT(G561,""/"",TRUE)"),17.0)</f>
        <v>17</v>
      </c>
      <c r="I561" s="5">
        <f>IFERROR(__xludf.DUMMYFUNCTION("""COMPUTED_VALUE"""),4.0)</f>
        <v>4</v>
      </c>
      <c r="J561" s="5">
        <f>IFERROR(__xludf.DUMMYFUNCTION("""COMPUTED_VALUE"""),2023.0)</f>
        <v>2023</v>
      </c>
      <c r="N561" s="6">
        <f>STANDARDIZE(F:F,'Estatística'!$E$2,$M$2)</f>
        <v>0.7219157477</v>
      </c>
      <c r="O561" s="6">
        <f>STANDARDIZE(F:F,'Estatística'!$C$2,$L$2)</f>
        <v>0.4715117751</v>
      </c>
    </row>
    <row r="562" ht="15.75" customHeight="1">
      <c r="A562" s="1">
        <v>3.0</v>
      </c>
      <c r="B562" s="2" t="s">
        <v>66</v>
      </c>
      <c r="C562" s="2" t="s">
        <v>67</v>
      </c>
      <c r="D562" s="2" t="s">
        <v>25</v>
      </c>
      <c r="E562" s="2" t="s">
        <v>48</v>
      </c>
      <c r="F562" s="3">
        <v>60.17</v>
      </c>
      <c r="G562" s="4">
        <v>45033.0</v>
      </c>
      <c r="H562" s="5">
        <f>IFERROR(__xludf.DUMMYFUNCTION("SPLIT(G562,""/"",TRUE)"),17.0)</f>
        <v>17</v>
      </c>
      <c r="I562" s="5">
        <f>IFERROR(__xludf.DUMMYFUNCTION("""COMPUTED_VALUE"""),4.0)</f>
        <v>4</v>
      </c>
      <c r="J562" s="5">
        <f>IFERROR(__xludf.DUMMYFUNCTION("""COMPUTED_VALUE"""),2023.0)</f>
        <v>2023</v>
      </c>
      <c r="N562" s="6">
        <f>STANDARDIZE(F:F,'Estatística'!$E$2,$M$2)</f>
        <v>1.915052772</v>
      </c>
      <c r="O562" s="6">
        <f>STANDARDIZE(F:F,'Estatística'!$C$2,$L$2)</f>
        <v>0.7453785769</v>
      </c>
    </row>
    <row r="563" ht="15.75" customHeight="1">
      <c r="A563" s="1">
        <v>37.0</v>
      </c>
      <c r="B563" s="2" t="s">
        <v>225</v>
      </c>
      <c r="C563" s="2" t="s">
        <v>226</v>
      </c>
      <c r="D563" s="2" t="s">
        <v>25</v>
      </c>
      <c r="E563" s="2" t="s">
        <v>44</v>
      </c>
      <c r="F563" s="3">
        <v>26.67</v>
      </c>
      <c r="G563" s="4">
        <v>45033.0</v>
      </c>
      <c r="H563" s="5">
        <f>IFERROR(__xludf.DUMMYFUNCTION("SPLIT(G563,""/"",TRUE)"),17.0)</f>
        <v>17</v>
      </c>
      <c r="I563" s="5">
        <f>IFERROR(__xludf.DUMMYFUNCTION("""COMPUTED_VALUE"""),4.0)</f>
        <v>4</v>
      </c>
      <c r="J563" s="5">
        <f>IFERROR(__xludf.DUMMYFUNCTION("""COMPUTED_VALUE"""),2023.0)</f>
        <v>2023</v>
      </c>
      <c r="N563" s="6">
        <f>STANDARDIZE(F:F,'Estatística'!$E$2,$M$2)</f>
        <v>0.06715215673</v>
      </c>
      <c r="O563" s="6">
        <f>STANDARDIZE(F:F,'Estatística'!$C$2,$L$2)</f>
        <v>0.3212205622</v>
      </c>
    </row>
    <row r="564" ht="15.75" customHeight="1">
      <c r="A564" s="1">
        <v>28.0</v>
      </c>
      <c r="B564" s="2" t="s">
        <v>64</v>
      </c>
      <c r="C564" s="2" t="s">
        <v>65</v>
      </c>
      <c r="D564" s="2" t="s">
        <v>25</v>
      </c>
      <c r="E564" s="2" t="s">
        <v>51</v>
      </c>
      <c r="F564" s="3">
        <v>59.58</v>
      </c>
      <c r="G564" s="4">
        <v>45033.0</v>
      </c>
      <c r="H564" s="5">
        <f>IFERROR(__xludf.DUMMYFUNCTION("SPLIT(G564,""/"",TRUE)"),17.0)</f>
        <v>17</v>
      </c>
      <c r="I564" s="5">
        <f>IFERROR(__xludf.DUMMYFUNCTION("""COMPUTED_VALUE"""),4.0)</f>
        <v>4</v>
      </c>
      <c r="J564" s="5">
        <f>IFERROR(__xludf.DUMMYFUNCTION("""COMPUTED_VALUE"""),2023.0)</f>
        <v>2023</v>
      </c>
      <c r="N564" s="6">
        <f>STANDARDIZE(F:F,'Estatística'!$E$2,$M$2)</f>
        <v>1.882507656</v>
      </c>
      <c r="O564" s="6">
        <f>STANDARDIZE(F:F,'Estatística'!$C$2,$L$2)</f>
        <v>0.7379083312</v>
      </c>
    </row>
    <row r="565" ht="15.75" customHeight="1">
      <c r="A565" s="1">
        <v>61.0</v>
      </c>
      <c r="B565" s="2" t="s">
        <v>86</v>
      </c>
      <c r="C565" s="2" t="s">
        <v>87</v>
      </c>
      <c r="D565" s="2" t="s">
        <v>25</v>
      </c>
      <c r="E565" s="2" t="s">
        <v>26</v>
      </c>
      <c r="F565" s="3">
        <v>41.27</v>
      </c>
      <c r="G565" s="4">
        <v>45033.0</v>
      </c>
      <c r="H565" s="5">
        <f>IFERROR(__xludf.DUMMYFUNCTION("SPLIT(G565,""/"",TRUE)"),17.0)</f>
        <v>17</v>
      </c>
      <c r="I565" s="5">
        <f>IFERROR(__xludf.DUMMYFUNCTION("""COMPUTED_VALUE"""),4.0)</f>
        <v>4</v>
      </c>
      <c r="J565" s="5">
        <f>IFERROR(__xludf.DUMMYFUNCTION("""COMPUTED_VALUE"""),2023.0)</f>
        <v>2023</v>
      </c>
      <c r="N565" s="6">
        <f>STANDARDIZE(F:F,'Estatística'!$E$2,$M$2)</f>
        <v>0.8725058575</v>
      </c>
      <c r="O565" s="6">
        <f>STANDARDIZE(F:F,'Estatística'!$C$2,$L$2)</f>
        <v>0.506077488</v>
      </c>
    </row>
    <row r="566" ht="15.75" customHeight="1">
      <c r="A566" s="1">
        <v>14.0</v>
      </c>
      <c r="B566" s="2" t="s">
        <v>151</v>
      </c>
      <c r="C566" s="2" t="s">
        <v>152</v>
      </c>
      <c r="D566" s="2" t="s">
        <v>25</v>
      </c>
      <c r="E566" s="2" t="s">
        <v>33</v>
      </c>
      <c r="F566" s="3">
        <v>30.01</v>
      </c>
      <c r="G566" s="4">
        <v>45033.0</v>
      </c>
      <c r="H566" s="5">
        <f>IFERROR(__xludf.DUMMYFUNCTION("SPLIT(G566,""/"",TRUE)"),17.0)</f>
        <v>17</v>
      </c>
      <c r="I566" s="5">
        <f>IFERROR(__xludf.DUMMYFUNCTION("""COMPUTED_VALUE"""),4.0)</f>
        <v>4</v>
      </c>
      <c r="J566" s="5">
        <f>IFERROR(__xludf.DUMMYFUNCTION("""COMPUTED_VALUE"""),2023.0)</f>
        <v>2023</v>
      </c>
      <c r="N566" s="6">
        <f>STANDARDIZE(F:F,'Estatística'!$E$2,$M$2)</f>
        <v>0.2513906061</v>
      </c>
      <c r="O566" s="6">
        <f>STANDARDIZE(F:F,'Estatística'!$C$2,$L$2)</f>
        <v>0.3635097493</v>
      </c>
    </row>
    <row r="567" ht="15.75" customHeight="1">
      <c r="A567" s="1">
        <v>41.0</v>
      </c>
      <c r="B567" s="2" t="s">
        <v>197</v>
      </c>
      <c r="C567" s="2" t="s">
        <v>198</v>
      </c>
      <c r="D567" s="2" t="s">
        <v>19</v>
      </c>
      <c r="E567" s="2" t="s">
        <v>48</v>
      </c>
      <c r="F567" s="3">
        <v>54.68</v>
      </c>
      <c r="G567" s="4">
        <v>45033.0</v>
      </c>
      <c r="H567" s="5">
        <f>IFERROR(__xludf.DUMMYFUNCTION("SPLIT(G567,""/"",TRUE)"),17.0)</f>
        <v>17</v>
      </c>
      <c r="I567" s="5">
        <f>IFERROR(__xludf.DUMMYFUNCTION("""COMPUTED_VALUE"""),4.0)</f>
        <v>4</v>
      </c>
      <c r="J567" s="5">
        <f>IFERROR(__xludf.DUMMYFUNCTION("""COMPUTED_VALUE"""),2023.0)</f>
        <v>2023</v>
      </c>
      <c r="N567" s="6">
        <f>STANDARDIZE(F:F,'Estatística'!$E$2,$M$2)</f>
        <v>1.612217716</v>
      </c>
      <c r="O567" s="6">
        <f>STANDARDIZE(F:F,'Estatística'!$C$2,$L$2)</f>
        <v>0.6758673082</v>
      </c>
    </row>
    <row r="568" ht="15.75" customHeight="1">
      <c r="A568" s="1">
        <v>45.0</v>
      </c>
      <c r="B568" s="2" t="s">
        <v>201</v>
      </c>
      <c r="C568" s="2" t="s">
        <v>202</v>
      </c>
      <c r="D568" s="2" t="s">
        <v>25</v>
      </c>
      <c r="E568" s="2" t="s">
        <v>32</v>
      </c>
      <c r="F568" s="3">
        <v>49.67</v>
      </c>
      <c r="G568" s="4">
        <v>45034.0</v>
      </c>
      <c r="H568" s="5">
        <f>IFERROR(__xludf.DUMMYFUNCTION("SPLIT(G568,""/"",TRUE)"),18.0)</f>
        <v>18</v>
      </c>
      <c r="I568" s="5">
        <f>IFERROR(__xludf.DUMMYFUNCTION("""COMPUTED_VALUE"""),4.0)</f>
        <v>4</v>
      </c>
      <c r="J568" s="5">
        <f>IFERROR(__xludf.DUMMYFUNCTION("""COMPUTED_VALUE"""),2023.0)</f>
        <v>2023</v>
      </c>
      <c r="N568" s="6">
        <f>STANDARDIZE(F:F,'Estatística'!$E$2,$M$2)</f>
        <v>1.335860042</v>
      </c>
      <c r="O568" s="6">
        <f>STANDARDIZE(F:F,'Estatística'!$C$2,$L$2)</f>
        <v>0.6124335275</v>
      </c>
    </row>
    <row r="569" ht="15.75" customHeight="1">
      <c r="A569" s="1">
        <v>29.0</v>
      </c>
      <c r="B569" s="2" t="s">
        <v>102</v>
      </c>
      <c r="C569" s="2" t="s">
        <v>103</v>
      </c>
      <c r="D569" s="2" t="s">
        <v>19</v>
      </c>
      <c r="E569" s="2" t="s">
        <v>52</v>
      </c>
      <c r="F569" s="3">
        <v>31.51</v>
      </c>
      <c r="G569" s="4">
        <v>45034.0</v>
      </c>
      <c r="H569" s="5">
        <f>IFERROR(__xludf.DUMMYFUNCTION("SPLIT(G569,""/"",TRUE)"),18.0)</f>
        <v>18</v>
      </c>
      <c r="I569" s="5">
        <f>IFERROR(__xludf.DUMMYFUNCTION("""COMPUTED_VALUE"""),4.0)</f>
        <v>4</v>
      </c>
      <c r="J569" s="5">
        <f>IFERROR(__xludf.DUMMYFUNCTION("""COMPUTED_VALUE"""),2023.0)</f>
        <v>2023</v>
      </c>
      <c r="N569" s="6">
        <f>STANDARDIZE(F:F,'Estatística'!$E$2,$M$2)</f>
        <v>0.3341324247</v>
      </c>
      <c r="O569" s="6">
        <f>STANDARDIZE(F:F,'Estatística'!$C$2,$L$2)</f>
        <v>0.3825018992</v>
      </c>
    </row>
    <row r="570" ht="15.75" customHeight="1">
      <c r="A570" s="1">
        <v>83.0</v>
      </c>
      <c r="B570" s="2" t="s">
        <v>80</v>
      </c>
      <c r="C570" s="2" t="s">
        <v>81</v>
      </c>
      <c r="D570" s="2" t="s">
        <v>25</v>
      </c>
      <c r="E570" s="2" t="s">
        <v>31</v>
      </c>
      <c r="F570" s="3">
        <v>13.53</v>
      </c>
      <c r="G570" s="4">
        <v>45034.0</v>
      </c>
      <c r="H570" s="5">
        <f>IFERROR(__xludf.DUMMYFUNCTION("SPLIT(G570,""/"",TRUE)"),18.0)</f>
        <v>18</v>
      </c>
      <c r="I570" s="5">
        <f>IFERROR(__xludf.DUMMYFUNCTION("""COMPUTED_VALUE"""),4.0)</f>
        <v>4</v>
      </c>
      <c r="J570" s="5">
        <f>IFERROR(__xludf.DUMMYFUNCTION("""COMPUTED_VALUE"""),2023.0)</f>
        <v>2023</v>
      </c>
      <c r="N570" s="6">
        <f>STANDARDIZE(F:F,'Estatística'!$E$2,$M$2)</f>
        <v>-0.657666174</v>
      </c>
      <c r="O570" s="6">
        <f>STANDARDIZE(F:F,'Estatística'!$C$2,$L$2)</f>
        <v>0.1548493289</v>
      </c>
    </row>
    <row r="571" ht="15.75" customHeight="1">
      <c r="A571" s="1">
        <v>5.0</v>
      </c>
      <c r="B571" s="2" t="s">
        <v>147</v>
      </c>
      <c r="C571" s="2" t="s">
        <v>148</v>
      </c>
      <c r="D571" s="2" t="s">
        <v>19</v>
      </c>
      <c r="E571" s="2" t="s">
        <v>27</v>
      </c>
      <c r="F571" s="3">
        <v>11.61</v>
      </c>
      <c r="G571" s="4">
        <v>45034.0</v>
      </c>
      <c r="H571" s="5">
        <f>IFERROR(__xludf.DUMMYFUNCTION("SPLIT(G571,""/"",TRUE)"),18.0)</f>
        <v>18</v>
      </c>
      <c r="I571" s="5">
        <f>IFERROR(__xludf.DUMMYFUNCTION("""COMPUTED_VALUE"""),4.0)</f>
        <v>4</v>
      </c>
      <c r="J571" s="5">
        <f>IFERROR(__xludf.DUMMYFUNCTION("""COMPUTED_VALUE"""),2023.0)</f>
        <v>2023</v>
      </c>
      <c r="N571" s="6">
        <f>STANDARDIZE(F:F,'Estatística'!$E$2,$M$2)</f>
        <v>-0.7635757018</v>
      </c>
      <c r="O571" s="6">
        <f>STANDARDIZE(F:F,'Estatística'!$C$2,$L$2)</f>
        <v>0.1305393771</v>
      </c>
    </row>
    <row r="572" ht="15.75" customHeight="1">
      <c r="A572" s="1">
        <v>31.0</v>
      </c>
      <c r="B572" s="2" t="s">
        <v>209</v>
      </c>
      <c r="C572" s="2" t="s">
        <v>210</v>
      </c>
      <c r="D572" s="2" t="s">
        <v>25</v>
      </c>
      <c r="E572" s="2" t="s">
        <v>45</v>
      </c>
      <c r="F572" s="3">
        <v>4.02</v>
      </c>
      <c r="G572" s="4">
        <v>45034.0</v>
      </c>
      <c r="H572" s="5">
        <f>IFERROR(__xludf.DUMMYFUNCTION("SPLIT(G572,""/"",TRUE)"),18.0)</f>
        <v>18</v>
      </c>
      <c r="I572" s="5">
        <f>IFERROR(__xludf.DUMMYFUNCTION("""COMPUTED_VALUE"""),4.0)</f>
        <v>4</v>
      </c>
      <c r="J572" s="5">
        <f>IFERROR(__xludf.DUMMYFUNCTION("""COMPUTED_VALUE"""),2023.0)</f>
        <v>2023</v>
      </c>
      <c r="N572" s="6">
        <f>STANDARDIZE(F:F,'Estatística'!$E$2,$M$2)</f>
        <v>-1.182249304</v>
      </c>
      <c r="O572" s="6">
        <f>STANDARDIZE(F:F,'Estatística'!$C$2,$L$2)</f>
        <v>0.03443909851</v>
      </c>
    </row>
    <row r="573" ht="15.75" customHeight="1">
      <c r="A573" s="1">
        <v>87.0</v>
      </c>
      <c r="B573" s="2" t="s">
        <v>223</v>
      </c>
      <c r="C573" s="2" t="s">
        <v>224</v>
      </c>
      <c r="D573" s="2" t="s">
        <v>19</v>
      </c>
      <c r="E573" s="2" t="s">
        <v>57</v>
      </c>
      <c r="F573" s="3">
        <v>24.32</v>
      </c>
      <c r="G573" s="4">
        <v>45034.0</v>
      </c>
      <c r="H573" s="5">
        <f>IFERROR(__xludf.DUMMYFUNCTION("SPLIT(G573,""/"",TRUE)"),18.0)</f>
        <v>18</v>
      </c>
      <c r="I573" s="5">
        <f>IFERROR(__xludf.DUMMYFUNCTION("""COMPUTED_VALUE"""),4.0)</f>
        <v>4</v>
      </c>
      <c r="J573" s="5">
        <f>IFERROR(__xludf.DUMMYFUNCTION("""COMPUTED_VALUE"""),2023.0)</f>
        <v>2023</v>
      </c>
      <c r="N573" s="6">
        <f>STANDARDIZE(F:F,'Estatística'!$E$2,$M$2)</f>
        <v>-0.06247669237</v>
      </c>
      <c r="O573" s="6">
        <f>STANDARDIZE(F:F,'Estatística'!$C$2,$L$2)</f>
        <v>0.291466194</v>
      </c>
    </row>
    <row r="574" ht="15.75" customHeight="1">
      <c r="A574" s="1">
        <v>97.0</v>
      </c>
      <c r="B574" s="2" t="s">
        <v>60</v>
      </c>
      <c r="C574" s="2" t="s">
        <v>61</v>
      </c>
      <c r="D574" s="2" t="s">
        <v>19</v>
      </c>
      <c r="E574" s="2" t="s">
        <v>26</v>
      </c>
      <c r="F574" s="3">
        <v>42.34</v>
      </c>
      <c r="G574" s="4">
        <v>45034.0</v>
      </c>
      <c r="H574" s="5">
        <f>IFERROR(__xludf.DUMMYFUNCTION("SPLIT(G574,""/"",TRUE)"),18.0)</f>
        <v>18</v>
      </c>
      <c r="I574" s="5">
        <f>IFERROR(__xludf.DUMMYFUNCTION("""COMPUTED_VALUE"""),4.0)</f>
        <v>4</v>
      </c>
      <c r="J574" s="5">
        <f>IFERROR(__xludf.DUMMYFUNCTION("""COMPUTED_VALUE"""),2023.0)</f>
        <v>2023</v>
      </c>
      <c r="N574" s="6">
        <f>STANDARDIZE(F:F,'Estatística'!$E$2,$M$2)</f>
        <v>0.9315283548</v>
      </c>
      <c r="O574" s="6">
        <f>STANDARDIZE(F:F,'Estatística'!$C$2,$L$2)</f>
        <v>0.5196252216</v>
      </c>
    </row>
    <row r="575" ht="15.75" customHeight="1">
      <c r="A575" s="1">
        <v>7.0</v>
      </c>
      <c r="B575" s="2" t="s">
        <v>94</v>
      </c>
      <c r="C575" s="2" t="s">
        <v>95</v>
      </c>
      <c r="D575" s="2" t="s">
        <v>19</v>
      </c>
      <c r="E575" s="2" t="s">
        <v>28</v>
      </c>
      <c r="F575" s="3">
        <v>37.23</v>
      </c>
      <c r="G575" s="4">
        <v>45035.0</v>
      </c>
      <c r="H575" s="5">
        <f>IFERROR(__xludf.DUMMYFUNCTION("SPLIT(G575,""/"",TRUE)"),19.0)</f>
        <v>19</v>
      </c>
      <c r="I575" s="5">
        <f>IFERROR(__xludf.DUMMYFUNCTION("""COMPUTED_VALUE"""),4.0)</f>
        <v>4</v>
      </c>
      <c r="J575" s="5">
        <f>IFERROR(__xludf.DUMMYFUNCTION("""COMPUTED_VALUE"""),2023.0)</f>
        <v>2023</v>
      </c>
      <c r="N575" s="6">
        <f>STANDARDIZE(F:F,'Estatística'!$E$2,$M$2)</f>
        <v>0.6496545595</v>
      </c>
      <c r="O575" s="6">
        <f>STANDARDIZE(F:F,'Estatística'!$C$2,$L$2)</f>
        <v>0.4549252975</v>
      </c>
    </row>
    <row r="576" ht="15.75" customHeight="1">
      <c r="A576" s="1">
        <v>1.0</v>
      </c>
      <c r="B576" s="2" t="s">
        <v>174</v>
      </c>
      <c r="C576" s="2" t="s">
        <v>175</v>
      </c>
      <c r="D576" s="2" t="s">
        <v>19</v>
      </c>
      <c r="E576" s="2" t="s">
        <v>31</v>
      </c>
      <c r="F576" s="3">
        <v>16.55</v>
      </c>
      <c r="G576" s="4">
        <v>45035.0</v>
      </c>
      <c r="H576" s="5">
        <f>IFERROR(__xludf.DUMMYFUNCTION("SPLIT(G576,""/"",TRUE)"),19.0)</f>
        <v>19</v>
      </c>
      <c r="I576" s="5">
        <f>IFERROR(__xludf.DUMMYFUNCTION("""COMPUTED_VALUE"""),4.0)</f>
        <v>4</v>
      </c>
      <c r="J576" s="5">
        <f>IFERROR(__xludf.DUMMYFUNCTION("""COMPUTED_VALUE"""),2023.0)</f>
        <v>2023</v>
      </c>
      <c r="N576" s="6">
        <f>STANDARDIZE(F:F,'Estatística'!$E$2,$M$2)</f>
        <v>-0.4910793126</v>
      </c>
      <c r="O576" s="6">
        <f>STANDARDIZE(F:F,'Estatística'!$C$2,$L$2)</f>
        <v>0.1930868574</v>
      </c>
    </row>
    <row r="577" ht="15.75" customHeight="1">
      <c r="A577" s="1">
        <v>89.0</v>
      </c>
      <c r="B577" s="2" t="s">
        <v>115</v>
      </c>
      <c r="C577" s="2" t="s">
        <v>116</v>
      </c>
      <c r="D577" s="2" t="s">
        <v>25</v>
      </c>
      <c r="E577" s="2" t="s">
        <v>20</v>
      </c>
      <c r="F577" s="3">
        <v>10.57</v>
      </c>
      <c r="G577" s="4">
        <v>45035.0</v>
      </c>
      <c r="H577" s="5">
        <f>IFERROR(__xludf.DUMMYFUNCTION("SPLIT(G577,""/"",TRUE)"),19.0)</f>
        <v>19</v>
      </c>
      <c r="I577" s="5">
        <f>IFERROR(__xludf.DUMMYFUNCTION("""COMPUTED_VALUE"""),4.0)</f>
        <v>4</v>
      </c>
      <c r="J577" s="5">
        <f>IFERROR(__xludf.DUMMYFUNCTION("""COMPUTED_VALUE"""),2023.0)</f>
        <v>2023</v>
      </c>
      <c r="N577" s="6">
        <f>STANDARDIZE(F:F,'Estatística'!$E$2,$M$2)</f>
        <v>-0.8209433626</v>
      </c>
      <c r="O577" s="6">
        <f>STANDARDIZE(F:F,'Estatística'!$C$2,$L$2)</f>
        <v>0.1173714865</v>
      </c>
    </row>
    <row r="578" ht="15.75" customHeight="1">
      <c r="A578" s="1">
        <v>88.0</v>
      </c>
      <c r="B578" s="2" t="s">
        <v>180</v>
      </c>
      <c r="C578" s="2" t="s">
        <v>186</v>
      </c>
      <c r="D578" s="2" t="s">
        <v>25</v>
      </c>
      <c r="E578" s="2" t="s">
        <v>42</v>
      </c>
      <c r="F578" s="3">
        <v>7.61</v>
      </c>
      <c r="G578" s="4">
        <v>45035.0</v>
      </c>
      <c r="H578" s="5">
        <f>IFERROR(__xludf.DUMMYFUNCTION("SPLIT(G578,""/"",TRUE)"),19.0)</f>
        <v>19</v>
      </c>
      <c r="I578" s="5">
        <f>IFERROR(__xludf.DUMMYFUNCTION("""COMPUTED_VALUE"""),4.0)</f>
        <v>4</v>
      </c>
      <c r="J578" s="5">
        <f>IFERROR(__xludf.DUMMYFUNCTION("""COMPUTED_VALUE"""),2023.0)</f>
        <v>2023</v>
      </c>
      <c r="N578" s="6">
        <f>STANDARDIZE(F:F,'Estatística'!$E$2,$M$2)</f>
        <v>-0.9842205513</v>
      </c>
      <c r="O578" s="6">
        <f>STANDARDIZE(F:F,'Estatística'!$C$2,$L$2)</f>
        <v>0.07989364396</v>
      </c>
    </row>
    <row r="579" ht="15.75" customHeight="1">
      <c r="A579" s="1">
        <v>19.0</v>
      </c>
      <c r="B579" s="2" t="s">
        <v>39</v>
      </c>
      <c r="C579" s="2" t="s">
        <v>173</v>
      </c>
      <c r="D579" s="2" t="s">
        <v>25</v>
      </c>
      <c r="E579" s="2" t="s">
        <v>41</v>
      </c>
      <c r="F579" s="3">
        <v>17.52</v>
      </c>
      <c r="G579" s="4">
        <v>45035.0</v>
      </c>
      <c r="H579" s="5">
        <f>IFERROR(__xludf.DUMMYFUNCTION("SPLIT(G579,""/"",TRUE)"),19.0)</f>
        <v>19</v>
      </c>
      <c r="I579" s="5">
        <f>IFERROR(__xludf.DUMMYFUNCTION("""COMPUTED_VALUE"""),4.0)</f>
        <v>4</v>
      </c>
      <c r="J579" s="5">
        <f>IFERROR(__xludf.DUMMYFUNCTION("""COMPUTED_VALUE"""),2023.0)</f>
        <v>2023</v>
      </c>
      <c r="N579" s="6">
        <f>STANDARDIZE(F:F,'Estatística'!$E$2,$M$2)</f>
        <v>-0.4375729366</v>
      </c>
      <c r="O579" s="6">
        <f>STANDARDIZE(F:F,'Estatística'!$C$2,$L$2)</f>
        <v>0.2053684477</v>
      </c>
    </row>
    <row r="580" ht="15.75" customHeight="1">
      <c r="A580" s="1">
        <v>82.0</v>
      </c>
      <c r="B580" s="2" t="s">
        <v>211</v>
      </c>
      <c r="C580" s="2" t="s">
        <v>212</v>
      </c>
      <c r="D580" s="2" t="s">
        <v>25</v>
      </c>
      <c r="E580" s="2" t="s">
        <v>27</v>
      </c>
      <c r="F580" s="3">
        <v>14.53</v>
      </c>
      <c r="G580" s="4">
        <v>45035.0</v>
      </c>
      <c r="H580" s="5">
        <f>IFERROR(__xludf.DUMMYFUNCTION("SPLIT(G580,""/"",TRUE)"),19.0)</f>
        <v>19</v>
      </c>
      <c r="I580" s="5">
        <f>IFERROR(__xludf.DUMMYFUNCTION("""COMPUTED_VALUE"""),4.0)</f>
        <v>4</v>
      </c>
      <c r="J580" s="5">
        <f>IFERROR(__xludf.DUMMYFUNCTION("""COMPUTED_VALUE"""),2023.0)</f>
        <v>2023</v>
      </c>
      <c r="N580" s="6">
        <f>STANDARDIZE(F:F,'Estatística'!$E$2,$M$2)</f>
        <v>-0.6025049616</v>
      </c>
      <c r="O580" s="6">
        <f>STANDARDIZE(F:F,'Estatística'!$C$2,$L$2)</f>
        <v>0.1675107622</v>
      </c>
    </row>
    <row r="581" ht="15.75" customHeight="1">
      <c r="A581" s="1">
        <v>81.0</v>
      </c>
      <c r="B581" s="2" t="s">
        <v>49</v>
      </c>
      <c r="C581" s="2" t="s">
        <v>50</v>
      </c>
      <c r="D581" s="2" t="s">
        <v>25</v>
      </c>
      <c r="E581" s="2" t="s">
        <v>70</v>
      </c>
      <c r="F581" s="3">
        <v>12.11</v>
      </c>
      <c r="G581" s="4">
        <v>45035.0</v>
      </c>
      <c r="H581" s="5">
        <f>IFERROR(__xludf.DUMMYFUNCTION("SPLIT(G581,""/"",TRUE)"),19.0)</f>
        <v>19</v>
      </c>
      <c r="I581" s="5">
        <f>IFERROR(__xludf.DUMMYFUNCTION("""COMPUTED_VALUE"""),4.0)</f>
        <v>4</v>
      </c>
      <c r="J581" s="5">
        <f>IFERROR(__xludf.DUMMYFUNCTION("""COMPUTED_VALUE"""),2023.0)</f>
        <v>2023</v>
      </c>
      <c r="N581" s="6">
        <f>STANDARDIZE(F:F,'Estatística'!$E$2,$M$2)</f>
        <v>-0.7359950956</v>
      </c>
      <c r="O581" s="6">
        <f>STANDARDIZE(F:F,'Estatística'!$C$2,$L$2)</f>
        <v>0.1368700937</v>
      </c>
    </row>
    <row r="582" ht="15.75" customHeight="1">
      <c r="A582" s="1">
        <v>63.0</v>
      </c>
      <c r="B582" s="2" t="s">
        <v>205</v>
      </c>
      <c r="C582" s="2" t="s">
        <v>206</v>
      </c>
      <c r="D582" s="2" t="s">
        <v>25</v>
      </c>
      <c r="E582" s="2" t="s">
        <v>31</v>
      </c>
      <c r="F582" s="3">
        <v>15.4</v>
      </c>
      <c r="G582" s="4">
        <v>45035.0</v>
      </c>
      <c r="H582" s="5">
        <f>IFERROR(__xludf.DUMMYFUNCTION("SPLIT(G582,""/"",TRUE)"),19.0)</f>
        <v>19</v>
      </c>
      <c r="I582" s="5">
        <f>IFERROR(__xludf.DUMMYFUNCTION("""COMPUTED_VALUE"""),4.0)</f>
        <v>4</v>
      </c>
      <c r="J582" s="5">
        <f>IFERROR(__xludf.DUMMYFUNCTION("""COMPUTED_VALUE"""),2023.0)</f>
        <v>2023</v>
      </c>
      <c r="N582" s="6">
        <f>STANDARDIZE(F:F,'Estatística'!$E$2,$M$2)</f>
        <v>-0.5545147068</v>
      </c>
      <c r="O582" s="6">
        <f>STANDARDIZE(F:F,'Estatística'!$C$2,$L$2)</f>
        <v>0.1785262092</v>
      </c>
    </row>
    <row r="583" ht="15.75" customHeight="1">
      <c r="A583" s="1">
        <v>55.0</v>
      </c>
      <c r="B583" s="2" t="s">
        <v>182</v>
      </c>
      <c r="C583" s="2" t="s">
        <v>183</v>
      </c>
      <c r="D583" s="2" t="s">
        <v>19</v>
      </c>
      <c r="E583" s="2" t="s">
        <v>48</v>
      </c>
      <c r="F583" s="3">
        <v>60.6</v>
      </c>
      <c r="G583" s="4">
        <v>45036.0</v>
      </c>
      <c r="H583" s="5">
        <f>IFERROR(__xludf.DUMMYFUNCTION("SPLIT(G583,""/"",TRUE)"),20.0)</f>
        <v>20</v>
      </c>
      <c r="I583" s="5">
        <f>IFERROR(__xludf.DUMMYFUNCTION("""COMPUTED_VALUE"""),4.0)</f>
        <v>4</v>
      </c>
      <c r="J583" s="5">
        <f>IFERROR(__xludf.DUMMYFUNCTION("""COMPUTED_VALUE"""),2023.0)</f>
        <v>2023</v>
      </c>
      <c r="N583" s="6">
        <f>STANDARDIZE(F:F,'Estatística'!$E$2,$M$2)</f>
        <v>1.938772093</v>
      </c>
      <c r="O583" s="6">
        <f>STANDARDIZE(F:F,'Estatística'!$C$2,$L$2)</f>
        <v>0.7508229932</v>
      </c>
    </row>
    <row r="584" ht="15.75" customHeight="1">
      <c r="A584" s="1">
        <v>69.0</v>
      </c>
      <c r="B584" s="2" t="s">
        <v>88</v>
      </c>
      <c r="C584" s="2" t="s">
        <v>125</v>
      </c>
      <c r="D584" s="2" t="s">
        <v>25</v>
      </c>
      <c r="E584" s="2" t="s">
        <v>20</v>
      </c>
      <c r="F584" s="3">
        <v>10.46</v>
      </c>
      <c r="G584" s="4">
        <v>45036.0</v>
      </c>
      <c r="H584" s="5">
        <f>IFERROR(__xludf.DUMMYFUNCTION("SPLIT(G584,""/"",TRUE)"),20.0)</f>
        <v>20</v>
      </c>
      <c r="I584" s="5">
        <f>IFERROR(__xludf.DUMMYFUNCTION("""COMPUTED_VALUE"""),4.0)</f>
        <v>4</v>
      </c>
      <c r="J584" s="5">
        <f>IFERROR(__xludf.DUMMYFUNCTION("""COMPUTED_VALUE"""),2023.0)</f>
        <v>2023</v>
      </c>
      <c r="N584" s="6">
        <f>STANDARDIZE(F:F,'Estatística'!$E$2,$M$2)</f>
        <v>-0.827011096</v>
      </c>
      <c r="O584" s="6">
        <f>STANDARDIZE(F:F,'Estatística'!$C$2,$L$2)</f>
        <v>0.1159787288</v>
      </c>
    </row>
    <row r="585" ht="15.75" customHeight="1">
      <c r="A585" s="1">
        <v>13.0</v>
      </c>
      <c r="B585" s="2" t="s">
        <v>117</v>
      </c>
      <c r="C585" s="2" t="s">
        <v>118</v>
      </c>
      <c r="D585" s="2" t="s">
        <v>25</v>
      </c>
      <c r="E585" s="2" t="s">
        <v>27</v>
      </c>
      <c r="F585" s="3">
        <v>10.07</v>
      </c>
      <c r="G585" s="4">
        <v>45036.0</v>
      </c>
      <c r="H585" s="5">
        <f>IFERROR(__xludf.DUMMYFUNCTION("SPLIT(G585,""/"",TRUE)"),20.0)</f>
        <v>20</v>
      </c>
      <c r="I585" s="5">
        <f>IFERROR(__xludf.DUMMYFUNCTION("""COMPUTED_VALUE"""),4.0)</f>
        <v>4</v>
      </c>
      <c r="J585" s="5">
        <f>IFERROR(__xludf.DUMMYFUNCTION("""COMPUTED_VALUE"""),2023.0)</f>
        <v>2023</v>
      </c>
      <c r="N585" s="6">
        <f>STANDARDIZE(F:F,'Estatística'!$E$2,$M$2)</f>
        <v>-0.8485239688</v>
      </c>
      <c r="O585" s="6">
        <f>STANDARDIZE(F:F,'Estatística'!$C$2,$L$2)</f>
        <v>0.1110407698</v>
      </c>
    </row>
    <row r="586" ht="15.75" customHeight="1">
      <c r="A586" s="1">
        <v>10.0</v>
      </c>
      <c r="B586" s="2" t="s">
        <v>128</v>
      </c>
      <c r="C586" s="2" t="s">
        <v>129</v>
      </c>
      <c r="D586" s="2" t="s">
        <v>19</v>
      </c>
      <c r="E586" s="2" t="s">
        <v>48</v>
      </c>
      <c r="F586" s="3">
        <v>56.69</v>
      </c>
      <c r="G586" s="4">
        <v>45036.0</v>
      </c>
      <c r="H586" s="5">
        <f>IFERROR(__xludf.DUMMYFUNCTION("SPLIT(G586,""/"",TRUE)"),20.0)</f>
        <v>20</v>
      </c>
      <c r="I586" s="5">
        <f>IFERROR(__xludf.DUMMYFUNCTION("""COMPUTED_VALUE"""),4.0)</f>
        <v>4</v>
      </c>
      <c r="J586" s="5">
        <f>IFERROR(__xludf.DUMMYFUNCTION("""COMPUTED_VALUE"""),2023.0)</f>
        <v>2023</v>
      </c>
      <c r="N586" s="6">
        <f>STANDARDIZE(F:F,'Estatística'!$E$2,$M$2)</f>
        <v>1.723091752</v>
      </c>
      <c r="O586" s="6">
        <f>STANDARDIZE(F:F,'Estatística'!$C$2,$L$2)</f>
        <v>0.7013167891</v>
      </c>
    </row>
    <row r="587" ht="15.75" customHeight="1">
      <c r="A587" s="1">
        <v>60.0</v>
      </c>
      <c r="B587" s="2" t="s">
        <v>58</v>
      </c>
      <c r="C587" s="2" t="s">
        <v>59</v>
      </c>
      <c r="D587" s="2" t="s">
        <v>25</v>
      </c>
      <c r="E587" s="2" t="s">
        <v>57</v>
      </c>
      <c r="F587" s="3">
        <v>15.15</v>
      </c>
      <c r="G587" s="4">
        <v>45037.0</v>
      </c>
      <c r="H587" s="5">
        <f>IFERROR(__xludf.DUMMYFUNCTION("SPLIT(G587,""/"",TRUE)"),21.0)</f>
        <v>21</v>
      </c>
      <c r="I587" s="5">
        <f>IFERROR(__xludf.DUMMYFUNCTION("""COMPUTED_VALUE"""),4.0)</f>
        <v>4</v>
      </c>
      <c r="J587" s="5">
        <f>IFERROR(__xludf.DUMMYFUNCTION("""COMPUTED_VALUE"""),2023.0)</f>
        <v>2023</v>
      </c>
      <c r="N587" s="6">
        <f>STANDARDIZE(F:F,'Estatística'!$E$2,$M$2)</f>
        <v>-0.5683050099</v>
      </c>
      <c r="O587" s="6">
        <f>STANDARDIZE(F:F,'Estatística'!$C$2,$L$2)</f>
        <v>0.1753608508</v>
      </c>
    </row>
    <row r="588" ht="15.75" customHeight="1">
      <c r="A588" s="1">
        <v>80.0</v>
      </c>
      <c r="B588" s="2" t="s">
        <v>34</v>
      </c>
      <c r="C588" s="2" t="s">
        <v>35</v>
      </c>
      <c r="D588" s="2" t="s">
        <v>25</v>
      </c>
      <c r="E588" s="2" t="s">
        <v>37</v>
      </c>
      <c r="F588" s="3">
        <v>16.45</v>
      </c>
      <c r="G588" s="4">
        <v>45037.0</v>
      </c>
      <c r="H588" s="5">
        <f>IFERROR(__xludf.DUMMYFUNCTION("SPLIT(G588,""/"",TRUE)"),21.0)</f>
        <v>21</v>
      </c>
      <c r="I588" s="5">
        <f>IFERROR(__xludf.DUMMYFUNCTION("""COMPUTED_VALUE"""),4.0)</f>
        <v>4</v>
      </c>
      <c r="J588" s="5">
        <f>IFERROR(__xludf.DUMMYFUNCTION("""COMPUTED_VALUE"""),2023.0)</f>
        <v>2023</v>
      </c>
      <c r="N588" s="6">
        <f>STANDARDIZE(F:F,'Estatística'!$E$2,$M$2)</f>
        <v>-0.4965954338</v>
      </c>
      <c r="O588" s="6">
        <f>STANDARDIZE(F:F,'Estatística'!$C$2,$L$2)</f>
        <v>0.1918207141</v>
      </c>
    </row>
    <row r="589" ht="15.75" customHeight="1">
      <c r="A589" s="1">
        <v>27.0</v>
      </c>
      <c r="B589" s="2" t="s">
        <v>153</v>
      </c>
      <c r="C589" s="2" t="s">
        <v>154</v>
      </c>
      <c r="D589" s="2" t="s">
        <v>19</v>
      </c>
      <c r="E589" s="2" t="s">
        <v>27</v>
      </c>
      <c r="F589" s="3">
        <v>10.57</v>
      </c>
      <c r="G589" s="4">
        <v>45037.0</v>
      </c>
      <c r="H589" s="5">
        <f>IFERROR(__xludf.DUMMYFUNCTION("SPLIT(G589,""/"",TRUE)"),21.0)</f>
        <v>21</v>
      </c>
      <c r="I589" s="5">
        <f>IFERROR(__xludf.DUMMYFUNCTION("""COMPUTED_VALUE"""),4.0)</f>
        <v>4</v>
      </c>
      <c r="J589" s="5">
        <f>IFERROR(__xludf.DUMMYFUNCTION("""COMPUTED_VALUE"""),2023.0)</f>
        <v>2023</v>
      </c>
      <c r="N589" s="6">
        <f>STANDARDIZE(F:F,'Estatística'!$E$2,$M$2)</f>
        <v>-0.8209433626</v>
      </c>
      <c r="O589" s="6">
        <f>STANDARDIZE(F:F,'Estatística'!$C$2,$L$2)</f>
        <v>0.1173714865</v>
      </c>
    </row>
    <row r="590" ht="15.75" customHeight="1">
      <c r="A590" s="1">
        <v>35.0</v>
      </c>
      <c r="B590" s="2" t="s">
        <v>105</v>
      </c>
      <c r="C590" s="2" t="s">
        <v>106</v>
      </c>
      <c r="D590" s="2" t="s">
        <v>19</v>
      </c>
      <c r="E590" s="2" t="s">
        <v>31</v>
      </c>
      <c r="F590" s="3">
        <v>21.24</v>
      </c>
      <c r="G590" s="4">
        <v>45037.0</v>
      </c>
      <c r="H590" s="5">
        <f>IFERROR(__xludf.DUMMYFUNCTION("SPLIT(G590,""/"",TRUE)"),21.0)</f>
        <v>21</v>
      </c>
      <c r="I590" s="5">
        <f>IFERROR(__xludf.DUMMYFUNCTION("""COMPUTED_VALUE"""),4.0)</f>
        <v>4</v>
      </c>
      <c r="J590" s="5">
        <f>IFERROR(__xludf.DUMMYFUNCTION("""COMPUTED_VALUE"""),2023.0)</f>
        <v>2023</v>
      </c>
      <c r="N590" s="6">
        <f>STANDARDIZE(F:F,'Estatística'!$E$2,$M$2)</f>
        <v>-0.2323732265</v>
      </c>
      <c r="O590" s="6">
        <f>STANDARDIZE(F:F,'Estatística'!$C$2,$L$2)</f>
        <v>0.2524689795</v>
      </c>
    </row>
    <row r="591" ht="15.75" customHeight="1">
      <c r="A591" s="1">
        <v>77.0</v>
      </c>
      <c r="B591" s="2" t="s">
        <v>17</v>
      </c>
      <c r="C591" s="2" t="s">
        <v>149</v>
      </c>
      <c r="D591" s="2" t="s">
        <v>25</v>
      </c>
      <c r="E591" s="2" t="s">
        <v>32</v>
      </c>
      <c r="F591" s="3">
        <v>47.57</v>
      </c>
      <c r="G591" s="4">
        <v>45037.0</v>
      </c>
      <c r="H591" s="5">
        <f>IFERROR(__xludf.DUMMYFUNCTION("SPLIT(G591,""/"",TRUE)"),21.0)</f>
        <v>21</v>
      </c>
      <c r="I591" s="5">
        <f>IFERROR(__xludf.DUMMYFUNCTION("""COMPUTED_VALUE"""),4.0)</f>
        <v>4</v>
      </c>
      <c r="J591" s="5">
        <f>IFERROR(__xludf.DUMMYFUNCTION("""COMPUTED_VALUE"""),2023.0)</f>
        <v>2023</v>
      </c>
      <c r="N591" s="6">
        <f>STANDARDIZE(F:F,'Estatística'!$E$2,$M$2)</f>
        <v>1.220021496</v>
      </c>
      <c r="O591" s="6">
        <f>STANDARDIZE(F:F,'Estatística'!$C$2,$L$2)</f>
        <v>0.5858445176</v>
      </c>
    </row>
    <row r="592" ht="15.75" customHeight="1">
      <c r="A592" s="1">
        <v>31.0</v>
      </c>
      <c r="B592" s="2" t="s">
        <v>209</v>
      </c>
      <c r="C592" s="2" t="s">
        <v>210</v>
      </c>
      <c r="D592" s="2" t="s">
        <v>19</v>
      </c>
      <c r="E592" s="2" t="s">
        <v>44</v>
      </c>
      <c r="F592" s="3">
        <v>35.07</v>
      </c>
      <c r="G592" s="4">
        <v>45038.0</v>
      </c>
      <c r="H592" s="5">
        <f>IFERROR(__xludf.DUMMYFUNCTION("SPLIT(G592,""/"",TRUE)"),22.0)</f>
        <v>22</v>
      </c>
      <c r="I592" s="5">
        <f>IFERROR(__xludf.DUMMYFUNCTION("""COMPUTED_VALUE"""),4.0)</f>
        <v>4</v>
      </c>
      <c r="J592" s="5">
        <f>IFERROR(__xludf.DUMMYFUNCTION("""COMPUTED_VALUE"""),2023.0)</f>
        <v>2023</v>
      </c>
      <c r="N592" s="6">
        <f>STANDARDIZE(F:F,'Estatística'!$E$2,$M$2)</f>
        <v>0.5305063408</v>
      </c>
      <c r="O592" s="6">
        <f>STANDARDIZE(F:F,'Estatística'!$C$2,$L$2)</f>
        <v>0.4275766017</v>
      </c>
    </row>
    <row r="593" ht="15.75" customHeight="1">
      <c r="A593" s="1">
        <v>74.0</v>
      </c>
      <c r="B593" s="2" t="s">
        <v>17</v>
      </c>
      <c r="C593" s="2" t="s">
        <v>104</v>
      </c>
      <c r="D593" s="2" t="s">
        <v>19</v>
      </c>
      <c r="E593" s="2" t="s">
        <v>45</v>
      </c>
      <c r="F593" s="3">
        <v>2.52</v>
      </c>
      <c r="G593" s="4">
        <v>45038.0</v>
      </c>
      <c r="H593" s="5">
        <f>IFERROR(__xludf.DUMMYFUNCTION("SPLIT(G593,""/"",TRUE)"),22.0)</f>
        <v>22</v>
      </c>
      <c r="I593" s="5">
        <f>IFERROR(__xludf.DUMMYFUNCTION("""COMPUTED_VALUE"""),4.0)</f>
        <v>4</v>
      </c>
      <c r="J593" s="5">
        <f>IFERROR(__xludf.DUMMYFUNCTION("""COMPUTED_VALUE"""),2023.0)</f>
        <v>2023</v>
      </c>
      <c r="N593" s="6">
        <f>STANDARDIZE(F:F,'Estatística'!$E$2,$M$2)</f>
        <v>-1.264991122</v>
      </c>
      <c r="O593" s="6">
        <f>STANDARDIZE(F:F,'Estatística'!$C$2,$L$2)</f>
        <v>0.01544694859</v>
      </c>
    </row>
    <row r="594" ht="15.75" customHeight="1">
      <c r="A594" s="1">
        <v>88.0</v>
      </c>
      <c r="B594" s="2" t="s">
        <v>180</v>
      </c>
      <c r="C594" s="2" t="s">
        <v>186</v>
      </c>
      <c r="D594" s="2" t="s">
        <v>19</v>
      </c>
      <c r="E594" s="2" t="s">
        <v>42</v>
      </c>
      <c r="F594" s="3">
        <v>17.24</v>
      </c>
      <c r="G594" s="4">
        <v>45038.0</v>
      </c>
      <c r="H594" s="5">
        <f>IFERROR(__xludf.DUMMYFUNCTION("SPLIT(G594,""/"",TRUE)"),22.0)</f>
        <v>22</v>
      </c>
      <c r="I594" s="5">
        <f>IFERROR(__xludf.DUMMYFUNCTION("""COMPUTED_VALUE"""),4.0)</f>
        <v>4</v>
      </c>
      <c r="J594" s="5">
        <f>IFERROR(__xludf.DUMMYFUNCTION("""COMPUTED_VALUE"""),2023.0)</f>
        <v>2023</v>
      </c>
      <c r="N594" s="6">
        <f>STANDARDIZE(F:F,'Estatística'!$E$2,$M$2)</f>
        <v>-0.453018076</v>
      </c>
      <c r="O594" s="6">
        <f>STANDARDIZE(F:F,'Estatística'!$C$2,$L$2)</f>
        <v>0.2018232464</v>
      </c>
    </row>
    <row r="595" ht="15.75" customHeight="1">
      <c r="A595" s="1">
        <v>79.0</v>
      </c>
      <c r="B595" s="2" t="s">
        <v>82</v>
      </c>
      <c r="C595" s="2" t="s">
        <v>83</v>
      </c>
      <c r="D595" s="2" t="s">
        <v>19</v>
      </c>
      <c r="E595" s="2" t="s">
        <v>70</v>
      </c>
      <c r="F595" s="3">
        <v>11.48</v>
      </c>
      <c r="G595" s="4">
        <v>45038.0</v>
      </c>
      <c r="H595" s="5">
        <f>IFERROR(__xludf.DUMMYFUNCTION("SPLIT(G595,""/"",TRUE)"),22.0)</f>
        <v>22</v>
      </c>
      <c r="I595" s="5">
        <f>IFERROR(__xludf.DUMMYFUNCTION("""COMPUTED_VALUE"""),4.0)</f>
        <v>4</v>
      </c>
      <c r="J595" s="5">
        <f>IFERROR(__xludf.DUMMYFUNCTION("""COMPUTED_VALUE"""),2023.0)</f>
        <v>2023</v>
      </c>
      <c r="N595" s="6">
        <f>STANDARDIZE(F:F,'Estatística'!$E$2,$M$2)</f>
        <v>-0.7707466594</v>
      </c>
      <c r="O595" s="6">
        <f>STANDARDIZE(F:F,'Estatística'!$C$2,$L$2)</f>
        <v>0.1288933907</v>
      </c>
    </row>
    <row r="596" ht="15.75" customHeight="1">
      <c r="A596" s="1">
        <v>91.0</v>
      </c>
      <c r="B596" s="2" t="s">
        <v>92</v>
      </c>
      <c r="C596" s="2" t="s">
        <v>93</v>
      </c>
      <c r="D596" s="2" t="s">
        <v>25</v>
      </c>
      <c r="E596" s="2" t="s">
        <v>21</v>
      </c>
      <c r="F596" s="3">
        <v>13.25</v>
      </c>
      <c r="G596" s="4">
        <v>45038.0</v>
      </c>
      <c r="H596" s="5">
        <f>IFERROR(__xludf.DUMMYFUNCTION("SPLIT(G596,""/"",TRUE)"),22.0)</f>
        <v>22</v>
      </c>
      <c r="I596" s="5">
        <f>IFERROR(__xludf.DUMMYFUNCTION("""COMPUTED_VALUE"""),4.0)</f>
        <v>4</v>
      </c>
      <c r="J596" s="5">
        <f>IFERROR(__xludf.DUMMYFUNCTION("""COMPUTED_VALUE"""),2023.0)</f>
        <v>2023</v>
      </c>
      <c r="N596" s="6">
        <f>STANDARDIZE(F:F,'Estatística'!$E$2,$M$2)</f>
        <v>-0.6731113135</v>
      </c>
      <c r="O596" s="6">
        <f>STANDARDIZE(F:F,'Estatística'!$C$2,$L$2)</f>
        <v>0.1513041276</v>
      </c>
    </row>
    <row r="597" ht="15.75" customHeight="1">
      <c r="A597" s="1">
        <v>63.0</v>
      </c>
      <c r="B597" s="2" t="s">
        <v>205</v>
      </c>
      <c r="C597" s="2" t="s">
        <v>206</v>
      </c>
      <c r="D597" s="2" t="s">
        <v>25</v>
      </c>
      <c r="E597" s="2" t="s">
        <v>44</v>
      </c>
      <c r="F597" s="3">
        <v>26.81</v>
      </c>
      <c r="G597" s="4">
        <v>45038.0</v>
      </c>
      <c r="H597" s="5">
        <f>IFERROR(__xludf.DUMMYFUNCTION("SPLIT(G597,""/"",TRUE)"),22.0)</f>
        <v>22</v>
      </c>
      <c r="I597" s="5">
        <f>IFERROR(__xludf.DUMMYFUNCTION("""COMPUTED_VALUE"""),4.0)</f>
        <v>4</v>
      </c>
      <c r="J597" s="5">
        <f>IFERROR(__xludf.DUMMYFUNCTION("""COMPUTED_VALUE"""),2023.0)</f>
        <v>2023</v>
      </c>
      <c r="N597" s="6">
        <f>STANDARDIZE(F:F,'Estatística'!$E$2,$M$2)</f>
        <v>0.07487472647</v>
      </c>
      <c r="O597" s="6">
        <f>STANDARDIZE(F:F,'Estatística'!$C$2,$L$2)</f>
        <v>0.3229931628</v>
      </c>
    </row>
    <row r="598" ht="15.75" customHeight="1">
      <c r="A598" s="1">
        <v>43.0</v>
      </c>
      <c r="B598" s="2" t="s">
        <v>77</v>
      </c>
      <c r="C598" s="2" t="s">
        <v>78</v>
      </c>
      <c r="D598" s="2" t="s">
        <v>25</v>
      </c>
      <c r="E598" s="2" t="s">
        <v>33</v>
      </c>
      <c r="F598" s="3">
        <v>24.91</v>
      </c>
      <c r="G598" s="4">
        <v>45038.0</v>
      </c>
      <c r="H598" s="5">
        <f>IFERROR(__xludf.DUMMYFUNCTION("SPLIT(G598,""/"",TRUE)"),22.0)</f>
        <v>22</v>
      </c>
      <c r="I598" s="5">
        <f>IFERROR(__xludf.DUMMYFUNCTION("""COMPUTED_VALUE"""),4.0)</f>
        <v>4</v>
      </c>
      <c r="J598" s="5">
        <f>IFERROR(__xludf.DUMMYFUNCTION("""COMPUTED_VALUE"""),2023.0)</f>
        <v>2023</v>
      </c>
      <c r="N598" s="6">
        <f>STANDARDIZE(F:F,'Estatística'!$E$2,$M$2)</f>
        <v>-0.02993157706</v>
      </c>
      <c r="O598" s="6">
        <f>STANDARDIZE(F:F,'Estatística'!$C$2,$L$2)</f>
        <v>0.2989364396</v>
      </c>
    </row>
    <row r="599" ht="15.75" customHeight="1">
      <c r="A599" s="1">
        <v>56.0</v>
      </c>
      <c r="B599" s="2" t="s">
        <v>107</v>
      </c>
      <c r="C599" s="2" t="s">
        <v>108</v>
      </c>
      <c r="D599" s="2" t="s">
        <v>19</v>
      </c>
      <c r="E599" s="2" t="s">
        <v>33</v>
      </c>
      <c r="F599" s="3">
        <v>28.59</v>
      </c>
      <c r="G599" s="4">
        <v>45038.0</v>
      </c>
      <c r="H599" s="5">
        <f>IFERROR(__xludf.DUMMYFUNCTION("SPLIT(G599,""/"",TRUE)"),22.0)</f>
        <v>22</v>
      </c>
      <c r="I599" s="5">
        <f>IFERROR(__xludf.DUMMYFUNCTION("""COMPUTED_VALUE"""),4.0)</f>
        <v>4</v>
      </c>
      <c r="J599" s="5">
        <f>IFERROR(__xludf.DUMMYFUNCTION("""COMPUTED_VALUE"""),2023.0)</f>
        <v>2023</v>
      </c>
      <c r="N599" s="6">
        <f>STANDARDIZE(F:F,'Estatística'!$E$2,$M$2)</f>
        <v>0.1730616845</v>
      </c>
      <c r="O599" s="6">
        <f>STANDARDIZE(F:F,'Estatística'!$C$2,$L$2)</f>
        <v>0.3455305141</v>
      </c>
    </row>
    <row r="600" ht="15.75" customHeight="1">
      <c r="A600" s="1">
        <v>2.0</v>
      </c>
      <c r="B600" s="2" t="s">
        <v>68</v>
      </c>
      <c r="C600" s="2" t="s">
        <v>69</v>
      </c>
      <c r="D600" s="2" t="s">
        <v>25</v>
      </c>
      <c r="E600" s="2" t="s">
        <v>26</v>
      </c>
      <c r="F600" s="3">
        <v>38.39</v>
      </c>
      <c r="G600" s="4">
        <v>45038.0</v>
      </c>
      <c r="H600" s="5">
        <f>IFERROR(__xludf.DUMMYFUNCTION("SPLIT(G600,""/"",TRUE)"),22.0)</f>
        <v>22</v>
      </c>
      <c r="I600" s="5">
        <f>IFERROR(__xludf.DUMMYFUNCTION("""COMPUTED_VALUE"""),4.0)</f>
        <v>4</v>
      </c>
      <c r="J600" s="5">
        <f>IFERROR(__xludf.DUMMYFUNCTION("""COMPUTED_VALUE"""),2023.0)</f>
        <v>2023</v>
      </c>
      <c r="N600" s="6">
        <f>STANDARDIZE(F:F,'Estatística'!$E$2,$M$2)</f>
        <v>0.7136415659</v>
      </c>
      <c r="O600" s="6">
        <f>STANDARDIZE(F:F,'Estatística'!$C$2,$L$2)</f>
        <v>0.4696125601</v>
      </c>
    </row>
    <row r="601" ht="15.75" customHeight="1">
      <c r="A601" s="1">
        <v>85.0</v>
      </c>
      <c r="B601" s="2" t="s">
        <v>178</v>
      </c>
      <c r="C601" s="2" t="s">
        <v>179</v>
      </c>
      <c r="D601" s="2" t="s">
        <v>25</v>
      </c>
      <c r="E601" s="2" t="s">
        <v>51</v>
      </c>
      <c r="F601" s="3">
        <v>74.74</v>
      </c>
      <c r="G601" s="4">
        <v>45039.0</v>
      </c>
      <c r="H601" s="5">
        <f>IFERROR(__xludf.DUMMYFUNCTION("SPLIT(G601,""/"",TRUE)"),23.0)</f>
        <v>23</v>
      </c>
      <c r="I601" s="5">
        <f>IFERROR(__xludf.DUMMYFUNCTION("""COMPUTED_VALUE"""),4.0)</f>
        <v>4</v>
      </c>
      <c r="J601" s="5">
        <f>IFERROR(__xludf.DUMMYFUNCTION("""COMPUTED_VALUE"""),2023.0)</f>
        <v>2023</v>
      </c>
      <c r="N601" s="6">
        <f>STANDARDIZE(F:F,'Estatística'!$E$2,$M$2)</f>
        <v>2.718751636</v>
      </c>
      <c r="O601" s="6">
        <f>STANDARDIZE(F:F,'Estatística'!$C$2,$L$2)</f>
        <v>0.9298556597</v>
      </c>
    </row>
    <row r="602" ht="15.75" customHeight="1">
      <c r="A602" s="1">
        <v>44.0</v>
      </c>
      <c r="B602" s="2" t="s">
        <v>195</v>
      </c>
      <c r="C602" s="2" t="s">
        <v>196</v>
      </c>
      <c r="D602" s="2" t="s">
        <v>19</v>
      </c>
      <c r="E602" s="2" t="s">
        <v>38</v>
      </c>
      <c r="F602" s="3">
        <v>3.21</v>
      </c>
      <c r="G602" s="4">
        <v>45039.0</v>
      </c>
      <c r="H602" s="5">
        <f>IFERROR(__xludf.DUMMYFUNCTION("SPLIT(G602,""/"",TRUE)"),23.0)</f>
        <v>23</v>
      </c>
      <c r="I602" s="5">
        <f>IFERROR(__xludf.DUMMYFUNCTION("""COMPUTED_VALUE"""),4.0)</f>
        <v>4</v>
      </c>
      <c r="J602" s="5">
        <f>IFERROR(__xludf.DUMMYFUNCTION("""COMPUTED_VALUE"""),2023.0)</f>
        <v>2023</v>
      </c>
      <c r="N602" s="6">
        <f>STANDARDIZE(F:F,'Estatística'!$E$2,$M$2)</f>
        <v>-1.226929886</v>
      </c>
      <c r="O602" s="6">
        <f>STANDARDIZE(F:F,'Estatística'!$C$2,$L$2)</f>
        <v>0.02418333755</v>
      </c>
    </row>
    <row r="603" ht="15.75" customHeight="1">
      <c r="A603" s="1">
        <v>53.0</v>
      </c>
      <c r="B603" s="2" t="s">
        <v>221</v>
      </c>
      <c r="C603" s="2" t="s">
        <v>222</v>
      </c>
      <c r="D603" s="2" t="s">
        <v>19</v>
      </c>
      <c r="E603" s="2" t="s">
        <v>37</v>
      </c>
      <c r="F603" s="3">
        <v>12.32</v>
      </c>
      <c r="G603" s="4">
        <v>45039.0</v>
      </c>
      <c r="H603" s="5">
        <f>IFERROR(__xludf.DUMMYFUNCTION("SPLIT(G603,""/"",TRUE)"),23.0)</f>
        <v>23</v>
      </c>
      <c r="I603" s="5">
        <f>IFERROR(__xludf.DUMMYFUNCTION("""COMPUTED_VALUE"""),4.0)</f>
        <v>4</v>
      </c>
      <c r="J603" s="5">
        <f>IFERROR(__xludf.DUMMYFUNCTION("""COMPUTED_VALUE"""),2023.0)</f>
        <v>2023</v>
      </c>
      <c r="N603" s="6">
        <f>STANDARDIZE(F:F,'Estatística'!$E$2,$M$2)</f>
        <v>-0.724411241</v>
      </c>
      <c r="O603" s="6">
        <f>STANDARDIZE(F:F,'Estatística'!$C$2,$L$2)</f>
        <v>0.1395289947</v>
      </c>
    </row>
    <row r="604" ht="15.75" customHeight="1">
      <c r="A604" s="1">
        <v>34.0</v>
      </c>
      <c r="B604" s="2" t="s">
        <v>157</v>
      </c>
      <c r="C604" s="2" t="s">
        <v>158</v>
      </c>
      <c r="D604" s="2" t="s">
        <v>25</v>
      </c>
      <c r="E604" s="2" t="s">
        <v>26</v>
      </c>
      <c r="F604" s="3">
        <v>56.47</v>
      </c>
      <c r="G604" s="4">
        <v>45040.0</v>
      </c>
      <c r="H604" s="5">
        <f>IFERROR(__xludf.DUMMYFUNCTION("SPLIT(G604,""/"",TRUE)"),24.0)</f>
        <v>24</v>
      </c>
      <c r="I604" s="5">
        <f>IFERROR(__xludf.DUMMYFUNCTION("""COMPUTED_VALUE"""),4.0)</f>
        <v>4</v>
      </c>
      <c r="J604" s="5">
        <f>IFERROR(__xludf.DUMMYFUNCTION("""COMPUTED_VALUE"""),2023.0)</f>
        <v>2023</v>
      </c>
      <c r="N604" s="6">
        <f>STANDARDIZE(F:F,'Estatística'!$E$2,$M$2)</f>
        <v>1.710956286</v>
      </c>
      <c r="O604" s="6">
        <f>STANDARDIZE(F:F,'Estatística'!$C$2,$L$2)</f>
        <v>0.6985312737</v>
      </c>
    </row>
    <row r="605" ht="15.75" customHeight="1">
      <c r="A605" s="1">
        <v>15.0</v>
      </c>
      <c r="B605" s="2" t="s">
        <v>53</v>
      </c>
      <c r="C605" s="2" t="s">
        <v>54</v>
      </c>
      <c r="D605" s="2" t="s">
        <v>19</v>
      </c>
      <c r="E605" s="2" t="s">
        <v>41</v>
      </c>
      <c r="F605" s="3">
        <v>18.32</v>
      </c>
      <c r="G605" s="4">
        <v>45040.0</v>
      </c>
      <c r="H605" s="5">
        <f>IFERROR(__xludf.DUMMYFUNCTION("SPLIT(G605,""/"",TRUE)"),24.0)</f>
        <v>24</v>
      </c>
      <c r="I605" s="5">
        <f>IFERROR(__xludf.DUMMYFUNCTION("""COMPUTED_VALUE"""),4.0)</f>
        <v>4</v>
      </c>
      <c r="J605" s="5">
        <f>IFERROR(__xludf.DUMMYFUNCTION("""COMPUTED_VALUE"""),2023.0)</f>
        <v>2023</v>
      </c>
      <c r="N605" s="6">
        <f>STANDARDIZE(F:F,'Estatística'!$E$2,$M$2)</f>
        <v>-0.3934439667</v>
      </c>
      <c r="O605" s="6">
        <f>STANDARDIZE(F:F,'Estatística'!$C$2,$L$2)</f>
        <v>0.2154975943</v>
      </c>
    </row>
    <row r="606" ht="15.75" customHeight="1">
      <c r="A606" s="1">
        <v>72.0</v>
      </c>
      <c r="B606" s="2" t="s">
        <v>113</v>
      </c>
      <c r="C606" s="2" t="s">
        <v>114</v>
      </c>
      <c r="D606" s="2" t="s">
        <v>19</v>
      </c>
      <c r="E606" s="2" t="s">
        <v>28</v>
      </c>
      <c r="F606" s="3">
        <v>31.5</v>
      </c>
      <c r="G606" s="4">
        <v>45040.0</v>
      </c>
      <c r="H606" s="5">
        <f>IFERROR(__xludf.DUMMYFUNCTION("SPLIT(G606,""/"",TRUE)"),24.0)</f>
        <v>24</v>
      </c>
      <c r="I606" s="5">
        <f>IFERROR(__xludf.DUMMYFUNCTION("""COMPUTED_VALUE"""),4.0)</f>
        <v>4</v>
      </c>
      <c r="J606" s="5">
        <f>IFERROR(__xludf.DUMMYFUNCTION("""COMPUTED_VALUE"""),2023.0)</f>
        <v>2023</v>
      </c>
      <c r="N606" s="6">
        <f>STANDARDIZE(F:F,'Estatística'!$E$2,$M$2)</f>
        <v>0.3335808125</v>
      </c>
      <c r="O606" s="6">
        <f>STANDARDIZE(F:F,'Estatística'!$C$2,$L$2)</f>
        <v>0.3823752849</v>
      </c>
    </row>
    <row r="607" ht="15.75" customHeight="1">
      <c r="A607" s="1">
        <v>5.0</v>
      </c>
      <c r="B607" s="2" t="s">
        <v>147</v>
      </c>
      <c r="C607" s="2" t="s">
        <v>148</v>
      </c>
      <c r="D607" s="2" t="s">
        <v>19</v>
      </c>
      <c r="E607" s="2" t="s">
        <v>51</v>
      </c>
      <c r="F607" s="3">
        <v>69.58</v>
      </c>
      <c r="G607" s="4">
        <v>45040.0</v>
      </c>
      <c r="H607" s="5">
        <f>IFERROR(__xludf.DUMMYFUNCTION("SPLIT(G607,""/"",TRUE)"),24.0)</f>
        <v>24</v>
      </c>
      <c r="I607" s="5">
        <f>IFERROR(__xludf.DUMMYFUNCTION("""COMPUTED_VALUE"""),4.0)</f>
        <v>4</v>
      </c>
      <c r="J607" s="5">
        <f>IFERROR(__xludf.DUMMYFUNCTION("""COMPUTED_VALUE"""),2023.0)</f>
        <v>2023</v>
      </c>
      <c r="N607" s="6">
        <f>STANDARDIZE(F:F,'Estatística'!$E$2,$M$2)</f>
        <v>2.43411978</v>
      </c>
      <c r="O607" s="6">
        <f>STANDARDIZE(F:F,'Estatística'!$C$2,$L$2)</f>
        <v>0.864522664</v>
      </c>
    </row>
    <row r="608" ht="15.75" customHeight="1">
      <c r="A608" s="1">
        <v>86.0</v>
      </c>
      <c r="B608" s="2" t="s">
        <v>55</v>
      </c>
      <c r="C608" s="2" t="s">
        <v>56</v>
      </c>
      <c r="D608" s="2" t="s">
        <v>25</v>
      </c>
      <c r="E608" s="2" t="s">
        <v>21</v>
      </c>
      <c r="F608" s="3">
        <v>12.98</v>
      </c>
      <c r="G608" s="4">
        <v>45041.0</v>
      </c>
      <c r="H608" s="5">
        <f>IFERROR(__xludf.DUMMYFUNCTION("SPLIT(G608,""/"",TRUE)"),25.0)</f>
        <v>25</v>
      </c>
      <c r="I608" s="5">
        <f>IFERROR(__xludf.DUMMYFUNCTION("""COMPUTED_VALUE"""),4.0)</f>
        <v>4</v>
      </c>
      <c r="J608" s="5">
        <f>IFERROR(__xludf.DUMMYFUNCTION("""COMPUTED_VALUE"""),2023.0)</f>
        <v>2023</v>
      </c>
      <c r="N608" s="6">
        <f>STANDARDIZE(F:F,'Estatística'!$E$2,$M$2)</f>
        <v>-0.6880048408</v>
      </c>
      <c r="O608" s="6">
        <f>STANDARDIZE(F:F,'Estatística'!$C$2,$L$2)</f>
        <v>0.1478855406</v>
      </c>
    </row>
    <row r="609" ht="15.75" customHeight="1">
      <c r="A609" s="1">
        <v>50.0</v>
      </c>
      <c r="B609" s="2" t="s">
        <v>29</v>
      </c>
      <c r="C609" s="2" t="s">
        <v>30</v>
      </c>
      <c r="D609" s="2" t="s">
        <v>19</v>
      </c>
      <c r="E609" s="2" t="s">
        <v>33</v>
      </c>
      <c r="F609" s="3">
        <v>25.03</v>
      </c>
      <c r="G609" s="4">
        <v>45041.0</v>
      </c>
      <c r="H609" s="5">
        <f>IFERROR(__xludf.DUMMYFUNCTION("SPLIT(G609,""/"",TRUE)"),25.0)</f>
        <v>25</v>
      </c>
      <c r="I609" s="5">
        <f>IFERROR(__xludf.DUMMYFUNCTION("""COMPUTED_VALUE"""),4.0)</f>
        <v>4</v>
      </c>
      <c r="J609" s="5">
        <f>IFERROR(__xludf.DUMMYFUNCTION("""COMPUTED_VALUE"""),2023.0)</f>
        <v>2023</v>
      </c>
      <c r="N609" s="6">
        <f>STANDARDIZE(F:F,'Estatística'!$E$2,$M$2)</f>
        <v>-0.02331223158</v>
      </c>
      <c r="O609" s="6">
        <f>STANDARDIZE(F:F,'Estatística'!$C$2,$L$2)</f>
        <v>0.3004558116</v>
      </c>
    </row>
    <row r="610" ht="15.75" customHeight="1">
      <c r="A610" s="1">
        <v>66.0</v>
      </c>
      <c r="B610" s="2" t="s">
        <v>130</v>
      </c>
      <c r="C610" s="2" t="s">
        <v>138</v>
      </c>
      <c r="D610" s="2" t="s">
        <v>19</v>
      </c>
      <c r="E610" s="2" t="s">
        <v>48</v>
      </c>
      <c r="F610" s="3">
        <v>47.04</v>
      </c>
      <c r="G610" s="4">
        <v>45041.0</v>
      </c>
      <c r="H610" s="5">
        <f>IFERROR(__xludf.DUMMYFUNCTION("SPLIT(G610,""/"",TRUE)"),25.0)</f>
        <v>25</v>
      </c>
      <c r="I610" s="5">
        <f>IFERROR(__xludf.DUMMYFUNCTION("""COMPUTED_VALUE"""),4.0)</f>
        <v>4</v>
      </c>
      <c r="J610" s="5">
        <f>IFERROR(__xludf.DUMMYFUNCTION("""COMPUTED_VALUE"""),2023.0)</f>
        <v>2023</v>
      </c>
      <c r="N610" s="6">
        <f>STANDARDIZE(F:F,'Estatística'!$E$2,$M$2)</f>
        <v>1.190786053</v>
      </c>
      <c r="O610" s="6">
        <f>STANDARDIZE(F:F,'Estatística'!$C$2,$L$2)</f>
        <v>0.579133958</v>
      </c>
    </row>
    <row r="611" ht="15.75" customHeight="1">
      <c r="A611" s="1">
        <v>45.0</v>
      </c>
      <c r="B611" s="2" t="s">
        <v>201</v>
      </c>
      <c r="C611" s="2" t="s">
        <v>202</v>
      </c>
      <c r="D611" s="2" t="s">
        <v>19</v>
      </c>
      <c r="E611" s="2" t="s">
        <v>51</v>
      </c>
      <c r="F611" s="3">
        <v>66.35</v>
      </c>
      <c r="G611" s="4">
        <v>45041.0</v>
      </c>
      <c r="H611" s="5">
        <f>IFERROR(__xludf.DUMMYFUNCTION("SPLIT(G611,""/"",TRUE)"),25.0)</f>
        <v>25</v>
      </c>
      <c r="I611" s="5">
        <f>IFERROR(__xludf.DUMMYFUNCTION("""COMPUTED_VALUE"""),4.0)</f>
        <v>4</v>
      </c>
      <c r="J611" s="5">
        <f>IFERROR(__xludf.DUMMYFUNCTION("""COMPUTED_VALUE"""),2023.0)</f>
        <v>2023</v>
      </c>
      <c r="N611" s="6">
        <f>STANDARDIZE(F:F,'Estatística'!$E$2,$M$2)</f>
        <v>2.255949064</v>
      </c>
      <c r="O611" s="6">
        <f>STANDARDIZE(F:F,'Estatística'!$C$2,$L$2)</f>
        <v>0.8236262345</v>
      </c>
    </row>
    <row r="612" ht="15.75" customHeight="1">
      <c r="A612" s="1">
        <v>69.0</v>
      </c>
      <c r="B612" s="2" t="s">
        <v>88</v>
      </c>
      <c r="C612" s="2" t="s">
        <v>125</v>
      </c>
      <c r="D612" s="2" t="s">
        <v>19</v>
      </c>
      <c r="E612" s="2" t="s">
        <v>31</v>
      </c>
      <c r="F612" s="3">
        <v>16.61</v>
      </c>
      <c r="G612" s="4">
        <v>45041.0</v>
      </c>
      <c r="H612" s="5">
        <f>IFERROR(__xludf.DUMMYFUNCTION("SPLIT(G612,""/"",TRUE)"),25.0)</f>
        <v>25</v>
      </c>
      <c r="I612" s="5">
        <f>IFERROR(__xludf.DUMMYFUNCTION("""COMPUTED_VALUE"""),4.0)</f>
        <v>4</v>
      </c>
      <c r="J612" s="5">
        <f>IFERROR(__xludf.DUMMYFUNCTION("""COMPUTED_VALUE"""),2023.0)</f>
        <v>2023</v>
      </c>
      <c r="N612" s="6">
        <f>STANDARDIZE(F:F,'Estatística'!$E$2,$M$2)</f>
        <v>-0.4877696398</v>
      </c>
      <c r="O612" s="6">
        <f>STANDARDIZE(F:F,'Estatística'!$C$2,$L$2)</f>
        <v>0.1938465434</v>
      </c>
    </row>
    <row r="613" ht="15.75" customHeight="1">
      <c r="A613" s="1">
        <v>50.0</v>
      </c>
      <c r="B613" s="2" t="s">
        <v>29</v>
      </c>
      <c r="C613" s="2" t="s">
        <v>30</v>
      </c>
      <c r="D613" s="2" t="s">
        <v>19</v>
      </c>
      <c r="E613" s="2" t="s">
        <v>51</v>
      </c>
      <c r="F613" s="3">
        <v>67.65</v>
      </c>
      <c r="G613" s="4">
        <v>45041.0</v>
      </c>
      <c r="H613" s="5">
        <f>IFERROR(__xludf.DUMMYFUNCTION("SPLIT(G613,""/"",TRUE)"),25.0)</f>
        <v>25</v>
      </c>
      <c r="I613" s="5">
        <f>IFERROR(__xludf.DUMMYFUNCTION("""COMPUTED_VALUE"""),4.0)</f>
        <v>4</v>
      </c>
      <c r="J613" s="5">
        <f>IFERROR(__xludf.DUMMYFUNCTION("""COMPUTED_VALUE"""),2023.0)</f>
        <v>2023</v>
      </c>
      <c r="N613" s="6">
        <f>STANDARDIZE(F:F,'Estatística'!$E$2,$M$2)</f>
        <v>2.32765864</v>
      </c>
      <c r="O613" s="6">
        <f>STANDARDIZE(F:F,'Estatística'!$C$2,$L$2)</f>
        <v>0.8400860977</v>
      </c>
    </row>
    <row r="614" ht="15.75" customHeight="1">
      <c r="A614" s="1">
        <v>89.0</v>
      </c>
      <c r="B614" s="2" t="s">
        <v>115</v>
      </c>
      <c r="C614" s="2" t="s">
        <v>116</v>
      </c>
      <c r="D614" s="2" t="s">
        <v>25</v>
      </c>
      <c r="E614" s="2" t="s">
        <v>37</v>
      </c>
      <c r="F614" s="3">
        <v>14.39</v>
      </c>
      <c r="G614" s="4">
        <v>45041.0</v>
      </c>
      <c r="H614" s="5">
        <f>IFERROR(__xludf.DUMMYFUNCTION("SPLIT(G614,""/"",TRUE)"),25.0)</f>
        <v>25</v>
      </c>
      <c r="I614" s="5">
        <f>IFERROR(__xludf.DUMMYFUNCTION("""COMPUTED_VALUE"""),4.0)</f>
        <v>4</v>
      </c>
      <c r="J614" s="5">
        <f>IFERROR(__xludf.DUMMYFUNCTION("""COMPUTED_VALUE"""),2023.0)</f>
        <v>2023</v>
      </c>
      <c r="N614" s="6">
        <f>STANDARDIZE(F:F,'Estatística'!$E$2,$M$2)</f>
        <v>-0.6102275313</v>
      </c>
      <c r="O614" s="6">
        <f>STANDARDIZE(F:F,'Estatística'!$C$2,$L$2)</f>
        <v>0.1657381616</v>
      </c>
    </row>
    <row r="615" ht="15.75" customHeight="1">
      <c r="A615" s="1">
        <v>4.0</v>
      </c>
      <c r="B615" s="2" t="s">
        <v>98</v>
      </c>
      <c r="C615" s="2" t="s">
        <v>99</v>
      </c>
      <c r="D615" s="2" t="s">
        <v>19</v>
      </c>
      <c r="E615" s="2" t="s">
        <v>33</v>
      </c>
      <c r="F615" s="3">
        <v>29.89</v>
      </c>
      <c r="G615" s="4">
        <v>45041.0</v>
      </c>
      <c r="H615" s="5">
        <f>IFERROR(__xludf.DUMMYFUNCTION("SPLIT(G615,""/"",TRUE)"),25.0)</f>
        <v>25</v>
      </c>
      <c r="I615" s="5">
        <f>IFERROR(__xludf.DUMMYFUNCTION("""COMPUTED_VALUE"""),4.0)</f>
        <v>4</v>
      </c>
      <c r="J615" s="5">
        <f>IFERROR(__xludf.DUMMYFUNCTION("""COMPUTED_VALUE"""),2023.0)</f>
        <v>2023</v>
      </c>
      <c r="N615" s="6">
        <f>STANDARDIZE(F:F,'Estatística'!$E$2,$M$2)</f>
        <v>0.2447712606</v>
      </c>
      <c r="O615" s="6">
        <f>STANDARDIZE(F:F,'Estatística'!$C$2,$L$2)</f>
        <v>0.3619903773</v>
      </c>
    </row>
    <row r="616" ht="15.75" customHeight="1">
      <c r="A616" s="1">
        <v>70.0</v>
      </c>
      <c r="B616" s="2" t="s">
        <v>132</v>
      </c>
      <c r="C616" s="2" t="s">
        <v>133</v>
      </c>
      <c r="D616" s="2" t="s">
        <v>19</v>
      </c>
      <c r="E616" s="2" t="s">
        <v>45</v>
      </c>
      <c r="F616" s="3">
        <v>2.34</v>
      </c>
      <c r="G616" s="4">
        <v>45041.0</v>
      </c>
      <c r="H616" s="5">
        <f>IFERROR(__xludf.DUMMYFUNCTION("SPLIT(G616,""/"",TRUE)"),25.0)</f>
        <v>25</v>
      </c>
      <c r="I616" s="5">
        <f>IFERROR(__xludf.DUMMYFUNCTION("""COMPUTED_VALUE"""),4.0)</f>
        <v>4</v>
      </c>
      <c r="J616" s="5">
        <f>IFERROR(__xludf.DUMMYFUNCTION("""COMPUTED_VALUE"""),2023.0)</f>
        <v>2023</v>
      </c>
      <c r="N616" s="6">
        <f>STANDARDIZE(F:F,'Estatística'!$E$2,$M$2)</f>
        <v>-1.274920141</v>
      </c>
      <c r="O616" s="6">
        <f>STANDARDIZE(F:F,'Estatística'!$C$2,$L$2)</f>
        <v>0.01316789061</v>
      </c>
    </row>
    <row r="617" ht="15.75" customHeight="1">
      <c r="A617" s="1">
        <v>20.0</v>
      </c>
      <c r="B617" s="2" t="s">
        <v>141</v>
      </c>
      <c r="C617" s="2" t="s">
        <v>142</v>
      </c>
      <c r="D617" s="2" t="s">
        <v>19</v>
      </c>
      <c r="E617" s="2" t="s">
        <v>36</v>
      </c>
      <c r="F617" s="3">
        <v>25.9</v>
      </c>
      <c r="G617" s="4">
        <v>45041.0</v>
      </c>
      <c r="H617" s="5">
        <f>IFERROR(__xludf.DUMMYFUNCTION("SPLIT(G617,""/"",TRUE)"),25.0)</f>
        <v>25</v>
      </c>
      <c r="I617" s="5">
        <f>IFERROR(__xludf.DUMMYFUNCTION("""COMPUTED_VALUE"""),4.0)</f>
        <v>4</v>
      </c>
      <c r="J617" s="5">
        <f>IFERROR(__xludf.DUMMYFUNCTION("""COMPUTED_VALUE"""),2023.0)</f>
        <v>2023</v>
      </c>
      <c r="N617" s="6">
        <f>STANDARDIZE(F:F,'Estatística'!$E$2,$M$2)</f>
        <v>0.0246780232</v>
      </c>
      <c r="O617" s="6">
        <f>STANDARDIZE(F:F,'Estatística'!$C$2,$L$2)</f>
        <v>0.3114712585</v>
      </c>
    </row>
    <row r="618" ht="15.75" customHeight="1">
      <c r="A618" s="1">
        <v>12.0</v>
      </c>
      <c r="B618" s="2" t="s">
        <v>168</v>
      </c>
      <c r="C618" s="2" t="s">
        <v>169</v>
      </c>
      <c r="D618" s="2" t="s">
        <v>25</v>
      </c>
      <c r="E618" s="2" t="s">
        <v>36</v>
      </c>
      <c r="F618" s="3">
        <v>36.72</v>
      </c>
      <c r="G618" s="4">
        <v>45041.0</v>
      </c>
      <c r="H618" s="5">
        <f>IFERROR(__xludf.DUMMYFUNCTION("SPLIT(G618,""/"",TRUE)"),25.0)</f>
        <v>25</v>
      </c>
      <c r="I618" s="5">
        <f>IFERROR(__xludf.DUMMYFUNCTION("""COMPUTED_VALUE"""),4.0)</f>
        <v>4</v>
      </c>
      <c r="J618" s="5">
        <f>IFERROR(__xludf.DUMMYFUNCTION("""COMPUTED_VALUE"""),2023.0)</f>
        <v>2023</v>
      </c>
      <c r="N618" s="6">
        <f>STANDARDIZE(F:F,'Estatística'!$E$2,$M$2)</f>
        <v>0.6215223412</v>
      </c>
      <c r="O618" s="6">
        <f>STANDARDIZE(F:F,'Estatística'!$C$2,$L$2)</f>
        <v>0.4484679666</v>
      </c>
    </row>
    <row r="619" ht="15.75" customHeight="1">
      <c r="A619" s="1">
        <v>57.0</v>
      </c>
      <c r="B619" s="2" t="s">
        <v>75</v>
      </c>
      <c r="C619" s="2" t="s">
        <v>170</v>
      </c>
      <c r="D619" s="2" t="s">
        <v>19</v>
      </c>
      <c r="E619" s="2" t="s">
        <v>48</v>
      </c>
      <c r="F619" s="3">
        <v>52.71</v>
      </c>
      <c r="G619" s="4">
        <v>45042.0</v>
      </c>
      <c r="H619" s="5">
        <f>IFERROR(__xludf.DUMMYFUNCTION("SPLIT(G619,""/"",TRUE)"),26.0)</f>
        <v>26</v>
      </c>
      <c r="I619" s="5">
        <f>IFERROR(__xludf.DUMMYFUNCTION("""COMPUTED_VALUE"""),4.0)</f>
        <v>4</v>
      </c>
      <c r="J619" s="5">
        <f>IFERROR(__xludf.DUMMYFUNCTION("""COMPUTED_VALUE"""),2023.0)</f>
        <v>2023</v>
      </c>
      <c r="N619" s="6">
        <f>STANDARDIZE(F:F,'Estatística'!$E$2,$M$2)</f>
        <v>1.503550127</v>
      </c>
      <c r="O619" s="6">
        <f>STANDARDIZE(F:F,'Estatística'!$C$2,$L$2)</f>
        <v>0.6509242846</v>
      </c>
    </row>
    <row r="620" ht="15.75" customHeight="1">
      <c r="A620" s="1">
        <v>60.0</v>
      </c>
      <c r="B620" s="2" t="s">
        <v>58</v>
      </c>
      <c r="C620" s="2" t="s">
        <v>59</v>
      </c>
      <c r="D620" s="2" t="s">
        <v>25</v>
      </c>
      <c r="E620" s="2" t="s">
        <v>28</v>
      </c>
      <c r="F620" s="3">
        <v>40.66</v>
      </c>
      <c r="G620" s="4">
        <v>45042.0</v>
      </c>
      <c r="H620" s="5">
        <f>IFERROR(__xludf.DUMMYFUNCTION("SPLIT(G620,""/"",TRUE)"),26.0)</f>
        <v>26</v>
      </c>
      <c r="I620" s="5">
        <f>IFERROR(__xludf.DUMMYFUNCTION("""COMPUTED_VALUE"""),4.0)</f>
        <v>4</v>
      </c>
      <c r="J620" s="5">
        <f>IFERROR(__xludf.DUMMYFUNCTION("""COMPUTED_VALUE"""),2023.0)</f>
        <v>2023</v>
      </c>
      <c r="N620" s="6">
        <f>STANDARDIZE(F:F,'Estatística'!$E$2,$M$2)</f>
        <v>0.838857518</v>
      </c>
      <c r="O620" s="6">
        <f>STANDARDIZE(F:F,'Estatística'!$C$2,$L$2)</f>
        <v>0.4983540137</v>
      </c>
    </row>
    <row r="621" ht="15.75" customHeight="1">
      <c r="A621" s="1">
        <v>87.0</v>
      </c>
      <c r="B621" s="2" t="s">
        <v>223</v>
      </c>
      <c r="C621" s="2" t="s">
        <v>224</v>
      </c>
      <c r="D621" s="2" t="s">
        <v>25</v>
      </c>
      <c r="E621" s="2" t="s">
        <v>28</v>
      </c>
      <c r="F621" s="3">
        <v>36.01</v>
      </c>
      <c r="G621" s="4">
        <v>45042.0</v>
      </c>
      <c r="H621" s="5">
        <f>IFERROR(__xludf.DUMMYFUNCTION("SPLIT(G621,""/"",TRUE)"),26.0)</f>
        <v>26</v>
      </c>
      <c r="I621" s="5">
        <f>IFERROR(__xludf.DUMMYFUNCTION("""COMPUTED_VALUE"""),4.0)</f>
        <v>4</v>
      </c>
      <c r="J621" s="5">
        <f>IFERROR(__xludf.DUMMYFUNCTION("""COMPUTED_VALUE"""),2023.0)</f>
        <v>2023</v>
      </c>
      <c r="N621" s="6">
        <f>STANDARDIZE(F:F,'Estatística'!$E$2,$M$2)</f>
        <v>0.5823578804</v>
      </c>
      <c r="O621" s="6">
        <f>STANDARDIZE(F:F,'Estatística'!$C$2,$L$2)</f>
        <v>0.4394783489</v>
      </c>
    </row>
    <row r="622" ht="15.75" customHeight="1">
      <c r="A622" s="1">
        <v>98.0</v>
      </c>
      <c r="B622" s="2" t="s">
        <v>139</v>
      </c>
      <c r="C622" s="2" t="s">
        <v>176</v>
      </c>
      <c r="D622" s="2" t="s">
        <v>25</v>
      </c>
      <c r="E622" s="2" t="s">
        <v>38</v>
      </c>
      <c r="F622" s="3">
        <v>3.35</v>
      </c>
      <c r="G622" s="4">
        <v>45042.0</v>
      </c>
      <c r="H622" s="5">
        <f>IFERROR(__xludf.DUMMYFUNCTION("SPLIT(G622,""/"",TRUE)"),26.0)</f>
        <v>26</v>
      </c>
      <c r="I622" s="5">
        <f>IFERROR(__xludf.DUMMYFUNCTION("""COMPUTED_VALUE"""),4.0)</f>
        <v>4</v>
      </c>
      <c r="J622" s="5">
        <f>IFERROR(__xludf.DUMMYFUNCTION("""COMPUTED_VALUE"""),2023.0)</f>
        <v>2023</v>
      </c>
      <c r="N622" s="6">
        <f>STANDARDIZE(F:F,'Estatística'!$E$2,$M$2)</f>
        <v>-1.219207316</v>
      </c>
      <c r="O622" s="6">
        <f>STANDARDIZE(F:F,'Estatística'!$C$2,$L$2)</f>
        <v>0.02595593821</v>
      </c>
    </row>
    <row r="623" ht="15.75" customHeight="1">
      <c r="A623" s="1">
        <v>21.0</v>
      </c>
      <c r="B623" s="2" t="s">
        <v>166</v>
      </c>
      <c r="C623" s="2" t="s">
        <v>167</v>
      </c>
      <c r="D623" s="2" t="s">
        <v>25</v>
      </c>
      <c r="E623" s="2" t="s">
        <v>45</v>
      </c>
      <c r="F623" s="3">
        <v>1.48</v>
      </c>
      <c r="G623" s="4">
        <v>45042.0</v>
      </c>
      <c r="H623" s="5">
        <f>IFERROR(__xludf.DUMMYFUNCTION("SPLIT(G623,""/"",TRUE)"),26.0)</f>
        <v>26</v>
      </c>
      <c r="I623" s="5">
        <f>IFERROR(__xludf.DUMMYFUNCTION("""COMPUTED_VALUE"""),4.0)</f>
        <v>4</v>
      </c>
      <c r="J623" s="5">
        <f>IFERROR(__xludf.DUMMYFUNCTION("""COMPUTED_VALUE"""),2023.0)</f>
        <v>2023</v>
      </c>
      <c r="N623" s="6">
        <f>STANDARDIZE(F:F,'Estatística'!$E$2,$M$2)</f>
        <v>-1.322358783</v>
      </c>
      <c r="O623" s="6">
        <f>STANDARDIZE(F:F,'Estatística'!$C$2,$L$2)</f>
        <v>0.002279057989</v>
      </c>
    </row>
    <row r="624" ht="15.75" customHeight="1">
      <c r="A624" s="1">
        <v>37.0</v>
      </c>
      <c r="B624" s="2" t="s">
        <v>225</v>
      </c>
      <c r="C624" s="2" t="s">
        <v>226</v>
      </c>
      <c r="D624" s="2" t="s">
        <v>25</v>
      </c>
      <c r="E624" s="2" t="s">
        <v>27</v>
      </c>
      <c r="F624" s="3">
        <v>14.34</v>
      </c>
      <c r="G624" s="4">
        <v>45042.0</v>
      </c>
      <c r="H624" s="5">
        <f>IFERROR(__xludf.DUMMYFUNCTION("SPLIT(G624,""/"",TRUE)"),26.0)</f>
        <v>26</v>
      </c>
      <c r="I624" s="5">
        <f>IFERROR(__xludf.DUMMYFUNCTION("""COMPUTED_VALUE"""),4.0)</f>
        <v>4</v>
      </c>
      <c r="J624" s="5">
        <f>IFERROR(__xludf.DUMMYFUNCTION("""COMPUTED_VALUE"""),2023.0)</f>
        <v>2023</v>
      </c>
      <c r="N624" s="6">
        <f>STANDARDIZE(F:F,'Estatística'!$E$2,$M$2)</f>
        <v>-0.612985592</v>
      </c>
      <c r="O624" s="6">
        <f>STANDARDIZE(F:F,'Estatística'!$C$2,$L$2)</f>
        <v>0.1651050899</v>
      </c>
    </row>
    <row r="625" ht="15.75" customHeight="1">
      <c r="A625" s="1">
        <v>88.0</v>
      </c>
      <c r="B625" s="2" t="s">
        <v>180</v>
      </c>
      <c r="C625" s="2" t="s">
        <v>186</v>
      </c>
      <c r="D625" s="2" t="s">
        <v>19</v>
      </c>
      <c r="E625" s="2" t="s">
        <v>33</v>
      </c>
      <c r="F625" s="3">
        <v>23.62</v>
      </c>
      <c r="G625" s="4">
        <v>45043.0</v>
      </c>
      <c r="H625" s="5">
        <f>IFERROR(__xludf.DUMMYFUNCTION("SPLIT(G625,""/"",TRUE)"),27.0)</f>
        <v>27</v>
      </c>
      <c r="I625" s="5">
        <f>IFERROR(__xludf.DUMMYFUNCTION("""COMPUTED_VALUE"""),4.0)</f>
        <v>4</v>
      </c>
      <c r="J625" s="5">
        <f>IFERROR(__xludf.DUMMYFUNCTION("""COMPUTED_VALUE"""),2023.0)</f>
        <v>2023</v>
      </c>
      <c r="N625" s="6">
        <f>STANDARDIZE(F:F,'Estatística'!$E$2,$M$2)</f>
        <v>-0.101089541</v>
      </c>
      <c r="O625" s="6">
        <f>STANDARDIZE(F:F,'Estatística'!$C$2,$L$2)</f>
        <v>0.2826031907</v>
      </c>
    </row>
    <row r="626" ht="15.75" customHeight="1">
      <c r="A626" s="1">
        <v>79.0</v>
      </c>
      <c r="B626" s="2" t="s">
        <v>82</v>
      </c>
      <c r="C626" s="2" t="s">
        <v>83</v>
      </c>
      <c r="D626" s="2" t="s">
        <v>19</v>
      </c>
      <c r="E626" s="2" t="s">
        <v>42</v>
      </c>
      <c r="F626" s="3">
        <v>11.98</v>
      </c>
      <c r="G626" s="4">
        <v>45043.0</v>
      </c>
      <c r="H626" s="5">
        <f>IFERROR(__xludf.DUMMYFUNCTION("SPLIT(G626,""/"",TRUE)"),27.0)</f>
        <v>27</v>
      </c>
      <c r="I626" s="5">
        <f>IFERROR(__xludf.DUMMYFUNCTION("""COMPUTED_VALUE"""),4.0)</f>
        <v>4</v>
      </c>
      <c r="J626" s="5">
        <f>IFERROR(__xludf.DUMMYFUNCTION("""COMPUTED_VALUE"""),2023.0)</f>
        <v>2023</v>
      </c>
      <c r="N626" s="6">
        <f>STANDARDIZE(F:F,'Estatística'!$E$2,$M$2)</f>
        <v>-0.7431660532</v>
      </c>
      <c r="O626" s="6">
        <f>STANDARDIZE(F:F,'Estatística'!$C$2,$L$2)</f>
        <v>0.1352241074</v>
      </c>
    </row>
    <row r="627" ht="15.75" customHeight="1">
      <c r="A627" s="1">
        <v>95.0</v>
      </c>
      <c r="B627" s="2" t="s">
        <v>90</v>
      </c>
      <c r="C627" s="2" t="s">
        <v>91</v>
      </c>
      <c r="D627" s="2" t="s">
        <v>19</v>
      </c>
      <c r="E627" s="2" t="s">
        <v>21</v>
      </c>
      <c r="F627" s="3">
        <v>13.47</v>
      </c>
      <c r="G627" s="4">
        <v>45043.0</v>
      </c>
      <c r="H627" s="5">
        <f>IFERROR(__xludf.DUMMYFUNCTION("SPLIT(G627,""/"",TRUE)"),27.0)</f>
        <v>27</v>
      </c>
      <c r="I627" s="5">
        <f>IFERROR(__xludf.DUMMYFUNCTION("""COMPUTED_VALUE"""),4.0)</f>
        <v>4</v>
      </c>
      <c r="J627" s="5">
        <f>IFERROR(__xludf.DUMMYFUNCTION("""COMPUTED_VALUE"""),2023.0)</f>
        <v>2023</v>
      </c>
      <c r="N627" s="6">
        <f>STANDARDIZE(F:F,'Estatística'!$E$2,$M$2)</f>
        <v>-0.6609758467</v>
      </c>
      <c r="O627" s="6">
        <f>STANDARDIZE(F:F,'Estatística'!$C$2,$L$2)</f>
        <v>0.1540896429</v>
      </c>
    </row>
    <row r="628" ht="15.75" customHeight="1">
      <c r="A628" s="1">
        <v>78.0</v>
      </c>
      <c r="B628" s="2" t="s">
        <v>23</v>
      </c>
      <c r="C628" s="2" t="s">
        <v>24</v>
      </c>
      <c r="D628" s="2" t="s">
        <v>25</v>
      </c>
      <c r="E628" s="2" t="s">
        <v>45</v>
      </c>
      <c r="F628" s="3">
        <v>3.68</v>
      </c>
      <c r="G628" s="4">
        <v>45043.0</v>
      </c>
      <c r="H628" s="5">
        <f>IFERROR(__xludf.DUMMYFUNCTION("SPLIT(G628,""/"",TRUE)"),27.0)</f>
        <v>27</v>
      </c>
      <c r="I628" s="5">
        <f>IFERROR(__xludf.DUMMYFUNCTION("""COMPUTED_VALUE"""),4.0)</f>
        <v>4</v>
      </c>
      <c r="J628" s="5">
        <f>IFERROR(__xludf.DUMMYFUNCTION("""COMPUTED_VALUE"""),2023.0)</f>
        <v>2023</v>
      </c>
      <c r="N628" s="6">
        <f>STANDARDIZE(F:F,'Estatística'!$E$2,$M$2)</f>
        <v>-1.201004116</v>
      </c>
      <c r="O628" s="6">
        <f>STANDARDIZE(F:F,'Estatística'!$C$2,$L$2)</f>
        <v>0.03013421119</v>
      </c>
    </row>
    <row r="629" ht="15.75" customHeight="1">
      <c r="A629" s="1">
        <v>18.0</v>
      </c>
      <c r="B629" s="2" t="s">
        <v>143</v>
      </c>
      <c r="C629" s="2" t="s">
        <v>220</v>
      </c>
      <c r="D629" s="2" t="s">
        <v>19</v>
      </c>
      <c r="E629" s="2" t="s">
        <v>26</v>
      </c>
      <c r="F629" s="3">
        <v>53.56</v>
      </c>
      <c r="G629" s="4">
        <v>45043.0</v>
      </c>
      <c r="H629" s="5">
        <f>IFERROR(__xludf.DUMMYFUNCTION("SPLIT(G629,""/"",TRUE)"),27.0)</f>
        <v>27</v>
      </c>
      <c r="I629" s="5">
        <f>IFERROR(__xludf.DUMMYFUNCTION("""COMPUTED_VALUE"""),4.0)</f>
        <v>4</v>
      </c>
      <c r="J629" s="5">
        <f>IFERROR(__xludf.DUMMYFUNCTION("""COMPUTED_VALUE"""),2023.0)</f>
        <v>2023</v>
      </c>
      <c r="N629" s="6">
        <f>STANDARDIZE(F:F,'Estatística'!$E$2,$M$2)</f>
        <v>1.550437158</v>
      </c>
      <c r="O629" s="6">
        <f>STANDARDIZE(F:F,'Estatística'!$C$2,$L$2)</f>
        <v>0.6616865029</v>
      </c>
    </row>
    <row r="630" ht="15.75" customHeight="1">
      <c r="A630" s="1">
        <v>72.0</v>
      </c>
      <c r="B630" s="2" t="s">
        <v>113</v>
      </c>
      <c r="C630" s="2" t="s">
        <v>114</v>
      </c>
      <c r="D630" s="2" t="s">
        <v>25</v>
      </c>
      <c r="E630" s="2" t="s">
        <v>21</v>
      </c>
      <c r="F630" s="3">
        <v>14.24</v>
      </c>
      <c r="G630" s="4">
        <v>45043.0</v>
      </c>
      <c r="H630" s="5">
        <f>IFERROR(__xludf.DUMMYFUNCTION("SPLIT(G630,""/"",TRUE)"),27.0)</f>
        <v>27</v>
      </c>
      <c r="I630" s="5">
        <f>IFERROR(__xludf.DUMMYFUNCTION("""COMPUTED_VALUE"""),4.0)</f>
        <v>4</v>
      </c>
      <c r="J630" s="5">
        <f>IFERROR(__xludf.DUMMYFUNCTION("""COMPUTED_VALUE"""),2023.0)</f>
        <v>2023</v>
      </c>
      <c r="N630" s="6">
        <f>STANDARDIZE(F:F,'Estatística'!$E$2,$M$2)</f>
        <v>-0.6185017132</v>
      </c>
      <c r="O630" s="6">
        <f>STANDARDIZE(F:F,'Estatística'!$C$2,$L$2)</f>
        <v>0.1638389466</v>
      </c>
    </row>
    <row r="631" ht="15.75" customHeight="1">
      <c r="A631" s="1">
        <v>82.0</v>
      </c>
      <c r="B631" s="2" t="s">
        <v>211</v>
      </c>
      <c r="C631" s="2" t="s">
        <v>212</v>
      </c>
      <c r="D631" s="2" t="s">
        <v>19</v>
      </c>
      <c r="E631" s="2" t="s">
        <v>45</v>
      </c>
      <c r="F631" s="3">
        <v>4.11</v>
      </c>
      <c r="G631" s="4">
        <v>45044.0</v>
      </c>
      <c r="H631" s="5">
        <f>IFERROR(__xludf.DUMMYFUNCTION("SPLIT(G631,""/"",TRUE)"),28.0)</f>
        <v>28</v>
      </c>
      <c r="I631" s="5">
        <f>IFERROR(__xludf.DUMMYFUNCTION("""COMPUTED_VALUE"""),4.0)</f>
        <v>4</v>
      </c>
      <c r="J631" s="5">
        <f>IFERROR(__xludf.DUMMYFUNCTION("""COMPUTED_VALUE"""),2023.0)</f>
        <v>2023</v>
      </c>
      <c r="N631" s="6">
        <f>STANDARDIZE(F:F,'Estatística'!$E$2,$M$2)</f>
        <v>-1.177284795</v>
      </c>
      <c r="O631" s="6">
        <f>STANDARDIZE(F:F,'Estatística'!$C$2,$L$2)</f>
        <v>0.0355786275</v>
      </c>
    </row>
    <row r="632" ht="15.75" customHeight="1">
      <c r="A632" s="1">
        <v>72.0</v>
      </c>
      <c r="B632" s="2" t="s">
        <v>113</v>
      </c>
      <c r="C632" s="2" t="s">
        <v>114</v>
      </c>
      <c r="D632" s="2" t="s">
        <v>25</v>
      </c>
      <c r="E632" s="2" t="s">
        <v>45</v>
      </c>
      <c r="F632" s="3">
        <v>3.39</v>
      </c>
      <c r="G632" s="4">
        <v>45044.0</v>
      </c>
      <c r="H632" s="5">
        <f>IFERROR(__xludf.DUMMYFUNCTION("SPLIT(G632,""/"",TRUE)"),28.0)</f>
        <v>28</v>
      </c>
      <c r="I632" s="5">
        <f>IFERROR(__xludf.DUMMYFUNCTION("""COMPUTED_VALUE"""),4.0)</f>
        <v>4</v>
      </c>
      <c r="J632" s="5">
        <f>IFERROR(__xludf.DUMMYFUNCTION("""COMPUTED_VALUE"""),2023.0)</f>
        <v>2023</v>
      </c>
      <c r="N632" s="6">
        <f>STANDARDIZE(F:F,'Estatística'!$E$2,$M$2)</f>
        <v>-1.217000868</v>
      </c>
      <c r="O632" s="6">
        <f>STANDARDIZE(F:F,'Estatística'!$C$2,$L$2)</f>
        <v>0.02646239554</v>
      </c>
    </row>
    <row r="633" ht="15.75" customHeight="1">
      <c r="A633" s="1">
        <v>33.0</v>
      </c>
      <c r="B633" s="2" t="s">
        <v>171</v>
      </c>
      <c r="C633" s="2" t="s">
        <v>172</v>
      </c>
      <c r="D633" s="2" t="s">
        <v>19</v>
      </c>
      <c r="E633" s="2" t="s">
        <v>26</v>
      </c>
      <c r="F633" s="3">
        <v>47.91</v>
      </c>
      <c r="G633" s="4">
        <v>45044.0</v>
      </c>
      <c r="H633" s="5">
        <f>IFERROR(__xludf.DUMMYFUNCTION("SPLIT(G633,""/"",TRUE)"),28.0)</f>
        <v>28</v>
      </c>
      <c r="I633" s="5">
        <f>IFERROR(__xludf.DUMMYFUNCTION("""COMPUTED_VALUE"""),4.0)</f>
        <v>4</v>
      </c>
      <c r="J633" s="5">
        <f>IFERROR(__xludf.DUMMYFUNCTION("""COMPUTED_VALUE"""),2023.0)</f>
        <v>2023</v>
      </c>
      <c r="N633" s="6">
        <f>STANDARDIZE(F:F,'Estatística'!$E$2,$M$2)</f>
        <v>1.238776308</v>
      </c>
      <c r="O633" s="6">
        <f>STANDARDIZE(F:F,'Estatística'!$C$2,$L$2)</f>
        <v>0.5901494049</v>
      </c>
    </row>
    <row r="634" ht="15.75" customHeight="1">
      <c r="A634" s="1">
        <v>63.0</v>
      </c>
      <c r="B634" s="2" t="s">
        <v>205</v>
      </c>
      <c r="C634" s="2" t="s">
        <v>206</v>
      </c>
      <c r="D634" s="2" t="s">
        <v>25</v>
      </c>
      <c r="E634" s="2" t="s">
        <v>44</v>
      </c>
      <c r="F634" s="3">
        <v>31.12</v>
      </c>
      <c r="G634" s="4">
        <v>45044.0</v>
      </c>
      <c r="H634" s="5">
        <f>IFERROR(__xludf.DUMMYFUNCTION("SPLIT(G634,""/"",TRUE)"),28.0)</f>
        <v>28</v>
      </c>
      <c r="I634" s="5">
        <f>IFERROR(__xludf.DUMMYFUNCTION("""COMPUTED_VALUE"""),4.0)</f>
        <v>4</v>
      </c>
      <c r="J634" s="5">
        <f>IFERROR(__xludf.DUMMYFUNCTION("""COMPUTED_VALUE"""),2023.0)</f>
        <v>2023</v>
      </c>
      <c r="N634" s="6">
        <f>STANDARDIZE(F:F,'Estatística'!$E$2,$M$2)</f>
        <v>0.3126195518</v>
      </c>
      <c r="O634" s="6">
        <f>STANDARDIZE(F:F,'Estatística'!$C$2,$L$2)</f>
        <v>0.3775639402</v>
      </c>
    </row>
    <row r="635" ht="15.75" customHeight="1">
      <c r="A635" s="1">
        <v>71.0</v>
      </c>
      <c r="B635" s="2" t="s">
        <v>130</v>
      </c>
      <c r="C635" s="2" t="s">
        <v>131</v>
      </c>
      <c r="D635" s="2" t="s">
        <v>19</v>
      </c>
      <c r="E635" s="2" t="s">
        <v>26</v>
      </c>
      <c r="F635" s="3">
        <v>41.61</v>
      </c>
      <c r="G635" s="4">
        <v>45044.0</v>
      </c>
      <c r="H635" s="5">
        <f>IFERROR(__xludf.DUMMYFUNCTION("SPLIT(G635,""/"",TRUE)"),28.0)</f>
        <v>28</v>
      </c>
      <c r="I635" s="5">
        <f>IFERROR(__xludf.DUMMYFUNCTION("""COMPUTED_VALUE"""),4.0)</f>
        <v>4</v>
      </c>
      <c r="J635" s="5">
        <f>IFERROR(__xludf.DUMMYFUNCTION("""COMPUTED_VALUE"""),2023.0)</f>
        <v>2023</v>
      </c>
      <c r="N635" s="6">
        <f>STANDARDIZE(F:F,'Estatística'!$E$2,$M$2)</f>
        <v>0.8912606697</v>
      </c>
      <c r="O635" s="6">
        <f>STANDARDIZE(F:F,'Estatística'!$C$2,$L$2)</f>
        <v>0.5103823753</v>
      </c>
    </row>
    <row r="636" ht="15.75" customHeight="1">
      <c r="A636" s="1">
        <v>57.0</v>
      </c>
      <c r="B636" s="2" t="s">
        <v>75</v>
      </c>
      <c r="C636" s="2" t="s">
        <v>170</v>
      </c>
      <c r="D636" s="2" t="s">
        <v>25</v>
      </c>
      <c r="E636" s="2" t="s">
        <v>44</v>
      </c>
      <c r="F636" s="3">
        <v>38.72</v>
      </c>
      <c r="G636" s="4">
        <v>45044.0</v>
      </c>
      <c r="H636" s="5">
        <f>IFERROR(__xludf.DUMMYFUNCTION("SPLIT(G636,""/"",TRUE)"),28.0)</f>
        <v>28</v>
      </c>
      <c r="I636" s="5">
        <f>IFERROR(__xludf.DUMMYFUNCTION("""COMPUTED_VALUE"""),4.0)</f>
        <v>4</v>
      </c>
      <c r="J636" s="5">
        <f>IFERROR(__xludf.DUMMYFUNCTION("""COMPUTED_VALUE"""),2023.0)</f>
        <v>2023</v>
      </c>
      <c r="N636" s="6">
        <f>STANDARDIZE(F:F,'Estatística'!$E$2,$M$2)</f>
        <v>0.731844766</v>
      </c>
      <c r="O636" s="6">
        <f>STANDARDIZE(F:F,'Estatística'!$C$2,$L$2)</f>
        <v>0.4737908331</v>
      </c>
    </row>
    <row r="637" ht="15.75" customHeight="1">
      <c r="A637" s="1">
        <v>25.0</v>
      </c>
      <c r="B637" s="2" t="s">
        <v>134</v>
      </c>
      <c r="C637" s="2" t="s">
        <v>135</v>
      </c>
      <c r="D637" s="2" t="s">
        <v>25</v>
      </c>
      <c r="E637" s="2" t="s">
        <v>45</v>
      </c>
      <c r="F637" s="3">
        <v>4.27</v>
      </c>
      <c r="G637" s="4">
        <v>45044.0</v>
      </c>
      <c r="H637" s="5">
        <f>IFERROR(__xludf.DUMMYFUNCTION("SPLIT(G637,""/"",TRUE)"),28.0)</f>
        <v>28</v>
      </c>
      <c r="I637" s="5">
        <f>IFERROR(__xludf.DUMMYFUNCTION("""COMPUTED_VALUE"""),4.0)</f>
        <v>4</v>
      </c>
      <c r="J637" s="5">
        <f>IFERROR(__xludf.DUMMYFUNCTION("""COMPUTED_VALUE"""),2023.0)</f>
        <v>2023</v>
      </c>
      <c r="N637" s="6">
        <f>STANDARDIZE(F:F,'Estatística'!$E$2,$M$2)</f>
        <v>-1.168459001</v>
      </c>
      <c r="O637" s="6">
        <f>STANDARDIZE(F:F,'Estatística'!$C$2,$L$2)</f>
        <v>0.03760445682</v>
      </c>
    </row>
    <row r="638" ht="15.75" customHeight="1">
      <c r="A638" s="1">
        <v>53.0</v>
      </c>
      <c r="B638" s="2" t="s">
        <v>221</v>
      </c>
      <c r="C638" s="2" t="s">
        <v>222</v>
      </c>
      <c r="D638" s="2" t="s">
        <v>25</v>
      </c>
      <c r="E638" s="2" t="s">
        <v>38</v>
      </c>
      <c r="F638" s="3">
        <v>3.23</v>
      </c>
      <c r="G638" s="4">
        <v>45044.0</v>
      </c>
      <c r="H638" s="5">
        <f>IFERROR(__xludf.DUMMYFUNCTION("SPLIT(G638,""/"",TRUE)"),28.0)</f>
        <v>28</v>
      </c>
      <c r="I638" s="5">
        <f>IFERROR(__xludf.DUMMYFUNCTION("""COMPUTED_VALUE"""),4.0)</f>
        <v>4</v>
      </c>
      <c r="J638" s="5">
        <f>IFERROR(__xludf.DUMMYFUNCTION("""COMPUTED_VALUE"""),2023.0)</f>
        <v>2023</v>
      </c>
      <c r="N638" s="6">
        <f>STANDARDIZE(F:F,'Estatística'!$E$2,$M$2)</f>
        <v>-1.225826662</v>
      </c>
      <c r="O638" s="6">
        <f>STANDARDIZE(F:F,'Estatística'!$C$2,$L$2)</f>
        <v>0.02443656622</v>
      </c>
    </row>
    <row r="639" ht="15.75" customHeight="1">
      <c r="A639" s="1">
        <v>76.0</v>
      </c>
      <c r="B639" s="2" t="s">
        <v>193</v>
      </c>
      <c r="C639" s="2" t="s">
        <v>194</v>
      </c>
      <c r="D639" s="2" t="s">
        <v>25</v>
      </c>
      <c r="E639" s="2" t="s">
        <v>27</v>
      </c>
      <c r="F639" s="3">
        <v>11.96</v>
      </c>
      <c r="G639" s="4">
        <v>45044.0</v>
      </c>
      <c r="H639" s="5">
        <f>IFERROR(__xludf.DUMMYFUNCTION("SPLIT(G639,""/"",TRUE)"),28.0)</f>
        <v>28</v>
      </c>
      <c r="I639" s="5">
        <f>IFERROR(__xludf.DUMMYFUNCTION("""COMPUTED_VALUE"""),4.0)</f>
        <v>4</v>
      </c>
      <c r="J639" s="5">
        <f>IFERROR(__xludf.DUMMYFUNCTION("""COMPUTED_VALUE"""),2023.0)</f>
        <v>2023</v>
      </c>
      <c r="N639" s="6">
        <f>STANDARDIZE(F:F,'Estatística'!$E$2,$M$2)</f>
        <v>-0.7442692774</v>
      </c>
      <c r="O639" s="6">
        <f>STANDARDIZE(F:F,'Estatística'!$C$2,$L$2)</f>
        <v>0.1349708787</v>
      </c>
    </row>
    <row r="640" ht="15.75" customHeight="1">
      <c r="A640" s="1">
        <v>45.0</v>
      </c>
      <c r="B640" s="2" t="s">
        <v>201</v>
      </c>
      <c r="C640" s="2" t="s">
        <v>202</v>
      </c>
      <c r="D640" s="2" t="s">
        <v>19</v>
      </c>
      <c r="E640" s="2" t="s">
        <v>21</v>
      </c>
      <c r="F640" s="3">
        <v>14.53</v>
      </c>
      <c r="G640" s="4">
        <v>45044.0</v>
      </c>
      <c r="H640" s="5">
        <f>IFERROR(__xludf.DUMMYFUNCTION("SPLIT(G640,""/"",TRUE)"),28.0)</f>
        <v>28</v>
      </c>
      <c r="I640" s="5">
        <f>IFERROR(__xludf.DUMMYFUNCTION("""COMPUTED_VALUE"""),4.0)</f>
        <v>4</v>
      </c>
      <c r="J640" s="5">
        <f>IFERROR(__xludf.DUMMYFUNCTION("""COMPUTED_VALUE"""),2023.0)</f>
        <v>2023</v>
      </c>
      <c r="N640" s="6">
        <f>STANDARDIZE(F:F,'Estatística'!$E$2,$M$2)</f>
        <v>-0.6025049616</v>
      </c>
      <c r="O640" s="6">
        <f>STANDARDIZE(F:F,'Estatística'!$C$2,$L$2)</f>
        <v>0.1675107622</v>
      </c>
    </row>
    <row r="641" ht="15.75" customHeight="1">
      <c r="A641" s="1">
        <v>45.0</v>
      </c>
      <c r="B641" s="2" t="s">
        <v>201</v>
      </c>
      <c r="C641" s="2" t="s">
        <v>202</v>
      </c>
      <c r="D641" s="2" t="s">
        <v>19</v>
      </c>
      <c r="E641" s="2" t="s">
        <v>42</v>
      </c>
      <c r="F641" s="3">
        <v>12.04</v>
      </c>
      <c r="G641" s="4">
        <v>45044.0</v>
      </c>
      <c r="H641" s="5">
        <f>IFERROR(__xludf.DUMMYFUNCTION("SPLIT(G641,""/"",TRUE)"),28.0)</f>
        <v>28</v>
      </c>
      <c r="I641" s="5">
        <f>IFERROR(__xludf.DUMMYFUNCTION("""COMPUTED_VALUE"""),4.0)</f>
        <v>4</v>
      </c>
      <c r="J641" s="5">
        <f>IFERROR(__xludf.DUMMYFUNCTION("""COMPUTED_VALUE"""),2023.0)</f>
        <v>2023</v>
      </c>
      <c r="N641" s="6">
        <f>STANDARDIZE(F:F,'Estatística'!$E$2,$M$2)</f>
        <v>-0.7398563804</v>
      </c>
      <c r="O641" s="6">
        <f>STANDARDIZE(F:F,'Estatística'!$C$2,$L$2)</f>
        <v>0.1359837934</v>
      </c>
    </row>
    <row r="642" ht="15.75" customHeight="1">
      <c r="A642" s="1">
        <v>73.0</v>
      </c>
      <c r="B642" s="2" t="s">
        <v>203</v>
      </c>
      <c r="C642" s="2" t="s">
        <v>204</v>
      </c>
      <c r="D642" s="2" t="s">
        <v>25</v>
      </c>
      <c r="E642" s="2" t="s">
        <v>48</v>
      </c>
      <c r="F642" s="3">
        <v>59.17</v>
      </c>
      <c r="G642" s="4">
        <v>45044.0</v>
      </c>
      <c r="H642" s="5">
        <f>IFERROR(__xludf.DUMMYFUNCTION("SPLIT(G642,""/"",TRUE)"),28.0)</f>
        <v>28</v>
      </c>
      <c r="I642" s="5">
        <f>IFERROR(__xludf.DUMMYFUNCTION("""COMPUTED_VALUE"""),4.0)</f>
        <v>4</v>
      </c>
      <c r="J642" s="5">
        <f>IFERROR(__xludf.DUMMYFUNCTION("""COMPUTED_VALUE"""),2023.0)</f>
        <v>2023</v>
      </c>
      <c r="N642" s="6">
        <f>STANDARDIZE(F:F,'Estatística'!$E$2,$M$2)</f>
        <v>1.859891559</v>
      </c>
      <c r="O642" s="6">
        <f>STANDARDIZE(F:F,'Estatística'!$C$2,$L$2)</f>
        <v>0.7327171436</v>
      </c>
    </row>
    <row r="643" ht="15.75" customHeight="1">
      <c r="A643" s="1">
        <v>44.0</v>
      </c>
      <c r="B643" s="2" t="s">
        <v>195</v>
      </c>
      <c r="C643" s="2" t="s">
        <v>196</v>
      </c>
      <c r="D643" s="2" t="s">
        <v>25</v>
      </c>
      <c r="E643" s="2" t="s">
        <v>26</v>
      </c>
      <c r="F643" s="3">
        <v>37.67</v>
      </c>
      <c r="G643" s="4">
        <v>45047.0</v>
      </c>
      <c r="H643" s="5">
        <f>IFERROR(__xludf.DUMMYFUNCTION("SPLIT(G643,""/"",TRUE)"),1.0)</f>
        <v>1</v>
      </c>
      <c r="I643" s="5">
        <f>IFERROR(__xludf.DUMMYFUNCTION("""COMPUTED_VALUE"""),5.0)</f>
        <v>5</v>
      </c>
      <c r="J643" s="5">
        <f>IFERROR(__xludf.DUMMYFUNCTION("""COMPUTED_VALUE"""),2023.0)</f>
        <v>2023</v>
      </c>
      <c r="N643" s="6">
        <f>STANDARDIZE(F:F,'Estatística'!$E$2,$M$2)</f>
        <v>0.6739254929</v>
      </c>
      <c r="O643" s="6">
        <f>STANDARDIZE(F:F,'Estatística'!$C$2,$L$2)</f>
        <v>0.4604963282</v>
      </c>
    </row>
    <row r="644" ht="15.75" customHeight="1">
      <c r="A644" s="1">
        <v>86.0</v>
      </c>
      <c r="B644" s="2" t="s">
        <v>55</v>
      </c>
      <c r="C644" s="2" t="s">
        <v>56</v>
      </c>
      <c r="D644" s="2" t="s">
        <v>25</v>
      </c>
      <c r="E644" s="2" t="s">
        <v>57</v>
      </c>
      <c r="F644" s="3">
        <v>19.03</v>
      </c>
      <c r="G644" s="4">
        <v>45047.0</v>
      </c>
      <c r="H644" s="5">
        <f>IFERROR(__xludf.DUMMYFUNCTION("SPLIT(G644,""/"",TRUE)"),1.0)</f>
        <v>1</v>
      </c>
      <c r="I644" s="5">
        <f>IFERROR(__xludf.DUMMYFUNCTION("""COMPUTED_VALUE"""),5.0)</f>
        <v>5</v>
      </c>
      <c r="J644" s="5">
        <f>IFERROR(__xludf.DUMMYFUNCTION("""COMPUTED_VALUE"""),2023.0)</f>
        <v>2023</v>
      </c>
      <c r="N644" s="6">
        <f>STANDARDIZE(F:F,'Estatística'!$E$2,$M$2)</f>
        <v>-0.3542795059</v>
      </c>
      <c r="O644" s="6">
        <f>STANDARDIZE(F:F,'Estatística'!$C$2,$L$2)</f>
        <v>0.224487212</v>
      </c>
    </row>
    <row r="645" ht="15.75" customHeight="1">
      <c r="A645" s="1">
        <v>90.0</v>
      </c>
      <c r="B645" s="2" t="s">
        <v>199</v>
      </c>
      <c r="C645" s="2" t="s">
        <v>200</v>
      </c>
      <c r="D645" s="2" t="s">
        <v>25</v>
      </c>
      <c r="E645" s="2" t="s">
        <v>48</v>
      </c>
      <c r="F645" s="3">
        <v>68.36</v>
      </c>
      <c r="G645" s="4">
        <v>45047.0</v>
      </c>
      <c r="H645" s="5">
        <f>IFERROR(__xludf.DUMMYFUNCTION("SPLIT(G645,""/"",TRUE)"),1.0)</f>
        <v>1</v>
      </c>
      <c r="I645" s="5">
        <f>IFERROR(__xludf.DUMMYFUNCTION("""COMPUTED_VALUE"""),5.0)</f>
        <v>5</v>
      </c>
      <c r="J645" s="5">
        <f>IFERROR(__xludf.DUMMYFUNCTION("""COMPUTED_VALUE"""),2023.0)</f>
        <v>2023</v>
      </c>
      <c r="N645" s="6">
        <f>STANDARDIZE(F:F,'Estatística'!$E$2,$M$2)</f>
        <v>2.366823101</v>
      </c>
      <c r="O645" s="6">
        <f>STANDARDIZE(F:F,'Estatística'!$C$2,$L$2)</f>
        <v>0.8490757154</v>
      </c>
    </row>
    <row r="646" ht="15.75" customHeight="1">
      <c r="A646" s="1">
        <v>62.0</v>
      </c>
      <c r="B646" s="2" t="s">
        <v>136</v>
      </c>
      <c r="C646" s="2" t="s">
        <v>137</v>
      </c>
      <c r="D646" s="2" t="s">
        <v>19</v>
      </c>
      <c r="E646" s="2" t="s">
        <v>26</v>
      </c>
      <c r="F646" s="3">
        <v>52.0</v>
      </c>
      <c r="G646" s="4">
        <v>45048.0</v>
      </c>
      <c r="H646" s="5">
        <f>IFERROR(__xludf.DUMMYFUNCTION("SPLIT(G646,""/"",TRUE)"),2.0)</f>
        <v>2</v>
      </c>
      <c r="I646" s="5">
        <f>IFERROR(__xludf.DUMMYFUNCTION("""COMPUTED_VALUE"""),5.0)</f>
        <v>5</v>
      </c>
      <c r="J646" s="5">
        <f>IFERROR(__xludf.DUMMYFUNCTION("""COMPUTED_VALUE"""),2023.0)</f>
        <v>2023</v>
      </c>
      <c r="N646" s="6">
        <f>STANDARDIZE(F:F,'Estatística'!$E$2,$M$2)</f>
        <v>1.464385666</v>
      </c>
      <c r="O646" s="6">
        <f>STANDARDIZE(F:F,'Estatística'!$C$2,$L$2)</f>
        <v>0.641934667</v>
      </c>
    </row>
    <row r="647" ht="15.75" customHeight="1">
      <c r="A647" s="1">
        <v>88.0</v>
      </c>
      <c r="B647" s="2" t="s">
        <v>180</v>
      </c>
      <c r="C647" s="2" t="s">
        <v>186</v>
      </c>
      <c r="D647" s="2" t="s">
        <v>25</v>
      </c>
      <c r="E647" s="2" t="s">
        <v>31</v>
      </c>
      <c r="F647" s="3">
        <v>11.68</v>
      </c>
      <c r="G647" s="4">
        <v>45048.0</v>
      </c>
      <c r="H647" s="5">
        <f>IFERROR(__xludf.DUMMYFUNCTION("SPLIT(G647,""/"",TRUE)"),2.0)</f>
        <v>2</v>
      </c>
      <c r="I647" s="5">
        <f>IFERROR(__xludf.DUMMYFUNCTION("""COMPUTED_VALUE"""),5.0)</f>
        <v>5</v>
      </c>
      <c r="J647" s="5">
        <f>IFERROR(__xludf.DUMMYFUNCTION("""COMPUTED_VALUE"""),2023.0)</f>
        <v>2023</v>
      </c>
      <c r="N647" s="6">
        <f>STANDARDIZE(F:F,'Estatística'!$E$2,$M$2)</f>
        <v>-0.7597144169</v>
      </c>
      <c r="O647" s="6">
        <f>STANDARDIZE(F:F,'Estatística'!$C$2,$L$2)</f>
        <v>0.1314256774</v>
      </c>
    </row>
    <row r="648" ht="15.75" customHeight="1">
      <c r="A648" s="1">
        <v>65.0</v>
      </c>
      <c r="B648" s="2" t="s">
        <v>189</v>
      </c>
      <c r="C648" s="2" t="s">
        <v>190</v>
      </c>
      <c r="D648" s="2" t="s">
        <v>19</v>
      </c>
      <c r="E648" s="2" t="s">
        <v>27</v>
      </c>
      <c r="F648" s="3">
        <v>13.4</v>
      </c>
      <c r="G648" s="4">
        <v>45048.0</v>
      </c>
      <c r="H648" s="5">
        <f>IFERROR(__xludf.DUMMYFUNCTION("SPLIT(G648,""/"",TRUE)"),2.0)</f>
        <v>2</v>
      </c>
      <c r="I648" s="5">
        <f>IFERROR(__xludf.DUMMYFUNCTION("""COMPUTED_VALUE"""),5.0)</f>
        <v>5</v>
      </c>
      <c r="J648" s="5">
        <f>IFERROR(__xludf.DUMMYFUNCTION("""COMPUTED_VALUE"""),2023.0)</f>
        <v>2023</v>
      </c>
      <c r="N648" s="6">
        <f>STANDARDIZE(F:F,'Estatística'!$E$2,$M$2)</f>
        <v>-0.6648371316</v>
      </c>
      <c r="O648" s="6">
        <f>STANDARDIZE(F:F,'Estatística'!$C$2,$L$2)</f>
        <v>0.1532033426</v>
      </c>
    </row>
    <row r="649" ht="15.75" customHeight="1">
      <c r="A649" s="1">
        <v>62.0</v>
      </c>
      <c r="B649" s="2" t="s">
        <v>136</v>
      </c>
      <c r="C649" s="2" t="s">
        <v>137</v>
      </c>
      <c r="D649" s="2" t="s">
        <v>25</v>
      </c>
      <c r="E649" s="2" t="s">
        <v>33</v>
      </c>
      <c r="F649" s="3">
        <v>25.62</v>
      </c>
      <c r="G649" s="4">
        <v>45049.0</v>
      </c>
      <c r="H649" s="5">
        <f>IFERROR(__xludf.DUMMYFUNCTION("SPLIT(G649,""/"",TRUE)"),3.0)</f>
        <v>3</v>
      </c>
      <c r="I649" s="5">
        <f>IFERROR(__xludf.DUMMYFUNCTION("""COMPUTED_VALUE"""),5.0)</f>
        <v>5</v>
      </c>
      <c r="J649" s="5">
        <f>IFERROR(__xludf.DUMMYFUNCTION("""COMPUTED_VALUE"""),2023.0)</f>
        <v>2023</v>
      </c>
      <c r="N649" s="6">
        <f>STANDARDIZE(F:F,'Estatística'!$E$2,$M$2)</f>
        <v>0.009232883729</v>
      </c>
      <c r="O649" s="6">
        <f>STANDARDIZE(F:F,'Estatística'!$C$2,$L$2)</f>
        <v>0.3079260572</v>
      </c>
    </row>
    <row r="650" ht="15.75" customHeight="1">
      <c r="A650" s="1">
        <v>87.0</v>
      </c>
      <c r="B650" s="2" t="s">
        <v>223</v>
      </c>
      <c r="C650" s="2" t="s">
        <v>224</v>
      </c>
      <c r="D650" s="2" t="s">
        <v>19</v>
      </c>
      <c r="E650" s="2" t="s">
        <v>28</v>
      </c>
      <c r="F650" s="3">
        <v>41.45</v>
      </c>
      <c r="G650" s="4">
        <v>45049.0</v>
      </c>
      <c r="H650" s="5">
        <f>IFERROR(__xludf.DUMMYFUNCTION("SPLIT(G650,""/"",TRUE)"),3.0)</f>
        <v>3</v>
      </c>
      <c r="I650" s="5">
        <f>IFERROR(__xludf.DUMMYFUNCTION("""COMPUTED_VALUE"""),5.0)</f>
        <v>5</v>
      </c>
      <c r="J650" s="5">
        <f>IFERROR(__xludf.DUMMYFUNCTION("""COMPUTED_VALUE"""),2023.0)</f>
        <v>2023</v>
      </c>
      <c r="N650" s="6">
        <f>STANDARDIZE(F:F,'Estatística'!$E$2,$M$2)</f>
        <v>0.8824348758</v>
      </c>
      <c r="O650" s="6">
        <f>STANDARDIZE(F:F,'Estatística'!$C$2,$L$2)</f>
        <v>0.508356546</v>
      </c>
    </row>
    <row r="651" ht="15.75" customHeight="1">
      <c r="A651" s="1">
        <v>37.0</v>
      </c>
      <c r="B651" s="2" t="s">
        <v>225</v>
      </c>
      <c r="C651" s="2" t="s">
        <v>226</v>
      </c>
      <c r="D651" s="2" t="s">
        <v>19</v>
      </c>
      <c r="E651" s="2" t="s">
        <v>26</v>
      </c>
      <c r="F651" s="3">
        <v>47.66</v>
      </c>
      <c r="G651" s="4">
        <v>45049.0</v>
      </c>
      <c r="H651" s="5">
        <f>IFERROR(__xludf.DUMMYFUNCTION("SPLIT(G651,""/"",TRUE)"),3.0)</f>
        <v>3</v>
      </c>
      <c r="I651" s="5">
        <f>IFERROR(__xludf.DUMMYFUNCTION("""COMPUTED_VALUE"""),5.0)</f>
        <v>5</v>
      </c>
      <c r="J651" s="5">
        <f>IFERROR(__xludf.DUMMYFUNCTION("""COMPUTED_VALUE"""),2023.0)</f>
        <v>2023</v>
      </c>
      <c r="N651" s="6">
        <f>STANDARDIZE(F:F,'Estatística'!$E$2,$M$2)</f>
        <v>1.224986005</v>
      </c>
      <c r="O651" s="6">
        <f>STANDARDIZE(F:F,'Estatística'!$C$2,$L$2)</f>
        <v>0.5869840466</v>
      </c>
    </row>
    <row r="652" ht="15.75" customHeight="1">
      <c r="A652" s="1">
        <v>22.0</v>
      </c>
      <c r="B652" s="2" t="s">
        <v>111</v>
      </c>
      <c r="C652" s="2" t="s">
        <v>112</v>
      </c>
      <c r="D652" s="2" t="s">
        <v>19</v>
      </c>
      <c r="E652" s="2" t="s">
        <v>21</v>
      </c>
      <c r="F652" s="3">
        <v>12.92</v>
      </c>
      <c r="G652" s="4">
        <v>45049.0</v>
      </c>
      <c r="H652" s="5">
        <f>IFERROR(__xludf.DUMMYFUNCTION("SPLIT(G652,""/"",TRUE)"),3.0)</f>
        <v>3</v>
      </c>
      <c r="I652" s="5">
        <f>IFERROR(__xludf.DUMMYFUNCTION("""COMPUTED_VALUE"""),5.0)</f>
        <v>5</v>
      </c>
      <c r="J652" s="5">
        <f>IFERROR(__xludf.DUMMYFUNCTION("""COMPUTED_VALUE"""),2023.0)</f>
        <v>2023</v>
      </c>
      <c r="N652" s="6">
        <f>STANDARDIZE(F:F,'Estatística'!$E$2,$M$2)</f>
        <v>-0.6913145135</v>
      </c>
      <c r="O652" s="6">
        <f>STANDARDIZE(F:F,'Estatística'!$C$2,$L$2)</f>
        <v>0.1471258546</v>
      </c>
    </row>
    <row r="653" ht="15.75" customHeight="1">
      <c r="A653" s="1">
        <v>31.0</v>
      </c>
      <c r="B653" s="2" t="s">
        <v>209</v>
      </c>
      <c r="C653" s="2" t="s">
        <v>210</v>
      </c>
      <c r="D653" s="2" t="s">
        <v>19</v>
      </c>
      <c r="E653" s="2" t="s">
        <v>57</v>
      </c>
      <c r="F653" s="3">
        <v>19.18</v>
      </c>
      <c r="G653" s="4">
        <v>45049.0</v>
      </c>
      <c r="H653" s="5">
        <f>IFERROR(__xludf.DUMMYFUNCTION("SPLIT(G653,""/"",TRUE)"),3.0)</f>
        <v>3</v>
      </c>
      <c r="I653" s="5">
        <f>IFERROR(__xludf.DUMMYFUNCTION("""COMPUTED_VALUE"""),5.0)</f>
        <v>5</v>
      </c>
      <c r="J653" s="5">
        <f>IFERROR(__xludf.DUMMYFUNCTION("""COMPUTED_VALUE"""),2023.0)</f>
        <v>2023</v>
      </c>
      <c r="N653" s="6">
        <f>STANDARDIZE(F:F,'Estatística'!$E$2,$M$2)</f>
        <v>-0.346005324</v>
      </c>
      <c r="O653" s="6">
        <f>STANDARDIZE(F:F,'Estatística'!$C$2,$L$2)</f>
        <v>0.2263864269</v>
      </c>
    </row>
    <row r="654" ht="15.75" customHeight="1">
      <c r="A654" s="1">
        <v>73.0</v>
      </c>
      <c r="B654" s="2" t="s">
        <v>203</v>
      </c>
      <c r="C654" s="2" t="s">
        <v>204</v>
      </c>
      <c r="D654" s="2" t="s">
        <v>19</v>
      </c>
      <c r="E654" s="2" t="s">
        <v>42</v>
      </c>
      <c r="F654" s="3">
        <v>12.72</v>
      </c>
      <c r="G654" s="4">
        <v>45049.0</v>
      </c>
      <c r="H654" s="5">
        <f>IFERROR(__xludf.DUMMYFUNCTION("SPLIT(G654,""/"",TRUE)"),3.0)</f>
        <v>3</v>
      </c>
      <c r="I654" s="5">
        <f>IFERROR(__xludf.DUMMYFUNCTION("""COMPUTED_VALUE"""),5.0)</f>
        <v>5</v>
      </c>
      <c r="J654" s="5">
        <f>IFERROR(__xludf.DUMMYFUNCTION("""COMPUTED_VALUE"""),2023.0)</f>
        <v>2023</v>
      </c>
      <c r="N654" s="6">
        <f>STANDARDIZE(F:F,'Estatística'!$E$2,$M$2)</f>
        <v>-0.702346756</v>
      </c>
      <c r="O654" s="6">
        <f>STANDARDIZE(F:F,'Estatística'!$C$2,$L$2)</f>
        <v>0.144593568</v>
      </c>
    </row>
    <row r="655" ht="15.75" customHeight="1">
      <c r="A655" s="1">
        <v>12.0</v>
      </c>
      <c r="B655" s="2" t="s">
        <v>168</v>
      </c>
      <c r="C655" s="2" t="s">
        <v>169</v>
      </c>
      <c r="D655" s="2" t="s">
        <v>19</v>
      </c>
      <c r="E655" s="2" t="s">
        <v>27</v>
      </c>
      <c r="F655" s="3">
        <v>11.26</v>
      </c>
      <c r="G655" s="4">
        <v>45049.0</v>
      </c>
      <c r="H655" s="5">
        <f>IFERROR(__xludf.DUMMYFUNCTION("SPLIT(G655,""/"",TRUE)"),3.0)</f>
        <v>3</v>
      </c>
      <c r="I655" s="5">
        <f>IFERROR(__xludf.DUMMYFUNCTION("""COMPUTED_VALUE"""),5.0)</f>
        <v>5</v>
      </c>
      <c r="J655" s="5">
        <f>IFERROR(__xludf.DUMMYFUNCTION("""COMPUTED_VALUE"""),2023.0)</f>
        <v>2023</v>
      </c>
      <c r="N655" s="6">
        <f>STANDARDIZE(F:F,'Estatística'!$E$2,$M$2)</f>
        <v>-0.7828821261</v>
      </c>
      <c r="O655" s="6">
        <f>STANDARDIZE(F:F,'Estatística'!$C$2,$L$2)</f>
        <v>0.1261078754</v>
      </c>
    </row>
    <row r="656" ht="15.75" customHeight="1">
      <c r="A656" s="1">
        <v>46.0</v>
      </c>
      <c r="B656" s="2" t="s">
        <v>123</v>
      </c>
      <c r="C656" s="2" t="s">
        <v>124</v>
      </c>
      <c r="D656" s="2" t="s">
        <v>25</v>
      </c>
      <c r="E656" s="2" t="s">
        <v>36</v>
      </c>
      <c r="F656" s="3">
        <v>18.33</v>
      </c>
      <c r="G656" s="4">
        <v>45049.0</v>
      </c>
      <c r="H656" s="5">
        <f>IFERROR(__xludf.DUMMYFUNCTION("SPLIT(G656,""/"",TRUE)"),3.0)</f>
        <v>3</v>
      </c>
      <c r="I656" s="5">
        <f>IFERROR(__xludf.DUMMYFUNCTION("""COMPUTED_VALUE"""),5.0)</f>
        <v>5</v>
      </c>
      <c r="J656" s="5">
        <f>IFERROR(__xludf.DUMMYFUNCTION("""COMPUTED_VALUE"""),2023.0)</f>
        <v>2023</v>
      </c>
      <c r="N656" s="6">
        <f>STANDARDIZE(F:F,'Estatística'!$E$2,$M$2)</f>
        <v>-0.3928923545</v>
      </c>
      <c r="O656" s="6">
        <f>STANDARDIZE(F:F,'Estatística'!$C$2,$L$2)</f>
        <v>0.2156242087</v>
      </c>
    </row>
    <row r="657" ht="15.75" customHeight="1">
      <c r="A657" s="1">
        <v>46.0</v>
      </c>
      <c r="B657" s="2" t="s">
        <v>123</v>
      </c>
      <c r="C657" s="2" t="s">
        <v>124</v>
      </c>
      <c r="D657" s="2" t="s">
        <v>25</v>
      </c>
      <c r="E657" s="2" t="s">
        <v>57</v>
      </c>
      <c r="F657" s="3">
        <v>15.16</v>
      </c>
      <c r="G657" s="4">
        <v>45049.0</v>
      </c>
      <c r="H657" s="5">
        <f>IFERROR(__xludf.DUMMYFUNCTION("SPLIT(G657,""/"",TRUE)"),3.0)</f>
        <v>3</v>
      </c>
      <c r="I657" s="5">
        <f>IFERROR(__xludf.DUMMYFUNCTION("""COMPUTED_VALUE"""),5.0)</f>
        <v>5</v>
      </c>
      <c r="J657" s="5">
        <f>IFERROR(__xludf.DUMMYFUNCTION("""COMPUTED_VALUE"""),2023.0)</f>
        <v>2023</v>
      </c>
      <c r="N657" s="6">
        <f>STANDARDIZE(F:F,'Estatística'!$E$2,$M$2)</f>
        <v>-0.5677533978</v>
      </c>
      <c r="O657" s="6">
        <f>STANDARDIZE(F:F,'Estatística'!$C$2,$L$2)</f>
        <v>0.1754874652</v>
      </c>
    </row>
    <row r="658" ht="15.75" customHeight="1">
      <c r="A658" s="1">
        <v>43.0</v>
      </c>
      <c r="B658" s="2" t="s">
        <v>77</v>
      </c>
      <c r="C658" s="2" t="s">
        <v>78</v>
      </c>
      <c r="D658" s="2" t="s">
        <v>25</v>
      </c>
      <c r="E658" s="2" t="s">
        <v>41</v>
      </c>
      <c r="F658" s="3">
        <v>13.76</v>
      </c>
      <c r="G658" s="4">
        <v>45049.0</v>
      </c>
      <c r="H658" s="5">
        <f>IFERROR(__xludf.DUMMYFUNCTION("SPLIT(G658,""/"",TRUE)"),3.0)</f>
        <v>3</v>
      </c>
      <c r="I658" s="5">
        <f>IFERROR(__xludf.DUMMYFUNCTION("""COMPUTED_VALUE"""),5.0)</f>
        <v>5</v>
      </c>
      <c r="J658" s="5">
        <f>IFERROR(__xludf.DUMMYFUNCTION("""COMPUTED_VALUE"""),2023.0)</f>
        <v>2023</v>
      </c>
      <c r="N658" s="6">
        <f>STANDARDIZE(F:F,'Estatística'!$E$2,$M$2)</f>
        <v>-0.6449790951</v>
      </c>
      <c r="O658" s="6">
        <f>STANDARDIZE(F:F,'Estatística'!$C$2,$L$2)</f>
        <v>0.1577614586</v>
      </c>
    </row>
    <row r="659" ht="15.75" customHeight="1">
      <c r="A659" s="1">
        <v>84.0</v>
      </c>
      <c r="B659" s="2" t="s">
        <v>121</v>
      </c>
      <c r="C659" s="2" t="s">
        <v>122</v>
      </c>
      <c r="D659" s="2" t="s">
        <v>19</v>
      </c>
      <c r="E659" s="2" t="s">
        <v>48</v>
      </c>
      <c r="F659" s="3">
        <v>62.29</v>
      </c>
      <c r="G659" s="4">
        <v>45049.0</v>
      </c>
      <c r="H659" s="5">
        <f>IFERROR(__xludf.DUMMYFUNCTION("SPLIT(G659,""/"",TRUE)"),3.0)</f>
        <v>3</v>
      </c>
      <c r="I659" s="5">
        <f>IFERROR(__xludf.DUMMYFUNCTION("""COMPUTED_VALUE"""),5.0)</f>
        <v>5</v>
      </c>
      <c r="J659" s="5">
        <f>IFERROR(__xludf.DUMMYFUNCTION("""COMPUTED_VALUE"""),2023.0)</f>
        <v>2023</v>
      </c>
      <c r="N659" s="6">
        <f>STANDARDIZE(F:F,'Estatística'!$E$2,$M$2)</f>
        <v>2.031994542</v>
      </c>
      <c r="O659" s="6">
        <f>STANDARDIZE(F:F,'Estatística'!$C$2,$L$2)</f>
        <v>0.7722208154</v>
      </c>
    </row>
    <row r="660" ht="15.75" customHeight="1">
      <c r="A660" s="1">
        <v>89.0</v>
      </c>
      <c r="B660" s="2" t="s">
        <v>115</v>
      </c>
      <c r="C660" s="2" t="s">
        <v>116</v>
      </c>
      <c r="D660" s="2" t="s">
        <v>25</v>
      </c>
      <c r="E660" s="2" t="s">
        <v>70</v>
      </c>
      <c r="F660" s="3">
        <v>11.77</v>
      </c>
      <c r="G660" s="4">
        <v>45050.0</v>
      </c>
      <c r="H660" s="5">
        <f>IFERROR(__xludf.DUMMYFUNCTION("SPLIT(G660,""/"",TRUE)"),4.0)</f>
        <v>4</v>
      </c>
      <c r="I660" s="5">
        <f>IFERROR(__xludf.DUMMYFUNCTION("""COMPUTED_VALUE"""),5.0)</f>
        <v>5</v>
      </c>
      <c r="J660" s="5">
        <f>IFERROR(__xludf.DUMMYFUNCTION("""COMPUTED_VALUE"""),2023.0)</f>
        <v>2023</v>
      </c>
      <c r="N660" s="6">
        <f>STANDARDIZE(F:F,'Estatística'!$E$2,$M$2)</f>
        <v>-0.7547499078</v>
      </c>
      <c r="O660" s="6">
        <f>STANDARDIZE(F:F,'Estatística'!$C$2,$L$2)</f>
        <v>0.1325652064</v>
      </c>
    </row>
    <row r="661" ht="15.75" customHeight="1">
      <c r="A661" s="1">
        <v>80.0</v>
      </c>
      <c r="B661" s="2" t="s">
        <v>34</v>
      </c>
      <c r="C661" s="2" t="s">
        <v>35</v>
      </c>
      <c r="D661" s="2" t="s">
        <v>19</v>
      </c>
      <c r="E661" s="2" t="s">
        <v>57</v>
      </c>
      <c r="F661" s="3">
        <v>21.96</v>
      </c>
      <c r="G661" s="4">
        <v>45050.0</v>
      </c>
      <c r="H661" s="5">
        <f>IFERROR(__xludf.DUMMYFUNCTION("SPLIT(G661,""/"",TRUE)"),4.0)</f>
        <v>4</v>
      </c>
      <c r="I661" s="5">
        <f>IFERROR(__xludf.DUMMYFUNCTION("""COMPUTED_VALUE"""),5.0)</f>
        <v>5</v>
      </c>
      <c r="J661" s="5">
        <f>IFERROR(__xludf.DUMMYFUNCTION("""COMPUTED_VALUE"""),2023.0)</f>
        <v>2023</v>
      </c>
      <c r="N661" s="6">
        <f>STANDARDIZE(F:F,'Estatística'!$E$2,$M$2)</f>
        <v>-0.1926571536</v>
      </c>
      <c r="O661" s="6">
        <f>STANDARDIZE(F:F,'Estatística'!$C$2,$L$2)</f>
        <v>0.2615852114</v>
      </c>
    </row>
    <row r="662" ht="15.75" customHeight="1">
      <c r="A662" s="1">
        <v>9.0</v>
      </c>
      <c r="B662" s="2" t="s">
        <v>187</v>
      </c>
      <c r="C662" s="2" t="s">
        <v>188</v>
      </c>
      <c r="D662" s="2" t="s">
        <v>19</v>
      </c>
      <c r="E662" s="2" t="s">
        <v>44</v>
      </c>
      <c r="F662" s="3">
        <v>35.6</v>
      </c>
      <c r="G662" s="4">
        <v>45050.0</v>
      </c>
      <c r="H662" s="5">
        <f>IFERROR(__xludf.DUMMYFUNCTION("SPLIT(G662,""/"",TRUE)"),4.0)</f>
        <v>4</v>
      </c>
      <c r="I662" s="5">
        <f>IFERROR(__xludf.DUMMYFUNCTION("""COMPUTED_VALUE"""),5.0)</f>
        <v>5</v>
      </c>
      <c r="J662" s="5">
        <f>IFERROR(__xludf.DUMMYFUNCTION("""COMPUTED_VALUE"""),2023.0)</f>
        <v>2023</v>
      </c>
      <c r="N662" s="6">
        <f>STANDARDIZE(F:F,'Estatística'!$E$2,$M$2)</f>
        <v>0.5597417833</v>
      </c>
      <c r="O662" s="6">
        <f>STANDARDIZE(F:F,'Estatística'!$C$2,$L$2)</f>
        <v>0.4342871613</v>
      </c>
    </row>
    <row r="663" ht="15.75" customHeight="1">
      <c r="A663" s="1">
        <v>7.0</v>
      </c>
      <c r="B663" s="2" t="s">
        <v>94</v>
      </c>
      <c r="C663" s="2" t="s">
        <v>95</v>
      </c>
      <c r="D663" s="2" t="s">
        <v>25</v>
      </c>
      <c r="E663" s="2" t="s">
        <v>52</v>
      </c>
      <c r="F663" s="3">
        <v>32.17</v>
      </c>
      <c r="G663" s="4">
        <v>45050.0</v>
      </c>
      <c r="H663" s="5">
        <f>IFERROR(__xludf.DUMMYFUNCTION("SPLIT(G663,""/"",TRUE)"),4.0)</f>
        <v>4</v>
      </c>
      <c r="I663" s="5">
        <f>IFERROR(__xludf.DUMMYFUNCTION("""COMPUTED_VALUE"""),5.0)</f>
        <v>5</v>
      </c>
      <c r="J663" s="5">
        <f>IFERROR(__xludf.DUMMYFUNCTION("""COMPUTED_VALUE"""),2023.0)</f>
        <v>2023</v>
      </c>
      <c r="N663" s="6">
        <f>STANDARDIZE(F:F,'Estatística'!$E$2,$M$2)</f>
        <v>0.3705388248</v>
      </c>
      <c r="O663" s="6">
        <f>STANDARDIZE(F:F,'Estatística'!$C$2,$L$2)</f>
        <v>0.3908584452</v>
      </c>
    </row>
    <row r="664" ht="15.75" customHeight="1">
      <c r="A664" s="1">
        <v>82.0</v>
      </c>
      <c r="B664" s="2" t="s">
        <v>211</v>
      </c>
      <c r="C664" s="2" t="s">
        <v>212</v>
      </c>
      <c r="D664" s="2" t="s">
        <v>19</v>
      </c>
      <c r="E664" s="2" t="s">
        <v>42</v>
      </c>
      <c r="F664" s="3">
        <v>19.38</v>
      </c>
      <c r="G664" s="4">
        <v>45050.0</v>
      </c>
      <c r="H664" s="5">
        <f>IFERROR(__xludf.DUMMYFUNCTION("SPLIT(G664,""/"",TRUE)"),4.0)</f>
        <v>4</v>
      </c>
      <c r="I664" s="5">
        <f>IFERROR(__xludf.DUMMYFUNCTION("""COMPUTED_VALUE"""),5.0)</f>
        <v>5</v>
      </c>
      <c r="J664" s="5">
        <f>IFERROR(__xludf.DUMMYFUNCTION("""COMPUTED_VALUE"""),2023.0)</f>
        <v>2023</v>
      </c>
      <c r="N664" s="6">
        <f>STANDARDIZE(F:F,'Estatística'!$E$2,$M$2)</f>
        <v>-0.3349730815</v>
      </c>
      <c r="O664" s="6">
        <f>STANDARDIZE(F:F,'Estatística'!$C$2,$L$2)</f>
        <v>0.2289187136</v>
      </c>
    </row>
    <row r="665" ht="15.75" customHeight="1">
      <c r="A665" s="1">
        <v>54.0</v>
      </c>
      <c r="B665" s="2" t="s">
        <v>71</v>
      </c>
      <c r="C665" s="2" t="s">
        <v>72</v>
      </c>
      <c r="D665" s="2" t="s">
        <v>19</v>
      </c>
      <c r="E665" s="2" t="s">
        <v>48</v>
      </c>
      <c r="F665" s="3">
        <v>46.9</v>
      </c>
      <c r="G665" s="4">
        <v>45051.0</v>
      </c>
      <c r="H665" s="5">
        <f>IFERROR(__xludf.DUMMYFUNCTION("SPLIT(G665,""/"",TRUE)"),5.0)</f>
        <v>5</v>
      </c>
      <c r="I665" s="5">
        <f>IFERROR(__xludf.DUMMYFUNCTION("""COMPUTED_VALUE"""),5.0)</f>
        <v>5</v>
      </c>
      <c r="J665" s="5">
        <f>IFERROR(__xludf.DUMMYFUNCTION("""COMPUTED_VALUE"""),2023.0)</f>
        <v>2023</v>
      </c>
      <c r="N665" s="6">
        <f>STANDARDIZE(F:F,'Estatística'!$E$2,$M$2)</f>
        <v>1.183063483</v>
      </c>
      <c r="O665" s="6">
        <f>STANDARDIZE(F:F,'Estatística'!$C$2,$L$2)</f>
        <v>0.5773613573</v>
      </c>
    </row>
    <row r="666" ht="15.75" customHeight="1">
      <c r="A666" s="1">
        <v>28.0</v>
      </c>
      <c r="B666" s="2" t="s">
        <v>64</v>
      </c>
      <c r="C666" s="2" t="s">
        <v>65</v>
      </c>
      <c r="D666" s="2" t="s">
        <v>25</v>
      </c>
      <c r="E666" s="2" t="s">
        <v>20</v>
      </c>
      <c r="F666" s="3">
        <v>10.35</v>
      </c>
      <c r="G666" s="4">
        <v>45051.0</v>
      </c>
      <c r="H666" s="5">
        <f>IFERROR(__xludf.DUMMYFUNCTION("SPLIT(G666,""/"",TRUE)"),5.0)</f>
        <v>5</v>
      </c>
      <c r="I666" s="5">
        <f>IFERROR(__xludf.DUMMYFUNCTION("""COMPUTED_VALUE"""),5.0)</f>
        <v>5</v>
      </c>
      <c r="J666" s="5">
        <f>IFERROR(__xludf.DUMMYFUNCTION("""COMPUTED_VALUE"""),2023.0)</f>
        <v>2023</v>
      </c>
      <c r="N666" s="6">
        <f>STANDARDIZE(F:F,'Estatística'!$E$2,$M$2)</f>
        <v>-0.8330788294</v>
      </c>
      <c r="O666" s="6">
        <f>STANDARDIZE(F:F,'Estatística'!$C$2,$L$2)</f>
        <v>0.1145859711</v>
      </c>
    </row>
    <row r="667" ht="15.75" customHeight="1">
      <c r="A667" s="1">
        <v>65.0</v>
      </c>
      <c r="B667" s="2" t="s">
        <v>189</v>
      </c>
      <c r="C667" s="2" t="s">
        <v>190</v>
      </c>
      <c r="D667" s="2" t="s">
        <v>19</v>
      </c>
      <c r="E667" s="2" t="s">
        <v>37</v>
      </c>
      <c r="F667" s="3">
        <v>15.73</v>
      </c>
      <c r="G667" s="4">
        <v>45051.0</v>
      </c>
      <c r="H667" s="5">
        <f>IFERROR(__xludf.DUMMYFUNCTION("SPLIT(G667,""/"",TRUE)"),5.0)</f>
        <v>5</v>
      </c>
      <c r="I667" s="5">
        <f>IFERROR(__xludf.DUMMYFUNCTION("""COMPUTED_VALUE"""),5.0)</f>
        <v>5</v>
      </c>
      <c r="J667" s="5">
        <f>IFERROR(__xludf.DUMMYFUNCTION("""COMPUTED_VALUE"""),2023.0)</f>
        <v>2023</v>
      </c>
      <c r="N667" s="6">
        <f>STANDARDIZE(F:F,'Estatística'!$E$2,$M$2)</f>
        <v>-0.5363115067</v>
      </c>
      <c r="O667" s="6">
        <f>STANDARDIZE(F:F,'Estatística'!$C$2,$L$2)</f>
        <v>0.1827044821</v>
      </c>
    </row>
    <row r="668" ht="15.75" customHeight="1">
      <c r="A668" s="1">
        <v>78.0</v>
      </c>
      <c r="B668" s="2" t="s">
        <v>23</v>
      </c>
      <c r="C668" s="2" t="s">
        <v>24</v>
      </c>
      <c r="D668" s="2" t="s">
        <v>25</v>
      </c>
      <c r="E668" s="2" t="s">
        <v>42</v>
      </c>
      <c r="F668" s="3">
        <v>17.29</v>
      </c>
      <c r="G668" s="4">
        <v>45051.0</v>
      </c>
      <c r="H668" s="5">
        <f>IFERROR(__xludf.DUMMYFUNCTION("SPLIT(G668,""/"",TRUE)"),5.0)</f>
        <v>5</v>
      </c>
      <c r="I668" s="5">
        <f>IFERROR(__xludf.DUMMYFUNCTION("""COMPUTED_VALUE"""),5.0)</f>
        <v>5</v>
      </c>
      <c r="J668" s="5">
        <f>IFERROR(__xludf.DUMMYFUNCTION("""COMPUTED_VALUE"""),2023.0)</f>
        <v>2023</v>
      </c>
      <c r="N668" s="6">
        <f>STANDARDIZE(F:F,'Estatística'!$E$2,$M$2)</f>
        <v>-0.4502600154</v>
      </c>
      <c r="O668" s="6">
        <f>STANDARDIZE(F:F,'Estatística'!$C$2,$L$2)</f>
        <v>0.2024563181</v>
      </c>
    </row>
    <row r="669" ht="15.75" customHeight="1">
      <c r="A669" s="1">
        <v>45.0</v>
      </c>
      <c r="B669" s="2" t="s">
        <v>201</v>
      </c>
      <c r="C669" s="2" t="s">
        <v>202</v>
      </c>
      <c r="D669" s="2" t="s">
        <v>25</v>
      </c>
      <c r="E669" s="2" t="s">
        <v>42</v>
      </c>
      <c r="F669" s="3">
        <v>14.45</v>
      </c>
      <c r="G669" s="4">
        <v>45051.0</v>
      </c>
      <c r="H669" s="5">
        <f>IFERROR(__xludf.DUMMYFUNCTION("SPLIT(G669,""/"",TRUE)"),5.0)</f>
        <v>5</v>
      </c>
      <c r="I669" s="5">
        <f>IFERROR(__xludf.DUMMYFUNCTION("""COMPUTED_VALUE"""),5.0)</f>
        <v>5</v>
      </c>
      <c r="J669" s="5">
        <f>IFERROR(__xludf.DUMMYFUNCTION("""COMPUTED_VALUE"""),2023.0)</f>
        <v>2023</v>
      </c>
      <c r="N669" s="6">
        <f>STANDARDIZE(F:F,'Estatística'!$E$2,$M$2)</f>
        <v>-0.6069178586</v>
      </c>
      <c r="O669" s="6">
        <f>STANDARDIZE(F:F,'Estatística'!$C$2,$L$2)</f>
        <v>0.1664978476</v>
      </c>
    </row>
    <row r="670" ht="15.75" customHeight="1">
      <c r="A670" s="1">
        <v>95.0</v>
      </c>
      <c r="B670" s="2" t="s">
        <v>90</v>
      </c>
      <c r="C670" s="2" t="s">
        <v>91</v>
      </c>
      <c r="D670" s="2" t="s">
        <v>19</v>
      </c>
      <c r="E670" s="2" t="s">
        <v>45</v>
      </c>
      <c r="F670" s="3">
        <v>3.75</v>
      </c>
      <c r="G670" s="4">
        <v>45051.0</v>
      </c>
      <c r="H670" s="5">
        <f>IFERROR(__xludf.DUMMYFUNCTION("SPLIT(G670,""/"",TRUE)"),5.0)</f>
        <v>5</v>
      </c>
      <c r="I670" s="5">
        <f>IFERROR(__xludf.DUMMYFUNCTION("""COMPUTED_VALUE"""),5.0)</f>
        <v>5</v>
      </c>
      <c r="J670" s="5">
        <f>IFERROR(__xludf.DUMMYFUNCTION("""COMPUTED_VALUE"""),2023.0)</f>
        <v>2023</v>
      </c>
      <c r="N670" s="6">
        <f>STANDARDIZE(F:F,'Estatística'!$E$2,$M$2)</f>
        <v>-1.197142831</v>
      </c>
      <c r="O670" s="6">
        <f>STANDARDIZE(F:F,'Estatística'!$C$2,$L$2)</f>
        <v>0.03102051152</v>
      </c>
    </row>
    <row r="671" ht="15.75" customHeight="1">
      <c r="A671" s="1">
        <v>67.0</v>
      </c>
      <c r="B671" s="2" t="s">
        <v>184</v>
      </c>
      <c r="C671" s="2" t="s">
        <v>185</v>
      </c>
      <c r="D671" s="2" t="s">
        <v>19</v>
      </c>
      <c r="E671" s="2" t="s">
        <v>26</v>
      </c>
      <c r="F671" s="3">
        <v>39.37</v>
      </c>
      <c r="G671" s="4">
        <v>45051.0</v>
      </c>
      <c r="H671" s="5">
        <f>IFERROR(__xludf.DUMMYFUNCTION("SPLIT(G671,""/"",TRUE)"),5.0)</f>
        <v>5</v>
      </c>
      <c r="I671" s="5">
        <f>IFERROR(__xludf.DUMMYFUNCTION("""COMPUTED_VALUE"""),5.0)</f>
        <v>5</v>
      </c>
      <c r="J671" s="5">
        <f>IFERROR(__xludf.DUMMYFUNCTION("""COMPUTED_VALUE"""),2023.0)</f>
        <v>2023</v>
      </c>
      <c r="N671" s="6">
        <f>STANDARDIZE(F:F,'Estatística'!$E$2,$M$2)</f>
        <v>0.767699554</v>
      </c>
      <c r="O671" s="6">
        <f>STANDARDIZE(F:F,'Estatística'!$C$2,$L$2)</f>
        <v>0.4820207648</v>
      </c>
    </row>
    <row r="672" ht="15.75" customHeight="1">
      <c r="A672" s="1">
        <v>33.0</v>
      </c>
      <c r="B672" s="2" t="s">
        <v>171</v>
      </c>
      <c r="C672" s="2" t="s">
        <v>172</v>
      </c>
      <c r="D672" s="2" t="s">
        <v>25</v>
      </c>
      <c r="E672" s="2" t="s">
        <v>21</v>
      </c>
      <c r="F672" s="3">
        <v>14.08</v>
      </c>
      <c r="G672" s="4">
        <v>45051.0</v>
      </c>
      <c r="H672" s="5">
        <f>IFERROR(__xludf.DUMMYFUNCTION("SPLIT(G672,""/"",TRUE)"),5.0)</f>
        <v>5</v>
      </c>
      <c r="I672" s="5">
        <f>IFERROR(__xludf.DUMMYFUNCTION("""COMPUTED_VALUE"""),5.0)</f>
        <v>5</v>
      </c>
      <c r="J672" s="5">
        <f>IFERROR(__xludf.DUMMYFUNCTION("""COMPUTED_VALUE"""),2023.0)</f>
        <v>2023</v>
      </c>
      <c r="N672" s="6">
        <f>STANDARDIZE(F:F,'Estatística'!$E$2,$M$2)</f>
        <v>-0.6273275072</v>
      </c>
      <c r="O672" s="6">
        <f>STANDARDIZE(F:F,'Estatística'!$C$2,$L$2)</f>
        <v>0.1618131172</v>
      </c>
    </row>
    <row r="673" ht="15.75" customHeight="1">
      <c r="A673" s="1">
        <v>28.0</v>
      </c>
      <c r="B673" s="2" t="s">
        <v>64</v>
      </c>
      <c r="C673" s="2" t="s">
        <v>65</v>
      </c>
      <c r="D673" s="2" t="s">
        <v>19</v>
      </c>
      <c r="E673" s="2" t="s">
        <v>32</v>
      </c>
      <c r="F673" s="3">
        <v>58.19</v>
      </c>
      <c r="G673" s="4">
        <v>45052.0</v>
      </c>
      <c r="H673" s="5">
        <f>IFERROR(__xludf.DUMMYFUNCTION("SPLIT(G673,""/"",TRUE)"),6.0)</f>
        <v>6</v>
      </c>
      <c r="I673" s="5">
        <f>IFERROR(__xludf.DUMMYFUNCTION("""COMPUTED_VALUE"""),5.0)</f>
        <v>5</v>
      </c>
      <c r="J673" s="5">
        <f>IFERROR(__xludf.DUMMYFUNCTION("""COMPUTED_VALUE"""),2023.0)</f>
        <v>2023</v>
      </c>
      <c r="N673" s="6">
        <f>STANDARDIZE(F:F,'Estatística'!$E$2,$M$2)</f>
        <v>1.805833571</v>
      </c>
      <c r="O673" s="6">
        <f>STANDARDIZE(F:F,'Estatística'!$C$2,$L$2)</f>
        <v>0.720308939</v>
      </c>
    </row>
    <row r="674" ht="15.75" customHeight="1">
      <c r="A674" s="1">
        <v>41.0</v>
      </c>
      <c r="B674" s="2" t="s">
        <v>197</v>
      </c>
      <c r="C674" s="2" t="s">
        <v>198</v>
      </c>
      <c r="D674" s="2" t="s">
        <v>25</v>
      </c>
      <c r="E674" s="2" t="s">
        <v>42</v>
      </c>
      <c r="F674" s="3">
        <v>8.16</v>
      </c>
      <c r="G674" s="4">
        <v>45052.0</v>
      </c>
      <c r="H674" s="5">
        <f>IFERROR(__xludf.DUMMYFUNCTION("SPLIT(G674,""/"",TRUE)"),6.0)</f>
        <v>6</v>
      </c>
      <c r="I674" s="5">
        <f>IFERROR(__xludf.DUMMYFUNCTION("""COMPUTED_VALUE"""),5.0)</f>
        <v>5</v>
      </c>
      <c r="J674" s="5">
        <f>IFERROR(__xludf.DUMMYFUNCTION("""COMPUTED_VALUE"""),2023.0)</f>
        <v>2023</v>
      </c>
      <c r="N674" s="6">
        <f>STANDARDIZE(F:F,'Estatística'!$E$2,$M$2)</f>
        <v>-0.9538818845</v>
      </c>
      <c r="O674" s="6">
        <f>STANDARDIZE(F:F,'Estatística'!$C$2,$L$2)</f>
        <v>0.08685743226</v>
      </c>
    </row>
    <row r="675" ht="15.75" customHeight="1">
      <c r="A675" s="1">
        <v>69.0</v>
      </c>
      <c r="B675" s="2" t="s">
        <v>88</v>
      </c>
      <c r="C675" s="2" t="s">
        <v>125</v>
      </c>
      <c r="D675" s="2" t="s">
        <v>25</v>
      </c>
      <c r="E675" s="2" t="s">
        <v>33</v>
      </c>
      <c r="F675" s="3">
        <v>32.12</v>
      </c>
      <c r="G675" s="4">
        <v>45052.0</v>
      </c>
      <c r="H675" s="5">
        <f>IFERROR(__xludf.DUMMYFUNCTION("SPLIT(G675,""/"",TRUE)"),6.0)</f>
        <v>6</v>
      </c>
      <c r="I675" s="5">
        <f>IFERROR(__xludf.DUMMYFUNCTION("""COMPUTED_VALUE"""),5.0)</f>
        <v>5</v>
      </c>
      <c r="J675" s="5">
        <f>IFERROR(__xludf.DUMMYFUNCTION("""COMPUTED_VALUE"""),2023.0)</f>
        <v>2023</v>
      </c>
      <c r="N675" s="6">
        <f>STANDARDIZE(F:F,'Estatística'!$E$2,$M$2)</f>
        <v>0.3677807642</v>
      </c>
      <c r="O675" s="6">
        <f>STANDARDIZE(F:F,'Estatística'!$C$2,$L$2)</f>
        <v>0.3902253735</v>
      </c>
    </row>
    <row r="676" ht="15.75" customHeight="1">
      <c r="A676" s="1">
        <v>73.0</v>
      </c>
      <c r="B676" s="2" t="s">
        <v>203</v>
      </c>
      <c r="C676" s="2" t="s">
        <v>204</v>
      </c>
      <c r="D676" s="2" t="s">
        <v>25</v>
      </c>
      <c r="E676" s="2" t="s">
        <v>51</v>
      </c>
      <c r="F676" s="3">
        <v>59.4</v>
      </c>
      <c r="G676" s="4">
        <v>45052.0</v>
      </c>
      <c r="H676" s="5">
        <f>IFERROR(__xludf.DUMMYFUNCTION("SPLIT(G676,""/"",TRUE)"),6.0)</f>
        <v>6</v>
      </c>
      <c r="I676" s="5">
        <f>IFERROR(__xludf.DUMMYFUNCTION("""COMPUTED_VALUE"""),5.0)</f>
        <v>5</v>
      </c>
      <c r="J676" s="5">
        <f>IFERROR(__xludf.DUMMYFUNCTION("""COMPUTED_VALUE"""),2023.0)</f>
        <v>2023</v>
      </c>
      <c r="N676" s="6">
        <f>STANDARDIZE(F:F,'Estatística'!$E$2,$M$2)</f>
        <v>1.872578638</v>
      </c>
      <c r="O676" s="6">
        <f>STANDARDIZE(F:F,'Estatística'!$C$2,$L$2)</f>
        <v>0.7356292732</v>
      </c>
    </row>
    <row r="677" ht="15.75" customHeight="1">
      <c r="A677" s="1">
        <v>57.0</v>
      </c>
      <c r="B677" s="2" t="s">
        <v>75</v>
      </c>
      <c r="C677" s="2" t="s">
        <v>170</v>
      </c>
      <c r="D677" s="2" t="s">
        <v>25</v>
      </c>
      <c r="E677" s="2" t="s">
        <v>20</v>
      </c>
      <c r="F677" s="3">
        <v>10.55</v>
      </c>
      <c r="G677" s="4">
        <v>45052.0</v>
      </c>
      <c r="H677" s="5">
        <f>IFERROR(__xludf.DUMMYFUNCTION("SPLIT(G677,""/"",TRUE)"),6.0)</f>
        <v>6</v>
      </c>
      <c r="I677" s="5">
        <f>IFERROR(__xludf.DUMMYFUNCTION("""COMPUTED_VALUE"""),5.0)</f>
        <v>5</v>
      </c>
      <c r="J677" s="5">
        <f>IFERROR(__xludf.DUMMYFUNCTION("""COMPUTED_VALUE"""),2023.0)</f>
        <v>2023</v>
      </c>
      <c r="N677" s="6">
        <f>STANDARDIZE(F:F,'Estatística'!$E$2,$M$2)</f>
        <v>-0.8220465869</v>
      </c>
      <c r="O677" s="6">
        <f>STANDARDIZE(F:F,'Estatística'!$C$2,$L$2)</f>
        <v>0.1171182578</v>
      </c>
    </row>
    <row r="678" ht="15.75" customHeight="1">
      <c r="A678" s="1">
        <v>65.0</v>
      </c>
      <c r="B678" s="2" t="s">
        <v>189</v>
      </c>
      <c r="C678" s="2" t="s">
        <v>190</v>
      </c>
      <c r="D678" s="2" t="s">
        <v>19</v>
      </c>
      <c r="E678" s="2" t="s">
        <v>28</v>
      </c>
      <c r="F678" s="3">
        <v>33.83</v>
      </c>
      <c r="G678" s="4">
        <v>45052.0</v>
      </c>
      <c r="H678" s="5">
        <f>IFERROR(__xludf.DUMMYFUNCTION("SPLIT(G678,""/"",TRUE)"),6.0)</f>
        <v>6</v>
      </c>
      <c r="I678" s="5">
        <f>IFERROR(__xludf.DUMMYFUNCTION("""COMPUTED_VALUE"""),5.0)</f>
        <v>5</v>
      </c>
      <c r="J678" s="5">
        <f>IFERROR(__xludf.DUMMYFUNCTION("""COMPUTED_VALUE"""),2023.0)</f>
        <v>2023</v>
      </c>
      <c r="N678" s="6">
        <f>STANDARDIZE(F:F,'Estatística'!$E$2,$M$2)</f>
        <v>0.4621064374</v>
      </c>
      <c r="O678" s="6">
        <f>STANDARDIZE(F:F,'Estatística'!$C$2,$L$2)</f>
        <v>0.4118764244</v>
      </c>
    </row>
    <row r="679" ht="15.75" customHeight="1">
      <c r="A679" s="1">
        <v>42.0</v>
      </c>
      <c r="B679" s="2" t="s">
        <v>75</v>
      </c>
      <c r="C679" s="2" t="s">
        <v>150</v>
      </c>
      <c r="D679" s="2" t="s">
        <v>25</v>
      </c>
      <c r="E679" s="2" t="s">
        <v>32</v>
      </c>
      <c r="F679" s="3">
        <v>54.72</v>
      </c>
      <c r="G679" s="4">
        <v>45053.0</v>
      </c>
      <c r="H679" s="5">
        <f>IFERROR(__xludf.DUMMYFUNCTION("SPLIT(G679,""/"",TRUE)"),7.0)</f>
        <v>7</v>
      </c>
      <c r="I679" s="5">
        <f>IFERROR(__xludf.DUMMYFUNCTION("""COMPUTED_VALUE"""),5.0)</f>
        <v>5</v>
      </c>
      <c r="J679" s="5">
        <f>IFERROR(__xludf.DUMMYFUNCTION("""COMPUTED_VALUE"""),2023.0)</f>
        <v>2023</v>
      </c>
      <c r="N679" s="6">
        <f>STANDARDIZE(F:F,'Estatística'!$E$2,$M$2)</f>
        <v>1.614424164</v>
      </c>
      <c r="O679" s="6">
        <f>STANDARDIZE(F:F,'Estatística'!$C$2,$L$2)</f>
        <v>0.6763737655</v>
      </c>
    </row>
    <row r="680" ht="15.75" customHeight="1">
      <c r="A680" s="1">
        <v>89.0</v>
      </c>
      <c r="B680" s="2" t="s">
        <v>115</v>
      </c>
      <c r="C680" s="2" t="s">
        <v>116</v>
      </c>
      <c r="D680" s="2" t="s">
        <v>19</v>
      </c>
      <c r="E680" s="2" t="s">
        <v>33</v>
      </c>
      <c r="F680" s="3">
        <v>32.5</v>
      </c>
      <c r="G680" s="4">
        <v>45053.0</v>
      </c>
      <c r="H680" s="5">
        <f>IFERROR(__xludf.DUMMYFUNCTION("SPLIT(G680,""/"",TRUE)"),7.0)</f>
        <v>7</v>
      </c>
      <c r="I680" s="5">
        <f>IFERROR(__xludf.DUMMYFUNCTION("""COMPUTED_VALUE"""),5.0)</f>
        <v>5</v>
      </c>
      <c r="J680" s="5">
        <f>IFERROR(__xludf.DUMMYFUNCTION("""COMPUTED_VALUE"""),2023.0)</f>
        <v>2023</v>
      </c>
      <c r="N680" s="6">
        <f>STANDARDIZE(F:F,'Estatística'!$E$2,$M$2)</f>
        <v>0.3887420249</v>
      </c>
      <c r="O680" s="6">
        <f>STANDARDIZE(F:F,'Estatística'!$C$2,$L$2)</f>
        <v>0.3950367182</v>
      </c>
    </row>
    <row r="681" ht="15.75" customHeight="1">
      <c r="A681" s="1">
        <v>65.0</v>
      </c>
      <c r="B681" s="2" t="s">
        <v>189</v>
      </c>
      <c r="C681" s="2" t="s">
        <v>190</v>
      </c>
      <c r="D681" s="2" t="s">
        <v>19</v>
      </c>
      <c r="E681" s="2" t="s">
        <v>21</v>
      </c>
      <c r="F681" s="3">
        <v>12.81</v>
      </c>
      <c r="G681" s="4">
        <v>45053.0</v>
      </c>
      <c r="H681" s="5">
        <f>IFERROR(__xludf.DUMMYFUNCTION("SPLIT(G681,""/"",TRUE)"),7.0)</f>
        <v>7</v>
      </c>
      <c r="I681" s="5">
        <f>IFERROR(__xludf.DUMMYFUNCTION("""COMPUTED_VALUE"""),5.0)</f>
        <v>5</v>
      </c>
      <c r="J681" s="5">
        <f>IFERROR(__xludf.DUMMYFUNCTION("""COMPUTED_VALUE"""),2023.0)</f>
        <v>2023</v>
      </c>
      <c r="N681" s="6">
        <f>STANDARDIZE(F:F,'Estatística'!$E$2,$M$2)</f>
        <v>-0.6973822469</v>
      </c>
      <c r="O681" s="6">
        <f>STANDARDIZE(F:F,'Estatística'!$C$2,$L$2)</f>
        <v>0.145733097</v>
      </c>
    </row>
    <row r="682" ht="15.75" customHeight="1">
      <c r="A682" s="1">
        <v>9.0</v>
      </c>
      <c r="B682" s="2" t="s">
        <v>187</v>
      </c>
      <c r="C682" s="2" t="s">
        <v>188</v>
      </c>
      <c r="D682" s="2" t="s">
        <v>25</v>
      </c>
      <c r="E682" s="2" t="s">
        <v>57</v>
      </c>
      <c r="F682" s="3">
        <v>15.32</v>
      </c>
      <c r="G682" s="4">
        <v>45053.0</v>
      </c>
      <c r="H682" s="5">
        <f>IFERROR(__xludf.DUMMYFUNCTION("SPLIT(G682,""/"",TRUE)"),7.0)</f>
        <v>7</v>
      </c>
      <c r="I682" s="5">
        <f>IFERROR(__xludf.DUMMYFUNCTION("""COMPUTED_VALUE"""),5.0)</f>
        <v>5</v>
      </c>
      <c r="J682" s="5">
        <f>IFERROR(__xludf.DUMMYFUNCTION("""COMPUTED_VALUE"""),2023.0)</f>
        <v>2023</v>
      </c>
      <c r="N682" s="6">
        <f>STANDARDIZE(F:F,'Estatística'!$E$2,$M$2)</f>
        <v>-0.5589276038</v>
      </c>
      <c r="O682" s="6">
        <f>STANDARDIZE(F:F,'Estatística'!$C$2,$L$2)</f>
        <v>0.1775132945</v>
      </c>
    </row>
    <row r="683" ht="15.75" customHeight="1">
      <c r="A683" s="1">
        <v>26.0</v>
      </c>
      <c r="B683" s="2" t="s">
        <v>191</v>
      </c>
      <c r="C683" s="2" t="s">
        <v>192</v>
      </c>
      <c r="D683" s="2" t="s">
        <v>25</v>
      </c>
      <c r="E683" s="2" t="s">
        <v>31</v>
      </c>
      <c r="F683" s="3">
        <v>14.43</v>
      </c>
      <c r="G683" s="4">
        <v>45054.0</v>
      </c>
      <c r="H683" s="5">
        <f>IFERROR(__xludf.DUMMYFUNCTION("SPLIT(G683,""/"",TRUE)"),8.0)</f>
        <v>8</v>
      </c>
      <c r="I683" s="5">
        <f>IFERROR(__xludf.DUMMYFUNCTION("""COMPUTED_VALUE"""),5.0)</f>
        <v>5</v>
      </c>
      <c r="J683" s="5">
        <f>IFERROR(__xludf.DUMMYFUNCTION("""COMPUTED_VALUE"""),2023.0)</f>
        <v>2023</v>
      </c>
      <c r="N683" s="6">
        <f>STANDARDIZE(F:F,'Estatística'!$E$2,$M$2)</f>
        <v>-0.6080210828</v>
      </c>
      <c r="O683" s="6">
        <f>STANDARDIZE(F:F,'Estatística'!$C$2,$L$2)</f>
        <v>0.1662446189</v>
      </c>
    </row>
    <row r="684" ht="15.75" customHeight="1">
      <c r="A684" s="1">
        <v>96.0</v>
      </c>
      <c r="B684" s="2" t="s">
        <v>143</v>
      </c>
      <c r="C684" s="2" t="s">
        <v>144</v>
      </c>
      <c r="D684" s="2" t="s">
        <v>25</v>
      </c>
      <c r="E684" s="2" t="s">
        <v>44</v>
      </c>
      <c r="F684" s="3">
        <v>33.96</v>
      </c>
      <c r="G684" s="4">
        <v>45054.0</v>
      </c>
      <c r="H684" s="5">
        <f>IFERROR(__xludf.DUMMYFUNCTION("SPLIT(G684,""/"",TRUE)"),8.0)</f>
        <v>8</v>
      </c>
      <c r="I684" s="5">
        <f>IFERROR(__xludf.DUMMYFUNCTION("""COMPUTED_VALUE"""),5.0)</f>
        <v>5</v>
      </c>
      <c r="J684" s="5">
        <f>IFERROR(__xludf.DUMMYFUNCTION("""COMPUTED_VALUE"""),2023.0)</f>
        <v>2023</v>
      </c>
      <c r="N684" s="6">
        <f>STANDARDIZE(F:F,'Estatística'!$E$2,$M$2)</f>
        <v>0.469277395</v>
      </c>
      <c r="O684" s="6">
        <f>STANDARDIZE(F:F,'Estatística'!$C$2,$L$2)</f>
        <v>0.4135224107</v>
      </c>
    </row>
    <row r="685" ht="15.75" customHeight="1">
      <c r="A685" s="1">
        <v>51.0</v>
      </c>
      <c r="B685" s="2" t="s">
        <v>213</v>
      </c>
      <c r="C685" s="2" t="s">
        <v>214</v>
      </c>
      <c r="D685" s="2" t="s">
        <v>19</v>
      </c>
      <c r="E685" s="2" t="s">
        <v>70</v>
      </c>
      <c r="F685" s="3">
        <v>10.69</v>
      </c>
      <c r="G685" s="4">
        <v>45054.0</v>
      </c>
      <c r="H685" s="5">
        <f>IFERROR(__xludf.DUMMYFUNCTION("SPLIT(G685,""/"",TRUE)"),8.0)</f>
        <v>8</v>
      </c>
      <c r="I685" s="5">
        <f>IFERROR(__xludf.DUMMYFUNCTION("""COMPUTED_VALUE"""),5.0)</f>
        <v>5</v>
      </c>
      <c r="J685" s="5">
        <f>IFERROR(__xludf.DUMMYFUNCTION("""COMPUTED_VALUE"""),2023.0)</f>
        <v>2023</v>
      </c>
      <c r="N685" s="6">
        <f>STANDARDIZE(F:F,'Estatística'!$E$2,$M$2)</f>
        <v>-0.8143240172</v>
      </c>
      <c r="O685" s="6">
        <f>STANDARDIZE(F:F,'Estatística'!$C$2,$L$2)</f>
        <v>0.1188908584</v>
      </c>
    </row>
    <row r="686" ht="15.75" customHeight="1">
      <c r="A686" s="1">
        <v>14.0</v>
      </c>
      <c r="B686" s="2" t="s">
        <v>151</v>
      </c>
      <c r="C686" s="2" t="s">
        <v>152</v>
      </c>
      <c r="D686" s="2" t="s">
        <v>19</v>
      </c>
      <c r="E686" s="2" t="s">
        <v>51</v>
      </c>
      <c r="F686" s="3">
        <v>75.94</v>
      </c>
      <c r="G686" s="4">
        <v>45054.0</v>
      </c>
      <c r="H686" s="5">
        <f>IFERROR(__xludf.DUMMYFUNCTION("SPLIT(G686,""/"",TRUE)"),8.0)</f>
        <v>8</v>
      </c>
      <c r="I686" s="5">
        <f>IFERROR(__xludf.DUMMYFUNCTION("""COMPUTED_VALUE"""),5.0)</f>
        <v>5</v>
      </c>
      <c r="J686" s="5">
        <f>IFERROR(__xludf.DUMMYFUNCTION("""COMPUTED_VALUE"""),2023.0)</f>
        <v>2023</v>
      </c>
      <c r="N686" s="6">
        <f>STANDARDIZE(F:F,'Estatística'!$E$2,$M$2)</f>
        <v>2.784945091</v>
      </c>
      <c r="O686" s="6">
        <f>STANDARDIZE(F:F,'Estatística'!$C$2,$L$2)</f>
        <v>0.9450493796</v>
      </c>
    </row>
    <row r="687" ht="15.75" customHeight="1">
      <c r="A687" s="1">
        <v>76.0</v>
      </c>
      <c r="B687" s="2" t="s">
        <v>193</v>
      </c>
      <c r="C687" s="2" t="s">
        <v>194</v>
      </c>
      <c r="D687" s="2" t="s">
        <v>19</v>
      </c>
      <c r="E687" s="2" t="s">
        <v>48</v>
      </c>
      <c r="F687" s="3">
        <v>64.95</v>
      </c>
      <c r="G687" s="4">
        <v>45054.0</v>
      </c>
      <c r="H687" s="5">
        <f>IFERROR(__xludf.DUMMYFUNCTION("SPLIT(G687,""/"",TRUE)"),8.0)</f>
        <v>8</v>
      </c>
      <c r="I687" s="5">
        <f>IFERROR(__xludf.DUMMYFUNCTION("""COMPUTED_VALUE"""),5.0)</f>
        <v>5</v>
      </c>
      <c r="J687" s="5">
        <f>IFERROR(__xludf.DUMMYFUNCTION("""COMPUTED_VALUE"""),2023.0)</f>
        <v>2023</v>
      </c>
      <c r="N687" s="6">
        <f>STANDARDIZE(F:F,'Estatística'!$E$2,$M$2)</f>
        <v>2.178723367</v>
      </c>
      <c r="O687" s="6">
        <f>STANDARDIZE(F:F,'Estatística'!$C$2,$L$2)</f>
        <v>0.8059002279</v>
      </c>
    </row>
    <row r="688" ht="15.75" customHeight="1">
      <c r="A688" s="1">
        <v>82.0</v>
      </c>
      <c r="B688" s="2" t="s">
        <v>211</v>
      </c>
      <c r="C688" s="2" t="s">
        <v>212</v>
      </c>
      <c r="D688" s="2" t="s">
        <v>19</v>
      </c>
      <c r="E688" s="2" t="s">
        <v>45</v>
      </c>
      <c r="F688" s="3">
        <v>3.37</v>
      </c>
      <c r="G688" s="4">
        <v>45055.0</v>
      </c>
      <c r="H688" s="5">
        <f>IFERROR(__xludf.DUMMYFUNCTION("SPLIT(G688,""/"",TRUE)"),9.0)</f>
        <v>9</v>
      </c>
      <c r="I688" s="5">
        <f>IFERROR(__xludf.DUMMYFUNCTION("""COMPUTED_VALUE"""),5.0)</f>
        <v>5</v>
      </c>
      <c r="J688" s="5">
        <f>IFERROR(__xludf.DUMMYFUNCTION("""COMPUTED_VALUE"""),2023.0)</f>
        <v>2023</v>
      </c>
      <c r="N688" s="6">
        <f>STANDARDIZE(F:F,'Estatística'!$E$2,$M$2)</f>
        <v>-1.218104092</v>
      </c>
      <c r="O688" s="6">
        <f>STANDARDIZE(F:F,'Estatística'!$C$2,$L$2)</f>
        <v>0.02620916688</v>
      </c>
    </row>
    <row r="689" ht="15.75" customHeight="1">
      <c r="A689" s="1">
        <v>91.0</v>
      </c>
      <c r="B689" s="2" t="s">
        <v>92</v>
      </c>
      <c r="C689" s="2" t="s">
        <v>93</v>
      </c>
      <c r="D689" s="2" t="s">
        <v>19</v>
      </c>
      <c r="E689" s="2" t="s">
        <v>51</v>
      </c>
      <c r="F689" s="3">
        <v>71.01</v>
      </c>
      <c r="G689" s="4">
        <v>45055.0</v>
      </c>
      <c r="H689" s="5">
        <f>IFERROR(__xludf.DUMMYFUNCTION("SPLIT(G689,""/"",TRUE)"),9.0)</f>
        <v>9</v>
      </c>
      <c r="I689" s="5">
        <f>IFERROR(__xludf.DUMMYFUNCTION("""COMPUTED_VALUE"""),5.0)</f>
        <v>5</v>
      </c>
      <c r="J689" s="5">
        <f>IFERROR(__xludf.DUMMYFUNCTION("""COMPUTED_VALUE"""),2023.0)</f>
        <v>2023</v>
      </c>
      <c r="N689" s="6">
        <f>STANDARDIZE(F:F,'Estatística'!$E$2,$M$2)</f>
        <v>2.513000314</v>
      </c>
      <c r="O689" s="6">
        <f>STANDARDIZE(F:F,'Estatística'!$C$2,$L$2)</f>
        <v>0.8826285135</v>
      </c>
    </row>
    <row r="690" ht="15.75" customHeight="1">
      <c r="A690" s="1">
        <v>33.0</v>
      </c>
      <c r="B690" s="2" t="s">
        <v>171</v>
      </c>
      <c r="C690" s="2" t="s">
        <v>172</v>
      </c>
      <c r="D690" s="2" t="s">
        <v>25</v>
      </c>
      <c r="E690" s="2" t="s">
        <v>27</v>
      </c>
      <c r="F690" s="3">
        <v>12.41</v>
      </c>
      <c r="G690" s="4">
        <v>45055.0</v>
      </c>
      <c r="H690" s="5">
        <f>IFERROR(__xludf.DUMMYFUNCTION("SPLIT(G690,""/"",TRUE)"),9.0)</f>
        <v>9</v>
      </c>
      <c r="I690" s="5">
        <f>IFERROR(__xludf.DUMMYFUNCTION("""COMPUTED_VALUE"""),5.0)</f>
        <v>5</v>
      </c>
      <c r="J690" s="5">
        <f>IFERROR(__xludf.DUMMYFUNCTION("""COMPUTED_VALUE"""),2023.0)</f>
        <v>2023</v>
      </c>
      <c r="N690" s="6">
        <f>STANDARDIZE(F:F,'Estatística'!$E$2,$M$2)</f>
        <v>-0.7194467319</v>
      </c>
      <c r="O690" s="6">
        <f>STANDARDIZE(F:F,'Estatística'!$C$2,$L$2)</f>
        <v>0.1406685237</v>
      </c>
    </row>
    <row r="691" ht="15.75" customHeight="1">
      <c r="A691" s="1">
        <v>45.0</v>
      </c>
      <c r="B691" s="2" t="s">
        <v>201</v>
      </c>
      <c r="C691" s="2" t="s">
        <v>202</v>
      </c>
      <c r="D691" s="2" t="s">
        <v>19</v>
      </c>
      <c r="E691" s="2" t="s">
        <v>28</v>
      </c>
      <c r="F691" s="3">
        <v>41.03</v>
      </c>
      <c r="G691" s="4">
        <v>45055.0</v>
      </c>
      <c r="H691" s="5">
        <f>IFERROR(__xludf.DUMMYFUNCTION("SPLIT(G691,""/"",TRUE)"),9.0)</f>
        <v>9</v>
      </c>
      <c r="I691" s="5">
        <f>IFERROR(__xludf.DUMMYFUNCTION("""COMPUTED_VALUE"""),5.0)</f>
        <v>5</v>
      </c>
      <c r="J691" s="5">
        <f>IFERROR(__xludf.DUMMYFUNCTION("""COMPUTED_VALUE"""),2023.0)</f>
        <v>2023</v>
      </c>
      <c r="N691" s="6">
        <f>STANDARDIZE(F:F,'Estatística'!$E$2,$M$2)</f>
        <v>0.8592671666</v>
      </c>
      <c r="O691" s="6">
        <f>STANDARDIZE(F:F,'Estatística'!$C$2,$L$2)</f>
        <v>0.503038744</v>
      </c>
    </row>
    <row r="692" ht="15.75" customHeight="1">
      <c r="A692" s="1">
        <v>11.0</v>
      </c>
      <c r="B692" s="2" t="s">
        <v>207</v>
      </c>
      <c r="C692" s="2" t="s">
        <v>208</v>
      </c>
      <c r="D692" s="2" t="s">
        <v>19</v>
      </c>
      <c r="E692" s="2" t="s">
        <v>32</v>
      </c>
      <c r="F692" s="3">
        <v>46.32</v>
      </c>
      <c r="G692" s="4">
        <v>45055.0</v>
      </c>
      <c r="H692" s="5">
        <f>IFERROR(__xludf.DUMMYFUNCTION("SPLIT(G692,""/"",TRUE)"),9.0)</f>
        <v>9</v>
      </c>
      <c r="I692" s="5">
        <f>IFERROR(__xludf.DUMMYFUNCTION("""COMPUTED_VALUE"""),5.0)</f>
        <v>5</v>
      </c>
      <c r="J692" s="5">
        <f>IFERROR(__xludf.DUMMYFUNCTION("""COMPUTED_VALUE"""),2023.0)</f>
        <v>2023</v>
      </c>
      <c r="N692" s="6">
        <f>STANDARDIZE(F:F,'Estatística'!$E$2,$M$2)</f>
        <v>1.15106998</v>
      </c>
      <c r="O692" s="6">
        <f>STANDARDIZE(F:F,'Estatística'!$C$2,$L$2)</f>
        <v>0.570017726</v>
      </c>
    </row>
    <row r="693" ht="15.75" customHeight="1">
      <c r="A693" s="1">
        <v>25.0</v>
      </c>
      <c r="B693" s="2" t="s">
        <v>134</v>
      </c>
      <c r="C693" s="2" t="s">
        <v>135</v>
      </c>
      <c r="D693" s="2" t="s">
        <v>19</v>
      </c>
      <c r="E693" s="2" t="s">
        <v>28</v>
      </c>
      <c r="F693" s="3">
        <v>41.63</v>
      </c>
      <c r="G693" s="4">
        <v>45055.0</v>
      </c>
      <c r="H693" s="5">
        <f>IFERROR(__xludf.DUMMYFUNCTION("SPLIT(G693,""/"",TRUE)"),9.0)</f>
        <v>9</v>
      </c>
      <c r="I693" s="5">
        <f>IFERROR(__xludf.DUMMYFUNCTION("""COMPUTED_VALUE"""),5.0)</f>
        <v>5</v>
      </c>
      <c r="J693" s="5">
        <f>IFERROR(__xludf.DUMMYFUNCTION("""COMPUTED_VALUE"""),2023.0)</f>
        <v>2023</v>
      </c>
      <c r="N693" s="6">
        <f>STANDARDIZE(F:F,'Estatística'!$E$2,$M$2)</f>
        <v>0.892363894</v>
      </c>
      <c r="O693" s="6">
        <f>STANDARDIZE(F:F,'Estatística'!$C$2,$L$2)</f>
        <v>0.510635604</v>
      </c>
    </row>
    <row r="694" ht="15.75" customHeight="1">
      <c r="A694" s="1">
        <v>18.0</v>
      </c>
      <c r="B694" s="2" t="s">
        <v>143</v>
      </c>
      <c r="C694" s="2" t="s">
        <v>220</v>
      </c>
      <c r="D694" s="2" t="s">
        <v>25</v>
      </c>
      <c r="E694" s="2" t="s">
        <v>27</v>
      </c>
      <c r="F694" s="3">
        <v>11.55</v>
      </c>
      <c r="G694" s="4">
        <v>45055.0</v>
      </c>
      <c r="H694" s="5">
        <f>IFERROR(__xludf.DUMMYFUNCTION("SPLIT(G694,""/"",TRUE)"),9.0)</f>
        <v>9</v>
      </c>
      <c r="I694" s="5">
        <f>IFERROR(__xludf.DUMMYFUNCTION("""COMPUTED_VALUE"""),5.0)</f>
        <v>5</v>
      </c>
      <c r="J694" s="5">
        <f>IFERROR(__xludf.DUMMYFUNCTION("""COMPUTED_VALUE"""),2023.0)</f>
        <v>2023</v>
      </c>
      <c r="N694" s="6">
        <f>STANDARDIZE(F:F,'Estatística'!$E$2,$M$2)</f>
        <v>-0.7668853745</v>
      </c>
      <c r="O694" s="6">
        <f>STANDARDIZE(F:F,'Estatística'!$C$2,$L$2)</f>
        <v>0.1297796911</v>
      </c>
    </row>
    <row r="695" ht="15.75" customHeight="1">
      <c r="A695" s="1">
        <v>33.0</v>
      </c>
      <c r="B695" s="2" t="s">
        <v>171</v>
      </c>
      <c r="C695" s="2" t="s">
        <v>172</v>
      </c>
      <c r="D695" s="2" t="s">
        <v>25</v>
      </c>
      <c r="E695" s="2" t="s">
        <v>27</v>
      </c>
      <c r="F695" s="3">
        <v>10.77</v>
      </c>
      <c r="G695" s="4">
        <v>45056.0</v>
      </c>
      <c r="H695" s="5">
        <f>IFERROR(__xludf.DUMMYFUNCTION("SPLIT(G695,""/"",TRUE)"),10.0)</f>
        <v>10</v>
      </c>
      <c r="I695" s="5">
        <f>IFERROR(__xludf.DUMMYFUNCTION("""COMPUTED_VALUE"""),5.0)</f>
        <v>5</v>
      </c>
      <c r="J695" s="5">
        <f>IFERROR(__xludf.DUMMYFUNCTION("""COMPUTED_VALUE"""),2023.0)</f>
        <v>2023</v>
      </c>
      <c r="N695" s="6">
        <f>STANDARDIZE(F:F,'Estatística'!$E$2,$M$2)</f>
        <v>-0.8099111202</v>
      </c>
      <c r="O695" s="6">
        <f>STANDARDIZE(F:F,'Estatística'!$C$2,$L$2)</f>
        <v>0.1199037731</v>
      </c>
    </row>
    <row r="696" ht="15.75" customHeight="1">
      <c r="A696" s="1">
        <v>64.0</v>
      </c>
      <c r="B696" s="2" t="s">
        <v>139</v>
      </c>
      <c r="C696" s="2" t="s">
        <v>140</v>
      </c>
      <c r="D696" s="2" t="s">
        <v>25</v>
      </c>
      <c r="E696" s="2" t="s">
        <v>28</v>
      </c>
      <c r="F696" s="3">
        <v>36.98</v>
      </c>
      <c r="G696" s="4">
        <v>45056.0</v>
      </c>
      <c r="H696" s="5">
        <f>IFERROR(__xludf.DUMMYFUNCTION("SPLIT(G696,""/"",TRUE)"),10.0)</f>
        <v>10</v>
      </c>
      <c r="I696" s="5">
        <f>IFERROR(__xludf.DUMMYFUNCTION("""COMPUTED_VALUE"""),5.0)</f>
        <v>5</v>
      </c>
      <c r="J696" s="5">
        <f>IFERROR(__xludf.DUMMYFUNCTION("""COMPUTED_VALUE"""),2023.0)</f>
        <v>2023</v>
      </c>
      <c r="N696" s="6">
        <f>STANDARDIZE(F:F,'Estatística'!$E$2,$M$2)</f>
        <v>0.6358642564</v>
      </c>
      <c r="O696" s="6">
        <f>STANDARDIZE(F:F,'Estatística'!$C$2,$L$2)</f>
        <v>0.4517599392</v>
      </c>
    </row>
    <row r="697" ht="15.75" customHeight="1">
      <c r="A697" s="1">
        <v>21.0</v>
      </c>
      <c r="B697" s="2" t="s">
        <v>166</v>
      </c>
      <c r="C697" s="2" t="s">
        <v>167</v>
      </c>
      <c r="D697" s="2" t="s">
        <v>19</v>
      </c>
      <c r="E697" s="2" t="s">
        <v>32</v>
      </c>
      <c r="F697" s="3">
        <v>51.31</v>
      </c>
      <c r="G697" s="4">
        <v>45056.0</v>
      </c>
      <c r="H697" s="5">
        <f>IFERROR(__xludf.DUMMYFUNCTION("SPLIT(G697,""/"",TRUE)"),10.0)</f>
        <v>10</v>
      </c>
      <c r="I697" s="5">
        <f>IFERROR(__xludf.DUMMYFUNCTION("""COMPUTED_VALUE"""),5.0)</f>
        <v>5</v>
      </c>
      <c r="J697" s="5">
        <f>IFERROR(__xludf.DUMMYFUNCTION("""COMPUTED_VALUE"""),2023.0)</f>
        <v>2023</v>
      </c>
      <c r="N697" s="6">
        <f>STANDARDIZE(F:F,'Estatística'!$E$2,$M$2)</f>
        <v>1.42632443</v>
      </c>
      <c r="O697" s="6">
        <f>STANDARDIZE(F:F,'Estatística'!$C$2,$L$2)</f>
        <v>0.633198278</v>
      </c>
    </row>
    <row r="698" ht="15.75" customHeight="1">
      <c r="A698" s="1">
        <v>33.0</v>
      </c>
      <c r="B698" s="2" t="s">
        <v>171</v>
      </c>
      <c r="C698" s="2" t="s">
        <v>172</v>
      </c>
      <c r="D698" s="2" t="s">
        <v>19</v>
      </c>
      <c r="E698" s="2" t="s">
        <v>38</v>
      </c>
      <c r="F698" s="3">
        <v>4.1</v>
      </c>
      <c r="G698" s="4">
        <v>45056.0</v>
      </c>
      <c r="H698" s="5">
        <f>IFERROR(__xludf.DUMMYFUNCTION("SPLIT(G698,""/"",TRUE)"),10.0)</f>
        <v>10</v>
      </c>
      <c r="I698" s="5">
        <f>IFERROR(__xludf.DUMMYFUNCTION("""COMPUTED_VALUE"""),5.0)</f>
        <v>5</v>
      </c>
      <c r="J698" s="5">
        <f>IFERROR(__xludf.DUMMYFUNCTION("""COMPUTED_VALUE"""),2023.0)</f>
        <v>2023</v>
      </c>
      <c r="N698" s="6">
        <f>STANDARDIZE(F:F,'Estatística'!$E$2,$M$2)</f>
        <v>-1.177836407</v>
      </c>
      <c r="O698" s="6">
        <f>STANDARDIZE(F:F,'Estatística'!$C$2,$L$2)</f>
        <v>0.03545201317</v>
      </c>
    </row>
    <row r="699" ht="15.75" customHeight="1">
      <c r="A699" s="1">
        <v>60.0</v>
      </c>
      <c r="B699" s="2" t="s">
        <v>58</v>
      </c>
      <c r="C699" s="2" t="s">
        <v>59</v>
      </c>
      <c r="D699" s="2" t="s">
        <v>19</v>
      </c>
      <c r="E699" s="2" t="s">
        <v>20</v>
      </c>
      <c r="F699" s="3">
        <v>10.81</v>
      </c>
      <c r="G699" s="4">
        <v>45056.0</v>
      </c>
      <c r="H699" s="5">
        <f>IFERROR(__xludf.DUMMYFUNCTION("SPLIT(G699,""/"",TRUE)"),10.0)</f>
        <v>10</v>
      </c>
      <c r="I699" s="5">
        <f>IFERROR(__xludf.DUMMYFUNCTION("""COMPUTED_VALUE"""),5.0)</f>
        <v>5</v>
      </c>
      <c r="J699" s="5">
        <f>IFERROR(__xludf.DUMMYFUNCTION("""COMPUTED_VALUE"""),2023.0)</f>
        <v>2023</v>
      </c>
      <c r="N699" s="6">
        <f>STANDARDIZE(F:F,'Estatística'!$E$2,$M$2)</f>
        <v>-0.8077046717</v>
      </c>
      <c r="O699" s="6">
        <f>STANDARDIZE(F:F,'Estatística'!$C$2,$L$2)</f>
        <v>0.1204102304</v>
      </c>
    </row>
    <row r="700" ht="15.75" customHeight="1">
      <c r="A700" s="1">
        <v>34.0</v>
      </c>
      <c r="B700" s="2" t="s">
        <v>157</v>
      </c>
      <c r="C700" s="2" t="s">
        <v>158</v>
      </c>
      <c r="D700" s="2" t="s">
        <v>25</v>
      </c>
      <c r="E700" s="2" t="s">
        <v>57</v>
      </c>
      <c r="F700" s="3">
        <v>23.9</v>
      </c>
      <c r="G700" s="4">
        <v>45056.0</v>
      </c>
      <c r="H700" s="5">
        <f>IFERROR(__xludf.DUMMYFUNCTION("SPLIT(G700,""/"",TRUE)"),10.0)</f>
        <v>10</v>
      </c>
      <c r="I700" s="5">
        <f>IFERROR(__xludf.DUMMYFUNCTION("""COMPUTED_VALUE"""),5.0)</f>
        <v>5</v>
      </c>
      <c r="J700" s="5">
        <f>IFERROR(__xludf.DUMMYFUNCTION("""COMPUTED_VALUE"""),2023.0)</f>
        <v>2023</v>
      </c>
      <c r="N700" s="6">
        <f>STANDARDIZE(F:F,'Estatística'!$E$2,$M$2)</f>
        <v>-0.08564440157</v>
      </c>
      <c r="O700" s="6">
        <f>STANDARDIZE(F:F,'Estatística'!$C$2,$L$2)</f>
        <v>0.286148392</v>
      </c>
    </row>
    <row r="701" ht="15.75" customHeight="1">
      <c r="A701" s="1">
        <v>3.0</v>
      </c>
      <c r="B701" s="2" t="s">
        <v>66</v>
      </c>
      <c r="C701" s="2" t="s">
        <v>67</v>
      </c>
      <c r="D701" s="2" t="s">
        <v>19</v>
      </c>
      <c r="E701" s="2" t="s">
        <v>36</v>
      </c>
      <c r="F701" s="3">
        <v>32.67</v>
      </c>
      <c r="G701" s="4">
        <v>45056.0</v>
      </c>
      <c r="H701" s="5">
        <f>IFERROR(__xludf.DUMMYFUNCTION("SPLIT(G701,""/"",TRUE)"),10.0)</f>
        <v>10</v>
      </c>
      <c r="I701" s="5">
        <f>IFERROR(__xludf.DUMMYFUNCTION("""COMPUTED_VALUE"""),5.0)</f>
        <v>5</v>
      </c>
      <c r="J701" s="5">
        <f>IFERROR(__xludf.DUMMYFUNCTION("""COMPUTED_VALUE"""),2023.0)</f>
        <v>2023</v>
      </c>
      <c r="N701" s="6">
        <f>STANDARDIZE(F:F,'Estatística'!$E$2,$M$2)</f>
        <v>0.398119431</v>
      </c>
      <c r="O701" s="6">
        <f>STANDARDIZE(F:F,'Estatística'!$C$2,$L$2)</f>
        <v>0.3971891618</v>
      </c>
    </row>
    <row r="702" ht="15.75" customHeight="1">
      <c r="A702" s="1">
        <v>70.0</v>
      </c>
      <c r="B702" s="2" t="s">
        <v>132</v>
      </c>
      <c r="C702" s="2" t="s">
        <v>133</v>
      </c>
      <c r="D702" s="2" t="s">
        <v>19</v>
      </c>
      <c r="E702" s="2" t="s">
        <v>28</v>
      </c>
      <c r="F702" s="3">
        <v>32.71</v>
      </c>
      <c r="G702" s="4">
        <v>45056.0</v>
      </c>
      <c r="H702" s="5">
        <f>IFERROR(__xludf.DUMMYFUNCTION("SPLIT(G702,""/"",TRUE)"),10.0)</f>
        <v>10</v>
      </c>
      <c r="I702" s="5">
        <f>IFERROR(__xludf.DUMMYFUNCTION("""COMPUTED_VALUE"""),5.0)</f>
        <v>5</v>
      </c>
      <c r="J702" s="5">
        <f>IFERROR(__xludf.DUMMYFUNCTION("""COMPUTED_VALUE"""),2023.0)</f>
        <v>2023</v>
      </c>
      <c r="N702" s="6">
        <f>STANDARDIZE(F:F,'Estatística'!$E$2,$M$2)</f>
        <v>0.4003258795</v>
      </c>
      <c r="O702" s="6">
        <f>STANDARDIZE(F:F,'Estatística'!$C$2,$L$2)</f>
        <v>0.3976956191</v>
      </c>
    </row>
    <row r="703" ht="15.75" customHeight="1">
      <c r="A703" s="1">
        <v>44.0</v>
      </c>
      <c r="B703" s="2" t="s">
        <v>195</v>
      </c>
      <c r="C703" s="2" t="s">
        <v>196</v>
      </c>
      <c r="D703" s="2" t="s">
        <v>19</v>
      </c>
      <c r="E703" s="2" t="s">
        <v>33</v>
      </c>
      <c r="F703" s="3">
        <v>22.75</v>
      </c>
      <c r="G703" s="4">
        <v>45057.0</v>
      </c>
      <c r="H703" s="5">
        <f>IFERROR(__xludf.DUMMYFUNCTION("SPLIT(G703,""/"",TRUE)"),11.0)</f>
        <v>11</v>
      </c>
      <c r="I703" s="5">
        <f>IFERROR(__xludf.DUMMYFUNCTION("""COMPUTED_VALUE"""),5.0)</f>
        <v>5</v>
      </c>
      <c r="J703" s="5">
        <f>IFERROR(__xludf.DUMMYFUNCTION("""COMPUTED_VALUE"""),2023.0)</f>
        <v>2023</v>
      </c>
      <c r="N703" s="6">
        <f>STANDARDIZE(F:F,'Estatística'!$E$2,$M$2)</f>
        <v>-0.1490797958</v>
      </c>
      <c r="O703" s="6">
        <f>STANDARDIZE(F:F,'Estatística'!$C$2,$L$2)</f>
        <v>0.2715877437</v>
      </c>
    </row>
    <row r="704" ht="15.75" customHeight="1">
      <c r="A704" s="1">
        <v>31.0</v>
      </c>
      <c r="B704" s="2" t="s">
        <v>209</v>
      </c>
      <c r="C704" s="2" t="s">
        <v>210</v>
      </c>
      <c r="D704" s="2" t="s">
        <v>25</v>
      </c>
      <c r="E704" s="2" t="s">
        <v>21</v>
      </c>
      <c r="F704" s="3">
        <v>11.83</v>
      </c>
      <c r="G704" s="4">
        <v>45058.0</v>
      </c>
      <c r="H704" s="5">
        <f>IFERROR(__xludf.DUMMYFUNCTION("SPLIT(G704,""/"",TRUE)"),12.0)</f>
        <v>12</v>
      </c>
      <c r="I704" s="5">
        <f>IFERROR(__xludf.DUMMYFUNCTION("""COMPUTED_VALUE"""),5.0)</f>
        <v>5</v>
      </c>
      <c r="J704" s="5">
        <f>IFERROR(__xludf.DUMMYFUNCTION("""COMPUTED_VALUE"""),2023.0)</f>
        <v>2023</v>
      </c>
      <c r="N704" s="6">
        <f>STANDARDIZE(F:F,'Estatística'!$E$2,$M$2)</f>
        <v>-0.751440235</v>
      </c>
      <c r="O704" s="6">
        <f>STANDARDIZE(F:F,'Estatística'!$C$2,$L$2)</f>
        <v>0.1333248924</v>
      </c>
    </row>
    <row r="705" ht="15.75" customHeight="1">
      <c r="A705" s="1">
        <v>56.0</v>
      </c>
      <c r="B705" s="2" t="s">
        <v>107</v>
      </c>
      <c r="C705" s="2" t="s">
        <v>108</v>
      </c>
      <c r="D705" s="2" t="s">
        <v>25</v>
      </c>
      <c r="E705" s="2" t="s">
        <v>32</v>
      </c>
      <c r="F705" s="3">
        <v>49.97</v>
      </c>
      <c r="G705" s="4">
        <v>45058.0</v>
      </c>
      <c r="H705" s="5">
        <f>IFERROR(__xludf.DUMMYFUNCTION("SPLIT(G705,""/"",TRUE)"),12.0)</f>
        <v>12</v>
      </c>
      <c r="I705" s="5">
        <f>IFERROR(__xludf.DUMMYFUNCTION("""COMPUTED_VALUE"""),5.0)</f>
        <v>5</v>
      </c>
      <c r="J705" s="5">
        <f>IFERROR(__xludf.DUMMYFUNCTION("""COMPUTED_VALUE"""),2023.0)</f>
        <v>2023</v>
      </c>
      <c r="N705" s="6">
        <f>STANDARDIZE(F:F,'Estatística'!$E$2,$M$2)</f>
        <v>1.352408405</v>
      </c>
      <c r="O705" s="6">
        <f>STANDARDIZE(F:F,'Estatística'!$C$2,$L$2)</f>
        <v>0.6162319575</v>
      </c>
    </row>
    <row r="706" ht="15.75" customHeight="1">
      <c r="A706" s="1">
        <v>53.0</v>
      </c>
      <c r="B706" s="2" t="s">
        <v>221</v>
      </c>
      <c r="C706" s="2" t="s">
        <v>222</v>
      </c>
      <c r="D706" s="2" t="s">
        <v>19</v>
      </c>
      <c r="E706" s="2" t="s">
        <v>21</v>
      </c>
      <c r="F706" s="3">
        <v>14.22</v>
      </c>
      <c r="G706" s="4">
        <v>45058.0</v>
      </c>
      <c r="H706" s="5">
        <f>IFERROR(__xludf.DUMMYFUNCTION("SPLIT(G706,""/"",TRUE)"),12.0)</f>
        <v>12</v>
      </c>
      <c r="I706" s="5">
        <f>IFERROR(__xludf.DUMMYFUNCTION("""COMPUTED_VALUE"""),5.0)</f>
        <v>5</v>
      </c>
      <c r="J706" s="5">
        <f>IFERROR(__xludf.DUMMYFUNCTION("""COMPUTED_VALUE"""),2023.0)</f>
        <v>2023</v>
      </c>
      <c r="N706" s="6">
        <f>STANDARDIZE(F:F,'Estatística'!$E$2,$M$2)</f>
        <v>-0.6196049374</v>
      </c>
      <c r="O706" s="6">
        <f>STANDARDIZE(F:F,'Estatística'!$C$2,$L$2)</f>
        <v>0.1635857179</v>
      </c>
    </row>
    <row r="707" ht="15.75" customHeight="1">
      <c r="A707" s="1">
        <v>76.0</v>
      </c>
      <c r="B707" s="2" t="s">
        <v>193</v>
      </c>
      <c r="C707" s="2" t="s">
        <v>194</v>
      </c>
      <c r="D707" s="2" t="s">
        <v>19</v>
      </c>
      <c r="E707" s="2" t="s">
        <v>57</v>
      </c>
      <c r="F707" s="3">
        <v>22.92</v>
      </c>
      <c r="G707" s="4">
        <v>45058.0</v>
      </c>
      <c r="H707" s="5">
        <f>IFERROR(__xludf.DUMMYFUNCTION("SPLIT(G707,""/"",TRUE)"),12.0)</f>
        <v>12</v>
      </c>
      <c r="I707" s="5">
        <f>IFERROR(__xludf.DUMMYFUNCTION("""COMPUTED_VALUE"""),5.0)</f>
        <v>5</v>
      </c>
      <c r="J707" s="5">
        <f>IFERROR(__xludf.DUMMYFUNCTION("""COMPUTED_VALUE"""),2023.0)</f>
        <v>2023</v>
      </c>
      <c r="N707" s="6">
        <f>STANDARDIZE(F:F,'Estatística'!$E$2,$M$2)</f>
        <v>-0.1397023897</v>
      </c>
      <c r="O707" s="6">
        <f>STANDARDIZE(F:F,'Estatística'!$C$2,$L$2)</f>
        <v>0.2737401874</v>
      </c>
    </row>
    <row r="708" ht="15.75" customHeight="1">
      <c r="A708" s="1">
        <v>2.0</v>
      </c>
      <c r="B708" s="2" t="s">
        <v>68</v>
      </c>
      <c r="C708" s="2" t="s">
        <v>69</v>
      </c>
      <c r="D708" s="2" t="s">
        <v>25</v>
      </c>
      <c r="E708" s="2" t="s">
        <v>33</v>
      </c>
      <c r="F708" s="3">
        <v>21.33</v>
      </c>
      <c r="G708" s="4">
        <v>45058.0</v>
      </c>
      <c r="H708" s="5">
        <f>IFERROR(__xludf.DUMMYFUNCTION("SPLIT(G708,""/"",TRUE)"),12.0)</f>
        <v>12</v>
      </c>
      <c r="I708" s="5">
        <f>IFERROR(__xludf.DUMMYFUNCTION("""COMPUTED_VALUE"""),5.0)</f>
        <v>5</v>
      </c>
      <c r="J708" s="5">
        <f>IFERROR(__xludf.DUMMYFUNCTION("""COMPUTED_VALUE"""),2023.0)</f>
        <v>2023</v>
      </c>
      <c r="N708" s="6">
        <f>STANDARDIZE(F:F,'Estatística'!$E$2,$M$2)</f>
        <v>-0.2274087174</v>
      </c>
      <c r="O708" s="6">
        <f>STANDARDIZE(F:F,'Estatística'!$C$2,$L$2)</f>
        <v>0.2536085085</v>
      </c>
    </row>
    <row r="709" ht="15.75" customHeight="1">
      <c r="A709" s="1">
        <v>9.0</v>
      </c>
      <c r="B709" s="2" t="s">
        <v>187</v>
      </c>
      <c r="C709" s="2" t="s">
        <v>188</v>
      </c>
      <c r="D709" s="2" t="s">
        <v>19</v>
      </c>
      <c r="E709" s="2" t="s">
        <v>20</v>
      </c>
      <c r="F709" s="3">
        <v>10.71</v>
      </c>
      <c r="G709" s="4">
        <v>45058.0</v>
      </c>
      <c r="H709" s="5">
        <f>IFERROR(__xludf.DUMMYFUNCTION("SPLIT(G709,""/"",TRUE)"),12.0)</f>
        <v>12</v>
      </c>
      <c r="I709" s="5">
        <f>IFERROR(__xludf.DUMMYFUNCTION("""COMPUTED_VALUE"""),5.0)</f>
        <v>5</v>
      </c>
      <c r="J709" s="5">
        <f>IFERROR(__xludf.DUMMYFUNCTION("""COMPUTED_VALUE"""),2023.0)</f>
        <v>2023</v>
      </c>
      <c r="N709" s="6">
        <f>STANDARDIZE(F:F,'Estatística'!$E$2,$M$2)</f>
        <v>-0.8132207929</v>
      </c>
      <c r="O709" s="6">
        <f>STANDARDIZE(F:F,'Estatística'!$C$2,$L$2)</f>
        <v>0.1191440871</v>
      </c>
    </row>
    <row r="710" ht="15.75" customHeight="1">
      <c r="A710" s="1">
        <v>59.0</v>
      </c>
      <c r="B710" s="2" t="s">
        <v>84</v>
      </c>
      <c r="C710" s="2" t="s">
        <v>85</v>
      </c>
      <c r="D710" s="2" t="s">
        <v>19</v>
      </c>
      <c r="E710" s="2" t="s">
        <v>38</v>
      </c>
      <c r="F710" s="3">
        <v>2.55</v>
      </c>
      <c r="G710" s="4">
        <v>45058.0</v>
      </c>
      <c r="H710" s="5">
        <f>IFERROR(__xludf.DUMMYFUNCTION("SPLIT(G710,""/"",TRUE)"),12.0)</f>
        <v>12</v>
      </c>
      <c r="I710" s="5">
        <f>IFERROR(__xludf.DUMMYFUNCTION("""COMPUTED_VALUE"""),5.0)</f>
        <v>5</v>
      </c>
      <c r="J710" s="5">
        <f>IFERROR(__xludf.DUMMYFUNCTION("""COMPUTED_VALUE"""),2023.0)</f>
        <v>2023</v>
      </c>
      <c r="N710" s="6">
        <f>STANDARDIZE(F:F,'Estatística'!$E$2,$M$2)</f>
        <v>-1.263336286</v>
      </c>
      <c r="O710" s="6">
        <f>STANDARDIZE(F:F,'Estatística'!$C$2,$L$2)</f>
        <v>0.01582679159</v>
      </c>
    </row>
    <row r="711" ht="15.75" customHeight="1">
      <c r="A711" s="1">
        <v>100.0</v>
      </c>
      <c r="B711" s="2" t="s">
        <v>46</v>
      </c>
      <c r="C711" s="2" t="s">
        <v>47</v>
      </c>
      <c r="D711" s="2" t="s">
        <v>25</v>
      </c>
      <c r="E711" s="2" t="s">
        <v>21</v>
      </c>
      <c r="F711" s="3">
        <v>14.65</v>
      </c>
      <c r="G711" s="4">
        <v>45058.0</v>
      </c>
      <c r="H711" s="5">
        <f>IFERROR(__xludf.DUMMYFUNCTION("SPLIT(G711,""/"",TRUE)"),12.0)</f>
        <v>12</v>
      </c>
      <c r="I711" s="5">
        <f>IFERROR(__xludf.DUMMYFUNCTION("""COMPUTED_VALUE"""),5.0)</f>
        <v>5</v>
      </c>
      <c r="J711" s="5">
        <f>IFERROR(__xludf.DUMMYFUNCTION("""COMPUTED_VALUE"""),2023.0)</f>
        <v>2023</v>
      </c>
      <c r="N711" s="6">
        <f>STANDARDIZE(F:F,'Estatística'!$E$2,$M$2)</f>
        <v>-0.5958856161</v>
      </c>
      <c r="O711" s="6">
        <f>STANDARDIZE(F:F,'Estatística'!$C$2,$L$2)</f>
        <v>0.1690301342</v>
      </c>
    </row>
    <row r="712" ht="15.75" customHeight="1">
      <c r="A712" s="1">
        <v>49.0</v>
      </c>
      <c r="B712" s="2" t="s">
        <v>159</v>
      </c>
      <c r="C712" s="2" t="s">
        <v>160</v>
      </c>
      <c r="D712" s="2" t="s">
        <v>19</v>
      </c>
      <c r="E712" s="2" t="s">
        <v>38</v>
      </c>
      <c r="F712" s="3">
        <v>3.9</v>
      </c>
      <c r="G712" s="4">
        <v>45058.0</v>
      </c>
      <c r="H712" s="5">
        <f>IFERROR(__xludf.DUMMYFUNCTION("SPLIT(G712,""/"",TRUE)"),12.0)</f>
        <v>12</v>
      </c>
      <c r="I712" s="5">
        <f>IFERROR(__xludf.DUMMYFUNCTION("""COMPUTED_VALUE"""),5.0)</f>
        <v>5</v>
      </c>
      <c r="J712" s="5">
        <f>IFERROR(__xludf.DUMMYFUNCTION("""COMPUTED_VALUE"""),2023.0)</f>
        <v>2023</v>
      </c>
      <c r="N712" s="6">
        <f>STANDARDIZE(F:F,'Estatística'!$E$2,$M$2)</f>
        <v>-1.188868649</v>
      </c>
      <c r="O712" s="6">
        <f>STANDARDIZE(F:F,'Estatística'!$C$2,$L$2)</f>
        <v>0.03291972651</v>
      </c>
    </row>
    <row r="713" ht="15.75" customHeight="1">
      <c r="A713" s="1">
        <v>7.0</v>
      </c>
      <c r="B713" s="2" t="s">
        <v>94</v>
      </c>
      <c r="C713" s="2" t="s">
        <v>95</v>
      </c>
      <c r="D713" s="2" t="s">
        <v>19</v>
      </c>
      <c r="E713" s="2" t="s">
        <v>28</v>
      </c>
      <c r="F713" s="3">
        <v>39.04</v>
      </c>
      <c r="G713" s="4">
        <v>45058.0</v>
      </c>
      <c r="H713" s="5">
        <f>IFERROR(__xludf.DUMMYFUNCTION("SPLIT(G713,""/"",TRUE)"),12.0)</f>
        <v>12</v>
      </c>
      <c r="I713" s="5">
        <f>IFERROR(__xludf.DUMMYFUNCTION("""COMPUTED_VALUE"""),5.0)</f>
        <v>5</v>
      </c>
      <c r="J713" s="5">
        <f>IFERROR(__xludf.DUMMYFUNCTION("""COMPUTED_VALUE"""),2023.0)</f>
        <v>2023</v>
      </c>
      <c r="N713" s="6">
        <f>STANDARDIZE(F:F,'Estatística'!$E$2,$M$2)</f>
        <v>0.7494963539</v>
      </c>
      <c r="O713" s="6">
        <f>STANDARDIZE(F:F,'Estatística'!$C$2,$L$2)</f>
        <v>0.4778424918</v>
      </c>
    </row>
    <row r="714" ht="15.75" customHeight="1">
      <c r="A714" s="1">
        <v>75.0</v>
      </c>
      <c r="B714" s="2" t="s">
        <v>218</v>
      </c>
      <c r="C714" s="2" t="s">
        <v>219</v>
      </c>
      <c r="D714" s="2" t="s">
        <v>19</v>
      </c>
      <c r="E714" s="2" t="s">
        <v>28</v>
      </c>
      <c r="F714" s="3">
        <v>41.67</v>
      </c>
      <c r="G714" s="4">
        <v>45058.0</v>
      </c>
      <c r="H714" s="5">
        <f>IFERROR(__xludf.DUMMYFUNCTION("SPLIT(G714,""/"",TRUE)"),12.0)</f>
        <v>12</v>
      </c>
      <c r="I714" s="5">
        <f>IFERROR(__xludf.DUMMYFUNCTION("""COMPUTED_VALUE"""),5.0)</f>
        <v>5</v>
      </c>
      <c r="J714" s="5">
        <f>IFERROR(__xludf.DUMMYFUNCTION("""COMPUTED_VALUE"""),2023.0)</f>
        <v>2023</v>
      </c>
      <c r="N714" s="6">
        <f>STANDARDIZE(F:F,'Estatística'!$E$2,$M$2)</f>
        <v>0.8945703425</v>
      </c>
      <c r="O714" s="6">
        <f>STANDARDIZE(F:F,'Estatística'!$C$2,$L$2)</f>
        <v>0.5111420613</v>
      </c>
    </row>
    <row r="715" ht="15.75" customHeight="1">
      <c r="A715" s="1">
        <v>19.0</v>
      </c>
      <c r="B715" s="2" t="s">
        <v>39</v>
      </c>
      <c r="C715" s="2" t="s">
        <v>173</v>
      </c>
      <c r="D715" s="2" t="s">
        <v>19</v>
      </c>
      <c r="E715" s="2" t="s">
        <v>28</v>
      </c>
      <c r="F715" s="3">
        <v>33.87</v>
      </c>
      <c r="G715" s="4">
        <v>45058.0</v>
      </c>
      <c r="H715" s="5">
        <f>IFERROR(__xludf.DUMMYFUNCTION("SPLIT(G715,""/"",TRUE)"),12.0)</f>
        <v>12</v>
      </c>
      <c r="I715" s="5">
        <f>IFERROR(__xludf.DUMMYFUNCTION("""COMPUTED_VALUE"""),5.0)</f>
        <v>5</v>
      </c>
      <c r="J715" s="5">
        <f>IFERROR(__xludf.DUMMYFUNCTION("""COMPUTED_VALUE"""),2023.0)</f>
        <v>2023</v>
      </c>
      <c r="N715" s="6">
        <f>STANDARDIZE(F:F,'Estatística'!$E$2,$M$2)</f>
        <v>0.4643128859</v>
      </c>
      <c r="O715" s="6">
        <f>STANDARDIZE(F:F,'Estatística'!$C$2,$L$2)</f>
        <v>0.4123828817</v>
      </c>
    </row>
    <row r="716" ht="15.75" customHeight="1">
      <c r="A716" s="1">
        <v>68.0</v>
      </c>
      <c r="B716" s="2" t="s">
        <v>39</v>
      </c>
      <c r="C716" s="2" t="s">
        <v>40</v>
      </c>
      <c r="D716" s="2" t="s">
        <v>19</v>
      </c>
      <c r="E716" s="2" t="s">
        <v>28</v>
      </c>
      <c r="F716" s="3">
        <v>35.24</v>
      </c>
      <c r="G716" s="4">
        <v>45058.0</v>
      </c>
      <c r="H716" s="5">
        <f>IFERROR(__xludf.DUMMYFUNCTION("SPLIT(G716,""/"",TRUE)"),12.0)</f>
        <v>12</v>
      </c>
      <c r="I716" s="5">
        <f>IFERROR(__xludf.DUMMYFUNCTION("""COMPUTED_VALUE"""),5.0)</f>
        <v>5</v>
      </c>
      <c r="J716" s="5">
        <f>IFERROR(__xludf.DUMMYFUNCTION("""COMPUTED_VALUE"""),2023.0)</f>
        <v>2023</v>
      </c>
      <c r="N716" s="6">
        <f>STANDARDIZE(F:F,'Estatística'!$E$2,$M$2)</f>
        <v>0.5398837469</v>
      </c>
      <c r="O716" s="6">
        <f>STANDARDIZE(F:F,'Estatística'!$C$2,$L$2)</f>
        <v>0.4297290453</v>
      </c>
    </row>
    <row r="717" ht="15.75" customHeight="1">
      <c r="A717" s="1">
        <v>18.0</v>
      </c>
      <c r="B717" s="2" t="s">
        <v>143</v>
      </c>
      <c r="C717" s="2" t="s">
        <v>220</v>
      </c>
      <c r="D717" s="2" t="s">
        <v>25</v>
      </c>
      <c r="E717" s="2" t="s">
        <v>37</v>
      </c>
      <c r="F717" s="3">
        <v>12.9</v>
      </c>
      <c r="G717" s="4">
        <v>45059.0</v>
      </c>
      <c r="H717" s="5">
        <f>IFERROR(__xludf.DUMMYFUNCTION("SPLIT(G717,""/"",TRUE)"),13.0)</f>
        <v>13</v>
      </c>
      <c r="I717" s="5">
        <f>IFERROR(__xludf.DUMMYFUNCTION("""COMPUTED_VALUE"""),5.0)</f>
        <v>5</v>
      </c>
      <c r="J717" s="5">
        <f>IFERROR(__xludf.DUMMYFUNCTION("""COMPUTED_VALUE"""),2023.0)</f>
        <v>2023</v>
      </c>
      <c r="N717" s="6">
        <f>STANDARDIZE(F:F,'Estatística'!$E$2,$M$2)</f>
        <v>-0.6924177378</v>
      </c>
      <c r="O717" s="6">
        <f>STANDARDIZE(F:F,'Estatística'!$C$2,$L$2)</f>
        <v>0.146872626</v>
      </c>
    </row>
    <row r="718" ht="15.75" customHeight="1">
      <c r="A718" s="1">
        <v>41.0</v>
      </c>
      <c r="B718" s="2" t="s">
        <v>197</v>
      </c>
      <c r="C718" s="2" t="s">
        <v>198</v>
      </c>
      <c r="D718" s="2" t="s">
        <v>25</v>
      </c>
      <c r="E718" s="2" t="s">
        <v>48</v>
      </c>
      <c r="F718" s="3">
        <v>64.88</v>
      </c>
      <c r="G718" s="4">
        <v>45059.0</v>
      </c>
      <c r="H718" s="5">
        <f>IFERROR(__xludf.DUMMYFUNCTION("SPLIT(G718,""/"",TRUE)"),13.0)</f>
        <v>13</v>
      </c>
      <c r="I718" s="5">
        <f>IFERROR(__xludf.DUMMYFUNCTION("""COMPUTED_VALUE"""),5.0)</f>
        <v>5</v>
      </c>
      <c r="J718" s="5">
        <f>IFERROR(__xludf.DUMMYFUNCTION("""COMPUTED_VALUE"""),2023.0)</f>
        <v>2023</v>
      </c>
      <c r="N718" s="6">
        <f>STANDARDIZE(F:F,'Estatística'!$E$2,$M$2)</f>
        <v>2.174862082</v>
      </c>
      <c r="O718" s="6">
        <f>STANDARDIZE(F:F,'Estatística'!$C$2,$L$2)</f>
        <v>0.8050139276</v>
      </c>
    </row>
    <row r="719" ht="15.75" customHeight="1">
      <c r="A719" s="1">
        <v>12.0</v>
      </c>
      <c r="B719" s="2" t="s">
        <v>168</v>
      </c>
      <c r="C719" s="2" t="s">
        <v>169</v>
      </c>
      <c r="D719" s="2" t="s">
        <v>19</v>
      </c>
      <c r="E719" s="2" t="s">
        <v>42</v>
      </c>
      <c r="F719" s="3">
        <v>12.03</v>
      </c>
      <c r="G719" s="4">
        <v>45059.0</v>
      </c>
      <c r="H719" s="5">
        <f>IFERROR(__xludf.DUMMYFUNCTION("SPLIT(G719,""/"",TRUE)"),13.0)</f>
        <v>13</v>
      </c>
      <c r="I719" s="5">
        <f>IFERROR(__xludf.DUMMYFUNCTION("""COMPUTED_VALUE"""),5.0)</f>
        <v>5</v>
      </c>
      <c r="J719" s="5">
        <f>IFERROR(__xludf.DUMMYFUNCTION("""COMPUTED_VALUE"""),2023.0)</f>
        <v>2023</v>
      </c>
      <c r="N719" s="6">
        <f>STANDARDIZE(F:F,'Estatística'!$E$2,$M$2)</f>
        <v>-0.7404079926</v>
      </c>
      <c r="O719" s="6">
        <f>STANDARDIZE(F:F,'Estatística'!$C$2,$L$2)</f>
        <v>0.135857179</v>
      </c>
    </row>
    <row r="720" ht="15.75" customHeight="1">
      <c r="A720" s="1">
        <v>26.0</v>
      </c>
      <c r="B720" s="2" t="s">
        <v>191</v>
      </c>
      <c r="C720" s="2" t="s">
        <v>192</v>
      </c>
      <c r="D720" s="2" t="s">
        <v>19</v>
      </c>
      <c r="E720" s="2" t="s">
        <v>27</v>
      </c>
      <c r="F720" s="3">
        <v>14.96</v>
      </c>
      <c r="G720" s="4">
        <v>45059.0</v>
      </c>
      <c r="H720" s="5">
        <f>IFERROR(__xludf.DUMMYFUNCTION("SPLIT(G720,""/"",TRUE)"),13.0)</f>
        <v>13</v>
      </c>
      <c r="I720" s="5">
        <f>IFERROR(__xludf.DUMMYFUNCTION("""COMPUTED_VALUE"""),5.0)</f>
        <v>5</v>
      </c>
      <c r="J720" s="5">
        <f>IFERROR(__xludf.DUMMYFUNCTION("""COMPUTED_VALUE"""),2023.0)</f>
        <v>2023</v>
      </c>
      <c r="N720" s="6">
        <f>STANDARDIZE(F:F,'Estatística'!$E$2,$M$2)</f>
        <v>-0.5787856403</v>
      </c>
      <c r="O720" s="6">
        <f>STANDARDIZE(F:F,'Estatística'!$C$2,$L$2)</f>
        <v>0.1729551785</v>
      </c>
    </row>
    <row r="721" ht="15.75" customHeight="1">
      <c r="A721" s="1">
        <v>29.0</v>
      </c>
      <c r="B721" s="2" t="s">
        <v>102</v>
      </c>
      <c r="C721" s="2" t="s">
        <v>103</v>
      </c>
      <c r="D721" s="2" t="s">
        <v>25</v>
      </c>
      <c r="E721" s="2" t="s">
        <v>32</v>
      </c>
      <c r="F721" s="3">
        <v>46.4</v>
      </c>
      <c r="G721" s="4">
        <v>45059.0</v>
      </c>
      <c r="H721" s="5">
        <f>IFERROR(__xludf.DUMMYFUNCTION("SPLIT(G721,""/"",TRUE)"),13.0)</f>
        <v>13</v>
      </c>
      <c r="I721" s="5">
        <f>IFERROR(__xludf.DUMMYFUNCTION("""COMPUTED_VALUE"""),5.0)</f>
        <v>5</v>
      </c>
      <c r="J721" s="5">
        <f>IFERROR(__xludf.DUMMYFUNCTION("""COMPUTED_VALUE"""),2023.0)</f>
        <v>2023</v>
      </c>
      <c r="N721" s="6">
        <f>STANDARDIZE(F:F,'Estatística'!$E$2,$M$2)</f>
        <v>1.155482877</v>
      </c>
      <c r="O721" s="6">
        <f>STANDARDIZE(F:F,'Estatística'!$C$2,$L$2)</f>
        <v>0.5710306407</v>
      </c>
    </row>
    <row r="722" ht="15.75" customHeight="1">
      <c r="A722" s="1">
        <v>96.0</v>
      </c>
      <c r="B722" s="2" t="s">
        <v>143</v>
      </c>
      <c r="C722" s="2" t="s">
        <v>144</v>
      </c>
      <c r="D722" s="2" t="s">
        <v>25</v>
      </c>
      <c r="E722" s="2" t="s">
        <v>28</v>
      </c>
      <c r="F722" s="3">
        <v>31.99</v>
      </c>
      <c r="G722" s="4">
        <v>45060.0</v>
      </c>
      <c r="H722" s="5">
        <f>IFERROR(__xludf.DUMMYFUNCTION("SPLIT(G722,""/"",TRUE)"),14.0)</f>
        <v>14</v>
      </c>
      <c r="I722" s="5">
        <f>IFERROR(__xludf.DUMMYFUNCTION("""COMPUTED_VALUE"""),5.0)</f>
        <v>5</v>
      </c>
      <c r="J722" s="5">
        <f>IFERROR(__xludf.DUMMYFUNCTION("""COMPUTED_VALUE"""),2023.0)</f>
        <v>2023</v>
      </c>
      <c r="N722" s="6">
        <f>STANDARDIZE(F:F,'Estatística'!$E$2,$M$2)</f>
        <v>0.3606098066</v>
      </c>
      <c r="O722" s="6">
        <f>STANDARDIZE(F:F,'Estatística'!$C$2,$L$2)</f>
        <v>0.3885793872</v>
      </c>
    </row>
    <row r="723" ht="15.75" customHeight="1">
      <c r="A723" s="1">
        <v>44.0</v>
      </c>
      <c r="B723" s="2" t="s">
        <v>195</v>
      </c>
      <c r="C723" s="2" t="s">
        <v>196</v>
      </c>
      <c r="D723" s="2" t="s">
        <v>25</v>
      </c>
      <c r="E723" s="2" t="s">
        <v>27</v>
      </c>
      <c r="F723" s="3">
        <v>12.61</v>
      </c>
      <c r="G723" s="4">
        <v>45060.0</v>
      </c>
      <c r="H723" s="5">
        <f>IFERROR(__xludf.DUMMYFUNCTION("SPLIT(G723,""/"",TRUE)"),14.0)</f>
        <v>14</v>
      </c>
      <c r="I723" s="5">
        <f>IFERROR(__xludf.DUMMYFUNCTION("""COMPUTED_VALUE"""),5.0)</f>
        <v>5</v>
      </c>
      <c r="J723" s="5">
        <f>IFERROR(__xludf.DUMMYFUNCTION("""COMPUTED_VALUE"""),2023.0)</f>
        <v>2023</v>
      </c>
      <c r="N723" s="6">
        <f>STANDARDIZE(F:F,'Estatística'!$E$2,$M$2)</f>
        <v>-0.7084144894</v>
      </c>
      <c r="O723" s="6">
        <f>STANDARDIZE(F:F,'Estatística'!$C$2,$L$2)</f>
        <v>0.1432008103</v>
      </c>
    </row>
    <row r="724" ht="15.75" customHeight="1">
      <c r="A724" s="1">
        <v>45.0</v>
      </c>
      <c r="B724" s="2" t="s">
        <v>201</v>
      </c>
      <c r="C724" s="2" t="s">
        <v>202</v>
      </c>
      <c r="D724" s="2" t="s">
        <v>25</v>
      </c>
      <c r="E724" s="2" t="s">
        <v>42</v>
      </c>
      <c r="F724" s="3">
        <v>9.93</v>
      </c>
      <c r="G724" s="4">
        <v>45060.0</v>
      </c>
      <c r="H724" s="5">
        <f>IFERROR(__xludf.DUMMYFUNCTION("SPLIT(G724,""/"",TRUE)"),14.0)</f>
        <v>14</v>
      </c>
      <c r="I724" s="5">
        <f>IFERROR(__xludf.DUMMYFUNCTION("""COMPUTED_VALUE"""),5.0)</f>
        <v>5</v>
      </c>
      <c r="J724" s="5">
        <f>IFERROR(__xludf.DUMMYFUNCTION("""COMPUTED_VALUE"""),2023.0)</f>
        <v>2023</v>
      </c>
      <c r="N724" s="6">
        <f>STANDARDIZE(F:F,'Estatística'!$E$2,$M$2)</f>
        <v>-0.8562465386</v>
      </c>
      <c r="O724" s="6">
        <f>STANDARDIZE(F:F,'Estatística'!$C$2,$L$2)</f>
        <v>0.1092681692</v>
      </c>
    </row>
    <row r="725" ht="15.75" customHeight="1">
      <c r="A725" s="1">
        <v>35.0</v>
      </c>
      <c r="B725" s="2" t="s">
        <v>105</v>
      </c>
      <c r="C725" s="2" t="s">
        <v>106</v>
      </c>
      <c r="D725" s="2" t="s">
        <v>19</v>
      </c>
      <c r="E725" s="2" t="s">
        <v>38</v>
      </c>
      <c r="F725" s="3">
        <v>3.23</v>
      </c>
      <c r="G725" s="4">
        <v>45060.0</v>
      </c>
      <c r="H725" s="5">
        <f>IFERROR(__xludf.DUMMYFUNCTION("SPLIT(G725,""/"",TRUE)"),14.0)</f>
        <v>14</v>
      </c>
      <c r="I725" s="5">
        <f>IFERROR(__xludf.DUMMYFUNCTION("""COMPUTED_VALUE"""),5.0)</f>
        <v>5</v>
      </c>
      <c r="J725" s="5">
        <f>IFERROR(__xludf.DUMMYFUNCTION("""COMPUTED_VALUE"""),2023.0)</f>
        <v>2023</v>
      </c>
      <c r="N725" s="6">
        <f>STANDARDIZE(F:F,'Estatística'!$E$2,$M$2)</f>
        <v>-1.225826662</v>
      </c>
      <c r="O725" s="6">
        <f>STANDARDIZE(F:F,'Estatística'!$C$2,$L$2)</f>
        <v>0.02443656622</v>
      </c>
    </row>
    <row r="726" ht="15.75" customHeight="1">
      <c r="A726" s="1">
        <v>13.0</v>
      </c>
      <c r="B726" s="2" t="s">
        <v>117</v>
      </c>
      <c r="C726" s="2" t="s">
        <v>118</v>
      </c>
      <c r="D726" s="2" t="s">
        <v>25</v>
      </c>
      <c r="E726" s="2" t="s">
        <v>48</v>
      </c>
      <c r="F726" s="3">
        <v>64.9</v>
      </c>
      <c r="G726" s="4">
        <v>45060.0</v>
      </c>
      <c r="H726" s="5">
        <f>IFERROR(__xludf.DUMMYFUNCTION("SPLIT(G726,""/"",TRUE)"),14.0)</f>
        <v>14</v>
      </c>
      <c r="I726" s="5">
        <f>IFERROR(__xludf.DUMMYFUNCTION("""COMPUTED_VALUE"""),5.0)</f>
        <v>5</v>
      </c>
      <c r="J726" s="5">
        <f>IFERROR(__xludf.DUMMYFUNCTION("""COMPUTED_VALUE"""),2023.0)</f>
        <v>2023</v>
      </c>
      <c r="N726" s="6">
        <f>STANDARDIZE(F:F,'Estatística'!$E$2,$M$2)</f>
        <v>2.175965306</v>
      </c>
      <c r="O726" s="6">
        <f>STANDARDIZE(F:F,'Estatística'!$C$2,$L$2)</f>
        <v>0.8052671562</v>
      </c>
    </row>
    <row r="727" ht="15.75" customHeight="1">
      <c r="A727" s="1">
        <v>77.0</v>
      </c>
      <c r="B727" s="2" t="s">
        <v>17</v>
      </c>
      <c r="C727" s="2" t="s">
        <v>149</v>
      </c>
      <c r="D727" s="2" t="s">
        <v>25</v>
      </c>
      <c r="E727" s="2" t="s">
        <v>36</v>
      </c>
      <c r="F727" s="3">
        <v>31.24</v>
      </c>
      <c r="G727" s="4">
        <v>45060.0</v>
      </c>
      <c r="H727" s="5">
        <f>IFERROR(__xludf.DUMMYFUNCTION("SPLIT(G727,""/"",TRUE)"),14.0)</f>
        <v>14</v>
      </c>
      <c r="I727" s="5">
        <f>IFERROR(__xludf.DUMMYFUNCTION("""COMPUTED_VALUE"""),5.0)</f>
        <v>5</v>
      </c>
      <c r="J727" s="5">
        <f>IFERROR(__xludf.DUMMYFUNCTION("""COMPUTED_VALUE"""),2023.0)</f>
        <v>2023</v>
      </c>
      <c r="N727" s="6">
        <f>STANDARDIZE(F:F,'Estatística'!$E$2,$M$2)</f>
        <v>0.3192388973</v>
      </c>
      <c r="O727" s="6">
        <f>STANDARDIZE(F:F,'Estatística'!$C$2,$L$2)</f>
        <v>0.3790833122</v>
      </c>
    </row>
    <row r="728" ht="15.75" customHeight="1">
      <c r="A728" s="1">
        <v>51.0</v>
      </c>
      <c r="B728" s="2" t="s">
        <v>213</v>
      </c>
      <c r="C728" s="2" t="s">
        <v>214</v>
      </c>
      <c r="D728" s="2" t="s">
        <v>19</v>
      </c>
      <c r="E728" s="2" t="s">
        <v>48</v>
      </c>
      <c r="F728" s="3">
        <v>46.36</v>
      </c>
      <c r="G728" s="4">
        <v>45060.0</v>
      </c>
      <c r="H728" s="5">
        <f>IFERROR(__xludf.DUMMYFUNCTION("SPLIT(G728,""/"",TRUE)"),14.0)</f>
        <v>14</v>
      </c>
      <c r="I728" s="5">
        <f>IFERROR(__xludf.DUMMYFUNCTION("""COMPUTED_VALUE"""),5.0)</f>
        <v>5</v>
      </c>
      <c r="J728" s="5">
        <f>IFERROR(__xludf.DUMMYFUNCTION("""COMPUTED_VALUE"""),2023.0)</f>
        <v>2023</v>
      </c>
      <c r="N728" s="6">
        <f>STANDARDIZE(F:F,'Estatística'!$E$2,$M$2)</f>
        <v>1.153276429</v>
      </c>
      <c r="O728" s="6">
        <f>STANDARDIZE(F:F,'Estatística'!$C$2,$L$2)</f>
        <v>0.5705241833</v>
      </c>
    </row>
    <row r="729" ht="15.75" customHeight="1">
      <c r="A729" s="1">
        <v>32.0</v>
      </c>
      <c r="B729" s="2" t="s">
        <v>126</v>
      </c>
      <c r="C729" s="2" t="s">
        <v>127</v>
      </c>
      <c r="D729" s="2" t="s">
        <v>19</v>
      </c>
      <c r="E729" s="2" t="s">
        <v>57</v>
      </c>
      <c r="F729" s="3">
        <v>23.38</v>
      </c>
      <c r="G729" s="4">
        <v>45060.0</v>
      </c>
      <c r="H729" s="5">
        <f>IFERROR(__xludf.DUMMYFUNCTION("SPLIT(G729,""/"",TRUE)"),14.0)</f>
        <v>14</v>
      </c>
      <c r="I729" s="5">
        <f>IFERROR(__xludf.DUMMYFUNCTION("""COMPUTED_VALUE"""),5.0)</f>
        <v>5</v>
      </c>
      <c r="J729" s="5">
        <f>IFERROR(__xludf.DUMMYFUNCTION("""COMPUTED_VALUE"""),2023.0)</f>
        <v>2023</v>
      </c>
      <c r="N729" s="6">
        <f>STANDARDIZE(F:F,'Estatística'!$E$2,$M$2)</f>
        <v>-0.114328232</v>
      </c>
      <c r="O729" s="6">
        <f>STANDARDIZE(F:F,'Estatística'!$C$2,$L$2)</f>
        <v>0.2795644467</v>
      </c>
    </row>
    <row r="730" ht="15.75" customHeight="1">
      <c r="A730" s="1">
        <v>64.0</v>
      </c>
      <c r="B730" s="2" t="s">
        <v>139</v>
      </c>
      <c r="C730" s="2" t="s">
        <v>140</v>
      </c>
      <c r="D730" s="2" t="s">
        <v>25</v>
      </c>
      <c r="E730" s="2" t="s">
        <v>37</v>
      </c>
      <c r="F730" s="3">
        <v>12.95</v>
      </c>
      <c r="G730" s="4">
        <v>45061.0</v>
      </c>
      <c r="H730" s="5">
        <f>IFERROR(__xludf.DUMMYFUNCTION("SPLIT(G730,""/"",TRUE)"),15.0)</f>
        <v>15</v>
      </c>
      <c r="I730" s="5">
        <f>IFERROR(__xludf.DUMMYFUNCTION("""COMPUTED_VALUE"""),5.0)</f>
        <v>5</v>
      </c>
      <c r="J730" s="5">
        <f>IFERROR(__xludf.DUMMYFUNCTION("""COMPUTED_VALUE"""),2023.0)</f>
        <v>2023</v>
      </c>
      <c r="N730" s="6">
        <f>STANDARDIZE(F:F,'Estatística'!$E$2,$M$2)</f>
        <v>-0.6896596772</v>
      </c>
      <c r="O730" s="6">
        <f>STANDARDIZE(F:F,'Estatística'!$C$2,$L$2)</f>
        <v>0.1475056976</v>
      </c>
    </row>
    <row r="731" ht="15.75" customHeight="1">
      <c r="A731" s="1">
        <v>69.0</v>
      </c>
      <c r="B731" s="2" t="s">
        <v>88</v>
      </c>
      <c r="C731" s="2" t="s">
        <v>125</v>
      </c>
      <c r="D731" s="2" t="s">
        <v>19</v>
      </c>
      <c r="E731" s="2" t="s">
        <v>20</v>
      </c>
      <c r="F731" s="3">
        <v>10.71</v>
      </c>
      <c r="G731" s="4">
        <v>45061.0</v>
      </c>
      <c r="H731" s="5">
        <f>IFERROR(__xludf.DUMMYFUNCTION("SPLIT(G731,""/"",TRUE)"),15.0)</f>
        <v>15</v>
      </c>
      <c r="I731" s="5">
        <f>IFERROR(__xludf.DUMMYFUNCTION("""COMPUTED_VALUE"""),5.0)</f>
        <v>5</v>
      </c>
      <c r="J731" s="5">
        <f>IFERROR(__xludf.DUMMYFUNCTION("""COMPUTED_VALUE"""),2023.0)</f>
        <v>2023</v>
      </c>
      <c r="N731" s="6">
        <f>STANDARDIZE(F:F,'Estatística'!$E$2,$M$2)</f>
        <v>-0.8132207929</v>
      </c>
      <c r="O731" s="6">
        <f>STANDARDIZE(F:F,'Estatística'!$C$2,$L$2)</f>
        <v>0.1191440871</v>
      </c>
    </row>
    <row r="732" ht="15.75" customHeight="1">
      <c r="A732" s="1">
        <v>74.0</v>
      </c>
      <c r="B732" s="2" t="s">
        <v>17</v>
      </c>
      <c r="C732" s="2" t="s">
        <v>104</v>
      </c>
      <c r="D732" s="2" t="s">
        <v>19</v>
      </c>
      <c r="E732" s="2" t="s">
        <v>51</v>
      </c>
      <c r="F732" s="3">
        <v>67.93</v>
      </c>
      <c r="G732" s="4">
        <v>45061.0</v>
      </c>
      <c r="H732" s="5">
        <f>IFERROR(__xludf.DUMMYFUNCTION("SPLIT(G732,""/"",TRUE)"),15.0)</f>
        <v>15</v>
      </c>
      <c r="I732" s="5">
        <f>IFERROR(__xludf.DUMMYFUNCTION("""COMPUTED_VALUE"""),5.0)</f>
        <v>5</v>
      </c>
      <c r="J732" s="5">
        <f>IFERROR(__xludf.DUMMYFUNCTION("""COMPUTED_VALUE"""),2023.0)</f>
        <v>2023</v>
      </c>
      <c r="N732" s="6">
        <f>STANDARDIZE(F:F,'Estatística'!$E$2,$M$2)</f>
        <v>2.34310378</v>
      </c>
      <c r="O732" s="6">
        <f>STANDARDIZE(F:F,'Estatística'!$C$2,$L$2)</f>
        <v>0.8436312991</v>
      </c>
    </row>
    <row r="733" ht="15.75" customHeight="1">
      <c r="A733" s="1">
        <v>69.0</v>
      </c>
      <c r="B733" s="2" t="s">
        <v>88</v>
      </c>
      <c r="C733" s="2" t="s">
        <v>125</v>
      </c>
      <c r="D733" s="2" t="s">
        <v>25</v>
      </c>
      <c r="E733" s="2" t="s">
        <v>45</v>
      </c>
      <c r="F733" s="3">
        <v>1.39</v>
      </c>
      <c r="G733" s="4">
        <v>45061.0</v>
      </c>
      <c r="H733" s="5">
        <f>IFERROR(__xludf.DUMMYFUNCTION("SPLIT(G733,""/"",TRUE)"),15.0)</f>
        <v>15</v>
      </c>
      <c r="I733" s="5">
        <f>IFERROR(__xludf.DUMMYFUNCTION("""COMPUTED_VALUE"""),5.0)</f>
        <v>5</v>
      </c>
      <c r="J733" s="5">
        <f>IFERROR(__xludf.DUMMYFUNCTION("""COMPUTED_VALUE"""),2023.0)</f>
        <v>2023</v>
      </c>
      <c r="N733" s="6">
        <f>STANDARDIZE(F:F,'Estatística'!$E$2,$M$2)</f>
        <v>-1.327323292</v>
      </c>
      <c r="O733" s="6">
        <f>STANDARDIZE(F:F,'Estatística'!$C$2,$L$2)</f>
        <v>0.001139528995</v>
      </c>
    </row>
    <row r="734" ht="15.75" customHeight="1">
      <c r="A734" s="1">
        <v>90.0</v>
      </c>
      <c r="B734" s="2" t="s">
        <v>199</v>
      </c>
      <c r="C734" s="2" t="s">
        <v>200</v>
      </c>
      <c r="D734" s="2" t="s">
        <v>25</v>
      </c>
      <c r="E734" s="2" t="s">
        <v>31</v>
      </c>
      <c r="F734" s="3">
        <v>21.18</v>
      </c>
      <c r="G734" s="4">
        <v>45061.0</v>
      </c>
      <c r="H734" s="5">
        <f>IFERROR(__xludf.DUMMYFUNCTION("SPLIT(G734,""/"",TRUE)"),15.0)</f>
        <v>15</v>
      </c>
      <c r="I734" s="5">
        <f>IFERROR(__xludf.DUMMYFUNCTION("""COMPUTED_VALUE"""),5.0)</f>
        <v>5</v>
      </c>
      <c r="J734" s="5">
        <f>IFERROR(__xludf.DUMMYFUNCTION("""COMPUTED_VALUE"""),2023.0)</f>
        <v>2023</v>
      </c>
      <c r="N734" s="6">
        <f>STANDARDIZE(F:F,'Estatística'!$E$2,$M$2)</f>
        <v>-0.2356828993</v>
      </c>
      <c r="O734" s="6">
        <f>STANDARDIZE(F:F,'Estatística'!$C$2,$L$2)</f>
        <v>0.2517092935</v>
      </c>
    </row>
    <row r="735" ht="15.75" customHeight="1">
      <c r="A735" s="1">
        <v>27.0</v>
      </c>
      <c r="B735" s="2" t="s">
        <v>153</v>
      </c>
      <c r="C735" s="2" t="s">
        <v>154</v>
      </c>
      <c r="D735" s="2" t="s">
        <v>19</v>
      </c>
      <c r="E735" s="2" t="s">
        <v>26</v>
      </c>
      <c r="F735" s="3">
        <v>52.15</v>
      </c>
      <c r="G735" s="4">
        <v>45061.0</v>
      </c>
      <c r="H735" s="5">
        <f>IFERROR(__xludf.DUMMYFUNCTION("SPLIT(G735,""/"",TRUE)"),15.0)</f>
        <v>15</v>
      </c>
      <c r="I735" s="5">
        <f>IFERROR(__xludf.DUMMYFUNCTION("""COMPUTED_VALUE"""),5.0)</f>
        <v>5</v>
      </c>
      <c r="J735" s="5">
        <f>IFERROR(__xludf.DUMMYFUNCTION("""COMPUTED_VALUE"""),2023.0)</f>
        <v>2023</v>
      </c>
      <c r="N735" s="6">
        <f>STANDARDIZE(F:F,'Estatística'!$E$2,$M$2)</f>
        <v>1.472659848</v>
      </c>
      <c r="O735" s="6">
        <f>STANDARDIZE(F:F,'Estatística'!$C$2,$L$2)</f>
        <v>0.643833882</v>
      </c>
    </row>
    <row r="736" ht="15.75" customHeight="1">
      <c r="A736" s="1">
        <v>62.0</v>
      </c>
      <c r="B736" s="2" t="s">
        <v>136</v>
      </c>
      <c r="C736" s="2" t="s">
        <v>137</v>
      </c>
      <c r="D736" s="2" t="s">
        <v>19</v>
      </c>
      <c r="E736" s="2" t="s">
        <v>38</v>
      </c>
      <c r="F736" s="3">
        <v>2.87</v>
      </c>
      <c r="G736" s="4">
        <v>45062.0</v>
      </c>
      <c r="H736" s="5">
        <f>IFERROR(__xludf.DUMMYFUNCTION("SPLIT(G736,""/"",TRUE)"),16.0)</f>
        <v>16</v>
      </c>
      <c r="I736" s="5">
        <f>IFERROR(__xludf.DUMMYFUNCTION("""COMPUTED_VALUE"""),5.0)</f>
        <v>5</v>
      </c>
      <c r="J736" s="5">
        <f>IFERROR(__xludf.DUMMYFUNCTION("""COMPUTED_VALUE"""),2023.0)</f>
        <v>2023</v>
      </c>
      <c r="N736" s="6">
        <f>STANDARDIZE(F:F,'Estatística'!$E$2,$M$2)</f>
        <v>-1.245684698</v>
      </c>
      <c r="O736" s="6">
        <f>STANDARDIZE(F:F,'Estatística'!$C$2,$L$2)</f>
        <v>0.01987845024</v>
      </c>
    </row>
    <row r="737" ht="15.75" customHeight="1">
      <c r="A737" s="1">
        <v>30.0</v>
      </c>
      <c r="B737" s="2" t="s">
        <v>17</v>
      </c>
      <c r="C737" s="2" t="s">
        <v>18</v>
      </c>
      <c r="D737" s="2" t="s">
        <v>25</v>
      </c>
      <c r="E737" s="2" t="s">
        <v>36</v>
      </c>
      <c r="F737" s="3">
        <v>38.86</v>
      </c>
      <c r="G737" s="4">
        <v>45062.0</v>
      </c>
      <c r="H737" s="5">
        <f>IFERROR(__xludf.DUMMYFUNCTION("SPLIT(G737,""/"",TRUE)"),16.0)</f>
        <v>16</v>
      </c>
      <c r="I737" s="5">
        <f>IFERROR(__xludf.DUMMYFUNCTION("""COMPUTED_VALUE"""),5.0)</f>
        <v>5</v>
      </c>
      <c r="J737" s="5">
        <f>IFERROR(__xludf.DUMMYFUNCTION("""COMPUTED_VALUE"""),2023.0)</f>
        <v>2023</v>
      </c>
      <c r="N737" s="6">
        <f>STANDARDIZE(F:F,'Estatística'!$E$2,$M$2)</f>
        <v>0.7395673357</v>
      </c>
      <c r="O737" s="6">
        <f>STANDARDIZE(F:F,'Estatística'!$C$2,$L$2)</f>
        <v>0.4755634338</v>
      </c>
    </row>
    <row r="738" ht="15.75" customHeight="1">
      <c r="A738" s="1">
        <v>13.0</v>
      </c>
      <c r="B738" s="2" t="s">
        <v>117</v>
      </c>
      <c r="C738" s="2" t="s">
        <v>118</v>
      </c>
      <c r="D738" s="2" t="s">
        <v>25</v>
      </c>
      <c r="E738" s="2" t="s">
        <v>28</v>
      </c>
      <c r="F738" s="3">
        <v>37.17</v>
      </c>
      <c r="G738" s="4">
        <v>45062.0</v>
      </c>
      <c r="H738" s="5">
        <f>IFERROR(__xludf.DUMMYFUNCTION("SPLIT(G738,""/"",TRUE)"),16.0)</f>
        <v>16</v>
      </c>
      <c r="I738" s="5">
        <f>IFERROR(__xludf.DUMMYFUNCTION("""COMPUTED_VALUE"""),5.0)</f>
        <v>5</v>
      </c>
      <c r="J738" s="5">
        <f>IFERROR(__xludf.DUMMYFUNCTION("""COMPUTED_VALUE"""),2023.0)</f>
        <v>2023</v>
      </c>
      <c r="N738" s="6">
        <f>STANDARDIZE(F:F,'Estatística'!$E$2,$M$2)</f>
        <v>0.6463448868</v>
      </c>
      <c r="O738" s="6">
        <f>STANDARDIZE(F:F,'Estatística'!$C$2,$L$2)</f>
        <v>0.4541656115</v>
      </c>
    </row>
    <row r="739" ht="15.75" customHeight="1">
      <c r="A739" s="1">
        <v>37.0</v>
      </c>
      <c r="B739" s="2" t="s">
        <v>225</v>
      </c>
      <c r="C739" s="2" t="s">
        <v>226</v>
      </c>
      <c r="D739" s="2" t="s">
        <v>19</v>
      </c>
      <c r="E739" s="2" t="s">
        <v>31</v>
      </c>
      <c r="F739" s="3">
        <v>18.79</v>
      </c>
      <c r="G739" s="4">
        <v>45062.0</v>
      </c>
      <c r="H739" s="5">
        <f>IFERROR(__xludf.DUMMYFUNCTION("SPLIT(G739,""/"",TRUE)"),16.0)</f>
        <v>16</v>
      </c>
      <c r="I739" s="5">
        <f>IFERROR(__xludf.DUMMYFUNCTION("""COMPUTED_VALUE"""),5.0)</f>
        <v>5</v>
      </c>
      <c r="J739" s="5">
        <f>IFERROR(__xludf.DUMMYFUNCTION("""COMPUTED_VALUE"""),2023.0)</f>
        <v>2023</v>
      </c>
      <c r="N739" s="6">
        <f>STANDARDIZE(F:F,'Estatística'!$E$2,$M$2)</f>
        <v>-0.3675181969</v>
      </c>
      <c r="O739" s="6">
        <f>STANDARDIZE(F:F,'Estatística'!$C$2,$L$2)</f>
        <v>0.221448468</v>
      </c>
    </row>
    <row r="740" ht="15.75" customHeight="1">
      <c r="A740" s="1">
        <v>35.0</v>
      </c>
      <c r="B740" s="2" t="s">
        <v>105</v>
      </c>
      <c r="C740" s="2" t="s">
        <v>106</v>
      </c>
      <c r="D740" s="2" t="s">
        <v>19</v>
      </c>
      <c r="E740" s="2" t="s">
        <v>45</v>
      </c>
      <c r="F740" s="3">
        <v>1.52</v>
      </c>
      <c r="G740" s="4">
        <v>45062.0</v>
      </c>
      <c r="H740" s="5">
        <f>IFERROR(__xludf.DUMMYFUNCTION("SPLIT(G740,""/"",TRUE)"),16.0)</f>
        <v>16</v>
      </c>
      <c r="I740" s="5">
        <f>IFERROR(__xludf.DUMMYFUNCTION("""COMPUTED_VALUE"""),5.0)</f>
        <v>5</v>
      </c>
      <c r="J740" s="5">
        <f>IFERROR(__xludf.DUMMYFUNCTION("""COMPUTED_VALUE"""),2023.0)</f>
        <v>2023</v>
      </c>
      <c r="N740" s="6">
        <f>STANDARDIZE(F:F,'Estatística'!$E$2,$M$2)</f>
        <v>-1.320152335</v>
      </c>
      <c r="O740" s="6">
        <f>STANDARDIZE(F:F,'Estatística'!$C$2,$L$2)</f>
        <v>0.00278551532</v>
      </c>
    </row>
    <row r="741" ht="15.75" customHeight="1">
      <c r="A741" s="1">
        <v>44.0</v>
      </c>
      <c r="B741" s="2" t="s">
        <v>195</v>
      </c>
      <c r="C741" s="2" t="s">
        <v>196</v>
      </c>
      <c r="D741" s="2" t="s">
        <v>25</v>
      </c>
      <c r="E741" s="2" t="s">
        <v>31</v>
      </c>
      <c r="F741" s="3">
        <v>12.89</v>
      </c>
      <c r="G741" s="4">
        <v>45062.0</v>
      </c>
      <c r="H741" s="5">
        <f>IFERROR(__xludf.DUMMYFUNCTION("SPLIT(G741,""/"",TRUE)"),16.0)</f>
        <v>16</v>
      </c>
      <c r="I741" s="5">
        <f>IFERROR(__xludf.DUMMYFUNCTION("""COMPUTED_VALUE"""),5.0)</f>
        <v>5</v>
      </c>
      <c r="J741" s="5">
        <f>IFERROR(__xludf.DUMMYFUNCTION("""COMPUTED_VALUE"""),2023.0)</f>
        <v>2023</v>
      </c>
      <c r="N741" s="6">
        <f>STANDARDIZE(F:F,'Estatística'!$E$2,$M$2)</f>
        <v>-0.6929693499</v>
      </c>
      <c r="O741" s="6">
        <f>STANDARDIZE(F:F,'Estatística'!$C$2,$L$2)</f>
        <v>0.1467460116</v>
      </c>
    </row>
    <row r="742" ht="15.75" customHeight="1">
      <c r="A742" s="1">
        <v>4.0</v>
      </c>
      <c r="B742" s="2" t="s">
        <v>98</v>
      </c>
      <c r="C742" s="2" t="s">
        <v>99</v>
      </c>
      <c r="D742" s="2" t="s">
        <v>25</v>
      </c>
      <c r="E742" s="2" t="s">
        <v>45</v>
      </c>
      <c r="F742" s="3">
        <v>2.17</v>
      </c>
      <c r="G742" s="4">
        <v>45062.0</v>
      </c>
      <c r="H742" s="5">
        <f>IFERROR(__xludf.DUMMYFUNCTION("SPLIT(G742,""/"",TRUE)"),16.0)</f>
        <v>16</v>
      </c>
      <c r="I742" s="5">
        <f>IFERROR(__xludf.DUMMYFUNCTION("""COMPUTED_VALUE"""),5.0)</f>
        <v>5</v>
      </c>
      <c r="J742" s="5">
        <f>IFERROR(__xludf.DUMMYFUNCTION("""COMPUTED_VALUE"""),2023.0)</f>
        <v>2023</v>
      </c>
      <c r="N742" s="6">
        <f>STANDARDIZE(F:F,'Estatística'!$E$2,$M$2)</f>
        <v>-1.284297547</v>
      </c>
      <c r="O742" s="6">
        <f>STANDARDIZE(F:F,'Estatística'!$C$2,$L$2)</f>
        <v>0.01101544695</v>
      </c>
    </row>
    <row r="743" ht="15.75" customHeight="1">
      <c r="A743" s="1">
        <v>39.0</v>
      </c>
      <c r="B743" s="2" t="s">
        <v>73</v>
      </c>
      <c r="C743" s="2" t="s">
        <v>74</v>
      </c>
      <c r="D743" s="2" t="s">
        <v>25</v>
      </c>
      <c r="E743" s="2" t="s">
        <v>44</v>
      </c>
      <c r="F743" s="3">
        <v>30.25</v>
      </c>
      <c r="G743" s="4">
        <v>45062.0</v>
      </c>
      <c r="H743" s="5">
        <f>IFERROR(__xludf.DUMMYFUNCTION("SPLIT(G743,""/"",TRUE)"),16.0)</f>
        <v>16</v>
      </c>
      <c r="I743" s="5">
        <f>IFERROR(__xludf.DUMMYFUNCTION("""COMPUTED_VALUE"""),5.0)</f>
        <v>5</v>
      </c>
      <c r="J743" s="5">
        <f>IFERROR(__xludf.DUMMYFUNCTION("""COMPUTED_VALUE"""),2023.0)</f>
        <v>2023</v>
      </c>
      <c r="N743" s="6">
        <f>STANDARDIZE(F:F,'Estatística'!$E$2,$M$2)</f>
        <v>0.2646292971</v>
      </c>
      <c r="O743" s="6">
        <f>STANDARDIZE(F:F,'Estatística'!$C$2,$L$2)</f>
        <v>0.3665484933</v>
      </c>
    </row>
    <row r="744" ht="15.75" customHeight="1">
      <c r="A744" s="1">
        <v>94.0</v>
      </c>
      <c r="B744" s="2" t="s">
        <v>187</v>
      </c>
      <c r="C744" s="2" t="s">
        <v>217</v>
      </c>
      <c r="D744" s="2" t="s">
        <v>19</v>
      </c>
      <c r="E744" s="2" t="s">
        <v>26</v>
      </c>
      <c r="F744" s="3">
        <v>42.18</v>
      </c>
      <c r="G744" s="4">
        <v>45062.0</v>
      </c>
      <c r="H744" s="5">
        <f>IFERROR(__xludf.DUMMYFUNCTION("SPLIT(G744,""/"",TRUE)"),16.0)</f>
        <v>16</v>
      </c>
      <c r="I744" s="5">
        <f>IFERROR(__xludf.DUMMYFUNCTION("""COMPUTED_VALUE"""),5.0)</f>
        <v>5</v>
      </c>
      <c r="J744" s="5">
        <f>IFERROR(__xludf.DUMMYFUNCTION("""COMPUTED_VALUE"""),2023.0)</f>
        <v>2023</v>
      </c>
      <c r="N744" s="6">
        <f>STANDARDIZE(F:F,'Estatística'!$E$2,$M$2)</f>
        <v>0.9227025608</v>
      </c>
      <c r="O744" s="6">
        <f>STANDARDIZE(F:F,'Estatística'!$C$2,$L$2)</f>
        <v>0.5175993923</v>
      </c>
    </row>
    <row r="745" ht="15.75" customHeight="1">
      <c r="A745" s="1">
        <v>73.0</v>
      </c>
      <c r="B745" s="2" t="s">
        <v>203</v>
      </c>
      <c r="C745" s="2" t="s">
        <v>204</v>
      </c>
      <c r="D745" s="2" t="s">
        <v>19</v>
      </c>
      <c r="E745" s="2" t="s">
        <v>42</v>
      </c>
      <c r="F745" s="3">
        <v>16.32</v>
      </c>
      <c r="G745" s="4">
        <v>45062.0</v>
      </c>
      <c r="H745" s="5">
        <f>IFERROR(__xludf.DUMMYFUNCTION("SPLIT(G745,""/"",TRUE)"),16.0)</f>
        <v>16</v>
      </c>
      <c r="I745" s="5">
        <f>IFERROR(__xludf.DUMMYFUNCTION("""COMPUTED_VALUE"""),5.0)</f>
        <v>5</v>
      </c>
      <c r="J745" s="5">
        <f>IFERROR(__xludf.DUMMYFUNCTION("""COMPUTED_VALUE"""),2023.0)</f>
        <v>2023</v>
      </c>
      <c r="N745" s="6">
        <f>STANDARDIZE(F:F,'Estatística'!$E$2,$M$2)</f>
        <v>-0.5037663914</v>
      </c>
      <c r="O745" s="6">
        <f>STANDARDIZE(F:F,'Estatística'!$C$2,$L$2)</f>
        <v>0.1901747278</v>
      </c>
    </row>
    <row r="746" ht="15.75" customHeight="1">
      <c r="A746" s="1">
        <v>15.0</v>
      </c>
      <c r="B746" s="2" t="s">
        <v>53</v>
      </c>
      <c r="C746" s="2" t="s">
        <v>54</v>
      </c>
      <c r="D746" s="2" t="s">
        <v>19</v>
      </c>
      <c r="E746" s="2" t="s">
        <v>41</v>
      </c>
      <c r="F746" s="3">
        <v>17.37</v>
      </c>
      <c r="G746" s="4">
        <v>45063.0</v>
      </c>
      <c r="H746" s="5">
        <f>IFERROR(__xludf.DUMMYFUNCTION("SPLIT(G746,""/"",TRUE)"),17.0)</f>
        <v>17</v>
      </c>
      <c r="I746" s="5">
        <f>IFERROR(__xludf.DUMMYFUNCTION("""COMPUTED_VALUE"""),5.0)</f>
        <v>5</v>
      </c>
      <c r="J746" s="5">
        <f>IFERROR(__xludf.DUMMYFUNCTION("""COMPUTED_VALUE"""),2023.0)</f>
        <v>2023</v>
      </c>
      <c r="N746" s="6">
        <f>STANDARDIZE(F:F,'Estatística'!$E$2,$M$2)</f>
        <v>-0.4458471184</v>
      </c>
      <c r="O746" s="6">
        <f>STANDARDIZE(F:F,'Estatística'!$C$2,$L$2)</f>
        <v>0.2034692327</v>
      </c>
    </row>
    <row r="747" ht="15.75" customHeight="1">
      <c r="A747" s="1">
        <v>35.0</v>
      </c>
      <c r="B747" s="2" t="s">
        <v>105</v>
      </c>
      <c r="C747" s="2" t="s">
        <v>106</v>
      </c>
      <c r="D747" s="2" t="s">
        <v>19</v>
      </c>
      <c r="E747" s="2" t="s">
        <v>36</v>
      </c>
      <c r="F747" s="3">
        <v>24.35</v>
      </c>
      <c r="G747" s="4">
        <v>45063.0</v>
      </c>
      <c r="H747" s="5">
        <f>IFERROR(__xludf.DUMMYFUNCTION("SPLIT(G747,""/"",TRUE)"),17.0)</f>
        <v>17</v>
      </c>
      <c r="I747" s="5">
        <f>IFERROR(__xludf.DUMMYFUNCTION("""COMPUTED_VALUE"""),5.0)</f>
        <v>5</v>
      </c>
      <c r="J747" s="5">
        <f>IFERROR(__xludf.DUMMYFUNCTION("""COMPUTED_VALUE"""),2023.0)</f>
        <v>2023</v>
      </c>
      <c r="N747" s="6">
        <f>STANDARDIZE(F:F,'Estatística'!$E$2,$M$2)</f>
        <v>-0.060821856</v>
      </c>
      <c r="O747" s="6">
        <f>STANDARDIZE(F:F,'Estatística'!$C$2,$L$2)</f>
        <v>0.291846037</v>
      </c>
    </row>
    <row r="748" ht="15.75" customHeight="1">
      <c r="A748" s="1">
        <v>25.0</v>
      </c>
      <c r="B748" s="2" t="s">
        <v>134</v>
      </c>
      <c r="C748" s="2" t="s">
        <v>135</v>
      </c>
      <c r="D748" s="2" t="s">
        <v>25</v>
      </c>
      <c r="E748" s="2" t="s">
        <v>52</v>
      </c>
      <c r="F748" s="3">
        <v>26.57</v>
      </c>
      <c r="G748" s="4">
        <v>45063.0</v>
      </c>
      <c r="H748" s="5">
        <f>IFERROR(__xludf.DUMMYFUNCTION("SPLIT(G748,""/"",TRUE)"),17.0)</f>
        <v>17</v>
      </c>
      <c r="I748" s="5">
        <f>IFERROR(__xludf.DUMMYFUNCTION("""COMPUTED_VALUE"""),5.0)</f>
        <v>5</v>
      </c>
      <c r="J748" s="5">
        <f>IFERROR(__xludf.DUMMYFUNCTION("""COMPUTED_VALUE"""),2023.0)</f>
        <v>2023</v>
      </c>
      <c r="N748" s="6">
        <f>STANDARDIZE(F:F,'Estatística'!$E$2,$M$2)</f>
        <v>0.06163603549</v>
      </c>
      <c r="O748" s="6">
        <f>STANDARDIZE(F:F,'Estatística'!$C$2,$L$2)</f>
        <v>0.3199544188</v>
      </c>
    </row>
    <row r="749" ht="15.75" customHeight="1">
      <c r="A749" s="1">
        <v>90.0</v>
      </c>
      <c r="B749" s="2" t="s">
        <v>199</v>
      </c>
      <c r="C749" s="2" t="s">
        <v>200</v>
      </c>
      <c r="D749" s="2" t="s">
        <v>25</v>
      </c>
      <c r="E749" s="2" t="s">
        <v>42</v>
      </c>
      <c r="F749" s="3">
        <v>13.27</v>
      </c>
      <c r="G749" s="4">
        <v>45063.0</v>
      </c>
      <c r="H749" s="5">
        <f>IFERROR(__xludf.DUMMYFUNCTION("SPLIT(G749,""/"",TRUE)"),17.0)</f>
        <v>17</v>
      </c>
      <c r="I749" s="5">
        <f>IFERROR(__xludf.DUMMYFUNCTION("""COMPUTED_VALUE"""),5.0)</f>
        <v>5</v>
      </c>
      <c r="J749" s="5">
        <f>IFERROR(__xludf.DUMMYFUNCTION("""COMPUTED_VALUE"""),2023.0)</f>
        <v>2023</v>
      </c>
      <c r="N749" s="6">
        <f>STANDARDIZE(F:F,'Estatística'!$E$2,$M$2)</f>
        <v>-0.6720080892</v>
      </c>
      <c r="O749" s="6">
        <f>STANDARDIZE(F:F,'Estatística'!$C$2,$L$2)</f>
        <v>0.1515573563</v>
      </c>
    </row>
    <row r="750" ht="15.75" customHeight="1">
      <c r="A750" s="1">
        <v>85.0</v>
      </c>
      <c r="B750" s="2" t="s">
        <v>178</v>
      </c>
      <c r="C750" s="2" t="s">
        <v>179</v>
      </c>
      <c r="D750" s="2" t="s">
        <v>19</v>
      </c>
      <c r="E750" s="2" t="s">
        <v>33</v>
      </c>
      <c r="F750" s="3">
        <v>26.02</v>
      </c>
      <c r="G750" s="4">
        <v>45064.0</v>
      </c>
      <c r="H750" s="5">
        <f>IFERROR(__xludf.DUMMYFUNCTION("SPLIT(G750,""/"",TRUE)"),18.0)</f>
        <v>18</v>
      </c>
      <c r="I750" s="5">
        <f>IFERROR(__xludf.DUMMYFUNCTION("""COMPUTED_VALUE"""),5.0)</f>
        <v>5</v>
      </c>
      <c r="J750" s="5">
        <f>IFERROR(__xludf.DUMMYFUNCTION("""COMPUTED_VALUE"""),2023.0)</f>
        <v>2023</v>
      </c>
      <c r="N750" s="6">
        <f>STANDARDIZE(F:F,'Estatística'!$E$2,$M$2)</f>
        <v>0.03129736868</v>
      </c>
      <c r="O750" s="6">
        <f>STANDARDIZE(F:F,'Estatística'!$C$2,$L$2)</f>
        <v>0.3129906305</v>
      </c>
    </row>
    <row r="751" ht="15.75" customHeight="1">
      <c r="A751" s="1">
        <v>4.0</v>
      </c>
      <c r="B751" s="2" t="s">
        <v>98</v>
      </c>
      <c r="C751" s="2" t="s">
        <v>99</v>
      </c>
      <c r="D751" s="2" t="s">
        <v>19</v>
      </c>
      <c r="E751" s="2" t="s">
        <v>36</v>
      </c>
      <c r="F751" s="3">
        <v>39.41</v>
      </c>
      <c r="G751" s="4">
        <v>45064.0</v>
      </c>
      <c r="H751" s="5">
        <f>IFERROR(__xludf.DUMMYFUNCTION("SPLIT(G751,""/"",TRUE)"),18.0)</f>
        <v>18</v>
      </c>
      <c r="I751" s="5">
        <f>IFERROR(__xludf.DUMMYFUNCTION("""COMPUTED_VALUE"""),5.0)</f>
        <v>5</v>
      </c>
      <c r="J751" s="5">
        <f>IFERROR(__xludf.DUMMYFUNCTION("""COMPUTED_VALUE"""),2023.0)</f>
        <v>2023</v>
      </c>
      <c r="N751" s="6">
        <f>STANDARDIZE(F:F,'Estatística'!$E$2,$M$2)</f>
        <v>0.7699060025</v>
      </c>
      <c r="O751" s="6">
        <f>STANDARDIZE(F:F,'Estatística'!$C$2,$L$2)</f>
        <v>0.4825272221</v>
      </c>
    </row>
    <row r="752" ht="15.75" customHeight="1">
      <c r="A752" s="1">
        <v>39.0</v>
      </c>
      <c r="B752" s="2" t="s">
        <v>73</v>
      </c>
      <c r="C752" s="2" t="s">
        <v>74</v>
      </c>
      <c r="D752" s="2" t="s">
        <v>25</v>
      </c>
      <c r="E752" s="2" t="s">
        <v>36</v>
      </c>
      <c r="F752" s="3">
        <v>23.68</v>
      </c>
      <c r="G752" s="4">
        <v>45064.0</v>
      </c>
      <c r="H752" s="5">
        <f>IFERROR(__xludf.DUMMYFUNCTION("SPLIT(G752,""/"",TRUE)"),18.0)</f>
        <v>18</v>
      </c>
      <c r="I752" s="5">
        <f>IFERROR(__xludf.DUMMYFUNCTION("""COMPUTED_VALUE"""),5.0)</f>
        <v>5</v>
      </c>
      <c r="J752" s="5">
        <f>IFERROR(__xludf.DUMMYFUNCTION("""COMPUTED_VALUE"""),2023.0)</f>
        <v>2023</v>
      </c>
      <c r="N752" s="6">
        <f>STANDARDIZE(F:F,'Estatística'!$E$2,$M$2)</f>
        <v>-0.0977798683</v>
      </c>
      <c r="O752" s="6">
        <f>STANDARDIZE(F:F,'Estatística'!$C$2,$L$2)</f>
        <v>0.2833628767</v>
      </c>
    </row>
    <row r="753" ht="15.75" customHeight="1">
      <c r="A753" s="1">
        <v>21.0</v>
      </c>
      <c r="B753" s="2" t="s">
        <v>166</v>
      </c>
      <c r="C753" s="2" t="s">
        <v>167</v>
      </c>
      <c r="D753" s="2" t="s">
        <v>25</v>
      </c>
      <c r="E753" s="2" t="s">
        <v>48</v>
      </c>
      <c r="F753" s="3">
        <v>46.58</v>
      </c>
      <c r="G753" s="4">
        <v>45064.0</v>
      </c>
      <c r="H753" s="5">
        <f>IFERROR(__xludf.DUMMYFUNCTION("SPLIT(G753,""/"",TRUE)"),18.0)</f>
        <v>18</v>
      </c>
      <c r="I753" s="5">
        <f>IFERROR(__xludf.DUMMYFUNCTION("""COMPUTED_VALUE"""),5.0)</f>
        <v>5</v>
      </c>
      <c r="J753" s="5">
        <f>IFERROR(__xludf.DUMMYFUNCTION("""COMPUTED_VALUE"""),2023.0)</f>
        <v>2023</v>
      </c>
      <c r="N753" s="6">
        <f>STANDARDIZE(F:F,'Estatística'!$E$2,$M$2)</f>
        <v>1.165411895</v>
      </c>
      <c r="O753" s="6">
        <f>STANDARDIZE(F:F,'Estatística'!$C$2,$L$2)</f>
        <v>0.5733096987</v>
      </c>
    </row>
    <row r="754" ht="15.75" customHeight="1">
      <c r="A754" s="1">
        <v>88.0</v>
      </c>
      <c r="B754" s="2" t="s">
        <v>180</v>
      </c>
      <c r="C754" s="2" t="s">
        <v>186</v>
      </c>
      <c r="D754" s="2" t="s">
        <v>25</v>
      </c>
      <c r="E754" s="2" t="s">
        <v>36</v>
      </c>
      <c r="F754" s="3">
        <v>28.2</v>
      </c>
      <c r="G754" s="4">
        <v>45065.0</v>
      </c>
      <c r="H754" s="5">
        <f>IFERROR(__xludf.DUMMYFUNCTION("SPLIT(G754,""/"",TRUE)"),19.0)</f>
        <v>19</v>
      </c>
      <c r="I754" s="5">
        <f>IFERROR(__xludf.DUMMYFUNCTION("""COMPUTED_VALUE"""),5.0)</f>
        <v>5</v>
      </c>
      <c r="J754" s="5">
        <f>IFERROR(__xludf.DUMMYFUNCTION("""COMPUTED_VALUE"""),2023.0)</f>
        <v>2023</v>
      </c>
      <c r="N754" s="6">
        <f>STANDARDIZE(F:F,'Estatística'!$E$2,$M$2)</f>
        <v>0.1515488117</v>
      </c>
      <c r="O754" s="6">
        <f>STANDARDIZE(F:F,'Estatística'!$C$2,$L$2)</f>
        <v>0.3405925551</v>
      </c>
    </row>
    <row r="755" ht="15.75" customHeight="1">
      <c r="A755" s="1">
        <v>68.0</v>
      </c>
      <c r="B755" s="2" t="s">
        <v>39</v>
      </c>
      <c r="C755" s="2" t="s">
        <v>40</v>
      </c>
      <c r="D755" s="2" t="s">
        <v>19</v>
      </c>
      <c r="E755" s="2" t="s">
        <v>36</v>
      </c>
      <c r="F755" s="3">
        <v>32.54</v>
      </c>
      <c r="G755" s="4">
        <v>45065.0</v>
      </c>
      <c r="H755" s="5">
        <f>IFERROR(__xludf.DUMMYFUNCTION("SPLIT(G755,""/"",TRUE)"),19.0)</f>
        <v>19</v>
      </c>
      <c r="I755" s="5">
        <f>IFERROR(__xludf.DUMMYFUNCTION("""COMPUTED_VALUE"""),5.0)</f>
        <v>5</v>
      </c>
      <c r="J755" s="5">
        <f>IFERROR(__xludf.DUMMYFUNCTION("""COMPUTED_VALUE"""),2023.0)</f>
        <v>2023</v>
      </c>
      <c r="N755" s="6">
        <f>STANDARDIZE(F:F,'Estatística'!$E$2,$M$2)</f>
        <v>0.3909484734</v>
      </c>
      <c r="O755" s="6">
        <f>STANDARDIZE(F:F,'Estatística'!$C$2,$L$2)</f>
        <v>0.3955431755</v>
      </c>
    </row>
    <row r="756" ht="15.75" customHeight="1">
      <c r="A756" s="1">
        <v>17.0</v>
      </c>
      <c r="B756" s="2" t="s">
        <v>180</v>
      </c>
      <c r="C756" s="2" t="s">
        <v>181</v>
      </c>
      <c r="D756" s="2" t="s">
        <v>19</v>
      </c>
      <c r="E756" s="2" t="s">
        <v>26</v>
      </c>
      <c r="F756" s="3">
        <v>50.95</v>
      </c>
      <c r="G756" s="4">
        <v>45065.0</v>
      </c>
      <c r="H756" s="5">
        <f>IFERROR(__xludf.DUMMYFUNCTION("SPLIT(G756,""/"",TRUE)"),19.0)</f>
        <v>19</v>
      </c>
      <c r="I756" s="5">
        <f>IFERROR(__xludf.DUMMYFUNCTION("""COMPUTED_VALUE"""),5.0)</f>
        <v>5</v>
      </c>
      <c r="J756" s="5">
        <f>IFERROR(__xludf.DUMMYFUNCTION("""COMPUTED_VALUE"""),2023.0)</f>
        <v>2023</v>
      </c>
      <c r="N756" s="6">
        <f>STANDARDIZE(F:F,'Estatística'!$E$2,$M$2)</f>
        <v>1.406466393</v>
      </c>
      <c r="O756" s="6">
        <f>STANDARDIZE(F:F,'Estatística'!$C$2,$L$2)</f>
        <v>0.6286401621</v>
      </c>
    </row>
    <row r="757" ht="15.75" customHeight="1">
      <c r="A757" s="1">
        <v>62.0</v>
      </c>
      <c r="B757" s="2" t="s">
        <v>136</v>
      </c>
      <c r="C757" s="2" t="s">
        <v>137</v>
      </c>
      <c r="D757" s="2" t="s">
        <v>25</v>
      </c>
      <c r="E757" s="2" t="s">
        <v>52</v>
      </c>
      <c r="F757" s="3">
        <v>30.65</v>
      </c>
      <c r="G757" s="4">
        <v>45065.0</v>
      </c>
      <c r="H757" s="5">
        <f>IFERROR(__xludf.DUMMYFUNCTION("SPLIT(G757,""/"",TRUE)"),19.0)</f>
        <v>19</v>
      </c>
      <c r="I757" s="5">
        <f>IFERROR(__xludf.DUMMYFUNCTION("""COMPUTED_VALUE"""),5.0)</f>
        <v>5</v>
      </c>
      <c r="J757" s="5">
        <f>IFERROR(__xludf.DUMMYFUNCTION("""COMPUTED_VALUE"""),2023.0)</f>
        <v>2023</v>
      </c>
      <c r="N757" s="6">
        <f>STANDARDIZE(F:F,'Estatística'!$E$2,$M$2)</f>
        <v>0.286693782</v>
      </c>
      <c r="O757" s="6">
        <f>STANDARDIZE(F:F,'Estatística'!$C$2,$L$2)</f>
        <v>0.3716130666</v>
      </c>
    </row>
    <row r="758" ht="15.75" customHeight="1">
      <c r="A758" s="1">
        <v>4.0</v>
      </c>
      <c r="B758" s="2" t="s">
        <v>98</v>
      </c>
      <c r="C758" s="2" t="s">
        <v>99</v>
      </c>
      <c r="D758" s="2" t="s">
        <v>25</v>
      </c>
      <c r="E758" s="2" t="s">
        <v>28</v>
      </c>
      <c r="F758" s="3">
        <v>32.32</v>
      </c>
      <c r="G758" s="4">
        <v>45065.0</v>
      </c>
      <c r="H758" s="5">
        <f>IFERROR(__xludf.DUMMYFUNCTION("SPLIT(G758,""/"",TRUE)"),19.0)</f>
        <v>19</v>
      </c>
      <c r="I758" s="5">
        <f>IFERROR(__xludf.DUMMYFUNCTION("""COMPUTED_VALUE"""),5.0)</f>
        <v>5</v>
      </c>
      <c r="J758" s="5">
        <f>IFERROR(__xludf.DUMMYFUNCTION("""COMPUTED_VALUE"""),2023.0)</f>
        <v>2023</v>
      </c>
      <c r="N758" s="6">
        <f>STANDARDIZE(F:F,'Estatística'!$E$2,$M$2)</f>
        <v>0.3788130067</v>
      </c>
      <c r="O758" s="6">
        <f>STANDARDIZE(F:F,'Estatística'!$C$2,$L$2)</f>
        <v>0.3927576602</v>
      </c>
    </row>
    <row r="759" ht="15.75" customHeight="1">
      <c r="A759" s="1">
        <v>53.0</v>
      </c>
      <c r="B759" s="2" t="s">
        <v>221</v>
      </c>
      <c r="C759" s="2" t="s">
        <v>222</v>
      </c>
      <c r="D759" s="2" t="s">
        <v>25</v>
      </c>
      <c r="E759" s="2" t="s">
        <v>48</v>
      </c>
      <c r="F759" s="3">
        <v>65.27</v>
      </c>
      <c r="G759" s="4">
        <v>45065.0</v>
      </c>
      <c r="H759" s="5">
        <f>IFERROR(__xludf.DUMMYFUNCTION("SPLIT(G759,""/"",TRUE)"),19.0)</f>
        <v>19</v>
      </c>
      <c r="I759" s="5">
        <f>IFERROR(__xludf.DUMMYFUNCTION("""COMPUTED_VALUE"""),5.0)</f>
        <v>5</v>
      </c>
      <c r="J759" s="5">
        <f>IFERROR(__xludf.DUMMYFUNCTION("""COMPUTED_VALUE"""),2023.0)</f>
        <v>2023</v>
      </c>
      <c r="N759" s="6">
        <f>STANDARDIZE(F:F,'Estatística'!$E$2,$M$2)</f>
        <v>2.196374955</v>
      </c>
      <c r="O759" s="6">
        <f>STANDARDIZE(F:F,'Estatística'!$C$2,$L$2)</f>
        <v>0.8099518866</v>
      </c>
    </row>
    <row r="760" ht="15.75" customHeight="1">
      <c r="A760" s="1">
        <v>68.0</v>
      </c>
      <c r="B760" s="2" t="s">
        <v>39</v>
      </c>
      <c r="C760" s="2" t="s">
        <v>40</v>
      </c>
      <c r="D760" s="2" t="s">
        <v>19</v>
      </c>
      <c r="E760" s="2" t="s">
        <v>51</v>
      </c>
      <c r="F760" s="3">
        <v>63.81</v>
      </c>
      <c r="G760" s="4">
        <v>45065.0</v>
      </c>
      <c r="H760" s="5">
        <f>IFERROR(__xludf.DUMMYFUNCTION("SPLIT(G760,""/"",TRUE)"),19.0)</f>
        <v>19</v>
      </c>
      <c r="I760" s="5">
        <f>IFERROR(__xludf.DUMMYFUNCTION("""COMPUTED_VALUE"""),5.0)</f>
        <v>5</v>
      </c>
      <c r="J760" s="5">
        <f>IFERROR(__xludf.DUMMYFUNCTION("""COMPUTED_VALUE"""),2023.0)</f>
        <v>2023</v>
      </c>
      <c r="N760" s="6">
        <f>STANDARDIZE(F:F,'Estatística'!$E$2,$M$2)</f>
        <v>2.115839585</v>
      </c>
      <c r="O760" s="6">
        <f>STANDARDIZE(F:F,'Estatística'!$C$2,$L$2)</f>
        <v>0.791466194</v>
      </c>
    </row>
    <row r="761" ht="15.75" customHeight="1">
      <c r="A761" s="1">
        <v>19.0</v>
      </c>
      <c r="B761" s="2" t="s">
        <v>39</v>
      </c>
      <c r="C761" s="2" t="s">
        <v>173</v>
      </c>
      <c r="D761" s="2" t="s">
        <v>25</v>
      </c>
      <c r="E761" s="2" t="s">
        <v>38</v>
      </c>
      <c r="F761" s="3">
        <v>4.12</v>
      </c>
      <c r="G761" s="4">
        <v>45065.0</v>
      </c>
      <c r="H761" s="5">
        <f>IFERROR(__xludf.DUMMYFUNCTION("SPLIT(G761,""/"",TRUE)"),19.0)</f>
        <v>19</v>
      </c>
      <c r="I761" s="5">
        <f>IFERROR(__xludf.DUMMYFUNCTION("""COMPUTED_VALUE"""),5.0)</f>
        <v>5</v>
      </c>
      <c r="J761" s="5">
        <f>IFERROR(__xludf.DUMMYFUNCTION("""COMPUTED_VALUE"""),2023.0)</f>
        <v>2023</v>
      </c>
      <c r="N761" s="6">
        <f>STANDARDIZE(F:F,'Estatística'!$E$2,$M$2)</f>
        <v>-1.176733183</v>
      </c>
      <c r="O761" s="6">
        <f>STANDARDIZE(F:F,'Estatística'!$C$2,$L$2)</f>
        <v>0.03570524183</v>
      </c>
    </row>
    <row r="762" ht="15.75" customHeight="1">
      <c r="A762" s="1">
        <v>10.0</v>
      </c>
      <c r="B762" s="2" t="s">
        <v>128</v>
      </c>
      <c r="C762" s="2" t="s">
        <v>129</v>
      </c>
      <c r="D762" s="2" t="s">
        <v>19</v>
      </c>
      <c r="E762" s="2" t="s">
        <v>32</v>
      </c>
      <c r="F762" s="3">
        <v>44.34</v>
      </c>
      <c r="G762" s="4">
        <v>45066.0</v>
      </c>
      <c r="H762" s="5">
        <f>IFERROR(__xludf.DUMMYFUNCTION("SPLIT(G762,""/"",TRUE)"),20.0)</f>
        <v>20</v>
      </c>
      <c r="I762" s="5">
        <f>IFERROR(__xludf.DUMMYFUNCTION("""COMPUTED_VALUE"""),5.0)</f>
        <v>5</v>
      </c>
      <c r="J762" s="5">
        <f>IFERROR(__xludf.DUMMYFUNCTION("""COMPUTED_VALUE"""),2023.0)</f>
        <v>2023</v>
      </c>
      <c r="N762" s="6">
        <f>STANDARDIZE(F:F,'Estatística'!$E$2,$M$2)</f>
        <v>1.04185078</v>
      </c>
      <c r="O762" s="6">
        <f>STANDARDIZE(F:F,'Estatística'!$C$2,$L$2)</f>
        <v>0.5449480881</v>
      </c>
    </row>
    <row r="763" ht="15.75" customHeight="1">
      <c r="A763" s="1">
        <v>18.0</v>
      </c>
      <c r="B763" s="2" t="s">
        <v>143</v>
      </c>
      <c r="C763" s="2" t="s">
        <v>220</v>
      </c>
      <c r="D763" s="2" t="s">
        <v>19</v>
      </c>
      <c r="E763" s="2" t="s">
        <v>32</v>
      </c>
      <c r="F763" s="3">
        <v>50.22</v>
      </c>
      <c r="G763" s="4">
        <v>45066.0</v>
      </c>
      <c r="H763" s="5">
        <f>IFERROR(__xludf.DUMMYFUNCTION("SPLIT(G763,""/"",TRUE)"),20.0)</f>
        <v>20</v>
      </c>
      <c r="I763" s="5">
        <f>IFERROR(__xludf.DUMMYFUNCTION("""COMPUTED_VALUE"""),5.0)</f>
        <v>5</v>
      </c>
      <c r="J763" s="5">
        <f>IFERROR(__xludf.DUMMYFUNCTION("""COMPUTED_VALUE"""),2023.0)</f>
        <v>2023</v>
      </c>
      <c r="N763" s="6">
        <f>STANDARDIZE(F:F,'Estatística'!$E$2,$M$2)</f>
        <v>1.366198708</v>
      </c>
      <c r="O763" s="6">
        <f>STANDARDIZE(F:F,'Estatística'!$C$2,$L$2)</f>
        <v>0.6193973158</v>
      </c>
    </row>
    <row r="764" ht="15.75" customHeight="1">
      <c r="A764" s="1">
        <v>23.0</v>
      </c>
      <c r="B764" s="2" t="s">
        <v>215</v>
      </c>
      <c r="C764" s="2" t="s">
        <v>216</v>
      </c>
      <c r="D764" s="2" t="s">
        <v>19</v>
      </c>
      <c r="E764" s="2" t="s">
        <v>57</v>
      </c>
      <c r="F764" s="3">
        <v>15.8</v>
      </c>
      <c r="G764" s="4">
        <v>45066.0</v>
      </c>
      <c r="H764" s="5">
        <f>IFERROR(__xludf.DUMMYFUNCTION("SPLIT(G764,""/"",TRUE)"),20.0)</f>
        <v>20</v>
      </c>
      <c r="I764" s="5">
        <f>IFERROR(__xludf.DUMMYFUNCTION("""COMPUTED_VALUE"""),5.0)</f>
        <v>5</v>
      </c>
      <c r="J764" s="5">
        <f>IFERROR(__xludf.DUMMYFUNCTION("""COMPUTED_VALUE"""),2023.0)</f>
        <v>2023</v>
      </c>
      <c r="N764" s="6">
        <f>STANDARDIZE(F:F,'Estatística'!$E$2,$M$2)</f>
        <v>-0.5324502219</v>
      </c>
      <c r="O764" s="6">
        <f>STANDARDIZE(F:F,'Estatística'!$C$2,$L$2)</f>
        <v>0.1835907825</v>
      </c>
    </row>
    <row r="765" ht="15.75" customHeight="1">
      <c r="A765" s="1">
        <v>47.0</v>
      </c>
      <c r="B765" s="2" t="s">
        <v>100</v>
      </c>
      <c r="C765" s="2" t="s">
        <v>101</v>
      </c>
      <c r="D765" s="2" t="s">
        <v>19</v>
      </c>
      <c r="E765" s="2" t="s">
        <v>33</v>
      </c>
      <c r="F765" s="3">
        <v>29.52</v>
      </c>
      <c r="G765" s="4">
        <v>45066.0</v>
      </c>
      <c r="H765" s="5">
        <f>IFERROR(__xludf.DUMMYFUNCTION("SPLIT(G765,""/"",TRUE)"),20.0)</f>
        <v>20</v>
      </c>
      <c r="I765" s="5">
        <f>IFERROR(__xludf.DUMMYFUNCTION("""COMPUTED_VALUE"""),5.0)</f>
        <v>5</v>
      </c>
      <c r="J765" s="5">
        <f>IFERROR(__xludf.DUMMYFUNCTION("""COMPUTED_VALUE"""),2023.0)</f>
        <v>2023</v>
      </c>
      <c r="N765" s="6">
        <f>STANDARDIZE(F:F,'Estatística'!$E$2,$M$2)</f>
        <v>0.224361612</v>
      </c>
      <c r="O765" s="6">
        <f>STANDARDIZE(F:F,'Estatística'!$C$2,$L$2)</f>
        <v>0.357305647</v>
      </c>
    </row>
    <row r="766" ht="15.75" customHeight="1">
      <c r="A766" s="1">
        <v>71.0</v>
      </c>
      <c r="B766" s="2" t="s">
        <v>130</v>
      </c>
      <c r="C766" s="2" t="s">
        <v>131</v>
      </c>
      <c r="D766" s="2" t="s">
        <v>25</v>
      </c>
      <c r="E766" s="2" t="s">
        <v>31</v>
      </c>
      <c r="F766" s="3">
        <v>12.62</v>
      </c>
      <c r="G766" s="4">
        <v>45066.0</v>
      </c>
      <c r="H766" s="5">
        <f>IFERROR(__xludf.DUMMYFUNCTION("SPLIT(G766,""/"",TRUE)"),20.0)</f>
        <v>20</v>
      </c>
      <c r="I766" s="5">
        <f>IFERROR(__xludf.DUMMYFUNCTION("""COMPUTED_VALUE"""),5.0)</f>
        <v>5</v>
      </c>
      <c r="J766" s="5">
        <f>IFERROR(__xludf.DUMMYFUNCTION("""COMPUTED_VALUE"""),2023.0)</f>
        <v>2023</v>
      </c>
      <c r="N766" s="6">
        <f>STANDARDIZE(F:F,'Estatística'!$E$2,$M$2)</f>
        <v>-0.7078628773</v>
      </c>
      <c r="O766" s="6">
        <f>STANDARDIZE(F:F,'Estatística'!$C$2,$L$2)</f>
        <v>0.1433274247</v>
      </c>
    </row>
    <row r="767" ht="15.75" customHeight="1">
      <c r="A767" s="1">
        <v>73.0</v>
      </c>
      <c r="B767" s="2" t="s">
        <v>203</v>
      </c>
      <c r="C767" s="2" t="s">
        <v>204</v>
      </c>
      <c r="D767" s="2" t="s">
        <v>19</v>
      </c>
      <c r="E767" s="2" t="s">
        <v>52</v>
      </c>
      <c r="F767" s="3">
        <v>30.42</v>
      </c>
      <c r="G767" s="4">
        <v>45066.0</v>
      </c>
      <c r="H767" s="5">
        <f>IFERROR(__xludf.DUMMYFUNCTION("SPLIT(G767,""/"",TRUE)"),20.0)</f>
        <v>20</v>
      </c>
      <c r="I767" s="5">
        <f>IFERROR(__xludf.DUMMYFUNCTION("""COMPUTED_VALUE"""),5.0)</f>
        <v>5</v>
      </c>
      <c r="J767" s="5">
        <f>IFERROR(__xludf.DUMMYFUNCTION("""COMPUTED_VALUE"""),2023.0)</f>
        <v>2023</v>
      </c>
      <c r="N767" s="6">
        <f>STANDARDIZE(F:F,'Estatística'!$E$2,$M$2)</f>
        <v>0.2740067032</v>
      </c>
      <c r="O767" s="6">
        <f>STANDARDIZE(F:F,'Estatística'!$C$2,$L$2)</f>
        <v>0.3687009369</v>
      </c>
    </row>
    <row r="768" ht="15.75" customHeight="1">
      <c r="A768" s="1">
        <v>42.0</v>
      </c>
      <c r="B768" s="2" t="s">
        <v>75</v>
      </c>
      <c r="C768" s="2" t="s">
        <v>150</v>
      </c>
      <c r="D768" s="2" t="s">
        <v>19</v>
      </c>
      <c r="E768" s="2" t="s">
        <v>45</v>
      </c>
      <c r="F768" s="3">
        <v>2.44</v>
      </c>
      <c r="G768" s="4">
        <v>45067.0</v>
      </c>
      <c r="H768" s="5">
        <f>IFERROR(__xludf.DUMMYFUNCTION("SPLIT(G768,""/"",TRUE)"),21.0)</f>
        <v>21</v>
      </c>
      <c r="I768" s="5">
        <f>IFERROR(__xludf.DUMMYFUNCTION("""COMPUTED_VALUE"""),5.0)</f>
        <v>5</v>
      </c>
      <c r="J768" s="5">
        <f>IFERROR(__xludf.DUMMYFUNCTION("""COMPUTED_VALUE"""),2023.0)</f>
        <v>2023</v>
      </c>
      <c r="N768" s="6">
        <f>STANDARDIZE(F:F,'Estatística'!$E$2,$M$2)</f>
        <v>-1.269404019</v>
      </c>
      <c r="O768" s="6">
        <f>STANDARDIZE(F:F,'Estatística'!$C$2,$L$2)</f>
        <v>0.01443403393</v>
      </c>
    </row>
    <row r="769" ht="15.75" customHeight="1">
      <c r="A769" s="1">
        <v>23.0</v>
      </c>
      <c r="B769" s="2" t="s">
        <v>215</v>
      </c>
      <c r="C769" s="2" t="s">
        <v>216</v>
      </c>
      <c r="D769" s="2" t="s">
        <v>25</v>
      </c>
      <c r="E769" s="2" t="s">
        <v>32</v>
      </c>
      <c r="F769" s="3">
        <v>38.57</v>
      </c>
      <c r="G769" s="4">
        <v>45067.0</v>
      </c>
      <c r="H769" s="5">
        <f>IFERROR(__xludf.DUMMYFUNCTION("SPLIT(G769,""/"",TRUE)"),21.0)</f>
        <v>21</v>
      </c>
      <c r="I769" s="5">
        <f>IFERROR(__xludf.DUMMYFUNCTION("""COMPUTED_VALUE"""),5.0)</f>
        <v>5</v>
      </c>
      <c r="J769" s="5">
        <f>IFERROR(__xludf.DUMMYFUNCTION("""COMPUTED_VALUE"""),2023.0)</f>
        <v>2023</v>
      </c>
      <c r="N769" s="6">
        <f>STANDARDIZE(F:F,'Estatística'!$E$2,$M$2)</f>
        <v>0.7235705841</v>
      </c>
      <c r="O769" s="6">
        <f>STANDARDIZE(F:F,'Estatística'!$C$2,$L$2)</f>
        <v>0.4718916181</v>
      </c>
    </row>
    <row r="770" ht="15.75" customHeight="1">
      <c r="A770" s="1">
        <v>4.0</v>
      </c>
      <c r="B770" s="2" t="s">
        <v>98</v>
      </c>
      <c r="C770" s="2" t="s">
        <v>99</v>
      </c>
      <c r="D770" s="2" t="s">
        <v>19</v>
      </c>
      <c r="E770" s="2" t="s">
        <v>52</v>
      </c>
      <c r="F770" s="3">
        <v>30.81</v>
      </c>
      <c r="G770" s="4">
        <v>45068.0</v>
      </c>
      <c r="H770" s="5">
        <f>IFERROR(__xludf.DUMMYFUNCTION("SPLIT(G770,""/"",TRUE)"),22.0)</f>
        <v>22</v>
      </c>
      <c r="I770" s="5">
        <f>IFERROR(__xludf.DUMMYFUNCTION("""COMPUTED_VALUE"""),5.0)</f>
        <v>5</v>
      </c>
      <c r="J770" s="5">
        <f>IFERROR(__xludf.DUMMYFUNCTION("""COMPUTED_VALUE"""),2023.0)</f>
        <v>2023</v>
      </c>
      <c r="N770" s="6">
        <f>STANDARDIZE(F:F,'Estatística'!$E$2,$M$2)</f>
        <v>0.295519576</v>
      </c>
      <c r="O770" s="6">
        <f>STANDARDIZE(F:F,'Estatística'!$C$2,$L$2)</f>
        <v>0.3736388959</v>
      </c>
    </row>
    <row r="771" ht="15.75" customHeight="1">
      <c r="A771" s="1">
        <v>36.0</v>
      </c>
      <c r="B771" s="2" t="s">
        <v>75</v>
      </c>
      <c r="C771" s="2" t="s">
        <v>76</v>
      </c>
      <c r="D771" s="2" t="s">
        <v>19</v>
      </c>
      <c r="E771" s="2" t="s">
        <v>52</v>
      </c>
      <c r="F771" s="3">
        <v>27.34</v>
      </c>
      <c r="G771" s="4">
        <v>45068.0</v>
      </c>
      <c r="H771" s="5">
        <f>IFERROR(__xludf.DUMMYFUNCTION("SPLIT(G771,""/"",TRUE)"),22.0)</f>
        <v>22</v>
      </c>
      <c r="I771" s="5">
        <f>IFERROR(__xludf.DUMMYFUNCTION("""COMPUTED_VALUE"""),5.0)</f>
        <v>5</v>
      </c>
      <c r="J771" s="5">
        <f>IFERROR(__xludf.DUMMYFUNCTION("""COMPUTED_VALUE"""),2023.0)</f>
        <v>2023</v>
      </c>
      <c r="N771" s="6">
        <f>STANDARDIZE(F:F,'Estatística'!$E$2,$M$2)</f>
        <v>0.104110169</v>
      </c>
      <c r="O771" s="6">
        <f>STANDARDIZE(F:F,'Estatística'!$C$2,$L$2)</f>
        <v>0.3297037225</v>
      </c>
    </row>
    <row r="772" ht="15.75" customHeight="1">
      <c r="A772" s="1">
        <v>75.0</v>
      </c>
      <c r="B772" s="2" t="s">
        <v>218</v>
      </c>
      <c r="C772" s="2" t="s">
        <v>219</v>
      </c>
      <c r="D772" s="2" t="s">
        <v>19</v>
      </c>
      <c r="E772" s="2" t="s">
        <v>52</v>
      </c>
      <c r="F772" s="3">
        <v>27.86</v>
      </c>
      <c r="G772" s="4">
        <v>45068.0</v>
      </c>
      <c r="H772" s="5">
        <f>IFERROR(__xludf.DUMMYFUNCTION("SPLIT(G772,""/"",TRUE)"),22.0)</f>
        <v>22</v>
      </c>
      <c r="I772" s="5">
        <f>IFERROR(__xludf.DUMMYFUNCTION("""COMPUTED_VALUE"""),5.0)</f>
        <v>5</v>
      </c>
      <c r="J772" s="5">
        <f>IFERROR(__xludf.DUMMYFUNCTION("""COMPUTED_VALUE"""),2023.0)</f>
        <v>2023</v>
      </c>
      <c r="N772" s="6">
        <f>STANDARDIZE(F:F,'Estatística'!$E$2,$M$2)</f>
        <v>0.1327939995</v>
      </c>
      <c r="O772" s="6">
        <f>STANDARDIZE(F:F,'Estatística'!$C$2,$L$2)</f>
        <v>0.3362876678</v>
      </c>
    </row>
    <row r="773" ht="15.75" customHeight="1">
      <c r="A773" s="1">
        <v>30.0</v>
      </c>
      <c r="B773" s="2" t="s">
        <v>17</v>
      </c>
      <c r="C773" s="2" t="s">
        <v>18</v>
      </c>
      <c r="D773" s="2" t="s">
        <v>19</v>
      </c>
      <c r="E773" s="2" t="s">
        <v>42</v>
      </c>
      <c r="F773" s="3">
        <v>11.45</v>
      </c>
      <c r="G773" s="4">
        <v>45068.0</v>
      </c>
      <c r="H773" s="5">
        <f>IFERROR(__xludf.DUMMYFUNCTION("SPLIT(G773,""/"",TRUE)"),22.0)</f>
        <v>22</v>
      </c>
      <c r="I773" s="5">
        <f>IFERROR(__xludf.DUMMYFUNCTION("""COMPUTED_VALUE"""),5.0)</f>
        <v>5</v>
      </c>
      <c r="J773" s="5">
        <f>IFERROR(__xludf.DUMMYFUNCTION("""COMPUTED_VALUE"""),2023.0)</f>
        <v>2023</v>
      </c>
      <c r="N773" s="6">
        <f>STANDARDIZE(F:F,'Estatística'!$E$2,$M$2)</f>
        <v>-0.7724014957</v>
      </c>
      <c r="O773" s="6">
        <f>STANDARDIZE(F:F,'Estatística'!$C$2,$L$2)</f>
        <v>0.1285135477</v>
      </c>
    </row>
    <row r="774" ht="15.75" customHeight="1">
      <c r="A774" s="1">
        <v>59.0</v>
      </c>
      <c r="B774" s="2" t="s">
        <v>84</v>
      </c>
      <c r="C774" s="2" t="s">
        <v>85</v>
      </c>
      <c r="D774" s="2" t="s">
        <v>19</v>
      </c>
      <c r="E774" s="2" t="s">
        <v>42</v>
      </c>
      <c r="F774" s="3">
        <v>13.72</v>
      </c>
      <c r="G774" s="4">
        <v>45069.0</v>
      </c>
      <c r="H774" s="5">
        <f>IFERROR(__xludf.DUMMYFUNCTION("SPLIT(G774,""/"",TRUE)"),23.0)</f>
        <v>23</v>
      </c>
      <c r="I774" s="5">
        <f>IFERROR(__xludf.DUMMYFUNCTION("""COMPUTED_VALUE"""),5.0)</f>
        <v>5</v>
      </c>
      <c r="J774" s="5">
        <f>IFERROR(__xludf.DUMMYFUNCTION("""COMPUTED_VALUE"""),2023.0)</f>
        <v>2023</v>
      </c>
      <c r="N774" s="6">
        <f>STANDARDIZE(F:F,'Estatística'!$E$2,$M$2)</f>
        <v>-0.6471855436</v>
      </c>
      <c r="O774" s="6">
        <f>STANDARDIZE(F:F,'Estatística'!$C$2,$L$2)</f>
        <v>0.1572550013</v>
      </c>
    </row>
    <row r="775" ht="15.75" customHeight="1">
      <c r="A775" s="1">
        <v>87.0</v>
      </c>
      <c r="B775" s="2" t="s">
        <v>223</v>
      </c>
      <c r="C775" s="2" t="s">
        <v>224</v>
      </c>
      <c r="D775" s="2" t="s">
        <v>19</v>
      </c>
      <c r="E775" s="2" t="s">
        <v>52</v>
      </c>
      <c r="F775" s="3">
        <v>30.18</v>
      </c>
      <c r="G775" s="4">
        <v>45069.0</v>
      </c>
      <c r="H775" s="5">
        <f>IFERROR(__xludf.DUMMYFUNCTION("SPLIT(G775,""/"",TRUE)"),23.0)</f>
        <v>23</v>
      </c>
      <c r="I775" s="5">
        <f>IFERROR(__xludf.DUMMYFUNCTION("""COMPUTED_VALUE"""),5.0)</f>
        <v>5</v>
      </c>
      <c r="J775" s="5">
        <f>IFERROR(__xludf.DUMMYFUNCTION("""COMPUTED_VALUE"""),2023.0)</f>
        <v>2023</v>
      </c>
      <c r="N775" s="6">
        <f>STANDARDIZE(F:F,'Estatística'!$E$2,$M$2)</f>
        <v>0.2607680122</v>
      </c>
      <c r="O775" s="6">
        <f>STANDARDIZE(F:F,'Estatística'!$C$2,$L$2)</f>
        <v>0.365662193</v>
      </c>
    </row>
    <row r="776" ht="15.75" customHeight="1">
      <c r="A776" s="1">
        <v>46.0</v>
      </c>
      <c r="B776" s="2" t="s">
        <v>123</v>
      </c>
      <c r="C776" s="2" t="s">
        <v>124</v>
      </c>
      <c r="D776" s="2" t="s">
        <v>19</v>
      </c>
      <c r="E776" s="2" t="s">
        <v>37</v>
      </c>
      <c r="F776" s="3">
        <v>16.47</v>
      </c>
      <c r="G776" s="4">
        <v>45069.0</v>
      </c>
      <c r="H776" s="5">
        <f>IFERROR(__xludf.DUMMYFUNCTION("SPLIT(G776,""/"",TRUE)"),23.0)</f>
        <v>23</v>
      </c>
      <c r="I776" s="5">
        <f>IFERROR(__xludf.DUMMYFUNCTION("""COMPUTED_VALUE"""),5.0)</f>
        <v>5</v>
      </c>
      <c r="J776" s="5">
        <f>IFERROR(__xludf.DUMMYFUNCTION("""COMPUTED_VALUE"""),2023.0)</f>
        <v>2023</v>
      </c>
      <c r="N776" s="6">
        <f>STANDARDIZE(F:F,'Estatística'!$E$2,$M$2)</f>
        <v>-0.4954922096</v>
      </c>
      <c r="O776" s="6">
        <f>STANDARDIZE(F:F,'Estatística'!$C$2,$L$2)</f>
        <v>0.1920739428</v>
      </c>
    </row>
    <row r="777" ht="15.75" customHeight="1">
      <c r="A777" s="1">
        <v>37.0</v>
      </c>
      <c r="B777" s="2" t="s">
        <v>225</v>
      </c>
      <c r="C777" s="2" t="s">
        <v>226</v>
      </c>
      <c r="D777" s="2" t="s">
        <v>25</v>
      </c>
      <c r="E777" s="2" t="s">
        <v>33</v>
      </c>
      <c r="F777" s="3">
        <v>33.65</v>
      </c>
      <c r="G777" s="4">
        <v>45069.0</v>
      </c>
      <c r="H777" s="5">
        <f>IFERROR(__xludf.DUMMYFUNCTION("SPLIT(G777,""/"",TRUE)"),23.0)</f>
        <v>23</v>
      </c>
      <c r="I777" s="5">
        <f>IFERROR(__xludf.DUMMYFUNCTION("""COMPUTED_VALUE"""),5.0)</f>
        <v>5</v>
      </c>
      <c r="J777" s="5">
        <f>IFERROR(__xludf.DUMMYFUNCTION("""COMPUTED_VALUE"""),2023.0)</f>
        <v>2023</v>
      </c>
      <c r="N777" s="6">
        <f>STANDARDIZE(F:F,'Estatística'!$E$2,$M$2)</f>
        <v>0.4521774192</v>
      </c>
      <c r="O777" s="6">
        <f>STANDARDIZE(F:F,'Estatística'!$C$2,$L$2)</f>
        <v>0.4095973664</v>
      </c>
    </row>
    <row r="778" ht="15.75" customHeight="1">
      <c r="A778" s="1">
        <v>9.0</v>
      </c>
      <c r="B778" s="2" t="s">
        <v>187</v>
      </c>
      <c r="C778" s="2" t="s">
        <v>188</v>
      </c>
      <c r="D778" s="2" t="s">
        <v>19</v>
      </c>
      <c r="E778" s="2" t="s">
        <v>36</v>
      </c>
      <c r="F778" s="3">
        <v>29.78</v>
      </c>
      <c r="G778" s="4">
        <v>45069.0</v>
      </c>
      <c r="H778" s="5">
        <f>IFERROR(__xludf.DUMMYFUNCTION("SPLIT(G778,""/"",TRUE)"),23.0)</f>
        <v>23</v>
      </c>
      <c r="I778" s="5">
        <f>IFERROR(__xludf.DUMMYFUNCTION("""COMPUTED_VALUE"""),5.0)</f>
        <v>5</v>
      </c>
      <c r="J778" s="5">
        <f>IFERROR(__xludf.DUMMYFUNCTION("""COMPUTED_VALUE"""),2023.0)</f>
        <v>2023</v>
      </c>
      <c r="N778" s="6">
        <f>STANDARDIZE(F:F,'Estatística'!$E$2,$M$2)</f>
        <v>0.2387035272</v>
      </c>
      <c r="O778" s="6">
        <f>STANDARDIZE(F:F,'Estatística'!$C$2,$L$2)</f>
        <v>0.3605976197</v>
      </c>
    </row>
    <row r="779" ht="15.75" customHeight="1">
      <c r="A779" s="1">
        <v>34.0</v>
      </c>
      <c r="B779" s="2" t="s">
        <v>157</v>
      </c>
      <c r="C779" s="2" t="s">
        <v>158</v>
      </c>
      <c r="D779" s="2" t="s">
        <v>25</v>
      </c>
      <c r="E779" s="2" t="s">
        <v>33</v>
      </c>
      <c r="F779" s="3">
        <v>32.69</v>
      </c>
      <c r="G779" s="4">
        <v>45069.0</v>
      </c>
      <c r="H779" s="5">
        <f>IFERROR(__xludf.DUMMYFUNCTION("SPLIT(G779,""/"",TRUE)"),23.0)</f>
        <v>23</v>
      </c>
      <c r="I779" s="5">
        <f>IFERROR(__xludf.DUMMYFUNCTION("""COMPUTED_VALUE"""),5.0)</f>
        <v>5</v>
      </c>
      <c r="J779" s="5">
        <f>IFERROR(__xludf.DUMMYFUNCTION("""COMPUTED_VALUE"""),2023.0)</f>
        <v>2023</v>
      </c>
      <c r="N779" s="6">
        <f>STANDARDIZE(F:F,'Estatística'!$E$2,$M$2)</f>
        <v>0.3992226553</v>
      </c>
      <c r="O779" s="6">
        <f>STANDARDIZE(F:F,'Estatística'!$C$2,$L$2)</f>
        <v>0.3974423905</v>
      </c>
    </row>
    <row r="780" ht="15.75" customHeight="1">
      <c r="A780" s="1">
        <v>66.0</v>
      </c>
      <c r="B780" s="2" t="s">
        <v>130</v>
      </c>
      <c r="C780" s="2" t="s">
        <v>138</v>
      </c>
      <c r="D780" s="2" t="s">
        <v>19</v>
      </c>
      <c r="E780" s="2" t="s">
        <v>51</v>
      </c>
      <c r="F780" s="3">
        <v>69.52</v>
      </c>
      <c r="G780" s="4">
        <v>45069.0</v>
      </c>
      <c r="H780" s="5">
        <f>IFERROR(__xludf.DUMMYFUNCTION("SPLIT(G780,""/"",TRUE)"),23.0)</f>
        <v>23</v>
      </c>
      <c r="I780" s="5">
        <f>IFERROR(__xludf.DUMMYFUNCTION("""COMPUTED_VALUE"""),5.0)</f>
        <v>5</v>
      </c>
      <c r="J780" s="5">
        <f>IFERROR(__xludf.DUMMYFUNCTION("""COMPUTED_VALUE"""),2023.0)</f>
        <v>2023</v>
      </c>
      <c r="N780" s="6">
        <f>STANDARDIZE(F:F,'Estatística'!$E$2,$M$2)</f>
        <v>2.430810107</v>
      </c>
      <c r="O780" s="6">
        <f>STANDARDIZE(F:F,'Estatística'!$C$2,$L$2)</f>
        <v>0.863762978</v>
      </c>
    </row>
    <row r="781" ht="15.75" customHeight="1">
      <c r="A781" s="1">
        <v>98.0</v>
      </c>
      <c r="B781" s="2" t="s">
        <v>139</v>
      </c>
      <c r="C781" s="2" t="s">
        <v>176</v>
      </c>
      <c r="D781" s="2" t="s">
        <v>19</v>
      </c>
      <c r="E781" s="2" t="s">
        <v>31</v>
      </c>
      <c r="F781" s="3">
        <v>18.62</v>
      </c>
      <c r="G781" s="4">
        <v>45070.0</v>
      </c>
      <c r="H781" s="5">
        <f>IFERROR(__xludf.DUMMYFUNCTION("SPLIT(G781,""/"",TRUE)"),24.0)</f>
        <v>24</v>
      </c>
      <c r="I781" s="5">
        <f>IFERROR(__xludf.DUMMYFUNCTION("""COMPUTED_VALUE"""),5.0)</f>
        <v>5</v>
      </c>
      <c r="J781" s="5">
        <f>IFERROR(__xludf.DUMMYFUNCTION("""COMPUTED_VALUE"""),2023.0)</f>
        <v>2023</v>
      </c>
      <c r="N781" s="6">
        <f>STANDARDIZE(F:F,'Estatística'!$E$2,$M$2)</f>
        <v>-0.376895603</v>
      </c>
      <c r="O781" s="6">
        <f>STANDARDIZE(F:F,'Estatística'!$C$2,$L$2)</f>
        <v>0.2192960243</v>
      </c>
    </row>
    <row r="782" ht="15.75" customHeight="1">
      <c r="A782" s="1">
        <v>12.0</v>
      </c>
      <c r="B782" s="2" t="s">
        <v>168</v>
      </c>
      <c r="C782" s="2" t="s">
        <v>169</v>
      </c>
      <c r="D782" s="2" t="s">
        <v>19</v>
      </c>
      <c r="E782" s="2" t="s">
        <v>26</v>
      </c>
      <c r="F782" s="3">
        <v>46.55</v>
      </c>
      <c r="G782" s="4">
        <v>45070.0</v>
      </c>
      <c r="H782" s="5">
        <f>IFERROR(__xludf.DUMMYFUNCTION("SPLIT(G782,""/"",TRUE)"),24.0)</f>
        <v>24</v>
      </c>
      <c r="I782" s="5">
        <f>IFERROR(__xludf.DUMMYFUNCTION("""COMPUTED_VALUE"""),5.0)</f>
        <v>5</v>
      </c>
      <c r="J782" s="5">
        <f>IFERROR(__xludf.DUMMYFUNCTION("""COMPUTED_VALUE"""),2023.0)</f>
        <v>2023</v>
      </c>
      <c r="N782" s="6">
        <f>STANDARDIZE(F:F,'Estatística'!$E$2,$M$2)</f>
        <v>1.163757059</v>
      </c>
      <c r="O782" s="6">
        <f>STANDARDIZE(F:F,'Estatística'!$C$2,$L$2)</f>
        <v>0.5729298557</v>
      </c>
    </row>
    <row r="783" ht="15.75" customHeight="1">
      <c r="A783" s="1">
        <v>49.0</v>
      </c>
      <c r="B783" s="2" t="s">
        <v>159</v>
      </c>
      <c r="C783" s="2" t="s">
        <v>160</v>
      </c>
      <c r="D783" s="2" t="s">
        <v>25</v>
      </c>
      <c r="E783" s="2" t="s">
        <v>45</v>
      </c>
      <c r="F783" s="3">
        <v>2.47</v>
      </c>
      <c r="G783" s="4">
        <v>45070.0</v>
      </c>
      <c r="H783" s="5">
        <f>IFERROR(__xludf.DUMMYFUNCTION("SPLIT(G783,""/"",TRUE)"),24.0)</f>
        <v>24</v>
      </c>
      <c r="I783" s="5">
        <f>IFERROR(__xludf.DUMMYFUNCTION("""COMPUTED_VALUE"""),5.0)</f>
        <v>5</v>
      </c>
      <c r="J783" s="5">
        <f>IFERROR(__xludf.DUMMYFUNCTION("""COMPUTED_VALUE"""),2023.0)</f>
        <v>2023</v>
      </c>
      <c r="N783" s="6">
        <f>STANDARDIZE(F:F,'Estatística'!$E$2,$M$2)</f>
        <v>-1.267749183</v>
      </c>
      <c r="O783" s="6">
        <f>STANDARDIZE(F:F,'Estatística'!$C$2,$L$2)</f>
        <v>0.01481387693</v>
      </c>
    </row>
    <row r="784" ht="15.75" customHeight="1">
      <c r="A784" s="1">
        <v>88.0</v>
      </c>
      <c r="B784" s="2" t="s">
        <v>180</v>
      </c>
      <c r="C784" s="2" t="s">
        <v>186</v>
      </c>
      <c r="D784" s="2" t="s">
        <v>25</v>
      </c>
      <c r="E784" s="2" t="s">
        <v>37</v>
      </c>
      <c r="F784" s="3">
        <v>12.47</v>
      </c>
      <c r="G784" s="4">
        <v>45070.0</v>
      </c>
      <c r="H784" s="5">
        <f>IFERROR(__xludf.DUMMYFUNCTION("SPLIT(G784,""/"",TRUE)"),24.0)</f>
        <v>24</v>
      </c>
      <c r="I784" s="5">
        <f>IFERROR(__xludf.DUMMYFUNCTION("""COMPUTED_VALUE"""),5.0)</f>
        <v>5</v>
      </c>
      <c r="J784" s="5">
        <f>IFERROR(__xludf.DUMMYFUNCTION("""COMPUTED_VALUE"""),2023.0)</f>
        <v>2023</v>
      </c>
      <c r="N784" s="6">
        <f>STANDARDIZE(F:F,'Estatística'!$E$2,$M$2)</f>
        <v>-0.7161370591</v>
      </c>
      <c r="O784" s="6">
        <f>STANDARDIZE(F:F,'Estatística'!$C$2,$L$2)</f>
        <v>0.1414282097</v>
      </c>
    </row>
    <row r="785" ht="15.75" customHeight="1">
      <c r="A785" s="1">
        <v>20.0</v>
      </c>
      <c r="B785" s="2" t="s">
        <v>141</v>
      </c>
      <c r="C785" s="2" t="s">
        <v>142</v>
      </c>
      <c r="D785" s="2" t="s">
        <v>25</v>
      </c>
      <c r="E785" s="2" t="s">
        <v>51</v>
      </c>
      <c r="F785" s="3">
        <v>77.05</v>
      </c>
      <c r="G785" s="4">
        <v>45070.0</v>
      </c>
      <c r="H785" s="5">
        <f>IFERROR(__xludf.DUMMYFUNCTION("SPLIT(G785,""/"",TRUE)"),24.0)</f>
        <v>24</v>
      </c>
      <c r="I785" s="5">
        <f>IFERROR(__xludf.DUMMYFUNCTION("""COMPUTED_VALUE"""),5.0)</f>
        <v>5</v>
      </c>
      <c r="J785" s="5">
        <f>IFERROR(__xludf.DUMMYFUNCTION("""COMPUTED_VALUE"""),2023.0)</f>
        <v>2023</v>
      </c>
      <c r="N785" s="6">
        <f>STANDARDIZE(F:F,'Estatística'!$E$2,$M$2)</f>
        <v>2.846174037</v>
      </c>
      <c r="O785" s="6">
        <f>STANDARDIZE(F:F,'Estatística'!$C$2,$L$2)</f>
        <v>0.9591035705</v>
      </c>
    </row>
    <row r="786" ht="15.75" customHeight="1">
      <c r="A786" s="1">
        <v>54.0</v>
      </c>
      <c r="B786" s="2" t="s">
        <v>71</v>
      </c>
      <c r="C786" s="2" t="s">
        <v>72</v>
      </c>
      <c r="D786" s="2" t="s">
        <v>25</v>
      </c>
      <c r="E786" s="2" t="s">
        <v>31</v>
      </c>
      <c r="F786" s="3">
        <v>12.57</v>
      </c>
      <c r="G786" s="4">
        <v>45071.0</v>
      </c>
      <c r="H786" s="5">
        <f>IFERROR(__xludf.DUMMYFUNCTION("SPLIT(G786,""/"",TRUE)"),25.0)</f>
        <v>25</v>
      </c>
      <c r="I786" s="5">
        <f>IFERROR(__xludf.DUMMYFUNCTION("""COMPUTED_VALUE"""),5.0)</f>
        <v>5</v>
      </c>
      <c r="J786" s="5">
        <f>IFERROR(__xludf.DUMMYFUNCTION("""COMPUTED_VALUE"""),2023.0)</f>
        <v>2023</v>
      </c>
      <c r="N786" s="6">
        <f>STANDARDIZE(F:F,'Estatística'!$E$2,$M$2)</f>
        <v>-0.7106209379</v>
      </c>
      <c r="O786" s="6">
        <f>STANDARDIZE(F:F,'Estatística'!$C$2,$L$2)</f>
        <v>0.142694353</v>
      </c>
    </row>
    <row r="787" ht="15.75" customHeight="1">
      <c r="A787" s="1">
        <v>70.0</v>
      </c>
      <c r="B787" s="2" t="s">
        <v>132</v>
      </c>
      <c r="C787" s="2" t="s">
        <v>133</v>
      </c>
      <c r="D787" s="2" t="s">
        <v>19</v>
      </c>
      <c r="E787" s="2" t="s">
        <v>37</v>
      </c>
      <c r="F787" s="3">
        <v>12.55</v>
      </c>
      <c r="G787" s="4">
        <v>45071.0</v>
      </c>
      <c r="H787" s="5">
        <f>IFERROR(__xludf.DUMMYFUNCTION("SPLIT(G787,""/"",TRUE)"),25.0)</f>
        <v>25</v>
      </c>
      <c r="I787" s="5">
        <f>IFERROR(__xludf.DUMMYFUNCTION("""COMPUTED_VALUE"""),5.0)</f>
        <v>5</v>
      </c>
      <c r="J787" s="5">
        <f>IFERROR(__xludf.DUMMYFUNCTION("""COMPUTED_VALUE"""),2023.0)</f>
        <v>2023</v>
      </c>
      <c r="N787" s="6">
        <f>STANDARDIZE(F:F,'Estatística'!$E$2,$M$2)</f>
        <v>-0.7117241621</v>
      </c>
      <c r="O787" s="6">
        <f>STANDARDIZE(F:F,'Estatística'!$C$2,$L$2)</f>
        <v>0.1424411243</v>
      </c>
    </row>
    <row r="788" ht="15.75" customHeight="1">
      <c r="A788" s="1">
        <v>96.0</v>
      </c>
      <c r="B788" s="2" t="s">
        <v>143</v>
      </c>
      <c r="C788" s="2" t="s">
        <v>144</v>
      </c>
      <c r="D788" s="2" t="s">
        <v>25</v>
      </c>
      <c r="E788" s="2" t="s">
        <v>36</v>
      </c>
      <c r="F788" s="3">
        <v>39.58</v>
      </c>
      <c r="G788" s="4">
        <v>45071.0</v>
      </c>
      <c r="H788" s="5">
        <f>IFERROR(__xludf.DUMMYFUNCTION("SPLIT(G788,""/"",TRUE)"),25.0)</f>
        <v>25</v>
      </c>
      <c r="I788" s="5">
        <f>IFERROR(__xludf.DUMMYFUNCTION("""COMPUTED_VALUE"""),5.0)</f>
        <v>5</v>
      </c>
      <c r="J788" s="5">
        <f>IFERROR(__xludf.DUMMYFUNCTION("""COMPUTED_VALUE"""),2023.0)</f>
        <v>2023</v>
      </c>
      <c r="N788" s="6">
        <f>STANDARDIZE(F:F,'Estatística'!$E$2,$M$2)</f>
        <v>0.7792834086</v>
      </c>
      <c r="O788" s="6">
        <f>STANDARDIZE(F:F,'Estatística'!$C$2,$L$2)</f>
        <v>0.4846796657</v>
      </c>
    </row>
    <row r="789" ht="15.75" customHeight="1">
      <c r="A789" s="1">
        <v>51.0</v>
      </c>
      <c r="B789" s="2" t="s">
        <v>213</v>
      </c>
      <c r="C789" s="2" t="s">
        <v>214</v>
      </c>
      <c r="D789" s="2" t="s">
        <v>19</v>
      </c>
      <c r="E789" s="2" t="s">
        <v>20</v>
      </c>
      <c r="F789" s="3">
        <v>10.42</v>
      </c>
      <c r="G789" s="4">
        <v>45071.0</v>
      </c>
      <c r="H789" s="5">
        <f>IFERROR(__xludf.DUMMYFUNCTION("SPLIT(G789,""/"",TRUE)"),25.0)</f>
        <v>25</v>
      </c>
      <c r="I789" s="5">
        <f>IFERROR(__xludf.DUMMYFUNCTION("""COMPUTED_VALUE"""),5.0)</f>
        <v>5</v>
      </c>
      <c r="J789" s="5">
        <f>IFERROR(__xludf.DUMMYFUNCTION("""COMPUTED_VALUE"""),2023.0)</f>
        <v>2023</v>
      </c>
      <c r="N789" s="6">
        <f>STANDARDIZE(F:F,'Estatística'!$E$2,$M$2)</f>
        <v>-0.8292175445</v>
      </c>
      <c r="O789" s="6">
        <f>STANDARDIZE(F:F,'Estatística'!$C$2,$L$2)</f>
        <v>0.1154722715</v>
      </c>
    </row>
    <row r="790" ht="15.75" customHeight="1">
      <c r="A790" s="1">
        <v>46.0</v>
      </c>
      <c r="B790" s="2" t="s">
        <v>123</v>
      </c>
      <c r="C790" s="2" t="s">
        <v>124</v>
      </c>
      <c r="D790" s="2" t="s">
        <v>19</v>
      </c>
      <c r="E790" s="2" t="s">
        <v>45</v>
      </c>
      <c r="F790" s="3">
        <v>2.5</v>
      </c>
      <c r="G790" s="4">
        <v>45071.0</v>
      </c>
      <c r="H790" s="5">
        <f>IFERROR(__xludf.DUMMYFUNCTION("SPLIT(G790,""/"",TRUE)"),25.0)</f>
        <v>25</v>
      </c>
      <c r="I790" s="5">
        <f>IFERROR(__xludf.DUMMYFUNCTION("""COMPUTED_VALUE"""),5.0)</f>
        <v>5</v>
      </c>
      <c r="J790" s="5">
        <f>IFERROR(__xludf.DUMMYFUNCTION("""COMPUTED_VALUE"""),2023.0)</f>
        <v>2023</v>
      </c>
      <c r="N790" s="6">
        <f>STANDARDIZE(F:F,'Estatística'!$E$2,$M$2)</f>
        <v>-1.266094347</v>
      </c>
      <c r="O790" s="6">
        <f>STANDARDIZE(F:F,'Estatística'!$C$2,$L$2)</f>
        <v>0.01519371993</v>
      </c>
    </row>
    <row r="791" ht="15.75" customHeight="1">
      <c r="A791" s="1">
        <v>79.0</v>
      </c>
      <c r="B791" s="2" t="s">
        <v>82</v>
      </c>
      <c r="C791" s="2" t="s">
        <v>83</v>
      </c>
      <c r="D791" s="2" t="s">
        <v>19</v>
      </c>
      <c r="E791" s="2" t="s">
        <v>45</v>
      </c>
      <c r="F791" s="3">
        <v>2.12</v>
      </c>
      <c r="G791" s="4">
        <v>45071.0</v>
      </c>
      <c r="H791" s="5">
        <f>IFERROR(__xludf.DUMMYFUNCTION("SPLIT(G791,""/"",TRUE)"),25.0)</f>
        <v>25</v>
      </c>
      <c r="I791" s="5">
        <f>IFERROR(__xludf.DUMMYFUNCTION("""COMPUTED_VALUE"""),5.0)</f>
        <v>5</v>
      </c>
      <c r="J791" s="5">
        <f>IFERROR(__xludf.DUMMYFUNCTION("""COMPUTED_VALUE"""),2023.0)</f>
        <v>2023</v>
      </c>
      <c r="N791" s="6">
        <f>STANDARDIZE(F:F,'Estatística'!$E$2,$M$2)</f>
        <v>-1.287055607</v>
      </c>
      <c r="O791" s="6">
        <f>STANDARDIZE(F:F,'Estatística'!$C$2,$L$2)</f>
        <v>0.01038237528</v>
      </c>
    </row>
    <row r="792" ht="15.75" customHeight="1">
      <c r="A792" s="1">
        <v>58.0</v>
      </c>
      <c r="B792" s="2" t="s">
        <v>145</v>
      </c>
      <c r="C792" s="2" t="s">
        <v>146</v>
      </c>
      <c r="D792" s="2" t="s">
        <v>25</v>
      </c>
      <c r="E792" s="2" t="s">
        <v>45</v>
      </c>
      <c r="F792" s="3">
        <v>3.38</v>
      </c>
      <c r="G792" s="4">
        <v>45072.0</v>
      </c>
      <c r="H792" s="5">
        <f>IFERROR(__xludf.DUMMYFUNCTION("SPLIT(G792,""/"",TRUE)"),26.0)</f>
        <v>26</v>
      </c>
      <c r="I792" s="5">
        <f>IFERROR(__xludf.DUMMYFUNCTION("""COMPUTED_VALUE"""),5.0)</f>
        <v>5</v>
      </c>
      <c r="J792" s="5">
        <f>IFERROR(__xludf.DUMMYFUNCTION("""COMPUTED_VALUE"""),2023.0)</f>
        <v>2023</v>
      </c>
      <c r="N792" s="6">
        <f>STANDARDIZE(F:F,'Estatística'!$E$2,$M$2)</f>
        <v>-1.21755248</v>
      </c>
      <c r="O792" s="6">
        <f>STANDARDIZE(F:F,'Estatística'!$C$2,$L$2)</f>
        <v>0.02633578121</v>
      </c>
    </row>
    <row r="793" ht="15.75" customHeight="1">
      <c r="A793" s="1">
        <v>80.0</v>
      </c>
      <c r="B793" s="2" t="s">
        <v>34</v>
      </c>
      <c r="C793" s="2" t="s">
        <v>35</v>
      </c>
      <c r="D793" s="2" t="s">
        <v>25</v>
      </c>
      <c r="E793" s="2" t="s">
        <v>44</v>
      </c>
      <c r="F793" s="3">
        <v>27.27</v>
      </c>
      <c r="G793" s="4">
        <v>45072.0</v>
      </c>
      <c r="H793" s="5">
        <f>IFERROR(__xludf.DUMMYFUNCTION("SPLIT(G793,""/"",TRUE)"),26.0)</f>
        <v>26</v>
      </c>
      <c r="I793" s="5">
        <f>IFERROR(__xludf.DUMMYFUNCTION("""COMPUTED_VALUE"""),5.0)</f>
        <v>5</v>
      </c>
      <c r="J793" s="5">
        <f>IFERROR(__xludf.DUMMYFUNCTION("""COMPUTED_VALUE"""),2023.0)</f>
        <v>2023</v>
      </c>
      <c r="N793" s="6">
        <f>STANDARDIZE(F:F,'Estatística'!$E$2,$M$2)</f>
        <v>0.1002488842</v>
      </c>
      <c r="O793" s="6">
        <f>STANDARDIZE(F:F,'Estatística'!$C$2,$L$2)</f>
        <v>0.3288174221</v>
      </c>
    </row>
    <row r="794" ht="15.75" customHeight="1">
      <c r="A794" s="1">
        <v>20.0</v>
      </c>
      <c r="B794" s="2" t="s">
        <v>141</v>
      </c>
      <c r="C794" s="2" t="s">
        <v>142</v>
      </c>
      <c r="D794" s="2" t="s">
        <v>19</v>
      </c>
      <c r="E794" s="2" t="s">
        <v>52</v>
      </c>
      <c r="F794" s="3">
        <v>26.21</v>
      </c>
      <c r="G794" s="4">
        <v>45072.0</v>
      </c>
      <c r="H794" s="5">
        <f>IFERROR(__xludf.DUMMYFUNCTION("SPLIT(G794,""/"",TRUE)"),26.0)</f>
        <v>26</v>
      </c>
      <c r="I794" s="5">
        <f>IFERROR(__xludf.DUMMYFUNCTION("""COMPUTED_VALUE"""),5.0)</f>
        <v>5</v>
      </c>
      <c r="J794" s="5">
        <f>IFERROR(__xludf.DUMMYFUNCTION("""COMPUTED_VALUE"""),2023.0)</f>
        <v>2023</v>
      </c>
      <c r="N794" s="6">
        <f>STANDARDIZE(F:F,'Estatística'!$E$2,$M$2)</f>
        <v>0.04177799903</v>
      </c>
      <c r="O794" s="6">
        <f>STANDARDIZE(F:F,'Estatística'!$C$2,$L$2)</f>
        <v>0.3153963029</v>
      </c>
    </row>
    <row r="795" ht="15.75" customHeight="1">
      <c r="A795" s="1">
        <v>27.0</v>
      </c>
      <c r="B795" s="2" t="s">
        <v>153</v>
      </c>
      <c r="C795" s="2" t="s">
        <v>154</v>
      </c>
      <c r="D795" s="2" t="s">
        <v>25</v>
      </c>
      <c r="E795" s="2" t="s">
        <v>27</v>
      </c>
      <c r="F795" s="3">
        <v>11.9</v>
      </c>
      <c r="G795" s="4">
        <v>45072.0</v>
      </c>
      <c r="H795" s="5">
        <f>IFERROR(__xludf.DUMMYFUNCTION("SPLIT(G795,""/"",TRUE)"),26.0)</f>
        <v>26</v>
      </c>
      <c r="I795" s="5">
        <f>IFERROR(__xludf.DUMMYFUNCTION("""COMPUTED_VALUE"""),5.0)</f>
        <v>5</v>
      </c>
      <c r="J795" s="5">
        <f>IFERROR(__xludf.DUMMYFUNCTION("""COMPUTED_VALUE"""),2023.0)</f>
        <v>2023</v>
      </c>
      <c r="N795" s="6">
        <f>STANDARDIZE(F:F,'Estatística'!$E$2,$M$2)</f>
        <v>-0.7475789502</v>
      </c>
      <c r="O795" s="6">
        <f>STANDARDIZE(F:F,'Estatística'!$C$2,$L$2)</f>
        <v>0.1342111927</v>
      </c>
    </row>
    <row r="796" ht="15.75" customHeight="1">
      <c r="A796" s="1">
        <v>81.0</v>
      </c>
      <c r="B796" s="2" t="s">
        <v>49</v>
      </c>
      <c r="C796" s="2" t="s">
        <v>50</v>
      </c>
      <c r="D796" s="2" t="s">
        <v>25</v>
      </c>
      <c r="E796" s="2" t="s">
        <v>44</v>
      </c>
      <c r="F796" s="3">
        <v>34.8</v>
      </c>
      <c r="G796" s="4">
        <v>45072.0</v>
      </c>
      <c r="H796" s="5">
        <f>IFERROR(__xludf.DUMMYFUNCTION("SPLIT(G796,""/"",TRUE)"),26.0)</f>
        <v>26</v>
      </c>
      <c r="I796" s="5">
        <f>IFERROR(__xludf.DUMMYFUNCTION("""COMPUTED_VALUE"""),5.0)</f>
        <v>5</v>
      </c>
      <c r="J796" s="5">
        <f>IFERROR(__xludf.DUMMYFUNCTION("""COMPUTED_VALUE"""),2023.0)</f>
        <v>2023</v>
      </c>
      <c r="N796" s="6">
        <f>STANDARDIZE(F:F,'Estatística'!$E$2,$M$2)</f>
        <v>0.5156128134</v>
      </c>
      <c r="O796" s="6">
        <f>STANDARDIZE(F:F,'Estatística'!$C$2,$L$2)</f>
        <v>0.4241580147</v>
      </c>
    </row>
    <row r="797" ht="15.75" customHeight="1">
      <c r="A797" s="1">
        <v>63.0</v>
      </c>
      <c r="B797" s="2" t="s">
        <v>205</v>
      </c>
      <c r="C797" s="2" t="s">
        <v>206</v>
      </c>
      <c r="D797" s="2" t="s">
        <v>25</v>
      </c>
      <c r="E797" s="2" t="s">
        <v>36</v>
      </c>
      <c r="F797" s="3">
        <v>38.14</v>
      </c>
      <c r="G797" s="4">
        <v>45072.0</v>
      </c>
      <c r="H797" s="5">
        <f>IFERROR(__xludf.DUMMYFUNCTION("SPLIT(G797,""/"",TRUE)"),26.0)</f>
        <v>26</v>
      </c>
      <c r="I797" s="5">
        <f>IFERROR(__xludf.DUMMYFUNCTION("""COMPUTED_VALUE"""),5.0)</f>
        <v>5</v>
      </c>
      <c r="J797" s="5">
        <f>IFERROR(__xludf.DUMMYFUNCTION("""COMPUTED_VALUE"""),2023.0)</f>
        <v>2023</v>
      </c>
      <c r="N797" s="6">
        <f>STANDARDIZE(F:F,'Estatística'!$E$2,$M$2)</f>
        <v>0.6998512628</v>
      </c>
      <c r="O797" s="6">
        <f>STANDARDIZE(F:F,'Estatística'!$C$2,$L$2)</f>
        <v>0.4664472018</v>
      </c>
    </row>
    <row r="798" ht="15.75" customHeight="1">
      <c r="A798" s="1">
        <v>56.0</v>
      </c>
      <c r="B798" s="2" t="s">
        <v>107</v>
      </c>
      <c r="C798" s="2" t="s">
        <v>108</v>
      </c>
      <c r="D798" s="2" t="s">
        <v>19</v>
      </c>
      <c r="E798" s="2" t="s">
        <v>44</v>
      </c>
      <c r="F798" s="3">
        <v>37.03</v>
      </c>
      <c r="G798" s="4">
        <v>45073.0</v>
      </c>
      <c r="H798" s="5">
        <f>IFERROR(__xludf.DUMMYFUNCTION("SPLIT(G798,""/"",TRUE)"),27.0)</f>
        <v>27</v>
      </c>
      <c r="I798" s="5">
        <f>IFERROR(__xludf.DUMMYFUNCTION("""COMPUTED_VALUE"""),5.0)</f>
        <v>5</v>
      </c>
      <c r="J798" s="5">
        <f>IFERROR(__xludf.DUMMYFUNCTION("""COMPUTED_VALUE"""),2023.0)</f>
        <v>2023</v>
      </c>
      <c r="N798" s="6">
        <f>STANDARDIZE(F:F,'Estatística'!$E$2,$M$2)</f>
        <v>0.638622317</v>
      </c>
      <c r="O798" s="6">
        <f>STANDARDIZE(F:F,'Estatística'!$C$2,$L$2)</f>
        <v>0.4523930109</v>
      </c>
    </row>
    <row r="799" ht="15.75" customHeight="1">
      <c r="A799" s="1">
        <v>89.0</v>
      </c>
      <c r="B799" s="2" t="s">
        <v>115</v>
      </c>
      <c r="C799" s="2" t="s">
        <v>116</v>
      </c>
      <c r="D799" s="2" t="s">
        <v>25</v>
      </c>
      <c r="E799" s="2" t="s">
        <v>36</v>
      </c>
      <c r="F799" s="3">
        <v>37.24</v>
      </c>
      <c r="G799" s="4">
        <v>45073.0</v>
      </c>
      <c r="H799" s="5">
        <f>IFERROR(__xludf.DUMMYFUNCTION("SPLIT(G799,""/"",TRUE)"),27.0)</f>
        <v>27</v>
      </c>
      <c r="I799" s="5">
        <f>IFERROR(__xludf.DUMMYFUNCTION("""COMPUTED_VALUE"""),5.0)</f>
        <v>5</v>
      </c>
      <c r="J799" s="5">
        <f>IFERROR(__xludf.DUMMYFUNCTION("""COMPUTED_VALUE"""),2023.0)</f>
        <v>2023</v>
      </c>
      <c r="N799" s="6">
        <f>STANDARDIZE(F:F,'Estatística'!$E$2,$M$2)</f>
        <v>0.6502061716</v>
      </c>
      <c r="O799" s="6">
        <f>STANDARDIZE(F:F,'Estatística'!$C$2,$L$2)</f>
        <v>0.4550519119</v>
      </c>
    </row>
    <row r="800" ht="15.75" customHeight="1">
      <c r="A800" s="1">
        <v>71.0</v>
      </c>
      <c r="B800" s="2" t="s">
        <v>130</v>
      </c>
      <c r="C800" s="2" t="s">
        <v>131</v>
      </c>
      <c r="D800" s="2" t="s">
        <v>25</v>
      </c>
      <c r="E800" s="2" t="s">
        <v>33</v>
      </c>
      <c r="F800" s="3">
        <v>29.2</v>
      </c>
      <c r="G800" s="4">
        <v>45073.0</v>
      </c>
      <c r="H800" s="5">
        <f>IFERROR(__xludf.DUMMYFUNCTION("SPLIT(G800,""/"",TRUE)"),27.0)</f>
        <v>27</v>
      </c>
      <c r="I800" s="5">
        <f>IFERROR(__xludf.DUMMYFUNCTION("""COMPUTED_VALUE"""),5.0)</f>
        <v>5</v>
      </c>
      <c r="J800" s="5">
        <f>IFERROR(__xludf.DUMMYFUNCTION("""COMPUTED_VALUE"""),2023.0)</f>
        <v>2023</v>
      </c>
      <c r="N800" s="6">
        <f>STANDARDIZE(F:F,'Estatística'!$E$2,$M$2)</f>
        <v>0.2067100241</v>
      </c>
      <c r="O800" s="6">
        <f>STANDARDIZE(F:F,'Estatística'!$C$2,$L$2)</f>
        <v>0.3532539884</v>
      </c>
    </row>
    <row r="801" ht="15.75" customHeight="1">
      <c r="A801" s="1">
        <v>66.0</v>
      </c>
      <c r="B801" s="2" t="s">
        <v>130</v>
      </c>
      <c r="C801" s="2" t="s">
        <v>138</v>
      </c>
      <c r="D801" s="2" t="s">
        <v>25</v>
      </c>
      <c r="E801" s="2" t="s">
        <v>28</v>
      </c>
      <c r="F801" s="3">
        <v>42.2</v>
      </c>
      <c r="G801" s="4">
        <v>45073.0</v>
      </c>
      <c r="H801" s="5">
        <f>IFERROR(__xludf.DUMMYFUNCTION("SPLIT(G801,""/"",TRUE)"),27.0)</f>
        <v>27</v>
      </c>
      <c r="I801" s="5">
        <f>IFERROR(__xludf.DUMMYFUNCTION("""COMPUTED_VALUE"""),5.0)</f>
        <v>5</v>
      </c>
      <c r="J801" s="5">
        <f>IFERROR(__xludf.DUMMYFUNCTION("""COMPUTED_VALUE"""),2023.0)</f>
        <v>2023</v>
      </c>
      <c r="N801" s="6">
        <f>STANDARDIZE(F:F,'Estatística'!$E$2,$M$2)</f>
        <v>0.923805785</v>
      </c>
      <c r="O801" s="6">
        <f>STANDARDIZE(F:F,'Estatística'!$C$2,$L$2)</f>
        <v>0.5178526209</v>
      </c>
    </row>
    <row r="802" ht="15.75" customHeight="1">
      <c r="A802" s="1">
        <v>1.0</v>
      </c>
      <c r="B802" s="2" t="s">
        <v>174</v>
      </c>
      <c r="C802" s="2" t="s">
        <v>175</v>
      </c>
      <c r="D802" s="2" t="s">
        <v>19</v>
      </c>
      <c r="E802" s="2" t="s">
        <v>42</v>
      </c>
      <c r="F802" s="3">
        <v>8.98</v>
      </c>
      <c r="G802" s="4">
        <v>45073.0</v>
      </c>
      <c r="H802" s="5">
        <f>IFERROR(__xludf.DUMMYFUNCTION("SPLIT(G802,""/"",TRUE)"),27.0)</f>
        <v>27</v>
      </c>
      <c r="I802" s="5">
        <f>IFERROR(__xludf.DUMMYFUNCTION("""COMPUTED_VALUE"""),5.0)</f>
        <v>5</v>
      </c>
      <c r="J802" s="5">
        <f>IFERROR(__xludf.DUMMYFUNCTION("""COMPUTED_VALUE"""),2023.0)</f>
        <v>2023</v>
      </c>
      <c r="N802" s="6">
        <f>STANDARDIZE(F:F,'Estatística'!$E$2,$M$2)</f>
        <v>-0.9086496903</v>
      </c>
      <c r="O802" s="6">
        <f>STANDARDIZE(F:F,'Estatística'!$C$2,$L$2)</f>
        <v>0.09723980755</v>
      </c>
    </row>
    <row r="803" ht="15.75" customHeight="1">
      <c r="A803" s="1">
        <v>97.0</v>
      </c>
      <c r="B803" s="2" t="s">
        <v>60</v>
      </c>
      <c r="C803" s="2" t="s">
        <v>61</v>
      </c>
      <c r="D803" s="2" t="s">
        <v>19</v>
      </c>
      <c r="E803" s="2" t="s">
        <v>44</v>
      </c>
      <c r="F803" s="3">
        <v>38.48</v>
      </c>
      <c r="G803" s="4">
        <v>45073.0</v>
      </c>
      <c r="H803" s="5">
        <f>IFERROR(__xludf.DUMMYFUNCTION("SPLIT(G803,""/"",TRUE)"),27.0)</f>
        <v>27</v>
      </c>
      <c r="I803" s="5">
        <f>IFERROR(__xludf.DUMMYFUNCTION("""COMPUTED_VALUE"""),5.0)</f>
        <v>5</v>
      </c>
      <c r="J803" s="5">
        <f>IFERROR(__xludf.DUMMYFUNCTION("""COMPUTED_VALUE"""),2023.0)</f>
        <v>2023</v>
      </c>
      <c r="N803" s="6">
        <f>STANDARDIZE(F:F,'Estatística'!$E$2,$M$2)</f>
        <v>0.718606075</v>
      </c>
      <c r="O803" s="6">
        <f>STANDARDIZE(F:F,'Estatística'!$C$2,$L$2)</f>
        <v>0.4707520891</v>
      </c>
    </row>
    <row r="804" ht="15.75" customHeight="1">
      <c r="A804" s="1">
        <v>1.0</v>
      </c>
      <c r="B804" s="2" t="s">
        <v>174</v>
      </c>
      <c r="C804" s="2" t="s">
        <v>175</v>
      </c>
      <c r="D804" s="2" t="s">
        <v>25</v>
      </c>
      <c r="E804" s="2" t="s">
        <v>37</v>
      </c>
      <c r="F804" s="3">
        <v>16.3</v>
      </c>
      <c r="G804" s="4">
        <v>45074.0</v>
      </c>
      <c r="H804" s="5">
        <f>IFERROR(__xludf.DUMMYFUNCTION("SPLIT(G804,""/"",TRUE)"),28.0)</f>
        <v>28</v>
      </c>
      <c r="I804" s="5">
        <f>IFERROR(__xludf.DUMMYFUNCTION("""COMPUTED_VALUE"""),5.0)</f>
        <v>5</v>
      </c>
      <c r="J804" s="5">
        <f>IFERROR(__xludf.DUMMYFUNCTION("""COMPUTED_VALUE"""),2023.0)</f>
        <v>2023</v>
      </c>
      <c r="N804" s="6">
        <f>STANDARDIZE(F:F,'Estatística'!$E$2,$M$2)</f>
        <v>-0.5048696157</v>
      </c>
      <c r="O804" s="6">
        <f>STANDARDIZE(F:F,'Estatística'!$C$2,$L$2)</f>
        <v>0.1899214991</v>
      </c>
    </row>
    <row r="805" ht="15.75" customHeight="1">
      <c r="A805" s="1">
        <v>5.0</v>
      </c>
      <c r="B805" s="2" t="s">
        <v>147</v>
      </c>
      <c r="C805" s="2" t="s">
        <v>148</v>
      </c>
      <c r="D805" s="2" t="s">
        <v>19</v>
      </c>
      <c r="E805" s="2" t="s">
        <v>51</v>
      </c>
      <c r="F805" s="3">
        <v>65.19</v>
      </c>
      <c r="G805" s="4">
        <v>45074.0</v>
      </c>
      <c r="H805" s="5">
        <f>IFERROR(__xludf.DUMMYFUNCTION("SPLIT(G805,""/"",TRUE)"),28.0)</f>
        <v>28</v>
      </c>
      <c r="I805" s="5">
        <f>IFERROR(__xludf.DUMMYFUNCTION("""COMPUTED_VALUE"""),5.0)</f>
        <v>5</v>
      </c>
      <c r="J805" s="5">
        <f>IFERROR(__xludf.DUMMYFUNCTION("""COMPUTED_VALUE"""),2023.0)</f>
        <v>2023</v>
      </c>
      <c r="N805" s="6">
        <f>STANDARDIZE(F:F,'Estatística'!$E$2,$M$2)</f>
        <v>2.191962058</v>
      </c>
      <c r="O805" s="6">
        <f>STANDARDIZE(F:F,'Estatística'!$C$2,$L$2)</f>
        <v>0.8089389719</v>
      </c>
    </row>
    <row r="806" ht="15.75" customHeight="1">
      <c r="A806" s="1">
        <v>4.0</v>
      </c>
      <c r="B806" s="2" t="s">
        <v>98</v>
      </c>
      <c r="C806" s="2" t="s">
        <v>99</v>
      </c>
      <c r="D806" s="2" t="s">
        <v>25</v>
      </c>
      <c r="E806" s="2" t="s">
        <v>36</v>
      </c>
      <c r="F806" s="3">
        <v>27.62</v>
      </c>
      <c r="G806" s="4">
        <v>45074.0</v>
      </c>
      <c r="H806" s="5">
        <f>IFERROR(__xludf.DUMMYFUNCTION("SPLIT(G806,""/"",TRUE)"),28.0)</f>
        <v>28</v>
      </c>
      <c r="I806" s="5">
        <f>IFERROR(__xludf.DUMMYFUNCTION("""COMPUTED_VALUE"""),5.0)</f>
        <v>5</v>
      </c>
      <c r="J806" s="5">
        <f>IFERROR(__xludf.DUMMYFUNCTION("""COMPUTED_VALUE"""),2023.0)</f>
        <v>2023</v>
      </c>
      <c r="N806" s="6">
        <f>STANDARDIZE(F:F,'Estatística'!$E$2,$M$2)</f>
        <v>0.1195553085</v>
      </c>
      <c r="O806" s="6">
        <f>STANDARDIZE(F:F,'Estatística'!$C$2,$L$2)</f>
        <v>0.3332489238</v>
      </c>
    </row>
    <row r="807" ht="15.75" customHeight="1">
      <c r="A807" s="1">
        <v>7.0</v>
      </c>
      <c r="B807" s="2" t="s">
        <v>94</v>
      </c>
      <c r="C807" s="2" t="s">
        <v>95</v>
      </c>
      <c r="D807" s="2" t="s">
        <v>19</v>
      </c>
      <c r="E807" s="2" t="s">
        <v>57</v>
      </c>
      <c r="F807" s="3">
        <v>24.78</v>
      </c>
      <c r="G807" s="4">
        <v>45074.0</v>
      </c>
      <c r="H807" s="5">
        <f>IFERROR(__xludf.DUMMYFUNCTION("SPLIT(G807,""/"",TRUE)"),28.0)</f>
        <v>28</v>
      </c>
      <c r="I807" s="5">
        <f>IFERROR(__xludf.DUMMYFUNCTION("""COMPUTED_VALUE"""),5.0)</f>
        <v>5</v>
      </c>
      <c r="J807" s="5">
        <f>IFERROR(__xludf.DUMMYFUNCTION("""COMPUTED_VALUE"""),2023.0)</f>
        <v>2023</v>
      </c>
      <c r="N807" s="6">
        <f>STANDARDIZE(F:F,'Estatística'!$E$2,$M$2)</f>
        <v>-0.03710253467</v>
      </c>
      <c r="O807" s="6">
        <f>STANDARDIZE(F:F,'Estatística'!$C$2,$L$2)</f>
        <v>0.2972904533</v>
      </c>
    </row>
    <row r="808" ht="15.75" customHeight="1">
      <c r="A808" s="1">
        <v>70.0</v>
      </c>
      <c r="B808" s="2" t="s">
        <v>132</v>
      </c>
      <c r="C808" s="2" t="s">
        <v>133</v>
      </c>
      <c r="D808" s="2" t="s">
        <v>19</v>
      </c>
      <c r="E808" s="2" t="s">
        <v>41</v>
      </c>
      <c r="F808" s="3">
        <v>17.14</v>
      </c>
      <c r="G808" s="4">
        <v>45074.0</v>
      </c>
      <c r="H808" s="5">
        <f>IFERROR(__xludf.DUMMYFUNCTION("SPLIT(G808,""/"",TRUE)"),28.0)</f>
        <v>28</v>
      </c>
      <c r="I808" s="5">
        <f>IFERROR(__xludf.DUMMYFUNCTION("""COMPUTED_VALUE"""),5.0)</f>
        <v>5</v>
      </c>
      <c r="J808" s="5">
        <f>IFERROR(__xludf.DUMMYFUNCTION("""COMPUTED_VALUE"""),2023.0)</f>
        <v>2023</v>
      </c>
      <c r="N808" s="6">
        <f>STANDARDIZE(F:F,'Estatística'!$E$2,$M$2)</f>
        <v>-0.4585341973</v>
      </c>
      <c r="O808" s="6">
        <f>STANDARDIZE(F:F,'Estatística'!$C$2,$L$2)</f>
        <v>0.2005571031</v>
      </c>
    </row>
    <row r="809" ht="15.75" customHeight="1">
      <c r="A809" s="1">
        <v>31.0</v>
      </c>
      <c r="B809" s="2" t="s">
        <v>209</v>
      </c>
      <c r="C809" s="2" t="s">
        <v>210</v>
      </c>
      <c r="D809" s="2" t="s">
        <v>19</v>
      </c>
      <c r="E809" s="2" t="s">
        <v>33</v>
      </c>
      <c r="F809" s="3">
        <v>32.1</v>
      </c>
      <c r="G809" s="4">
        <v>45074.0</v>
      </c>
      <c r="H809" s="5">
        <f>IFERROR(__xludf.DUMMYFUNCTION("SPLIT(G809,""/"",TRUE)"),28.0)</f>
        <v>28</v>
      </c>
      <c r="I809" s="5">
        <f>IFERROR(__xludf.DUMMYFUNCTION("""COMPUTED_VALUE"""),5.0)</f>
        <v>5</v>
      </c>
      <c r="J809" s="5">
        <f>IFERROR(__xludf.DUMMYFUNCTION("""COMPUTED_VALUE"""),2023.0)</f>
        <v>2023</v>
      </c>
      <c r="N809" s="6">
        <f>STANDARDIZE(F:F,'Estatística'!$E$2,$M$2)</f>
        <v>0.36667754</v>
      </c>
      <c r="O809" s="6">
        <f>STANDARDIZE(F:F,'Estatística'!$C$2,$L$2)</f>
        <v>0.3899721448</v>
      </c>
    </row>
    <row r="810" ht="15.75" customHeight="1">
      <c r="A810" s="1">
        <v>76.0</v>
      </c>
      <c r="B810" s="2" t="s">
        <v>193</v>
      </c>
      <c r="C810" s="2" t="s">
        <v>194</v>
      </c>
      <c r="D810" s="2" t="s">
        <v>25</v>
      </c>
      <c r="E810" s="2" t="s">
        <v>26</v>
      </c>
      <c r="F810" s="3">
        <v>55.97</v>
      </c>
      <c r="G810" s="4">
        <v>45078.0</v>
      </c>
      <c r="H810" s="5">
        <f>IFERROR(__xludf.DUMMYFUNCTION("SPLIT(G810,""/"",TRUE)"),1.0)</f>
        <v>1</v>
      </c>
      <c r="I810" s="5">
        <f>IFERROR(__xludf.DUMMYFUNCTION("""COMPUTED_VALUE"""),6.0)</f>
        <v>6</v>
      </c>
      <c r="J810" s="5">
        <f>IFERROR(__xludf.DUMMYFUNCTION("""COMPUTED_VALUE"""),2023.0)</f>
        <v>2023</v>
      </c>
      <c r="N810" s="6">
        <f>STANDARDIZE(F:F,'Estatística'!$E$2,$M$2)</f>
        <v>1.68337568</v>
      </c>
      <c r="O810" s="6">
        <f>STANDARDIZE(F:F,'Estatística'!$C$2,$L$2)</f>
        <v>0.6922005571</v>
      </c>
    </row>
    <row r="811" ht="15.75" customHeight="1">
      <c r="A811" s="1">
        <v>48.0</v>
      </c>
      <c r="B811" s="2" t="s">
        <v>39</v>
      </c>
      <c r="C811" s="2" t="s">
        <v>43</v>
      </c>
      <c r="D811" s="2" t="s">
        <v>25</v>
      </c>
      <c r="E811" s="2" t="s">
        <v>70</v>
      </c>
      <c r="F811" s="3">
        <v>11.65</v>
      </c>
      <c r="G811" s="4">
        <v>45078.0</v>
      </c>
      <c r="H811" s="5">
        <f>IFERROR(__xludf.DUMMYFUNCTION("SPLIT(G811,""/"",TRUE)"),1.0)</f>
        <v>1</v>
      </c>
      <c r="I811" s="5">
        <f>IFERROR(__xludf.DUMMYFUNCTION("""COMPUTED_VALUE"""),6.0)</f>
        <v>6</v>
      </c>
      <c r="J811" s="5">
        <f>IFERROR(__xludf.DUMMYFUNCTION("""COMPUTED_VALUE"""),2023.0)</f>
        <v>2023</v>
      </c>
      <c r="N811" s="6">
        <f>STANDARDIZE(F:F,'Estatística'!$E$2,$M$2)</f>
        <v>-0.7613692533</v>
      </c>
      <c r="O811" s="6">
        <f>STANDARDIZE(F:F,'Estatística'!$C$2,$L$2)</f>
        <v>0.1310458344</v>
      </c>
    </row>
    <row r="812" ht="15.75" customHeight="1">
      <c r="A812" s="1">
        <v>23.0</v>
      </c>
      <c r="B812" s="2" t="s">
        <v>215</v>
      </c>
      <c r="C812" s="2" t="s">
        <v>216</v>
      </c>
      <c r="D812" s="2" t="s">
        <v>25</v>
      </c>
      <c r="E812" s="2" t="s">
        <v>28</v>
      </c>
      <c r="F812" s="3">
        <v>39.47</v>
      </c>
      <c r="G812" s="4">
        <v>45078.0</v>
      </c>
      <c r="H812" s="5">
        <f>IFERROR(__xludf.DUMMYFUNCTION("SPLIT(G812,""/"",TRUE)"),1.0)</f>
        <v>1</v>
      </c>
      <c r="I812" s="5">
        <f>IFERROR(__xludf.DUMMYFUNCTION("""COMPUTED_VALUE"""),6.0)</f>
        <v>6</v>
      </c>
      <c r="J812" s="5">
        <f>IFERROR(__xludf.DUMMYFUNCTION("""COMPUTED_VALUE"""),2023.0)</f>
        <v>2023</v>
      </c>
      <c r="N812" s="6">
        <f>STANDARDIZE(F:F,'Estatística'!$E$2,$M$2)</f>
        <v>0.7732156752</v>
      </c>
      <c r="O812" s="6">
        <f>STANDARDIZE(F:F,'Estatística'!$C$2,$L$2)</f>
        <v>0.4832869081</v>
      </c>
    </row>
    <row r="813" ht="15.75" customHeight="1">
      <c r="A813" s="1">
        <v>72.0</v>
      </c>
      <c r="B813" s="2" t="s">
        <v>113</v>
      </c>
      <c r="C813" s="2" t="s">
        <v>114</v>
      </c>
      <c r="D813" s="2" t="s">
        <v>19</v>
      </c>
      <c r="E813" s="2" t="s">
        <v>42</v>
      </c>
      <c r="F813" s="3">
        <v>16.51</v>
      </c>
      <c r="G813" s="4">
        <v>45078.0</v>
      </c>
      <c r="H813" s="5">
        <f>IFERROR(__xludf.DUMMYFUNCTION("SPLIT(G813,""/"",TRUE)"),1.0)</f>
        <v>1</v>
      </c>
      <c r="I813" s="5">
        <f>IFERROR(__xludf.DUMMYFUNCTION("""COMPUTED_VALUE"""),6.0)</f>
        <v>6</v>
      </c>
      <c r="J813" s="5">
        <f>IFERROR(__xludf.DUMMYFUNCTION("""COMPUTED_VALUE"""),2023.0)</f>
        <v>2023</v>
      </c>
      <c r="N813" s="6">
        <f>STANDARDIZE(F:F,'Estatística'!$E$2,$M$2)</f>
        <v>-0.4932857611</v>
      </c>
      <c r="O813" s="6">
        <f>STANDARDIZE(F:F,'Estatística'!$C$2,$L$2)</f>
        <v>0.1925804001</v>
      </c>
    </row>
    <row r="814" ht="15.75" customHeight="1">
      <c r="A814" s="1">
        <v>65.0</v>
      </c>
      <c r="B814" s="2" t="s">
        <v>189</v>
      </c>
      <c r="C814" s="2" t="s">
        <v>190</v>
      </c>
      <c r="D814" s="2" t="s">
        <v>19</v>
      </c>
      <c r="E814" s="2" t="s">
        <v>33</v>
      </c>
      <c r="F814" s="3">
        <v>24.73</v>
      </c>
      <c r="G814" s="4">
        <v>45079.0</v>
      </c>
      <c r="H814" s="5">
        <f>IFERROR(__xludf.DUMMYFUNCTION("SPLIT(G814,""/"",TRUE)"),2.0)</f>
        <v>2</v>
      </c>
      <c r="I814" s="5">
        <f>IFERROR(__xludf.DUMMYFUNCTION("""COMPUTED_VALUE"""),6.0)</f>
        <v>6</v>
      </c>
      <c r="J814" s="5">
        <f>IFERROR(__xludf.DUMMYFUNCTION("""COMPUTED_VALUE"""),2023.0)</f>
        <v>2023</v>
      </c>
      <c r="N814" s="6">
        <f>STANDARDIZE(F:F,'Estatística'!$E$2,$M$2)</f>
        <v>-0.03986059529</v>
      </c>
      <c r="O814" s="6">
        <f>STANDARDIZE(F:F,'Estatística'!$C$2,$L$2)</f>
        <v>0.2966573816</v>
      </c>
    </row>
    <row r="815" ht="15.75" customHeight="1">
      <c r="A815" s="1">
        <v>69.0</v>
      </c>
      <c r="B815" s="2" t="s">
        <v>88</v>
      </c>
      <c r="C815" s="2" t="s">
        <v>125</v>
      </c>
      <c r="D815" s="2" t="s">
        <v>19</v>
      </c>
      <c r="E815" s="2" t="s">
        <v>37</v>
      </c>
      <c r="F815" s="3">
        <v>15.87</v>
      </c>
      <c r="G815" s="4">
        <v>45079.0</v>
      </c>
      <c r="H815" s="5">
        <f>IFERROR(__xludf.DUMMYFUNCTION("SPLIT(G815,""/"",TRUE)"),2.0)</f>
        <v>2</v>
      </c>
      <c r="I815" s="5">
        <f>IFERROR(__xludf.DUMMYFUNCTION("""COMPUTED_VALUE"""),6.0)</f>
        <v>6</v>
      </c>
      <c r="J815" s="5">
        <f>IFERROR(__xludf.DUMMYFUNCTION("""COMPUTED_VALUE"""),2023.0)</f>
        <v>2023</v>
      </c>
      <c r="N815" s="6">
        <f>STANDARDIZE(F:F,'Estatística'!$E$2,$M$2)</f>
        <v>-0.528588937</v>
      </c>
      <c r="O815" s="6">
        <f>STANDARDIZE(F:F,'Estatística'!$C$2,$L$2)</f>
        <v>0.1844770828</v>
      </c>
    </row>
    <row r="816" ht="15.75" customHeight="1">
      <c r="A816" s="1">
        <v>19.0</v>
      </c>
      <c r="B816" s="2" t="s">
        <v>39</v>
      </c>
      <c r="C816" s="2" t="s">
        <v>173</v>
      </c>
      <c r="D816" s="2" t="s">
        <v>19</v>
      </c>
      <c r="E816" s="2" t="s">
        <v>41</v>
      </c>
      <c r="F816" s="3">
        <v>16.33</v>
      </c>
      <c r="G816" s="4">
        <v>45079.0</v>
      </c>
      <c r="H816" s="5">
        <f>IFERROR(__xludf.DUMMYFUNCTION("SPLIT(G816,""/"",TRUE)"),2.0)</f>
        <v>2</v>
      </c>
      <c r="I816" s="5">
        <f>IFERROR(__xludf.DUMMYFUNCTION("""COMPUTED_VALUE"""),6.0)</f>
        <v>6</v>
      </c>
      <c r="J816" s="5">
        <f>IFERROR(__xludf.DUMMYFUNCTION("""COMPUTED_VALUE"""),2023.0)</f>
        <v>2023</v>
      </c>
      <c r="N816" s="6">
        <f>STANDARDIZE(F:F,'Estatística'!$E$2,$M$2)</f>
        <v>-0.5032147793</v>
      </c>
      <c r="O816" s="6">
        <f>STANDARDIZE(F:F,'Estatística'!$C$2,$L$2)</f>
        <v>0.1903013421</v>
      </c>
    </row>
    <row r="817" ht="15.75" customHeight="1">
      <c r="A817" s="1">
        <v>20.0</v>
      </c>
      <c r="B817" s="2" t="s">
        <v>141</v>
      </c>
      <c r="C817" s="2" t="s">
        <v>142</v>
      </c>
      <c r="D817" s="2" t="s">
        <v>25</v>
      </c>
      <c r="E817" s="2" t="s">
        <v>20</v>
      </c>
      <c r="F817" s="3">
        <v>10.83</v>
      </c>
      <c r="G817" s="4">
        <v>45079.0</v>
      </c>
      <c r="H817" s="5">
        <f>IFERROR(__xludf.DUMMYFUNCTION("SPLIT(G817,""/"",TRUE)"),2.0)</f>
        <v>2</v>
      </c>
      <c r="I817" s="5">
        <f>IFERROR(__xludf.DUMMYFUNCTION("""COMPUTED_VALUE"""),6.0)</f>
        <v>6</v>
      </c>
      <c r="J817" s="5">
        <f>IFERROR(__xludf.DUMMYFUNCTION("""COMPUTED_VALUE"""),2023.0)</f>
        <v>2023</v>
      </c>
      <c r="N817" s="6">
        <f>STANDARDIZE(F:F,'Estatística'!$E$2,$M$2)</f>
        <v>-0.8066014474</v>
      </c>
      <c r="O817" s="6">
        <f>STANDARDIZE(F:F,'Estatística'!$C$2,$L$2)</f>
        <v>0.1206634591</v>
      </c>
    </row>
    <row r="818" ht="15.75" customHeight="1">
      <c r="A818" s="1">
        <v>5.0</v>
      </c>
      <c r="B818" s="2" t="s">
        <v>147</v>
      </c>
      <c r="C818" s="2" t="s">
        <v>148</v>
      </c>
      <c r="D818" s="2" t="s">
        <v>25</v>
      </c>
      <c r="E818" s="2" t="s">
        <v>32</v>
      </c>
      <c r="F818" s="3">
        <v>38.91</v>
      </c>
      <c r="G818" s="4">
        <v>45079.0</v>
      </c>
      <c r="H818" s="5">
        <f>IFERROR(__xludf.DUMMYFUNCTION("SPLIT(G818,""/"",TRUE)"),2.0)</f>
        <v>2</v>
      </c>
      <c r="I818" s="5">
        <f>IFERROR(__xludf.DUMMYFUNCTION("""COMPUTED_VALUE"""),6.0)</f>
        <v>6</v>
      </c>
      <c r="J818" s="5">
        <f>IFERROR(__xludf.DUMMYFUNCTION("""COMPUTED_VALUE"""),2023.0)</f>
        <v>2023</v>
      </c>
      <c r="N818" s="6">
        <f>STANDARDIZE(F:F,'Estatística'!$E$2,$M$2)</f>
        <v>0.7423253963</v>
      </c>
      <c r="O818" s="6">
        <f>STANDARDIZE(F:F,'Estatística'!$C$2,$L$2)</f>
        <v>0.4761965054</v>
      </c>
    </row>
    <row r="819" ht="15.75" customHeight="1">
      <c r="A819" s="1">
        <v>15.0</v>
      </c>
      <c r="B819" s="2" t="s">
        <v>53</v>
      </c>
      <c r="C819" s="2" t="s">
        <v>54</v>
      </c>
      <c r="D819" s="2" t="s">
        <v>19</v>
      </c>
      <c r="E819" s="2" t="s">
        <v>44</v>
      </c>
      <c r="F819" s="3">
        <v>27.89</v>
      </c>
      <c r="G819" s="4">
        <v>45079.0</v>
      </c>
      <c r="H819" s="5">
        <f>IFERROR(__xludf.DUMMYFUNCTION("SPLIT(G819,""/"",TRUE)"),2.0)</f>
        <v>2</v>
      </c>
      <c r="I819" s="5">
        <f>IFERROR(__xludf.DUMMYFUNCTION("""COMPUTED_VALUE"""),6.0)</f>
        <v>6</v>
      </c>
      <c r="J819" s="5">
        <f>IFERROR(__xludf.DUMMYFUNCTION("""COMPUTED_VALUE"""),2023.0)</f>
        <v>2023</v>
      </c>
      <c r="N819" s="6">
        <f>STANDARDIZE(F:F,'Estatística'!$E$2,$M$2)</f>
        <v>0.1344488358</v>
      </c>
      <c r="O819" s="6">
        <f>STANDARDIZE(F:F,'Estatística'!$C$2,$L$2)</f>
        <v>0.3366675108</v>
      </c>
    </row>
    <row r="820" ht="15.75" customHeight="1">
      <c r="A820" s="1">
        <v>97.0</v>
      </c>
      <c r="B820" s="2" t="s">
        <v>60</v>
      </c>
      <c r="C820" s="2" t="s">
        <v>61</v>
      </c>
      <c r="D820" s="2" t="s">
        <v>19</v>
      </c>
      <c r="E820" s="2" t="s">
        <v>38</v>
      </c>
      <c r="F820" s="3">
        <v>3.17</v>
      </c>
      <c r="G820" s="4">
        <v>45079.0</v>
      </c>
      <c r="H820" s="5">
        <f>IFERROR(__xludf.DUMMYFUNCTION("SPLIT(G820,""/"",TRUE)"),2.0)</f>
        <v>2</v>
      </c>
      <c r="I820" s="5">
        <f>IFERROR(__xludf.DUMMYFUNCTION("""COMPUTED_VALUE"""),6.0)</f>
        <v>6</v>
      </c>
      <c r="J820" s="5">
        <f>IFERROR(__xludf.DUMMYFUNCTION("""COMPUTED_VALUE"""),2023.0)</f>
        <v>2023</v>
      </c>
      <c r="N820" s="6">
        <f>STANDARDIZE(F:F,'Estatística'!$E$2,$M$2)</f>
        <v>-1.229136334</v>
      </c>
      <c r="O820" s="6">
        <f>STANDARDIZE(F:F,'Estatística'!$C$2,$L$2)</f>
        <v>0.02367688022</v>
      </c>
    </row>
    <row r="821" ht="15.75" customHeight="1">
      <c r="A821" s="1">
        <v>63.0</v>
      </c>
      <c r="B821" s="2" t="s">
        <v>205</v>
      </c>
      <c r="C821" s="2" t="s">
        <v>206</v>
      </c>
      <c r="D821" s="2" t="s">
        <v>19</v>
      </c>
      <c r="E821" s="2" t="s">
        <v>70</v>
      </c>
      <c r="F821" s="3">
        <v>11.0</v>
      </c>
      <c r="G821" s="4">
        <v>45079.0</v>
      </c>
      <c r="H821" s="5">
        <f>IFERROR(__xludf.DUMMYFUNCTION("SPLIT(G821,""/"",TRUE)"),2.0)</f>
        <v>2</v>
      </c>
      <c r="I821" s="5">
        <f>IFERROR(__xludf.DUMMYFUNCTION("""COMPUTED_VALUE"""),6.0)</f>
        <v>6</v>
      </c>
      <c r="J821" s="5">
        <f>IFERROR(__xludf.DUMMYFUNCTION("""COMPUTED_VALUE"""),2023.0)</f>
        <v>2023</v>
      </c>
      <c r="N821" s="6">
        <f>STANDARDIZE(F:F,'Estatística'!$E$2,$M$2)</f>
        <v>-0.7972240413</v>
      </c>
      <c r="O821" s="6">
        <f>STANDARDIZE(F:F,'Estatística'!$C$2,$L$2)</f>
        <v>0.1228159028</v>
      </c>
    </row>
    <row r="822" ht="15.75" customHeight="1">
      <c r="A822" s="1">
        <v>92.0</v>
      </c>
      <c r="B822" s="2" t="s">
        <v>92</v>
      </c>
      <c r="C822" s="2" t="s">
        <v>177</v>
      </c>
      <c r="D822" s="2" t="s">
        <v>25</v>
      </c>
      <c r="E822" s="2" t="s">
        <v>48</v>
      </c>
      <c r="F822" s="3">
        <v>56.59</v>
      </c>
      <c r="G822" s="4">
        <v>45080.0</v>
      </c>
      <c r="H822" s="5">
        <f>IFERROR(__xludf.DUMMYFUNCTION("SPLIT(G822,""/"",TRUE)"),3.0)</f>
        <v>3</v>
      </c>
      <c r="I822" s="5">
        <f>IFERROR(__xludf.DUMMYFUNCTION("""COMPUTED_VALUE"""),6.0)</f>
        <v>6</v>
      </c>
      <c r="J822" s="5">
        <f>IFERROR(__xludf.DUMMYFUNCTION("""COMPUTED_VALUE"""),2023.0)</f>
        <v>2023</v>
      </c>
      <c r="N822" s="6">
        <f>STANDARDIZE(F:F,'Estatística'!$E$2,$M$2)</f>
        <v>1.717575631</v>
      </c>
      <c r="O822" s="6">
        <f>STANDARDIZE(F:F,'Estatística'!$C$2,$L$2)</f>
        <v>0.7000506457</v>
      </c>
    </row>
    <row r="823" ht="15.75" customHeight="1">
      <c r="A823" s="1">
        <v>51.0</v>
      </c>
      <c r="B823" s="2" t="s">
        <v>213</v>
      </c>
      <c r="C823" s="2" t="s">
        <v>214</v>
      </c>
      <c r="D823" s="2" t="s">
        <v>25</v>
      </c>
      <c r="E823" s="2" t="s">
        <v>27</v>
      </c>
      <c r="F823" s="3">
        <v>10.07</v>
      </c>
      <c r="G823" s="4">
        <v>45080.0</v>
      </c>
      <c r="H823" s="5">
        <f>IFERROR(__xludf.DUMMYFUNCTION("SPLIT(G823,""/"",TRUE)"),3.0)</f>
        <v>3</v>
      </c>
      <c r="I823" s="5">
        <f>IFERROR(__xludf.DUMMYFUNCTION("""COMPUTED_VALUE"""),6.0)</f>
        <v>6</v>
      </c>
      <c r="J823" s="5">
        <f>IFERROR(__xludf.DUMMYFUNCTION("""COMPUTED_VALUE"""),2023.0)</f>
        <v>2023</v>
      </c>
      <c r="N823" s="6">
        <f>STANDARDIZE(F:F,'Estatística'!$E$2,$M$2)</f>
        <v>-0.8485239688</v>
      </c>
      <c r="O823" s="6">
        <f>STANDARDIZE(F:F,'Estatística'!$C$2,$L$2)</f>
        <v>0.1110407698</v>
      </c>
    </row>
    <row r="824" ht="15.75" customHeight="1">
      <c r="A824" s="1">
        <v>45.0</v>
      </c>
      <c r="B824" s="2" t="s">
        <v>201</v>
      </c>
      <c r="C824" s="2" t="s">
        <v>202</v>
      </c>
      <c r="D824" s="2" t="s">
        <v>19</v>
      </c>
      <c r="E824" s="2" t="s">
        <v>21</v>
      </c>
      <c r="F824" s="3">
        <v>14.01</v>
      </c>
      <c r="G824" s="4">
        <v>45080.0</v>
      </c>
      <c r="H824" s="5">
        <f>IFERROR(__xludf.DUMMYFUNCTION("SPLIT(G824,""/"",TRUE)"),3.0)</f>
        <v>3</v>
      </c>
      <c r="I824" s="5">
        <f>IFERROR(__xludf.DUMMYFUNCTION("""COMPUTED_VALUE"""),6.0)</f>
        <v>6</v>
      </c>
      <c r="J824" s="5">
        <f>IFERROR(__xludf.DUMMYFUNCTION("""COMPUTED_VALUE"""),2023.0)</f>
        <v>2023</v>
      </c>
      <c r="N824" s="6">
        <f>STANDARDIZE(F:F,'Estatística'!$E$2,$M$2)</f>
        <v>-0.631188792</v>
      </c>
      <c r="O824" s="6">
        <f>STANDARDIZE(F:F,'Estatística'!$C$2,$L$2)</f>
        <v>0.1609268169</v>
      </c>
    </row>
    <row r="825" ht="15.75" customHeight="1">
      <c r="A825" s="1">
        <v>74.0</v>
      </c>
      <c r="B825" s="2" t="s">
        <v>17</v>
      </c>
      <c r="C825" s="2" t="s">
        <v>104</v>
      </c>
      <c r="D825" s="2" t="s">
        <v>25</v>
      </c>
      <c r="E825" s="2" t="s">
        <v>45</v>
      </c>
      <c r="F825" s="3">
        <v>2.54</v>
      </c>
      <c r="G825" s="4">
        <v>45080.0</v>
      </c>
      <c r="H825" s="5">
        <f>IFERROR(__xludf.DUMMYFUNCTION("SPLIT(G825,""/"",TRUE)"),3.0)</f>
        <v>3</v>
      </c>
      <c r="I825" s="5">
        <f>IFERROR(__xludf.DUMMYFUNCTION("""COMPUTED_VALUE"""),6.0)</f>
        <v>6</v>
      </c>
      <c r="J825" s="5">
        <f>IFERROR(__xludf.DUMMYFUNCTION("""COMPUTED_VALUE"""),2023.0)</f>
        <v>2023</v>
      </c>
      <c r="N825" s="6">
        <f>STANDARDIZE(F:F,'Estatística'!$E$2,$M$2)</f>
        <v>-1.263887898</v>
      </c>
      <c r="O825" s="6">
        <f>STANDARDIZE(F:F,'Estatística'!$C$2,$L$2)</f>
        <v>0.01570017726</v>
      </c>
    </row>
    <row r="826" ht="15.75" customHeight="1">
      <c r="A826" s="1">
        <v>42.0</v>
      </c>
      <c r="B826" s="2" t="s">
        <v>75</v>
      </c>
      <c r="C826" s="2" t="s">
        <v>150</v>
      </c>
      <c r="D826" s="2" t="s">
        <v>25</v>
      </c>
      <c r="E826" s="2" t="s">
        <v>44</v>
      </c>
      <c r="F826" s="3">
        <v>36.62</v>
      </c>
      <c r="G826" s="4">
        <v>45080.0</v>
      </c>
      <c r="H826" s="5">
        <f>IFERROR(__xludf.DUMMYFUNCTION("SPLIT(G826,""/"",TRUE)"),3.0)</f>
        <v>3</v>
      </c>
      <c r="I826" s="5">
        <f>IFERROR(__xludf.DUMMYFUNCTION("""COMPUTED_VALUE"""),6.0)</f>
        <v>6</v>
      </c>
      <c r="J826" s="5">
        <f>IFERROR(__xludf.DUMMYFUNCTION("""COMPUTED_VALUE"""),2023.0)</f>
        <v>2023</v>
      </c>
      <c r="N826" s="6">
        <f>STANDARDIZE(F:F,'Estatística'!$E$2,$M$2)</f>
        <v>0.6160062199</v>
      </c>
      <c r="O826" s="6">
        <f>STANDARDIZE(F:F,'Estatística'!$C$2,$L$2)</f>
        <v>0.4472018232</v>
      </c>
    </row>
    <row r="827" ht="15.75" customHeight="1">
      <c r="A827" s="1">
        <v>82.0</v>
      </c>
      <c r="B827" s="2" t="s">
        <v>211</v>
      </c>
      <c r="C827" s="2" t="s">
        <v>212</v>
      </c>
      <c r="D827" s="2" t="s">
        <v>19</v>
      </c>
      <c r="E827" s="2" t="s">
        <v>45</v>
      </c>
      <c r="F827" s="3">
        <v>2.74</v>
      </c>
      <c r="G827" s="4">
        <v>45080.0</v>
      </c>
      <c r="H827" s="5">
        <f>IFERROR(__xludf.DUMMYFUNCTION("SPLIT(G827,""/"",TRUE)"),3.0)</f>
        <v>3</v>
      </c>
      <c r="I827" s="5">
        <f>IFERROR(__xludf.DUMMYFUNCTION("""COMPUTED_VALUE"""),6.0)</f>
        <v>6</v>
      </c>
      <c r="J827" s="5">
        <f>IFERROR(__xludf.DUMMYFUNCTION("""COMPUTED_VALUE"""),2023.0)</f>
        <v>2023</v>
      </c>
      <c r="N827" s="6">
        <f>STANDARDIZE(F:F,'Estatística'!$E$2,$M$2)</f>
        <v>-1.252855656</v>
      </c>
      <c r="O827" s="6">
        <f>STANDARDIZE(F:F,'Estatística'!$C$2,$L$2)</f>
        <v>0.01823246391</v>
      </c>
    </row>
    <row r="828" ht="15.75" customHeight="1">
      <c r="A828" s="1">
        <v>19.0</v>
      </c>
      <c r="B828" s="2" t="s">
        <v>39</v>
      </c>
      <c r="C828" s="2" t="s">
        <v>173</v>
      </c>
      <c r="D828" s="2" t="s">
        <v>25</v>
      </c>
      <c r="E828" s="2" t="s">
        <v>45</v>
      </c>
      <c r="F828" s="3">
        <v>3.75</v>
      </c>
      <c r="G828" s="4">
        <v>45080.0</v>
      </c>
      <c r="H828" s="5">
        <f>IFERROR(__xludf.DUMMYFUNCTION("SPLIT(G828,""/"",TRUE)"),3.0)</f>
        <v>3</v>
      </c>
      <c r="I828" s="5">
        <f>IFERROR(__xludf.DUMMYFUNCTION("""COMPUTED_VALUE"""),6.0)</f>
        <v>6</v>
      </c>
      <c r="J828" s="5">
        <f>IFERROR(__xludf.DUMMYFUNCTION("""COMPUTED_VALUE"""),2023.0)</f>
        <v>2023</v>
      </c>
      <c r="N828" s="6">
        <f>STANDARDIZE(F:F,'Estatística'!$E$2,$M$2)</f>
        <v>-1.197142831</v>
      </c>
      <c r="O828" s="6">
        <f>STANDARDIZE(F:F,'Estatística'!$C$2,$L$2)</f>
        <v>0.03102051152</v>
      </c>
    </row>
    <row r="829" ht="15.75" customHeight="1">
      <c r="A829" s="1">
        <v>72.0</v>
      </c>
      <c r="B829" s="2" t="s">
        <v>113</v>
      </c>
      <c r="C829" s="2" t="s">
        <v>114</v>
      </c>
      <c r="D829" s="2" t="s">
        <v>25</v>
      </c>
      <c r="E829" s="2" t="s">
        <v>38</v>
      </c>
      <c r="F829" s="3">
        <v>3.14</v>
      </c>
      <c r="G829" s="4">
        <v>45080.0</v>
      </c>
      <c r="H829" s="5">
        <f>IFERROR(__xludf.DUMMYFUNCTION("SPLIT(G829,""/"",TRUE)"),3.0)</f>
        <v>3</v>
      </c>
      <c r="I829" s="5">
        <f>IFERROR(__xludf.DUMMYFUNCTION("""COMPUTED_VALUE"""),6.0)</f>
        <v>6</v>
      </c>
      <c r="J829" s="5">
        <f>IFERROR(__xludf.DUMMYFUNCTION("""COMPUTED_VALUE"""),2023.0)</f>
        <v>2023</v>
      </c>
      <c r="N829" s="6">
        <f>STANDARDIZE(F:F,'Estatística'!$E$2,$M$2)</f>
        <v>-1.230791171</v>
      </c>
      <c r="O829" s="6">
        <f>STANDARDIZE(F:F,'Estatística'!$C$2,$L$2)</f>
        <v>0.02329703722</v>
      </c>
    </row>
    <row r="830" ht="15.75" customHeight="1">
      <c r="A830" s="1">
        <v>37.0</v>
      </c>
      <c r="B830" s="2" t="s">
        <v>225</v>
      </c>
      <c r="C830" s="2" t="s">
        <v>226</v>
      </c>
      <c r="D830" s="2" t="s">
        <v>25</v>
      </c>
      <c r="E830" s="2" t="s">
        <v>27</v>
      </c>
      <c r="F830" s="3">
        <v>12.71</v>
      </c>
      <c r="G830" s="4">
        <v>45081.0</v>
      </c>
      <c r="H830" s="5">
        <f>IFERROR(__xludf.DUMMYFUNCTION("SPLIT(G830,""/"",TRUE)"),4.0)</f>
        <v>4</v>
      </c>
      <c r="I830" s="5">
        <f>IFERROR(__xludf.DUMMYFUNCTION("""COMPUTED_VALUE"""),6.0)</f>
        <v>6</v>
      </c>
      <c r="J830" s="5">
        <f>IFERROR(__xludf.DUMMYFUNCTION("""COMPUTED_VALUE"""),2023.0)</f>
        <v>2023</v>
      </c>
      <c r="N830" s="6">
        <f>STANDARDIZE(F:F,'Estatística'!$E$2,$M$2)</f>
        <v>-0.7028983681</v>
      </c>
      <c r="O830" s="6">
        <f>STANDARDIZE(F:F,'Estatística'!$C$2,$L$2)</f>
        <v>0.1444669537</v>
      </c>
    </row>
    <row r="831" ht="15.75" customHeight="1">
      <c r="A831" s="1">
        <v>8.0</v>
      </c>
      <c r="B831" s="2" t="s">
        <v>88</v>
      </c>
      <c r="C831" s="2" t="s">
        <v>89</v>
      </c>
      <c r="D831" s="2" t="s">
        <v>19</v>
      </c>
      <c r="E831" s="2" t="s">
        <v>27</v>
      </c>
      <c r="F831" s="3">
        <v>13.83</v>
      </c>
      <c r="G831" s="4">
        <v>45081.0</v>
      </c>
      <c r="H831" s="5">
        <f>IFERROR(__xludf.DUMMYFUNCTION("SPLIT(G831,""/"",TRUE)"),4.0)</f>
        <v>4</v>
      </c>
      <c r="I831" s="5">
        <f>IFERROR(__xludf.DUMMYFUNCTION("""COMPUTED_VALUE"""),6.0)</f>
        <v>6</v>
      </c>
      <c r="J831" s="5">
        <f>IFERROR(__xludf.DUMMYFUNCTION("""COMPUTED_VALUE"""),2023.0)</f>
        <v>2023</v>
      </c>
      <c r="N831" s="6">
        <f>STANDARDIZE(F:F,'Estatística'!$E$2,$M$2)</f>
        <v>-0.6411178103</v>
      </c>
      <c r="O831" s="6">
        <f>STANDARDIZE(F:F,'Estatística'!$C$2,$L$2)</f>
        <v>0.1586477589</v>
      </c>
    </row>
    <row r="832" ht="15.75" customHeight="1">
      <c r="A832" s="1">
        <v>59.0</v>
      </c>
      <c r="B832" s="2" t="s">
        <v>84</v>
      </c>
      <c r="C832" s="2" t="s">
        <v>85</v>
      </c>
      <c r="D832" s="2" t="s">
        <v>25</v>
      </c>
      <c r="E832" s="2" t="s">
        <v>37</v>
      </c>
      <c r="F832" s="3">
        <v>11.98</v>
      </c>
      <c r="G832" s="4">
        <v>45081.0</v>
      </c>
      <c r="H832" s="5">
        <f>IFERROR(__xludf.DUMMYFUNCTION("SPLIT(G832,""/"",TRUE)"),4.0)</f>
        <v>4</v>
      </c>
      <c r="I832" s="5">
        <f>IFERROR(__xludf.DUMMYFUNCTION("""COMPUTED_VALUE"""),6.0)</f>
        <v>6</v>
      </c>
      <c r="J832" s="5">
        <f>IFERROR(__xludf.DUMMYFUNCTION("""COMPUTED_VALUE"""),2023.0)</f>
        <v>2023</v>
      </c>
      <c r="N832" s="6">
        <f>STANDARDIZE(F:F,'Estatística'!$E$2,$M$2)</f>
        <v>-0.7431660532</v>
      </c>
      <c r="O832" s="6">
        <f>STANDARDIZE(F:F,'Estatística'!$C$2,$L$2)</f>
        <v>0.1352241074</v>
      </c>
    </row>
    <row r="833" ht="15.75" customHeight="1">
      <c r="A833" s="1">
        <v>83.0</v>
      </c>
      <c r="B833" s="2" t="s">
        <v>80</v>
      </c>
      <c r="C833" s="2" t="s">
        <v>81</v>
      </c>
      <c r="D833" s="2" t="s">
        <v>25</v>
      </c>
      <c r="E833" s="2" t="s">
        <v>52</v>
      </c>
      <c r="F833" s="3">
        <v>30.05</v>
      </c>
      <c r="G833" s="4">
        <v>45081.0</v>
      </c>
      <c r="H833" s="5">
        <f>IFERROR(__xludf.DUMMYFUNCTION("SPLIT(G833,""/"",TRUE)"),4.0)</f>
        <v>4</v>
      </c>
      <c r="I833" s="5">
        <f>IFERROR(__xludf.DUMMYFUNCTION("""COMPUTED_VALUE"""),6.0)</f>
        <v>6</v>
      </c>
      <c r="J833" s="5">
        <f>IFERROR(__xludf.DUMMYFUNCTION("""COMPUTED_VALUE"""),2023.0)</f>
        <v>2023</v>
      </c>
      <c r="N833" s="6">
        <f>STANDARDIZE(F:F,'Estatística'!$E$2,$M$2)</f>
        <v>0.2535970546</v>
      </c>
      <c r="O833" s="6">
        <f>STANDARDIZE(F:F,'Estatística'!$C$2,$L$2)</f>
        <v>0.3640162066</v>
      </c>
    </row>
    <row r="834" ht="15.75" customHeight="1">
      <c r="A834" s="1">
        <v>43.0</v>
      </c>
      <c r="B834" s="2" t="s">
        <v>77</v>
      </c>
      <c r="C834" s="2" t="s">
        <v>78</v>
      </c>
      <c r="D834" s="2" t="s">
        <v>19</v>
      </c>
      <c r="E834" s="2" t="s">
        <v>26</v>
      </c>
      <c r="F834" s="3">
        <v>44.68</v>
      </c>
      <c r="G834" s="4">
        <v>45081.0</v>
      </c>
      <c r="H834" s="5">
        <f>IFERROR(__xludf.DUMMYFUNCTION("SPLIT(G834,""/"",TRUE)"),4.0)</f>
        <v>4</v>
      </c>
      <c r="I834" s="5">
        <f>IFERROR(__xludf.DUMMYFUNCTION("""COMPUTED_VALUE"""),6.0)</f>
        <v>6</v>
      </c>
      <c r="J834" s="5">
        <f>IFERROR(__xludf.DUMMYFUNCTION("""COMPUTED_VALUE"""),2023.0)</f>
        <v>2023</v>
      </c>
      <c r="N834" s="6">
        <f>STANDARDIZE(F:F,'Estatística'!$E$2,$M$2)</f>
        <v>1.060605592</v>
      </c>
      <c r="O834" s="6">
        <f>STANDARDIZE(F:F,'Estatística'!$C$2,$L$2)</f>
        <v>0.5492529754</v>
      </c>
    </row>
    <row r="835" ht="15.75" customHeight="1">
      <c r="A835" s="1">
        <v>30.0</v>
      </c>
      <c r="B835" s="2" t="s">
        <v>17</v>
      </c>
      <c r="C835" s="2" t="s">
        <v>18</v>
      </c>
      <c r="D835" s="2" t="s">
        <v>19</v>
      </c>
      <c r="E835" s="2" t="s">
        <v>44</v>
      </c>
      <c r="F835" s="3">
        <v>29.61</v>
      </c>
      <c r="G835" s="4">
        <v>45081.0</v>
      </c>
      <c r="H835" s="5">
        <f>IFERROR(__xludf.DUMMYFUNCTION("SPLIT(G835,""/"",TRUE)"),4.0)</f>
        <v>4</v>
      </c>
      <c r="I835" s="5">
        <f>IFERROR(__xludf.DUMMYFUNCTION("""COMPUTED_VALUE"""),6.0)</f>
        <v>6</v>
      </c>
      <c r="J835" s="5">
        <f>IFERROR(__xludf.DUMMYFUNCTION("""COMPUTED_VALUE"""),2023.0)</f>
        <v>2023</v>
      </c>
      <c r="N835" s="6">
        <f>STANDARDIZE(F:F,'Estatística'!$E$2,$M$2)</f>
        <v>0.2293261211</v>
      </c>
      <c r="O835" s="6">
        <f>STANDARDIZE(F:F,'Estatística'!$C$2,$L$2)</f>
        <v>0.358445176</v>
      </c>
    </row>
    <row r="836" ht="15.75" customHeight="1">
      <c r="A836" s="1">
        <v>53.0</v>
      </c>
      <c r="B836" s="2" t="s">
        <v>221</v>
      </c>
      <c r="C836" s="2" t="s">
        <v>222</v>
      </c>
      <c r="D836" s="2" t="s">
        <v>19</v>
      </c>
      <c r="E836" s="2" t="s">
        <v>57</v>
      </c>
      <c r="F836" s="3">
        <v>16.0</v>
      </c>
      <c r="G836" s="4">
        <v>45081.0</v>
      </c>
      <c r="H836" s="5">
        <f>IFERROR(__xludf.DUMMYFUNCTION("SPLIT(G836,""/"",TRUE)"),4.0)</f>
        <v>4</v>
      </c>
      <c r="I836" s="5">
        <f>IFERROR(__xludf.DUMMYFUNCTION("""COMPUTED_VALUE"""),6.0)</f>
        <v>6</v>
      </c>
      <c r="J836" s="5">
        <f>IFERROR(__xludf.DUMMYFUNCTION("""COMPUTED_VALUE"""),2023.0)</f>
        <v>2023</v>
      </c>
      <c r="N836" s="6">
        <f>STANDARDIZE(F:F,'Estatística'!$E$2,$M$2)</f>
        <v>-0.5214179794</v>
      </c>
      <c r="O836" s="6">
        <f>STANDARDIZE(F:F,'Estatística'!$C$2,$L$2)</f>
        <v>0.1861230691</v>
      </c>
    </row>
    <row r="837" ht="15.75" customHeight="1">
      <c r="A837" s="1">
        <v>28.0</v>
      </c>
      <c r="B837" s="2" t="s">
        <v>64</v>
      </c>
      <c r="C837" s="2" t="s">
        <v>65</v>
      </c>
      <c r="D837" s="2" t="s">
        <v>25</v>
      </c>
      <c r="E837" s="2" t="s">
        <v>45</v>
      </c>
      <c r="F837" s="3">
        <v>1.76</v>
      </c>
      <c r="G837" s="4">
        <v>45081.0</v>
      </c>
      <c r="H837" s="5">
        <f>IFERROR(__xludf.DUMMYFUNCTION("SPLIT(G837,""/"",TRUE)"),4.0)</f>
        <v>4</v>
      </c>
      <c r="I837" s="5">
        <f>IFERROR(__xludf.DUMMYFUNCTION("""COMPUTED_VALUE"""),6.0)</f>
        <v>6</v>
      </c>
      <c r="J837" s="5">
        <f>IFERROR(__xludf.DUMMYFUNCTION("""COMPUTED_VALUE"""),2023.0)</f>
        <v>2023</v>
      </c>
      <c r="N837" s="6">
        <f>STANDARDIZE(F:F,'Estatística'!$E$2,$M$2)</f>
        <v>-1.306913644</v>
      </c>
      <c r="O837" s="6">
        <f>STANDARDIZE(F:F,'Estatística'!$C$2,$L$2)</f>
        <v>0.005824259306</v>
      </c>
    </row>
    <row r="838" ht="15.75" customHeight="1">
      <c r="A838" s="1">
        <v>80.0</v>
      </c>
      <c r="B838" s="2" t="s">
        <v>34</v>
      </c>
      <c r="C838" s="2" t="s">
        <v>35</v>
      </c>
      <c r="D838" s="2" t="s">
        <v>25</v>
      </c>
      <c r="E838" s="2" t="s">
        <v>70</v>
      </c>
      <c r="F838" s="3">
        <v>11.23</v>
      </c>
      <c r="G838" s="4">
        <v>45082.0</v>
      </c>
      <c r="H838" s="5">
        <f>IFERROR(__xludf.DUMMYFUNCTION("SPLIT(G838,""/"",TRUE)"),5.0)</f>
        <v>5</v>
      </c>
      <c r="I838" s="5">
        <f>IFERROR(__xludf.DUMMYFUNCTION("""COMPUTED_VALUE"""),6.0)</f>
        <v>6</v>
      </c>
      <c r="J838" s="5">
        <f>IFERROR(__xludf.DUMMYFUNCTION("""COMPUTED_VALUE"""),2023.0)</f>
        <v>2023</v>
      </c>
      <c r="N838" s="6">
        <f>STANDARDIZE(F:F,'Estatística'!$E$2,$M$2)</f>
        <v>-0.7845369625</v>
      </c>
      <c r="O838" s="6">
        <f>STANDARDIZE(F:F,'Estatística'!$C$2,$L$2)</f>
        <v>0.1257280324</v>
      </c>
    </row>
    <row r="839" ht="15.75" customHeight="1">
      <c r="A839" s="1">
        <v>10.0</v>
      </c>
      <c r="B839" s="2" t="s">
        <v>128</v>
      </c>
      <c r="C839" s="2" t="s">
        <v>129</v>
      </c>
      <c r="D839" s="2" t="s">
        <v>19</v>
      </c>
      <c r="E839" s="2" t="s">
        <v>48</v>
      </c>
      <c r="F839" s="3">
        <v>48.79</v>
      </c>
      <c r="G839" s="4">
        <v>45082.0</v>
      </c>
      <c r="H839" s="5">
        <f>IFERROR(__xludf.DUMMYFUNCTION("SPLIT(G839,""/"",TRUE)"),5.0)</f>
        <v>5</v>
      </c>
      <c r="I839" s="5">
        <f>IFERROR(__xludf.DUMMYFUNCTION("""COMPUTED_VALUE"""),6.0)</f>
        <v>6</v>
      </c>
      <c r="J839" s="5">
        <f>IFERROR(__xludf.DUMMYFUNCTION("""COMPUTED_VALUE"""),2023.0)</f>
        <v>2023</v>
      </c>
      <c r="N839" s="6">
        <f>STANDARDIZE(F:F,'Estatística'!$E$2,$M$2)</f>
        <v>1.287318175</v>
      </c>
      <c r="O839" s="6">
        <f>STANDARDIZE(F:F,'Estatística'!$C$2,$L$2)</f>
        <v>0.6012914662</v>
      </c>
    </row>
    <row r="840" ht="15.75" customHeight="1">
      <c r="A840" s="1">
        <v>68.0</v>
      </c>
      <c r="B840" s="2" t="s">
        <v>39</v>
      </c>
      <c r="C840" s="2" t="s">
        <v>40</v>
      </c>
      <c r="D840" s="2" t="s">
        <v>25</v>
      </c>
      <c r="E840" s="2" t="s">
        <v>57</v>
      </c>
      <c r="F840" s="3">
        <v>18.72</v>
      </c>
      <c r="G840" s="4">
        <v>45082.0</v>
      </c>
      <c r="H840" s="5">
        <f>IFERROR(__xludf.DUMMYFUNCTION("SPLIT(G840,""/"",TRUE)"),5.0)</f>
        <v>5</v>
      </c>
      <c r="I840" s="5">
        <f>IFERROR(__xludf.DUMMYFUNCTION("""COMPUTED_VALUE"""),6.0)</f>
        <v>6</v>
      </c>
      <c r="J840" s="5">
        <f>IFERROR(__xludf.DUMMYFUNCTION("""COMPUTED_VALUE"""),2023.0)</f>
        <v>2023</v>
      </c>
      <c r="N840" s="6">
        <f>STANDARDIZE(F:F,'Estatística'!$E$2,$M$2)</f>
        <v>-0.3713794817</v>
      </c>
      <c r="O840" s="6">
        <f>STANDARDIZE(F:F,'Estatística'!$C$2,$L$2)</f>
        <v>0.2205621676</v>
      </c>
    </row>
    <row r="841" ht="15.75" customHeight="1">
      <c r="A841" s="1">
        <v>67.0</v>
      </c>
      <c r="B841" s="2" t="s">
        <v>184</v>
      </c>
      <c r="C841" s="2" t="s">
        <v>185</v>
      </c>
      <c r="D841" s="2" t="s">
        <v>25</v>
      </c>
      <c r="E841" s="2" t="s">
        <v>45</v>
      </c>
      <c r="F841" s="3">
        <v>3.73</v>
      </c>
      <c r="G841" s="4">
        <v>45082.0</v>
      </c>
      <c r="H841" s="5">
        <f>IFERROR(__xludf.DUMMYFUNCTION("SPLIT(G841,""/"",TRUE)"),5.0)</f>
        <v>5</v>
      </c>
      <c r="I841" s="5">
        <f>IFERROR(__xludf.DUMMYFUNCTION("""COMPUTED_VALUE"""),6.0)</f>
        <v>6</v>
      </c>
      <c r="J841" s="5">
        <f>IFERROR(__xludf.DUMMYFUNCTION("""COMPUTED_VALUE"""),2023.0)</f>
        <v>2023</v>
      </c>
      <c r="N841" s="6">
        <f>STANDARDIZE(F:F,'Estatística'!$E$2,$M$2)</f>
        <v>-1.198246055</v>
      </c>
      <c r="O841" s="6">
        <f>STANDARDIZE(F:F,'Estatística'!$C$2,$L$2)</f>
        <v>0.03076728286</v>
      </c>
    </row>
    <row r="842" ht="15.75" customHeight="1">
      <c r="A842" s="1">
        <v>92.0</v>
      </c>
      <c r="B842" s="2" t="s">
        <v>92</v>
      </c>
      <c r="C842" s="2" t="s">
        <v>177</v>
      </c>
      <c r="D842" s="2" t="s">
        <v>25</v>
      </c>
      <c r="E842" s="2" t="s">
        <v>26</v>
      </c>
      <c r="F842" s="3">
        <v>36.81</v>
      </c>
      <c r="G842" s="4">
        <v>45082.0</v>
      </c>
      <c r="H842" s="5">
        <f>IFERROR(__xludf.DUMMYFUNCTION("SPLIT(G842,""/"",TRUE)"),5.0)</f>
        <v>5</v>
      </c>
      <c r="I842" s="5">
        <f>IFERROR(__xludf.DUMMYFUNCTION("""COMPUTED_VALUE"""),6.0)</f>
        <v>6</v>
      </c>
      <c r="J842" s="5">
        <f>IFERROR(__xludf.DUMMYFUNCTION("""COMPUTED_VALUE"""),2023.0)</f>
        <v>2023</v>
      </c>
      <c r="N842" s="6">
        <f>STANDARDIZE(F:F,'Estatística'!$E$2,$M$2)</f>
        <v>0.6264868503</v>
      </c>
      <c r="O842" s="6">
        <f>STANDARDIZE(F:F,'Estatística'!$C$2,$L$2)</f>
        <v>0.4496074956</v>
      </c>
    </row>
    <row r="843" ht="15.75" customHeight="1">
      <c r="A843" s="1">
        <v>51.0</v>
      </c>
      <c r="B843" s="2" t="s">
        <v>213</v>
      </c>
      <c r="C843" s="2" t="s">
        <v>214</v>
      </c>
      <c r="D843" s="2" t="s">
        <v>19</v>
      </c>
      <c r="E843" s="2" t="s">
        <v>51</v>
      </c>
      <c r="F843" s="3">
        <v>60.55</v>
      </c>
      <c r="G843" s="4">
        <v>45082.0</v>
      </c>
      <c r="H843" s="5">
        <f>IFERROR(__xludf.DUMMYFUNCTION("SPLIT(G843,""/"",TRUE)"),5.0)</f>
        <v>5</v>
      </c>
      <c r="I843" s="5">
        <f>IFERROR(__xludf.DUMMYFUNCTION("""COMPUTED_VALUE"""),6.0)</f>
        <v>6</v>
      </c>
      <c r="J843" s="5">
        <f>IFERROR(__xludf.DUMMYFUNCTION("""COMPUTED_VALUE"""),2023.0)</f>
        <v>2023</v>
      </c>
      <c r="N843" s="6">
        <f>STANDARDIZE(F:F,'Estatística'!$E$2,$M$2)</f>
        <v>1.936014032</v>
      </c>
      <c r="O843" s="6">
        <f>STANDARDIZE(F:F,'Estatística'!$C$2,$L$2)</f>
        <v>0.7501899215</v>
      </c>
    </row>
    <row r="844" ht="15.75" customHeight="1">
      <c r="A844" s="1">
        <v>74.0</v>
      </c>
      <c r="B844" s="2" t="s">
        <v>17</v>
      </c>
      <c r="C844" s="2" t="s">
        <v>104</v>
      </c>
      <c r="D844" s="2" t="s">
        <v>19</v>
      </c>
      <c r="E844" s="2" t="s">
        <v>45</v>
      </c>
      <c r="F844" s="3">
        <v>2.81</v>
      </c>
      <c r="G844" s="4">
        <v>45082.0</v>
      </c>
      <c r="H844" s="5">
        <f>IFERROR(__xludf.DUMMYFUNCTION("SPLIT(G844,""/"",TRUE)"),5.0)</f>
        <v>5</v>
      </c>
      <c r="I844" s="5">
        <f>IFERROR(__xludf.DUMMYFUNCTION("""COMPUTED_VALUE"""),6.0)</f>
        <v>6</v>
      </c>
      <c r="J844" s="5">
        <f>IFERROR(__xludf.DUMMYFUNCTION("""COMPUTED_VALUE"""),2023.0)</f>
        <v>2023</v>
      </c>
      <c r="N844" s="6">
        <f>STANDARDIZE(F:F,'Estatística'!$E$2,$M$2)</f>
        <v>-1.248994371</v>
      </c>
      <c r="O844" s="6">
        <f>STANDARDIZE(F:F,'Estatística'!$C$2,$L$2)</f>
        <v>0.01911876424</v>
      </c>
    </row>
    <row r="845" ht="15.75" customHeight="1">
      <c r="A845" s="1">
        <v>42.0</v>
      </c>
      <c r="B845" s="2" t="s">
        <v>75</v>
      </c>
      <c r="C845" s="2" t="s">
        <v>150</v>
      </c>
      <c r="D845" s="2" t="s">
        <v>25</v>
      </c>
      <c r="E845" s="2" t="s">
        <v>20</v>
      </c>
      <c r="F845" s="3">
        <v>10.59</v>
      </c>
      <c r="G845" s="4">
        <v>45082.0</v>
      </c>
      <c r="H845" s="5">
        <f>IFERROR(__xludf.DUMMYFUNCTION("SPLIT(G845,""/"",TRUE)"),5.0)</f>
        <v>5</v>
      </c>
      <c r="I845" s="5">
        <f>IFERROR(__xludf.DUMMYFUNCTION("""COMPUTED_VALUE"""),6.0)</f>
        <v>6</v>
      </c>
      <c r="J845" s="5">
        <f>IFERROR(__xludf.DUMMYFUNCTION("""COMPUTED_VALUE"""),2023.0)</f>
        <v>2023</v>
      </c>
      <c r="N845" s="6">
        <f>STANDARDIZE(F:F,'Estatística'!$E$2,$M$2)</f>
        <v>-0.8198401384</v>
      </c>
      <c r="O845" s="6">
        <f>STANDARDIZE(F:F,'Estatística'!$C$2,$L$2)</f>
        <v>0.1176247151</v>
      </c>
    </row>
    <row r="846" ht="15.75" customHeight="1">
      <c r="A846" s="1">
        <v>76.0</v>
      </c>
      <c r="B846" s="2" t="s">
        <v>193</v>
      </c>
      <c r="C846" s="2" t="s">
        <v>194</v>
      </c>
      <c r="D846" s="2" t="s">
        <v>19</v>
      </c>
      <c r="E846" s="2" t="s">
        <v>36</v>
      </c>
      <c r="F846" s="3">
        <v>39.8</v>
      </c>
      <c r="G846" s="4">
        <v>45082.0</v>
      </c>
      <c r="H846" s="5">
        <f>IFERROR(__xludf.DUMMYFUNCTION("SPLIT(G846,""/"",TRUE)"),5.0)</f>
        <v>5</v>
      </c>
      <c r="I846" s="5">
        <f>IFERROR(__xludf.DUMMYFUNCTION("""COMPUTED_VALUE"""),6.0)</f>
        <v>6</v>
      </c>
      <c r="J846" s="5">
        <f>IFERROR(__xludf.DUMMYFUNCTION("""COMPUTED_VALUE"""),2023.0)</f>
        <v>2023</v>
      </c>
      <c r="N846" s="6">
        <f>STANDARDIZE(F:F,'Estatística'!$E$2,$M$2)</f>
        <v>0.7914188753</v>
      </c>
      <c r="O846" s="6">
        <f>STANDARDIZE(F:F,'Estatística'!$C$2,$L$2)</f>
        <v>0.4874651811</v>
      </c>
    </row>
    <row r="847" ht="15.75" customHeight="1">
      <c r="A847" s="1">
        <v>17.0</v>
      </c>
      <c r="B847" s="2" t="s">
        <v>180</v>
      </c>
      <c r="C847" s="2" t="s">
        <v>181</v>
      </c>
      <c r="D847" s="2" t="s">
        <v>19</v>
      </c>
      <c r="E847" s="2" t="s">
        <v>38</v>
      </c>
      <c r="F847" s="3">
        <v>2.71</v>
      </c>
      <c r="G847" s="4">
        <v>45082.0</v>
      </c>
      <c r="H847" s="5">
        <f>IFERROR(__xludf.DUMMYFUNCTION("SPLIT(G847,""/"",TRUE)"),5.0)</f>
        <v>5</v>
      </c>
      <c r="I847" s="5">
        <f>IFERROR(__xludf.DUMMYFUNCTION("""COMPUTED_VALUE"""),6.0)</f>
        <v>6</v>
      </c>
      <c r="J847" s="5">
        <f>IFERROR(__xludf.DUMMYFUNCTION("""COMPUTED_VALUE"""),2023.0)</f>
        <v>2023</v>
      </c>
      <c r="N847" s="6">
        <f>STANDARDIZE(F:F,'Estatística'!$E$2,$M$2)</f>
        <v>-1.254510492</v>
      </c>
      <c r="O847" s="6">
        <f>STANDARDIZE(F:F,'Estatística'!$C$2,$L$2)</f>
        <v>0.01785262092</v>
      </c>
    </row>
    <row r="848" ht="15.75" customHeight="1">
      <c r="A848" s="1">
        <v>27.0</v>
      </c>
      <c r="B848" s="2" t="s">
        <v>153</v>
      </c>
      <c r="C848" s="2" t="s">
        <v>154</v>
      </c>
      <c r="D848" s="2" t="s">
        <v>25</v>
      </c>
      <c r="E848" s="2" t="s">
        <v>36</v>
      </c>
      <c r="F848" s="3">
        <v>18.64</v>
      </c>
      <c r="G848" s="4">
        <v>45083.0</v>
      </c>
      <c r="H848" s="5">
        <f>IFERROR(__xludf.DUMMYFUNCTION("SPLIT(G848,""/"",TRUE)"),6.0)</f>
        <v>6</v>
      </c>
      <c r="I848" s="5">
        <f>IFERROR(__xludf.DUMMYFUNCTION("""COMPUTED_VALUE"""),6.0)</f>
        <v>6</v>
      </c>
      <c r="J848" s="5">
        <f>IFERROR(__xludf.DUMMYFUNCTION("""COMPUTED_VALUE"""),2023.0)</f>
        <v>2023</v>
      </c>
      <c r="N848" s="6">
        <f>STANDARDIZE(F:F,'Estatística'!$E$2,$M$2)</f>
        <v>-0.3757923787</v>
      </c>
      <c r="O848" s="6">
        <f>STANDARDIZE(F:F,'Estatística'!$C$2,$L$2)</f>
        <v>0.219549253</v>
      </c>
    </row>
    <row r="849" ht="15.75" customHeight="1">
      <c r="A849" s="1">
        <v>92.0</v>
      </c>
      <c r="B849" s="2" t="s">
        <v>92</v>
      </c>
      <c r="C849" s="2" t="s">
        <v>177</v>
      </c>
      <c r="D849" s="2" t="s">
        <v>19</v>
      </c>
      <c r="E849" s="2" t="s">
        <v>38</v>
      </c>
      <c r="F849" s="3">
        <v>4.61</v>
      </c>
      <c r="G849" s="4">
        <v>45083.0</v>
      </c>
      <c r="H849" s="5">
        <f>IFERROR(__xludf.DUMMYFUNCTION("SPLIT(G849,""/"",TRUE)"),6.0)</f>
        <v>6</v>
      </c>
      <c r="I849" s="5">
        <f>IFERROR(__xludf.DUMMYFUNCTION("""COMPUTED_VALUE"""),6.0)</f>
        <v>6</v>
      </c>
      <c r="J849" s="5">
        <f>IFERROR(__xludf.DUMMYFUNCTION("""COMPUTED_VALUE"""),2023.0)</f>
        <v>2023</v>
      </c>
      <c r="N849" s="6">
        <f>STANDARDIZE(F:F,'Estatística'!$E$2,$M$2)</f>
        <v>-1.149704188</v>
      </c>
      <c r="O849" s="6">
        <f>STANDARDIZE(F:F,'Estatística'!$C$2,$L$2)</f>
        <v>0.04190934414</v>
      </c>
    </row>
    <row r="850" ht="15.75" customHeight="1">
      <c r="A850" s="1">
        <v>84.0</v>
      </c>
      <c r="B850" s="2" t="s">
        <v>121</v>
      </c>
      <c r="C850" s="2" t="s">
        <v>122</v>
      </c>
      <c r="D850" s="2" t="s">
        <v>19</v>
      </c>
      <c r="E850" s="2" t="s">
        <v>31</v>
      </c>
      <c r="F850" s="3">
        <v>21.47</v>
      </c>
      <c r="G850" s="4">
        <v>45083.0</v>
      </c>
      <c r="H850" s="5">
        <f>IFERROR(__xludf.DUMMYFUNCTION("SPLIT(G850,""/"",TRUE)"),6.0)</f>
        <v>6</v>
      </c>
      <c r="I850" s="5">
        <f>IFERROR(__xludf.DUMMYFUNCTION("""COMPUTED_VALUE"""),6.0)</f>
        <v>6</v>
      </c>
      <c r="J850" s="5">
        <f>IFERROR(__xludf.DUMMYFUNCTION("""COMPUTED_VALUE"""),2023.0)</f>
        <v>2023</v>
      </c>
      <c r="N850" s="6">
        <f>STANDARDIZE(F:F,'Estatística'!$E$2,$M$2)</f>
        <v>-0.2196861477</v>
      </c>
      <c r="O850" s="6">
        <f>STANDARDIZE(F:F,'Estatística'!$C$2,$L$2)</f>
        <v>0.2553811091</v>
      </c>
    </row>
    <row r="851" ht="15.75" customHeight="1">
      <c r="A851" s="1">
        <v>29.0</v>
      </c>
      <c r="B851" s="2" t="s">
        <v>102</v>
      </c>
      <c r="C851" s="2" t="s">
        <v>103</v>
      </c>
      <c r="D851" s="2" t="s">
        <v>25</v>
      </c>
      <c r="E851" s="2" t="s">
        <v>37</v>
      </c>
      <c r="F851" s="3">
        <v>15.51</v>
      </c>
      <c r="G851" s="4">
        <v>45083.0</v>
      </c>
      <c r="H851" s="5">
        <f>IFERROR(__xludf.DUMMYFUNCTION("SPLIT(G851,""/"",TRUE)"),6.0)</f>
        <v>6</v>
      </c>
      <c r="I851" s="5">
        <f>IFERROR(__xludf.DUMMYFUNCTION("""COMPUTED_VALUE"""),6.0)</f>
        <v>6</v>
      </c>
      <c r="J851" s="5">
        <f>IFERROR(__xludf.DUMMYFUNCTION("""COMPUTED_VALUE"""),2023.0)</f>
        <v>2023</v>
      </c>
      <c r="N851" s="6">
        <f>STANDARDIZE(F:F,'Estatística'!$E$2,$M$2)</f>
        <v>-0.5484469735</v>
      </c>
      <c r="O851" s="6">
        <f>STANDARDIZE(F:F,'Estatística'!$C$2,$L$2)</f>
        <v>0.1799189668</v>
      </c>
    </row>
    <row r="852" ht="15.75" customHeight="1">
      <c r="A852" s="1">
        <v>62.0</v>
      </c>
      <c r="B852" s="2" t="s">
        <v>136</v>
      </c>
      <c r="C852" s="2" t="s">
        <v>137</v>
      </c>
      <c r="D852" s="2" t="s">
        <v>19</v>
      </c>
      <c r="E852" s="2" t="s">
        <v>20</v>
      </c>
      <c r="F852" s="3">
        <v>10.75</v>
      </c>
      <c r="G852" s="4">
        <v>45083.0</v>
      </c>
      <c r="H852" s="5">
        <f>IFERROR(__xludf.DUMMYFUNCTION("SPLIT(G852,""/"",TRUE)"),6.0)</f>
        <v>6</v>
      </c>
      <c r="I852" s="5">
        <f>IFERROR(__xludf.DUMMYFUNCTION("""COMPUTED_VALUE"""),6.0)</f>
        <v>6</v>
      </c>
      <c r="J852" s="5">
        <f>IFERROR(__xludf.DUMMYFUNCTION("""COMPUTED_VALUE"""),2023.0)</f>
        <v>2023</v>
      </c>
      <c r="N852" s="6">
        <f>STANDARDIZE(F:F,'Estatística'!$E$2,$M$2)</f>
        <v>-0.8110143444</v>
      </c>
      <c r="O852" s="6">
        <f>STANDARDIZE(F:F,'Estatística'!$C$2,$L$2)</f>
        <v>0.1196505444</v>
      </c>
    </row>
    <row r="853" ht="15.75" customHeight="1">
      <c r="A853" s="1">
        <v>88.0</v>
      </c>
      <c r="B853" s="2" t="s">
        <v>180</v>
      </c>
      <c r="C853" s="2" t="s">
        <v>186</v>
      </c>
      <c r="D853" s="2" t="s">
        <v>25</v>
      </c>
      <c r="E853" s="2" t="s">
        <v>26</v>
      </c>
      <c r="F853" s="3">
        <v>51.35</v>
      </c>
      <c r="G853" s="4">
        <v>45083.0</v>
      </c>
      <c r="H853" s="5">
        <f>IFERROR(__xludf.DUMMYFUNCTION("SPLIT(G853,""/"",TRUE)"),6.0)</f>
        <v>6</v>
      </c>
      <c r="I853" s="5">
        <f>IFERROR(__xludf.DUMMYFUNCTION("""COMPUTED_VALUE"""),6.0)</f>
        <v>6</v>
      </c>
      <c r="J853" s="5">
        <f>IFERROR(__xludf.DUMMYFUNCTION("""COMPUTED_VALUE"""),2023.0)</f>
        <v>2023</v>
      </c>
      <c r="N853" s="6">
        <f>STANDARDIZE(F:F,'Estatística'!$E$2,$M$2)</f>
        <v>1.428530878</v>
      </c>
      <c r="O853" s="6">
        <f>STANDARDIZE(F:F,'Estatística'!$C$2,$L$2)</f>
        <v>0.6337047354</v>
      </c>
    </row>
    <row r="854" ht="15.75" customHeight="1">
      <c r="A854" s="1">
        <v>89.0</v>
      </c>
      <c r="B854" s="2" t="s">
        <v>115</v>
      </c>
      <c r="C854" s="2" t="s">
        <v>116</v>
      </c>
      <c r="D854" s="2" t="s">
        <v>25</v>
      </c>
      <c r="E854" s="2" t="s">
        <v>31</v>
      </c>
      <c r="F854" s="3">
        <v>16.57</v>
      </c>
      <c r="G854" s="4">
        <v>45084.0</v>
      </c>
      <c r="H854" s="5">
        <f>IFERROR(__xludf.DUMMYFUNCTION("SPLIT(G854,""/"",TRUE)"),7.0)</f>
        <v>7</v>
      </c>
      <c r="I854" s="5">
        <f>IFERROR(__xludf.DUMMYFUNCTION("""COMPUTED_VALUE"""),6.0)</f>
        <v>6</v>
      </c>
      <c r="J854" s="5">
        <f>IFERROR(__xludf.DUMMYFUNCTION("""COMPUTED_VALUE"""),2023.0)</f>
        <v>2023</v>
      </c>
      <c r="N854" s="6">
        <f>STANDARDIZE(F:F,'Estatística'!$E$2,$M$2)</f>
        <v>-0.4899760883</v>
      </c>
      <c r="O854" s="6">
        <f>STANDARDIZE(F:F,'Estatística'!$C$2,$L$2)</f>
        <v>0.1933400861</v>
      </c>
    </row>
    <row r="855" ht="15.75" customHeight="1">
      <c r="A855" s="1">
        <v>39.0</v>
      </c>
      <c r="B855" s="2" t="s">
        <v>73</v>
      </c>
      <c r="C855" s="2" t="s">
        <v>74</v>
      </c>
      <c r="D855" s="2" t="s">
        <v>19</v>
      </c>
      <c r="E855" s="2" t="s">
        <v>45</v>
      </c>
      <c r="F855" s="3">
        <v>2.85</v>
      </c>
      <c r="G855" s="4">
        <v>45084.0</v>
      </c>
      <c r="H855" s="5">
        <f>IFERROR(__xludf.DUMMYFUNCTION("SPLIT(G855,""/"",TRUE)"),7.0)</f>
        <v>7</v>
      </c>
      <c r="I855" s="5">
        <f>IFERROR(__xludf.DUMMYFUNCTION("""COMPUTED_VALUE"""),6.0)</f>
        <v>6</v>
      </c>
      <c r="J855" s="5">
        <f>IFERROR(__xludf.DUMMYFUNCTION("""COMPUTED_VALUE"""),2023.0)</f>
        <v>2023</v>
      </c>
      <c r="N855" s="6">
        <f>STANDARDIZE(F:F,'Estatística'!$E$2,$M$2)</f>
        <v>-1.246787922</v>
      </c>
      <c r="O855" s="6">
        <f>STANDARDIZE(F:F,'Estatística'!$C$2,$L$2)</f>
        <v>0.01962522158</v>
      </c>
    </row>
    <row r="856" ht="15.75" customHeight="1">
      <c r="A856" s="1">
        <v>21.0</v>
      </c>
      <c r="B856" s="2" t="s">
        <v>166</v>
      </c>
      <c r="C856" s="2" t="s">
        <v>167</v>
      </c>
      <c r="D856" s="2" t="s">
        <v>25</v>
      </c>
      <c r="E856" s="2" t="s">
        <v>21</v>
      </c>
      <c r="F856" s="3">
        <v>12.5</v>
      </c>
      <c r="G856" s="4">
        <v>45084.0</v>
      </c>
      <c r="H856" s="5">
        <f>IFERROR(__xludf.DUMMYFUNCTION("SPLIT(G856,""/"",TRUE)"),7.0)</f>
        <v>7</v>
      </c>
      <c r="I856" s="5">
        <f>IFERROR(__xludf.DUMMYFUNCTION("""COMPUTED_VALUE"""),6.0)</f>
        <v>6</v>
      </c>
      <c r="J856" s="5">
        <f>IFERROR(__xludf.DUMMYFUNCTION("""COMPUTED_VALUE"""),2023.0)</f>
        <v>2023</v>
      </c>
      <c r="N856" s="6">
        <f>STANDARDIZE(F:F,'Estatística'!$E$2,$M$2)</f>
        <v>-0.7144822227</v>
      </c>
      <c r="O856" s="6">
        <f>STANDARDIZE(F:F,'Estatística'!$C$2,$L$2)</f>
        <v>0.1418080527</v>
      </c>
    </row>
    <row r="857" ht="15.75" customHeight="1">
      <c r="A857" s="1">
        <v>73.0</v>
      </c>
      <c r="B857" s="2" t="s">
        <v>203</v>
      </c>
      <c r="C857" s="2" t="s">
        <v>204</v>
      </c>
      <c r="D857" s="2" t="s">
        <v>25</v>
      </c>
      <c r="E857" s="2" t="s">
        <v>51</v>
      </c>
      <c r="F857" s="3">
        <v>68.76</v>
      </c>
      <c r="G857" s="4">
        <v>45084.0</v>
      </c>
      <c r="H857" s="5">
        <f>IFERROR(__xludf.DUMMYFUNCTION("SPLIT(G857,""/"",TRUE)"),7.0)</f>
        <v>7</v>
      </c>
      <c r="I857" s="5">
        <f>IFERROR(__xludf.DUMMYFUNCTION("""COMPUTED_VALUE"""),6.0)</f>
        <v>6</v>
      </c>
      <c r="J857" s="5">
        <f>IFERROR(__xludf.DUMMYFUNCTION("""COMPUTED_VALUE"""),2023.0)</f>
        <v>2023</v>
      </c>
      <c r="N857" s="6">
        <f>STANDARDIZE(F:F,'Estatística'!$E$2,$M$2)</f>
        <v>2.388887586</v>
      </c>
      <c r="O857" s="6">
        <f>STANDARDIZE(F:F,'Estatística'!$C$2,$L$2)</f>
        <v>0.8541402887</v>
      </c>
    </row>
    <row r="858" ht="15.75" customHeight="1">
      <c r="A858" s="1">
        <v>25.0</v>
      </c>
      <c r="B858" s="2" t="s">
        <v>134</v>
      </c>
      <c r="C858" s="2" t="s">
        <v>135</v>
      </c>
      <c r="D858" s="2" t="s">
        <v>25</v>
      </c>
      <c r="E858" s="2" t="s">
        <v>26</v>
      </c>
      <c r="F858" s="3">
        <v>47.73</v>
      </c>
      <c r="G858" s="4">
        <v>45084.0</v>
      </c>
      <c r="H858" s="5">
        <f>IFERROR(__xludf.DUMMYFUNCTION("SPLIT(G858,""/"",TRUE)"),7.0)</f>
        <v>7</v>
      </c>
      <c r="I858" s="5">
        <f>IFERROR(__xludf.DUMMYFUNCTION("""COMPUTED_VALUE"""),6.0)</f>
        <v>6</v>
      </c>
      <c r="J858" s="5">
        <f>IFERROR(__xludf.DUMMYFUNCTION("""COMPUTED_VALUE"""),2023.0)</f>
        <v>2023</v>
      </c>
      <c r="N858" s="6">
        <f>STANDARDIZE(F:F,'Estatística'!$E$2,$M$2)</f>
        <v>1.22884729</v>
      </c>
      <c r="O858" s="6">
        <f>STANDARDIZE(F:F,'Estatística'!$C$2,$L$2)</f>
        <v>0.5878703469</v>
      </c>
    </row>
    <row r="859" ht="15.75" customHeight="1">
      <c r="A859" s="1">
        <v>56.0</v>
      </c>
      <c r="B859" s="2" t="s">
        <v>107</v>
      </c>
      <c r="C859" s="2" t="s">
        <v>108</v>
      </c>
      <c r="D859" s="2" t="s">
        <v>19</v>
      </c>
      <c r="E859" s="2" t="s">
        <v>21</v>
      </c>
      <c r="F859" s="3">
        <v>12.05</v>
      </c>
      <c r="G859" s="4">
        <v>45084.0</v>
      </c>
      <c r="H859" s="5">
        <f>IFERROR(__xludf.DUMMYFUNCTION("SPLIT(G859,""/"",TRUE)"),7.0)</f>
        <v>7</v>
      </c>
      <c r="I859" s="5">
        <f>IFERROR(__xludf.DUMMYFUNCTION("""COMPUTED_VALUE"""),6.0)</f>
        <v>6</v>
      </c>
      <c r="J859" s="5">
        <f>IFERROR(__xludf.DUMMYFUNCTION("""COMPUTED_VALUE"""),2023.0)</f>
        <v>2023</v>
      </c>
      <c r="N859" s="6">
        <f>STANDARDIZE(F:F,'Estatística'!$E$2,$M$2)</f>
        <v>-0.7393047683</v>
      </c>
      <c r="O859" s="6">
        <f>STANDARDIZE(F:F,'Estatística'!$C$2,$L$2)</f>
        <v>0.1361104077</v>
      </c>
    </row>
    <row r="860" ht="15.75" customHeight="1">
      <c r="A860" s="1">
        <v>70.0</v>
      </c>
      <c r="B860" s="2" t="s">
        <v>132</v>
      </c>
      <c r="C860" s="2" t="s">
        <v>133</v>
      </c>
      <c r="D860" s="2" t="s">
        <v>19</v>
      </c>
      <c r="E860" s="2" t="s">
        <v>20</v>
      </c>
      <c r="F860" s="3">
        <v>10.43</v>
      </c>
      <c r="G860" s="4">
        <v>45085.0</v>
      </c>
      <c r="H860" s="5">
        <f>IFERROR(__xludf.DUMMYFUNCTION("SPLIT(G860,""/"",TRUE)"),8.0)</f>
        <v>8</v>
      </c>
      <c r="I860" s="5">
        <f>IFERROR(__xludf.DUMMYFUNCTION("""COMPUTED_VALUE"""),6.0)</f>
        <v>6</v>
      </c>
      <c r="J860" s="5">
        <f>IFERROR(__xludf.DUMMYFUNCTION("""COMPUTED_VALUE"""),2023.0)</f>
        <v>2023</v>
      </c>
      <c r="N860" s="6">
        <f>STANDARDIZE(F:F,'Estatística'!$E$2,$M$2)</f>
        <v>-0.8286659324</v>
      </c>
      <c r="O860" s="6">
        <f>STANDARDIZE(F:F,'Estatística'!$C$2,$L$2)</f>
        <v>0.1155988858</v>
      </c>
    </row>
    <row r="861" ht="15.75" customHeight="1">
      <c r="A861" s="1">
        <v>84.0</v>
      </c>
      <c r="B861" s="2" t="s">
        <v>121</v>
      </c>
      <c r="C861" s="2" t="s">
        <v>122</v>
      </c>
      <c r="D861" s="2" t="s">
        <v>25</v>
      </c>
      <c r="E861" s="2" t="s">
        <v>31</v>
      </c>
      <c r="F861" s="3">
        <v>14.66</v>
      </c>
      <c r="G861" s="4">
        <v>45085.0</v>
      </c>
      <c r="H861" s="5">
        <f>IFERROR(__xludf.DUMMYFUNCTION("SPLIT(G861,""/"",TRUE)"),8.0)</f>
        <v>8</v>
      </c>
      <c r="I861" s="5">
        <f>IFERROR(__xludf.DUMMYFUNCTION("""COMPUTED_VALUE"""),6.0)</f>
        <v>6</v>
      </c>
      <c r="J861" s="5">
        <f>IFERROR(__xludf.DUMMYFUNCTION("""COMPUTED_VALUE"""),2023.0)</f>
        <v>2023</v>
      </c>
      <c r="N861" s="6">
        <f>STANDARDIZE(F:F,'Estatística'!$E$2,$M$2)</f>
        <v>-0.595334004</v>
      </c>
      <c r="O861" s="6">
        <f>STANDARDIZE(F:F,'Estatística'!$C$2,$L$2)</f>
        <v>0.1691567485</v>
      </c>
    </row>
    <row r="862" ht="15.75" customHeight="1">
      <c r="A862" s="1">
        <v>62.0</v>
      </c>
      <c r="B862" s="2" t="s">
        <v>136</v>
      </c>
      <c r="C862" s="2" t="s">
        <v>137</v>
      </c>
      <c r="D862" s="2" t="s">
        <v>19</v>
      </c>
      <c r="E862" s="2" t="s">
        <v>21</v>
      </c>
      <c r="F862" s="3">
        <v>12.21</v>
      </c>
      <c r="G862" s="4">
        <v>45085.0</v>
      </c>
      <c r="H862" s="5">
        <f>IFERROR(__xludf.DUMMYFUNCTION("SPLIT(G862,""/"",TRUE)"),8.0)</f>
        <v>8</v>
      </c>
      <c r="I862" s="5">
        <f>IFERROR(__xludf.DUMMYFUNCTION("""COMPUTED_VALUE"""),6.0)</f>
        <v>6</v>
      </c>
      <c r="J862" s="5">
        <f>IFERROR(__xludf.DUMMYFUNCTION("""COMPUTED_VALUE"""),2023.0)</f>
        <v>2023</v>
      </c>
      <c r="N862" s="6">
        <f>STANDARDIZE(F:F,'Estatística'!$E$2,$M$2)</f>
        <v>-0.7304789743</v>
      </c>
      <c r="O862" s="6">
        <f>STANDARDIZE(F:F,'Estatística'!$C$2,$L$2)</f>
        <v>0.138136237</v>
      </c>
    </row>
    <row r="863" ht="15.75" customHeight="1">
      <c r="A863" s="1">
        <v>97.0</v>
      </c>
      <c r="B863" s="2" t="s">
        <v>60</v>
      </c>
      <c r="C863" s="2" t="s">
        <v>61</v>
      </c>
      <c r="D863" s="2" t="s">
        <v>19</v>
      </c>
      <c r="E863" s="2" t="s">
        <v>27</v>
      </c>
      <c r="F863" s="3">
        <v>12.1</v>
      </c>
      <c r="G863" s="4">
        <v>45085.0</v>
      </c>
      <c r="H863" s="5">
        <f>IFERROR(__xludf.DUMMYFUNCTION("SPLIT(G863,""/"",TRUE)"),8.0)</f>
        <v>8</v>
      </c>
      <c r="I863" s="5">
        <f>IFERROR(__xludf.DUMMYFUNCTION("""COMPUTED_VALUE"""),6.0)</f>
        <v>6</v>
      </c>
      <c r="J863" s="5">
        <f>IFERROR(__xludf.DUMMYFUNCTION("""COMPUTED_VALUE"""),2023.0)</f>
        <v>2023</v>
      </c>
      <c r="N863" s="6">
        <f>STANDARDIZE(F:F,'Estatística'!$E$2,$M$2)</f>
        <v>-0.7365467077</v>
      </c>
      <c r="O863" s="6">
        <f>STANDARDIZE(F:F,'Estatística'!$C$2,$L$2)</f>
        <v>0.1367434794</v>
      </c>
    </row>
    <row r="864" ht="15.75" customHeight="1">
      <c r="A864" s="1">
        <v>35.0</v>
      </c>
      <c r="B864" s="2" t="s">
        <v>105</v>
      </c>
      <c r="C864" s="2" t="s">
        <v>106</v>
      </c>
      <c r="D864" s="2" t="s">
        <v>25</v>
      </c>
      <c r="E864" s="2" t="s">
        <v>45</v>
      </c>
      <c r="F864" s="3">
        <v>3.71</v>
      </c>
      <c r="G864" s="4">
        <v>45085.0</v>
      </c>
      <c r="H864" s="5">
        <f>IFERROR(__xludf.DUMMYFUNCTION("SPLIT(G864,""/"",TRUE)"),8.0)</f>
        <v>8</v>
      </c>
      <c r="I864" s="5">
        <f>IFERROR(__xludf.DUMMYFUNCTION("""COMPUTED_VALUE"""),6.0)</f>
        <v>6</v>
      </c>
      <c r="J864" s="5">
        <f>IFERROR(__xludf.DUMMYFUNCTION("""COMPUTED_VALUE"""),2023.0)</f>
        <v>2023</v>
      </c>
      <c r="N864" s="6">
        <f>STANDARDIZE(F:F,'Estatística'!$E$2,$M$2)</f>
        <v>-1.19934928</v>
      </c>
      <c r="O864" s="6">
        <f>STANDARDIZE(F:F,'Estatística'!$C$2,$L$2)</f>
        <v>0.03051405419</v>
      </c>
    </row>
    <row r="865" ht="15.75" customHeight="1">
      <c r="A865" s="1">
        <v>23.0</v>
      </c>
      <c r="B865" s="2" t="s">
        <v>215</v>
      </c>
      <c r="C865" s="2" t="s">
        <v>216</v>
      </c>
      <c r="D865" s="2" t="s">
        <v>25</v>
      </c>
      <c r="E865" s="2" t="s">
        <v>21</v>
      </c>
      <c r="F865" s="3">
        <v>13.6</v>
      </c>
      <c r="G865" s="4">
        <v>45085.0</v>
      </c>
      <c r="H865" s="5">
        <f>IFERROR(__xludf.DUMMYFUNCTION("SPLIT(G865,""/"",TRUE)"),8.0)</f>
        <v>8</v>
      </c>
      <c r="I865" s="5">
        <f>IFERROR(__xludf.DUMMYFUNCTION("""COMPUTED_VALUE"""),6.0)</f>
        <v>6</v>
      </c>
      <c r="J865" s="5">
        <f>IFERROR(__xludf.DUMMYFUNCTION("""COMPUTED_VALUE"""),2023.0)</f>
        <v>2023</v>
      </c>
      <c r="N865" s="6">
        <f>STANDARDIZE(F:F,'Estatística'!$E$2,$M$2)</f>
        <v>-0.6538048891</v>
      </c>
      <c r="O865" s="6">
        <f>STANDARDIZE(F:F,'Estatística'!$C$2,$L$2)</f>
        <v>0.1557356293</v>
      </c>
    </row>
    <row r="866" ht="15.75" customHeight="1">
      <c r="A866" s="1">
        <v>66.0</v>
      </c>
      <c r="B866" s="2" t="s">
        <v>130</v>
      </c>
      <c r="C866" s="2" t="s">
        <v>138</v>
      </c>
      <c r="D866" s="2" t="s">
        <v>19</v>
      </c>
      <c r="E866" s="2" t="s">
        <v>31</v>
      </c>
      <c r="F866" s="3">
        <v>19.72</v>
      </c>
      <c r="G866" s="4">
        <v>45086.0</v>
      </c>
      <c r="H866" s="5">
        <f>IFERROR(__xludf.DUMMYFUNCTION("SPLIT(G866,""/"",TRUE)"),9.0)</f>
        <v>9</v>
      </c>
      <c r="I866" s="5">
        <f>IFERROR(__xludf.DUMMYFUNCTION("""COMPUTED_VALUE"""),6.0)</f>
        <v>6</v>
      </c>
      <c r="J866" s="5">
        <f>IFERROR(__xludf.DUMMYFUNCTION("""COMPUTED_VALUE"""),2023.0)</f>
        <v>2023</v>
      </c>
      <c r="N866" s="6">
        <f>STANDARDIZE(F:F,'Estatística'!$E$2,$M$2)</f>
        <v>-0.3162182693</v>
      </c>
      <c r="O866" s="6">
        <f>STANDARDIZE(F:F,'Estatística'!$C$2,$L$2)</f>
        <v>0.2332236009</v>
      </c>
    </row>
    <row r="867" ht="15.75" customHeight="1">
      <c r="A867" s="1">
        <v>67.0</v>
      </c>
      <c r="B867" s="2" t="s">
        <v>184</v>
      </c>
      <c r="C867" s="2" t="s">
        <v>185</v>
      </c>
      <c r="D867" s="2" t="s">
        <v>19</v>
      </c>
      <c r="E867" s="2" t="s">
        <v>21</v>
      </c>
      <c r="F867" s="3">
        <v>15.08</v>
      </c>
      <c r="G867" s="4">
        <v>45086.0</v>
      </c>
      <c r="H867" s="5">
        <f>IFERROR(__xludf.DUMMYFUNCTION("SPLIT(G867,""/"",TRUE)"),9.0)</f>
        <v>9</v>
      </c>
      <c r="I867" s="5">
        <f>IFERROR(__xludf.DUMMYFUNCTION("""COMPUTED_VALUE"""),6.0)</f>
        <v>6</v>
      </c>
      <c r="J867" s="5">
        <f>IFERROR(__xludf.DUMMYFUNCTION("""COMPUTED_VALUE"""),2023.0)</f>
        <v>2023</v>
      </c>
      <c r="N867" s="6">
        <f>STANDARDIZE(F:F,'Estatística'!$E$2,$M$2)</f>
        <v>-0.5721662948</v>
      </c>
      <c r="O867" s="6">
        <f>STANDARDIZE(F:F,'Estatística'!$C$2,$L$2)</f>
        <v>0.1744745505</v>
      </c>
    </row>
    <row r="868" ht="15.75" customHeight="1">
      <c r="A868" s="1">
        <v>28.0</v>
      </c>
      <c r="B868" s="2" t="s">
        <v>64</v>
      </c>
      <c r="C868" s="2" t="s">
        <v>65</v>
      </c>
      <c r="D868" s="2" t="s">
        <v>25</v>
      </c>
      <c r="E868" s="2" t="s">
        <v>57</v>
      </c>
      <c r="F868" s="3">
        <v>14.95</v>
      </c>
      <c r="G868" s="4">
        <v>45086.0</v>
      </c>
      <c r="H868" s="5">
        <f>IFERROR(__xludf.DUMMYFUNCTION("SPLIT(G868,""/"",TRUE)"),9.0)</f>
        <v>9</v>
      </c>
      <c r="I868" s="5">
        <f>IFERROR(__xludf.DUMMYFUNCTION("""COMPUTED_VALUE"""),6.0)</f>
        <v>6</v>
      </c>
      <c r="J868" s="5">
        <f>IFERROR(__xludf.DUMMYFUNCTION("""COMPUTED_VALUE"""),2023.0)</f>
        <v>2023</v>
      </c>
      <c r="N868" s="6">
        <f>STANDARDIZE(F:F,'Estatística'!$E$2,$M$2)</f>
        <v>-0.5793372524</v>
      </c>
      <c r="O868" s="6">
        <f>STANDARDIZE(F:F,'Estatística'!$C$2,$L$2)</f>
        <v>0.1728285642</v>
      </c>
    </row>
    <row r="869" ht="15.75" customHeight="1">
      <c r="A869" s="1">
        <v>38.0</v>
      </c>
      <c r="B869" s="2" t="s">
        <v>96</v>
      </c>
      <c r="C869" s="2" t="s">
        <v>97</v>
      </c>
      <c r="D869" s="2" t="s">
        <v>25</v>
      </c>
      <c r="E869" s="2" t="s">
        <v>28</v>
      </c>
      <c r="F869" s="3">
        <v>40.5</v>
      </c>
      <c r="G869" s="4">
        <v>45086.0</v>
      </c>
      <c r="H869" s="5">
        <f>IFERROR(__xludf.DUMMYFUNCTION("SPLIT(G869,""/"",TRUE)"),9.0)</f>
        <v>9</v>
      </c>
      <c r="I869" s="5">
        <f>IFERROR(__xludf.DUMMYFUNCTION("""COMPUTED_VALUE"""),6.0)</f>
        <v>6</v>
      </c>
      <c r="J869" s="5">
        <f>IFERROR(__xludf.DUMMYFUNCTION("""COMPUTED_VALUE"""),2023.0)</f>
        <v>2023</v>
      </c>
      <c r="N869" s="6">
        <f>STANDARDIZE(F:F,'Estatística'!$E$2,$M$2)</f>
        <v>0.830031724</v>
      </c>
      <c r="O869" s="6">
        <f>STANDARDIZE(F:F,'Estatística'!$C$2,$L$2)</f>
        <v>0.4963281844</v>
      </c>
    </row>
    <row r="870" ht="15.75" customHeight="1">
      <c r="A870" s="1">
        <v>30.0</v>
      </c>
      <c r="B870" s="2" t="s">
        <v>17</v>
      </c>
      <c r="C870" s="2" t="s">
        <v>18</v>
      </c>
      <c r="D870" s="2" t="s">
        <v>19</v>
      </c>
      <c r="E870" s="2" t="s">
        <v>45</v>
      </c>
      <c r="F870" s="3">
        <v>3.33</v>
      </c>
      <c r="G870" s="4">
        <v>45086.0</v>
      </c>
      <c r="H870" s="5">
        <f>IFERROR(__xludf.DUMMYFUNCTION("SPLIT(G870,""/"",TRUE)"),9.0)</f>
        <v>9</v>
      </c>
      <c r="I870" s="5">
        <f>IFERROR(__xludf.DUMMYFUNCTION("""COMPUTED_VALUE"""),6.0)</f>
        <v>6</v>
      </c>
      <c r="J870" s="5">
        <f>IFERROR(__xludf.DUMMYFUNCTION("""COMPUTED_VALUE"""),2023.0)</f>
        <v>2023</v>
      </c>
      <c r="N870" s="6">
        <f>STANDARDIZE(F:F,'Estatística'!$E$2,$M$2)</f>
        <v>-1.22031054</v>
      </c>
      <c r="O870" s="6">
        <f>STANDARDIZE(F:F,'Estatística'!$C$2,$L$2)</f>
        <v>0.02570270955</v>
      </c>
    </row>
    <row r="871" ht="15.75" customHeight="1">
      <c r="A871" s="1">
        <v>96.0</v>
      </c>
      <c r="B871" s="2" t="s">
        <v>143</v>
      </c>
      <c r="C871" s="2" t="s">
        <v>144</v>
      </c>
      <c r="D871" s="2" t="s">
        <v>19</v>
      </c>
      <c r="E871" s="2" t="s">
        <v>20</v>
      </c>
      <c r="F871" s="3">
        <v>10.54</v>
      </c>
      <c r="G871" s="4">
        <v>45086.0</v>
      </c>
      <c r="H871" s="5">
        <f>IFERROR(__xludf.DUMMYFUNCTION("SPLIT(G871,""/"",TRUE)"),9.0)</f>
        <v>9</v>
      </c>
      <c r="I871" s="5">
        <f>IFERROR(__xludf.DUMMYFUNCTION("""COMPUTED_VALUE"""),6.0)</f>
        <v>6</v>
      </c>
      <c r="J871" s="5">
        <f>IFERROR(__xludf.DUMMYFUNCTION("""COMPUTED_VALUE"""),2023.0)</f>
        <v>2023</v>
      </c>
      <c r="N871" s="6">
        <f>STANDARDIZE(F:F,'Estatística'!$E$2,$M$2)</f>
        <v>-0.822598199</v>
      </c>
      <c r="O871" s="6">
        <f>STANDARDIZE(F:F,'Estatística'!$C$2,$L$2)</f>
        <v>0.1169916435</v>
      </c>
    </row>
    <row r="872" ht="15.75" customHeight="1">
      <c r="A872" s="1">
        <v>96.0</v>
      </c>
      <c r="B872" s="2" t="s">
        <v>143</v>
      </c>
      <c r="C872" s="2" t="s">
        <v>144</v>
      </c>
      <c r="D872" s="2" t="s">
        <v>19</v>
      </c>
      <c r="E872" s="2" t="s">
        <v>42</v>
      </c>
      <c r="F872" s="3">
        <v>12.52</v>
      </c>
      <c r="G872" s="4">
        <v>45087.0</v>
      </c>
      <c r="H872" s="5">
        <f>IFERROR(__xludf.DUMMYFUNCTION("SPLIT(G872,""/"",TRUE)"),10.0)</f>
        <v>10</v>
      </c>
      <c r="I872" s="5">
        <f>IFERROR(__xludf.DUMMYFUNCTION("""COMPUTED_VALUE"""),6.0)</f>
        <v>6</v>
      </c>
      <c r="J872" s="5">
        <f>IFERROR(__xludf.DUMMYFUNCTION("""COMPUTED_VALUE"""),2023.0)</f>
        <v>2023</v>
      </c>
      <c r="N872" s="6">
        <f>STANDARDIZE(F:F,'Estatística'!$E$2,$M$2)</f>
        <v>-0.7133789985</v>
      </c>
      <c r="O872" s="6">
        <f>STANDARDIZE(F:F,'Estatística'!$C$2,$L$2)</f>
        <v>0.1420612813</v>
      </c>
    </row>
    <row r="873" ht="15.75" customHeight="1">
      <c r="A873" s="1">
        <v>8.0</v>
      </c>
      <c r="B873" s="2" t="s">
        <v>88</v>
      </c>
      <c r="C873" s="2" t="s">
        <v>89</v>
      </c>
      <c r="D873" s="2" t="s">
        <v>19</v>
      </c>
      <c r="E873" s="2" t="s">
        <v>41</v>
      </c>
      <c r="F873" s="3">
        <v>16.63</v>
      </c>
      <c r="G873" s="4">
        <v>45087.0</v>
      </c>
      <c r="H873" s="5">
        <f>IFERROR(__xludf.DUMMYFUNCTION("SPLIT(G873,""/"",TRUE)"),10.0)</f>
        <v>10</v>
      </c>
      <c r="I873" s="5">
        <f>IFERROR(__xludf.DUMMYFUNCTION("""COMPUTED_VALUE"""),6.0)</f>
        <v>6</v>
      </c>
      <c r="J873" s="5">
        <f>IFERROR(__xludf.DUMMYFUNCTION("""COMPUTED_VALUE"""),2023.0)</f>
        <v>2023</v>
      </c>
      <c r="N873" s="6">
        <f>STANDARDIZE(F:F,'Estatística'!$E$2,$M$2)</f>
        <v>-0.4866664156</v>
      </c>
      <c r="O873" s="6">
        <f>STANDARDIZE(F:F,'Estatística'!$C$2,$L$2)</f>
        <v>0.1940997721</v>
      </c>
    </row>
    <row r="874" ht="15.75" customHeight="1">
      <c r="A874" s="1">
        <v>32.0</v>
      </c>
      <c r="B874" s="2" t="s">
        <v>126</v>
      </c>
      <c r="C874" s="2" t="s">
        <v>127</v>
      </c>
      <c r="D874" s="2" t="s">
        <v>25</v>
      </c>
      <c r="E874" s="2" t="s">
        <v>41</v>
      </c>
      <c r="F874" s="3">
        <v>20.13</v>
      </c>
      <c r="G874" s="4">
        <v>45087.0</v>
      </c>
      <c r="H874" s="5">
        <f>IFERROR(__xludf.DUMMYFUNCTION("SPLIT(G874,""/"",TRUE)"),10.0)</f>
        <v>10</v>
      </c>
      <c r="I874" s="5">
        <f>IFERROR(__xludf.DUMMYFUNCTION("""COMPUTED_VALUE"""),6.0)</f>
        <v>6</v>
      </c>
      <c r="J874" s="5">
        <f>IFERROR(__xludf.DUMMYFUNCTION("""COMPUTED_VALUE"""),2023.0)</f>
        <v>2023</v>
      </c>
      <c r="N874" s="6">
        <f>STANDARDIZE(F:F,'Estatística'!$E$2,$M$2)</f>
        <v>-0.2936021723</v>
      </c>
      <c r="O874" s="6">
        <f>STANDARDIZE(F:F,'Estatística'!$C$2,$L$2)</f>
        <v>0.2384147886</v>
      </c>
    </row>
    <row r="875" ht="15.75" customHeight="1">
      <c r="A875" s="1">
        <v>87.0</v>
      </c>
      <c r="B875" s="2" t="s">
        <v>223</v>
      </c>
      <c r="C875" s="2" t="s">
        <v>224</v>
      </c>
      <c r="D875" s="2" t="s">
        <v>19</v>
      </c>
      <c r="E875" s="2" t="s">
        <v>28</v>
      </c>
      <c r="F875" s="3">
        <v>37.94</v>
      </c>
      <c r="G875" s="4">
        <v>45087.0</v>
      </c>
      <c r="H875" s="5">
        <f>IFERROR(__xludf.DUMMYFUNCTION("SPLIT(G875,""/"",TRUE)"),10.0)</f>
        <v>10</v>
      </c>
      <c r="I875" s="5">
        <f>IFERROR(__xludf.DUMMYFUNCTION("""COMPUTED_VALUE"""),6.0)</f>
        <v>6</v>
      </c>
      <c r="J875" s="5">
        <f>IFERROR(__xludf.DUMMYFUNCTION("""COMPUTED_VALUE"""),2023.0)</f>
        <v>2023</v>
      </c>
      <c r="N875" s="6">
        <f>STANDARDIZE(F:F,'Estatística'!$E$2,$M$2)</f>
        <v>0.6888190203</v>
      </c>
      <c r="O875" s="6">
        <f>STANDARDIZE(F:F,'Estatística'!$C$2,$L$2)</f>
        <v>0.4639149152</v>
      </c>
    </row>
    <row r="876" ht="15.75" customHeight="1">
      <c r="A876" s="1">
        <v>35.0</v>
      </c>
      <c r="B876" s="2" t="s">
        <v>105</v>
      </c>
      <c r="C876" s="2" t="s">
        <v>106</v>
      </c>
      <c r="D876" s="2" t="s">
        <v>19</v>
      </c>
      <c r="E876" s="2" t="s">
        <v>41</v>
      </c>
      <c r="F876" s="3">
        <v>19.91</v>
      </c>
      <c r="G876" s="4">
        <v>45087.0</v>
      </c>
      <c r="H876" s="5">
        <f>IFERROR(__xludf.DUMMYFUNCTION("SPLIT(G876,""/"",TRUE)"),10.0)</f>
        <v>10</v>
      </c>
      <c r="I876" s="5">
        <f>IFERROR(__xludf.DUMMYFUNCTION("""COMPUTED_VALUE"""),6.0)</f>
        <v>6</v>
      </c>
      <c r="J876" s="5">
        <f>IFERROR(__xludf.DUMMYFUNCTION("""COMPUTED_VALUE"""),2023.0)</f>
        <v>2023</v>
      </c>
      <c r="N876" s="6">
        <f>STANDARDIZE(F:F,'Estatística'!$E$2,$M$2)</f>
        <v>-0.305737639</v>
      </c>
      <c r="O876" s="6">
        <f>STANDARDIZE(F:F,'Estatística'!$C$2,$L$2)</f>
        <v>0.2356292732</v>
      </c>
    </row>
    <row r="877" ht="15.75" customHeight="1">
      <c r="A877" s="1">
        <v>15.0</v>
      </c>
      <c r="B877" s="2" t="s">
        <v>53</v>
      </c>
      <c r="C877" s="2" t="s">
        <v>54</v>
      </c>
      <c r="D877" s="2" t="s">
        <v>25</v>
      </c>
      <c r="E877" s="2" t="s">
        <v>41</v>
      </c>
      <c r="F877" s="3">
        <v>18.64</v>
      </c>
      <c r="G877" s="4">
        <v>45087.0</v>
      </c>
      <c r="H877" s="5">
        <f>IFERROR(__xludf.DUMMYFUNCTION("SPLIT(G877,""/"",TRUE)"),10.0)</f>
        <v>10</v>
      </c>
      <c r="I877" s="5">
        <f>IFERROR(__xludf.DUMMYFUNCTION("""COMPUTED_VALUE"""),6.0)</f>
        <v>6</v>
      </c>
      <c r="J877" s="5">
        <f>IFERROR(__xludf.DUMMYFUNCTION("""COMPUTED_VALUE"""),2023.0)</f>
        <v>2023</v>
      </c>
      <c r="N877" s="6">
        <f>STANDARDIZE(F:F,'Estatística'!$E$2,$M$2)</f>
        <v>-0.3757923787</v>
      </c>
      <c r="O877" s="6">
        <f>STANDARDIZE(F:F,'Estatística'!$C$2,$L$2)</f>
        <v>0.219549253</v>
      </c>
    </row>
    <row r="878" ht="15.75" customHeight="1">
      <c r="A878" s="1">
        <v>13.0</v>
      </c>
      <c r="B878" s="2" t="s">
        <v>117</v>
      </c>
      <c r="C878" s="2" t="s">
        <v>118</v>
      </c>
      <c r="D878" s="2" t="s">
        <v>25</v>
      </c>
      <c r="E878" s="2" t="s">
        <v>48</v>
      </c>
      <c r="F878" s="3">
        <v>56.28</v>
      </c>
      <c r="G878" s="4">
        <v>45087.0</v>
      </c>
      <c r="H878" s="5">
        <f>IFERROR(__xludf.DUMMYFUNCTION("SPLIT(G878,""/"",TRUE)"),10.0)</f>
        <v>10</v>
      </c>
      <c r="I878" s="5">
        <f>IFERROR(__xludf.DUMMYFUNCTION("""COMPUTED_VALUE"""),6.0)</f>
        <v>6</v>
      </c>
      <c r="J878" s="5">
        <f>IFERROR(__xludf.DUMMYFUNCTION("""COMPUTED_VALUE"""),2023.0)</f>
        <v>2023</v>
      </c>
      <c r="N878" s="6">
        <f>STANDARDIZE(F:F,'Estatística'!$E$2,$M$2)</f>
        <v>1.700475655</v>
      </c>
      <c r="O878" s="6">
        <f>STANDARDIZE(F:F,'Estatística'!$C$2,$L$2)</f>
        <v>0.6961256014</v>
      </c>
    </row>
    <row r="879" ht="15.75" customHeight="1">
      <c r="A879" s="1">
        <v>15.0</v>
      </c>
      <c r="B879" s="2" t="s">
        <v>53</v>
      </c>
      <c r="C879" s="2" t="s">
        <v>54</v>
      </c>
      <c r="D879" s="2" t="s">
        <v>19</v>
      </c>
      <c r="E879" s="2" t="s">
        <v>31</v>
      </c>
      <c r="F879" s="3">
        <v>14.77</v>
      </c>
      <c r="G879" s="4">
        <v>45088.0</v>
      </c>
      <c r="H879" s="5">
        <f>IFERROR(__xludf.DUMMYFUNCTION("SPLIT(G879,""/"",TRUE)"),11.0)</f>
        <v>11</v>
      </c>
      <c r="I879" s="5">
        <f>IFERROR(__xludf.DUMMYFUNCTION("""COMPUTED_VALUE"""),6.0)</f>
        <v>6</v>
      </c>
      <c r="J879" s="5">
        <f>IFERROR(__xludf.DUMMYFUNCTION("""COMPUTED_VALUE"""),2023.0)</f>
        <v>2023</v>
      </c>
      <c r="N879" s="6">
        <f>STANDARDIZE(F:F,'Estatística'!$E$2,$M$2)</f>
        <v>-0.5892662706</v>
      </c>
      <c r="O879" s="6">
        <f>STANDARDIZE(F:F,'Estatística'!$C$2,$L$2)</f>
        <v>0.1705495062</v>
      </c>
    </row>
    <row r="880" ht="15.75" customHeight="1">
      <c r="A880" s="1">
        <v>36.0</v>
      </c>
      <c r="B880" s="2" t="s">
        <v>75</v>
      </c>
      <c r="C880" s="2" t="s">
        <v>76</v>
      </c>
      <c r="D880" s="2" t="s">
        <v>19</v>
      </c>
      <c r="E880" s="2" t="s">
        <v>41</v>
      </c>
      <c r="F880" s="3">
        <v>16.52</v>
      </c>
      <c r="G880" s="4">
        <v>45088.0</v>
      </c>
      <c r="H880" s="5">
        <f>IFERROR(__xludf.DUMMYFUNCTION("SPLIT(G880,""/"",TRUE)"),11.0)</f>
        <v>11</v>
      </c>
      <c r="I880" s="5">
        <f>IFERROR(__xludf.DUMMYFUNCTION("""COMPUTED_VALUE"""),6.0)</f>
        <v>6</v>
      </c>
      <c r="J880" s="5">
        <f>IFERROR(__xludf.DUMMYFUNCTION("""COMPUTED_VALUE"""),2023.0)</f>
        <v>2023</v>
      </c>
      <c r="N880" s="6">
        <f>STANDARDIZE(F:F,'Estatística'!$E$2,$M$2)</f>
        <v>-0.492734149</v>
      </c>
      <c r="O880" s="6">
        <f>STANDARDIZE(F:F,'Estatística'!$C$2,$L$2)</f>
        <v>0.1927070144</v>
      </c>
    </row>
    <row r="881" ht="15.75" customHeight="1">
      <c r="A881" s="1">
        <v>97.0</v>
      </c>
      <c r="B881" s="2" t="s">
        <v>60</v>
      </c>
      <c r="C881" s="2" t="s">
        <v>61</v>
      </c>
      <c r="D881" s="2" t="s">
        <v>19</v>
      </c>
      <c r="E881" s="2" t="s">
        <v>42</v>
      </c>
      <c r="F881" s="3">
        <v>7.47</v>
      </c>
      <c r="G881" s="4">
        <v>45088.0</v>
      </c>
      <c r="H881" s="5">
        <f>IFERROR(__xludf.DUMMYFUNCTION("SPLIT(G881,""/"",TRUE)"),11.0)</f>
        <v>11</v>
      </c>
      <c r="I881" s="5">
        <f>IFERROR(__xludf.DUMMYFUNCTION("""COMPUTED_VALUE"""),6.0)</f>
        <v>6</v>
      </c>
      <c r="J881" s="5">
        <f>IFERROR(__xludf.DUMMYFUNCTION("""COMPUTED_VALUE"""),2023.0)</f>
        <v>2023</v>
      </c>
      <c r="N881" s="6">
        <f>STANDARDIZE(F:F,'Estatística'!$E$2,$M$2)</f>
        <v>-0.991943121</v>
      </c>
      <c r="O881" s="6">
        <f>STANDARDIZE(F:F,'Estatística'!$C$2,$L$2)</f>
        <v>0.0781210433</v>
      </c>
    </row>
    <row r="882" ht="15.75" customHeight="1">
      <c r="A882" s="1">
        <v>17.0</v>
      </c>
      <c r="B882" s="2" t="s">
        <v>180</v>
      </c>
      <c r="C882" s="2" t="s">
        <v>181</v>
      </c>
      <c r="D882" s="2" t="s">
        <v>25</v>
      </c>
      <c r="E882" s="2" t="s">
        <v>38</v>
      </c>
      <c r="F882" s="3">
        <v>3.49</v>
      </c>
      <c r="G882" s="4">
        <v>45088.0</v>
      </c>
      <c r="H882" s="5">
        <f>IFERROR(__xludf.DUMMYFUNCTION("SPLIT(G882,""/"",TRUE)"),11.0)</f>
        <v>11</v>
      </c>
      <c r="I882" s="5">
        <f>IFERROR(__xludf.DUMMYFUNCTION("""COMPUTED_VALUE"""),6.0)</f>
        <v>6</v>
      </c>
      <c r="J882" s="5">
        <f>IFERROR(__xludf.DUMMYFUNCTION("""COMPUTED_VALUE"""),2023.0)</f>
        <v>2023</v>
      </c>
      <c r="N882" s="6">
        <f>STANDARDIZE(F:F,'Estatística'!$E$2,$M$2)</f>
        <v>-1.211484746</v>
      </c>
      <c r="O882" s="6">
        <f>STANDARDIZE(F:F,'Estatística'!$C$2,$L$2)</f>
        <v>0.02772853887</v>
      </c>
    </row>
    <row r="883" ht="15.75" customHeight="1">
      <c r="A883" s="1">
        <v>37.0</v>
      </c>
      <c r="B883" s="2" t="s">
        <v>225</v>
      </c>
      <c r="C883" s="2" t="s">
        <v>226</v>
      </c>
      <c r="D883" s="2" t="s">
        <v>25</v>
      </c>
      <c r="E883" s="2" t="s">
        <v>51</v>
      </c>
      <c r="F883" s="3">
        <v>62.74</v>
      </c>
      <c r="G883" s="4">
        <v>45088.0</v>
      </c>
      <c r="H883" s="5">
        <f>IFERROR(__xludf.DUMMYFUNCTION("SPLIT(G883,""/"",TRUE)"),11.0)</f>
        <v>11</v>
      </c>
      <c r="I883" s="5">
        <f>IFERROR(__xludf.DUMMYFUNCTION("""COMPUTED_VALUE"""),6.0)</f>
        <v>6</v>
      </c>
      <c r="J883" s="5">
        <f>IFERROR(__xludf.DUMMYFUNCTION("""COMPUTED_VALUE"""),2023.0)</f>
        <v>2023</v>
      </c>
      <c r="N883" s="6">
        <f>STANDARDIZE(F:F,'Estatística'!$E$2,$M$2)</f>
        <v>2.056817087</v>
      </c>
      <c r="O883" s="6">
        <f>STANDARDIZE(F:F,'Estatística'!$C$2,$L$2)</f>
        <v>0.7779184604</v>
      </c>
    </row>
    <row r="884" ht="15.75" customHeight="1">
      <c r="A884" s="1">
        <v>81.0</v>
      </c>
      <c r="B884" s="2" t="s">
        <v>49</v>
      </c>
      <c r="C884" s="2" t="s">
        <v>50</v>
      </c>
      <c r="D884" s="2" t="s">
        <v>25</v>
      </c>
      <c r="E884" s="2" t="s">
        <v>36</v>
      </c>
      <c r="F884" s="3">
        <v>38.41</v>
      </c>
      <c r="G884" s="4">
        <v>45089.0</v>
      </c>
      <c r="H884" s="5">
        <f>IFERROR(__xludf.DUMMYFUNCTION("SPLIT(G884,""/"",TRUE)"),12.0)</f>
        <v>12</v>
      </c>
      <c r="I884" s="5">
        <f>IFERROR(__xludf.DUMMYFUNCTION("""COMPUTED_VALUE"""),6.0)</f>
        <v>6</v>
      </c>
      <c r="J884" s="5">
        <f>IFERROR(__xludf.DUMMYFUNCTION("""COMPUTED_VALUE"""),2023.0)</f>
        <v>2023</v>
      </c>
      <c r="N884" s="6">
        <f>STANDARDIZE(F:F,'Estatística'!$E$2,$M$2)</f>
        <v>0.7147447901</v>
      </c>
      <c r="O884" s="6">
        <f>STANDARDIZE(F:F,'Estatística'!$C$2,$L$2)</f>
        <v>0.4698657888</v>
      </c>
    </row>
    <row r="885" ht="15.75" customHeight="1">
      <c r="A885" s="1">
        <v>92.0</v>
      </c>
      <c r="B885" s="2" t="s">
        <v>92</v>
      </c>
      <c r="C885" s="2" t="s">
        <v>177</v>
      </c>
      <c r="D885" s="2" t="s">
        <v>25</v>
      </c>
      <c r="E885" s="2" t="s">
        <v>57</v>
      </c>
      <c r="F885" s="3">
        <v>21.37</v>
      </c>
      <c r="G885" s="4">
        <v>45089.0</v>
      </c>
      <c r="H885" s="5">
        <f>IFERROR(__xludf.DUMMYFUNCTION("SPLIT(G885,""/"",TRUE)"),12.0)</f>
        <v>12</v>
      </c>
      <c r="I885" s="5">
        <f>IFERROR(__xludf.DUMMYFUNCTION("""COMPUTED_VALUE"""),6.0)</f>
        <v>6</v>
      </c>
      <c r="J885" s="5">
        <f>IFERROR(__xludf.DUMMYFUNCTION("""COMPUTED_VALUE"""),2023.0)</f>
        <v>2023</v>
      </c>
      <c r="N885" s="6">
        <f>STANDARDIZE(F:F,'Estatística'!$E$2,$M$2)</f>
        <v>-0.2252022689</v>
      </c>
      <c r="O885" s="6">
        <f>STANDARDIZE(F:F,'Estatística'!$C$2,$L$2)</f>
        <v>0.2541149658</v>
      </c>
    </row>
    <row r="886" ht="15.75" customHeight="1">
      <c r="A886" s="1">
        <v>71.0</v>
      </c>
      <c r="B886" s="2" t="s">
        <v>130</v>
      </c>
      <c r="C886" s="2" t="s">
        <v>131</v>
      </c>
      <c r="D886" s="2" t="s">
        <v>19</v>
      </c>
      <c r="E886" s="2" t="s">
        <v>51</v>
      </c>
      <c r="F886" s="3">
        <v>60.02</v>
      </c>
      <c r="G886" s="4">
        <v>45089.0</v>
      </c>
      <c r="H886" s="5">
        <f>IFERROR(__xludf.DUMMYFUNCTION("SPLIT(G886,""/"",TRUE)"),12.0)</f>
        <v>12</v>
      </c>
      <c r="I886" s="5">
        <f>IFERROR(__xludf.DUMMYFUNCTION("""COMPUTED_VALUE"""),6.0)</f>
        <v>6</v>
      </c>
      <c r="J886" s="5">
        <f>IFERROR(__xludf.DUMMYFUNCTION("""COMPUTED_VALUE"""),2023.0)</f>
        <v>2023</v>
      </c>
      <c r="N886" s="6">
        <f>STANDARDIZE(F:F,'Estatística'!$E$2,$M$2)</f>
        <v>1.90677859</v>
      </c>
      <c r="O886" s="6">
        <f>STANDARDIZE(F:F,'Estatística'!$C$2,$L$2)</f>
        <v>0.7434793619</v>
      </c>
    </row>
    <row r="887" ht="15.75" customHeight="1">
      <c r="A887" s="1">
        <v>67.0</v>
      </c>
      <c r="B887" s="2" t="s">
        <v>184</v>
      </c>
      <c r="C887" s="2" t="s">
        <v>185</v>
      </c>
      <c r="D887" s="2" t="s">
        <v>19</v>
      </c>
      <c r="E887" s="2" t="s">
        <v>21</v>
      </c>
      <c r="F887" s="3">
        <v>13.95</v>
      </c>
      <c r="G887" s="4">
        <v>45089.0</v>
      </c>
      <c r="H887" s="5">
        <f>IFERROR(__xludf.DUMMYFUNCTION("SPLIT(G887,""/"",TRUE)"),12.0)</f>
        <v>12</v>
      </c>
      <c r="I887" s="5">
        <f>IFERROR(__xludf.DUMMYFUNCTION("""COMPUTED_VALUE"""),6.0)</f>
        <v>6</v>
      </c>
      <c r="J887" s="5">
        <f>IFERROR(__xludf.DUMMYFUNCTION("""COMPUTED_VALUE"""),2023.0)</f>
        <v>2023</v>
      </c>
      <c r="N887" s="6">
        <f>STANDARDIZE(F:F,'Estatística'!$E$2,$M$2)</f>
        <v>-0.6344984648</v>
      </c>
      <c r="O887" s="6">
        <f>STANDARDIZE(F:F,'Estatística'!$C$2,$L$2)</f>
        <v>0.1601671309</v>
      </c>
    </row>
    <row r="888" ht="15.75" customHeight="1">
      <c r="A888" s="1">
        <v>11.0</v>
      </c>
      <c r="B888" s="2" t="s">
        <v>207</v>
      </c>
      <c r="C888" s="2" t="s">
        <v>208</v>
      </c>
      <c r="D888" s="2" t="s">
        <v>25</v>
      </c>
      <c r="E888" s="2" t="s">
        <v>37</v>
      </c>
      <c r="F888" s="3">
        <v>12.52</v>
      </c>
      <c r="G888" s="4">
        <v>45089.0</v>
      </c>
      <c r="H888" s="5">
        <f>IFERROR(__xludf.DUMMYFUNCTION("SPLIT(G888,""/"",TRUE)"),12.0)</f>
        <v>12</v>
      </c>
      <c r="I888" s="5">
        <f>IFERROR(__xludf.DUMMYFUNCTION("""COMPUTED_VALUE"""),6.0)</f>
        <v>6</v>
      </c>
      <c r="J888" s="5">
        <f>IFERROR(__xludf.DUMMYFUNCTION("""COMPUTED_VALUE"""),2023.0)</f>
        <v>2023</v>
      </c>
      <c r="N888" s="6">
        <f>STANDARDIZE(F:F,'Estatística'!$E$2,$M$2)</f>
        <v>-0.7133789985</v>
      </c>
      <c r="O888" s="6">
        <f>STANDARDIZE(F:F,'Estatística'!$C$2,$L$2)</f>
        <v>0.1420612813</v>
      </c>
    </row>
    <row r="889" ht="15.75" customHeight="1">
      <c r="A889" s="1">
        <v>8.0</v>
      </c>
      <c r="B889" s="2" t="s">
        <v>88</v>
      </c>
      <c r="C889" s="2" t="s">
        <v>89</v>
      </c>
      <c r="D889" s="2" t="s">
        <v>19</v>
      </c>
      <c r="E889" s="2" t="s">
        <v>70</v>
      </c>
      <c r="F889" s="3">
        <v>11.18</v>
      </c>
      <c r="G889" s="4">
        <v>45089.0</v>
      </c>
      <c r="H889" s="5">
        <f>IFERROR(__xludf.DUMMYFUNCTION("SPLIT(G889,""/"",TRUE)"),12.0)</f>
        <v>12</v>
      </c>
      <c r="I889" s="5">
        <f>IFERROR(__xludf.DUMMYFUNCTION("""COMPUTED_VALUE"""),6.0)</f>
        <v>6</v>
      </c>
      <c r="J889" s="5">
        <f>IFERROR(__xludf.DUMMYFUNCTION("""COMPUTED_VALUE"""),2023.0)</f>
        <v>2023</v>
      </c>
      <c r="N889" s="6">
        <f>STANDARDIZE(F:F,'Estatística'!$E$2,$M$2)</f>
        <v>-0.7872950231</v>
      </c>
      <c r="O889" s="6">
        <f>STANDARDIZE(F:F,'Estatística'!$C$2,$L$2)</f>
        <v>0.1250949607</v>
      </c>
    </row>
    <row r="890" ht="15.75" customHeight="1">
      <c r="A890" s="1">
        <v>66.0</v>
      </c>
      <c r="B890" s="2" t="s">
        <v>130</v>
      </c>
      <c r="C890" s="2" t="s">
        <v>138</v>
      </c>
      <c r="D890" s="2" t="s">
        <v>19</v>
      </c>
      <c r="E890" s="2" t="s">
        <v>48</v>
      </c>
      <c r="F890" s="3">
        <v>66.8</v>
      </c>
      <c r="G890" s="4">
        <v>45089.0</v>
      </c>
      <c r="H890" s="5">
        <f>IFERROR(__xludf.DUMMYFUNCTION("SPLIT(G890,""/"",TRUE)"),12.0)</f>
        <v>12</v>
      </c>
      <c r="I890" s="5">
        <f>IFERROR(__xludf.DUMMYFUNCTION("""COMPUTED_VALUE"""),6.0)</f>
        <v>6</v>
      </c>
      <c r="J890" s="5">
        <f>IFERROR(__xludf.DUMMYFUNCTION("""COMPUTED_VALUE"""),2023.0)</f>
        <v>2023</v>
      </c>
      <c r="N890" s="6">
        <f>STANDARDIZE(F:F,'Estatística'!$E$2,$M$2)</f>
        <v>2.28077161</v>
      </c>
      <c r="O890" s="6">
        <f>STANDARDIZE(F:F,'Estatística'!$C$2,$L$2)</f>
        <v>0.8293238795</v>
      </c>
    </row>
    <row r="891" ht="15.75" customHeight="1">
      <c r="A891" s="1">
        <v>76.0</v>
      </c>
      <c r="B891" s="2" t="s">
        <v>193</v>
      </c>
      <c r="C891" s="2" t="s">
        <v>194</v>
      </c>
      <c r="D891" s="2" t="s">
        <v>19</v>
      </c>
      <c r="E891" s="2" t="s">
        <v>42</v>
      </c>
      <c r="F891" s="3">
        <v>11.78</v>
      </c>
      <c r="G891" s="4">
        <v>45090.0</v>
      </c>
      <c r="H891" s="5">
        <f>IFERROR(__xludf.DUMMYFUNCTION("SPLIT(G891,""/"",TRUE)"),13.0)</f>
        <v>13</v>
      </c>
      <c r="I891" s="5">
        <f>IFERROR(__xludf.DUMMYFUNCTION("""COMPUTED_VALUE"""),6.0)</f>
        <v>6</v>
      </c>
      <c r="J891" s="5">
        <f>IFERROR(__xludf.DUMMYFUNCTION("""COMPUTED_VALUE"""),2023.0)</f>
        <v>2023</v>
      </c>
      <c r="N891" s="6">
        <f>STANDARDIZE(F:F,'Estatística'!$E$2,$M$2)</f>
        <v>-0.7541982957</v>
      </c>
      <c r="O891" s="6">
        <f>STANDARDIZE(F:F,'Estatística'!$C$2,$L$2)</f>
        <v>0.1326918207</v>
      </c>
    </row>
    <row r="892" ht="15.75" customHeight="1">
      <c r="A892" s="1">
        <v>4.0</v>
      </c>
      <c r="B892" s="2" t="s">
        <v>98</v>
      </c>
      <c r="C892" s="2" t="s">
        <v>99</v>
      </c>
      <c r="D892" s="2" t="s">
        <v>19</v>
      </c>
      <c r="E892" s="2" t="s">
        <v>41</v>
      </c>
      <c r="F892" s="3">
        <v>18.52</v>
      </c>
      <c r="G892" s="4">
        <v>45090.0</v>
      </c>
      <c r="H892" s="5">
        <f>IFERROR(__xludf.DUMMYFUNCTION("SPLIT(G892,""/"",TRUE)"),13.0)</f>
        <v>13</v>
      </c>
      <c r="I892" s="5">
        <f>IFERROR(__xludf.DUMMYFUNCTION("""COMPUTED_VALUE"""),6.0)</f>
        <v>6</v>
      </c>
      <c r="J892" s="5">
        <f>IFERROR(__xludf.DUMMYFUNCTION("""COMPUTED_VALUE"""),2023.0)</f>
        <v>2023</v>
      </c>
      <c r="N892" s="6">
        <f>STANDARDIZE(F:F,'Estatística'!$E$2,$M$2)</f>
        <v>-0.3824117242</v>
      </c>
      <c r="O892" s="6">
        <f>STANDARDIZE(F:F,'Estatística'!$C$2,$L$2)</f>
        <v>0.218029881</v>
      </c>
    </row>
    <row r="893" ht="15.75" customHeight="1">
      <c r="A893" s="1">
        <v>19.0</v>
      </c>
      <c r="B893" s="2" t="s">
        <v>39</v>
      </c>
      <c r="C893" s="2" t="s">
        <v>173</v>
      </c>
      <c r="D893" s="2" t="s">
        <v>19</v>
      </c>
      <c r="E893" s="2" t="s">
        <v>70</v>
      </c>
      <c r="F893" s="3">
        <v>11.63</v>
      </c>
      <c r="G893" s="4">
        <v>45090.0</v>
      </c>
      <c r="H893" s="5">
        <f>IFERROR(__xludf.DUMMYFUNCTION("SPLIT(G893,""/"",TRUE)"),13.0)</f>
        <v>13</v>
      </c>
      <c r="I893" s="5">
        <f>IFERROR(__xludf.DUMMYFUNCTION("""COMPUTED_VALUE"""),6.0)</f>
        <v>6</v>
      </c>
      <c r="J893" s="5">
        <f>IFERROR(__xludf.DUMMYFUNCTION("""COMPUTED_VALUE"""),2023.0)</f>
        <v>2023</v>
      </c>
      <c r="N893" s="6">
        <f>STANDARDIZE(F:F,'Estatística'!$E$2,$M$2)</f>
        <v>-0.7624724775</v>
      </c>
      <c r="O893" s="6">
        <f>STANDARDIZE(F:F,'Estatística'!$C$2,$L$2)</f>
        <v>0.1307926057</v>
      </c>
    </row>
    <row r="894" ht="15.75" customHeight="1">
      <c r="A894" s="1">
        <v>93.0</v>
      </c>
      <c r="B894" s="2" t="s">
        <v>109</v>
      </c>
      <c r="C894" s="2" t="s">
        <v>110</v>
      </c>
      <c r="D894" s="2" t="s">
        <v>19</v>
      </c>
      <c r="E894" s="2" t="s">
        <v>27</v>
      </c>
      <c r="F894" s="3">
        <v>12.33</v>
      </c>
      <c r="G894" s="4">
        <v>45090.0</v>
      </c>
      <c r="H894" s="5">
        <f>IFERROR(__xludf.DUMMYFUNCTION("SPLIT(G894,""/"",TRUE)"),13.0)</f>
        <v>13</v>
      </c>
      <c r="I894" s="5">
        <f>IFERROR(__xludf.DUMMYFUNCTION("""COMPUTED_VALUE"""),6.0)</f>
        <v>6</v>
      </c>
      <c r="J894" s="5">
        <f>IFERROR(__xludf.DUMMYFUNCTION("""COMPUTED_VALUE"""),2023.0)</f>
        <v>2023</v>
      </c>
      <c r="N894" s="6">
        <f>STANDARDIZE(F:F,'Estatística'!$E$2,$M$2)</f>
        <v>-0.7238596288</v>
      </c>
      <c r="O894" s="6">
        <f>STANDARDIZE(F:F,'Estatística'!$C$2,$L$2)</f>
        <v>0.139655609</v>
      </c>
    </row>
    <row r="895" ht="15.75" customHeight="1">
      <c r="A895" s="1">
        <v>64.0</v>
      </c>
      <c r="B895" s="2" t="s">
        <v>139</v>
      </c>
      <c r="C895" s="2" t="s">
        <v>140</v>
      </c>
      <c r="D895" s="2" t="s">
        <v>19</v>
      </c>
      <c r="E895" s="2" t="s">
        <v>57</v>
      </c>
      <c r="F895" s="3">
        <v>19.1</v>
      </c>
      <c r="G895" s="4">
        <v>45091.0</v>
      </c>
      <c r="H895" s="5">
        <f>IFERROR(__xludf.DUMMYFUNCTION("SPLIT(G895,""/"",TRUE)"),14.0)</f>
        <v>14</v>
      </c>
      <c r="I895" s="5">
        <f>IFERROR(__xludf.DUMMYFUNCTION("""COMPUTED_VALUE"""),6.0)</f>
        <v>6</v>
      </c>
      <c r="J895" s="5">
        <f>IFERROR(__xludf.DUMMYFUNCTION("""COMPUTED_VALUE"""),2023.0)</f>
        <v>2023</v>
      </c>
      <c r="N895" s="6">
        <f>STANDARDIZE(F:F,'Estatística'!$E$2,$M$2)</f>
        <v>-0.350418221</v>
      </c>
      <c r="O895" s="6">
        <f>STANDARDIZE(F:F,'Estatística'!$C$2,$L$2)</f>
        <v>0.2253735123</v>
      </c>
    </row>
    <row r="896" ht="15.75" customHeight="1">
      <c r="A896" s="1">
        <v>53.0</v>
      </c>
      <c r="B896" s="2" t="s">
        <v>221</v>
      </c>
      <c r="C896" s="2" t="s">
        <v>222</v>
      </c>
      <c r="D896" s="2" t="s">
        <v>19</v>
      </c>
      <c r="E896" s="2" t="s">
        <v>36</v>
      </c>
      <c r="F896" s="3">
        <v>33.33</v>
      </c>
      <c r="G896" s="4">
        <v>45091.0</v>
      </c>
      <c r="H896" s="5">
        <f>IFERROR(__xludf.DUMMYFUNCTION("SPLIT(G896,""/"",TRUE)"),14.0)</f>
        <v>14</v>
      </c>
      <c r="I896" s="5">
        <f>IFERROR(__xludf.DUMMYFUNCTION("""COMPUTED_VALUE"""),6.0)</f>
        <v>6</v>
      </c>
      <c r="J896" s="5">
        <f>IFERROR(__xludf.DUMMYFUNCTION("""COMPUTED_VALUE"""),2023.0)</f>
        <v>2023</v>
      </c>
      <c r="N896" s="6">
        <f>STANDARDIZE(F:F,'Estatística'!$E$2,$M$2)</f>
        <v>0.4345258312</v>
      </c>
      <c r="O896" s="6">
        <f>STANDARDIZE(F:F,'Estatística'!$C$2,$L$2)</f>
        <v>0.4055457078</v>
      </c>
    </row>
    <row r="897" ht="15.75" customHeight="1">
      <c r="A897" s="1">
        <v>54.0</v>
      </c>
      <c r="B897" s="2" t="s">
        <v>71</v>
      </c>
      <c r="C897" s="2" t="s">
        <v>72</v>
      </c>
      <c r="D897" s="2" t="s">
        <v>19</v>
      </c>
      <c r="E897" s="2" t="s">
        <v>21</v>
      </c>
      <c r="F897" s="3">
        <v>14.8</v>
      </c>
      <c r="G897" s="4">
        <v>45091.0</v>
      </c>
      <c r="H897" s="5">
        <f>IFERROR(__xludf.DUMMYFUNCTION("SPLIT(G897,""/"",TRUE)"),14.0)</f>
        <v>14</v>
      </c>
      <c r="I897" s="5">
        <f>IFERROR(__xludf.DUMMYFUNCTION("""COMPUTED_VALUE"""),6.0)</f>
        <v>6</v>
      </c>
      <c r="J897" s="5">
        <f>IFERROR(__xludf.DUMMYFUNCTION("""COMPUTED_VALUE"""),2023.0)</f>
        <v>2023</v>
      </c>
      <c r="N897" s="6">
        <f>STANDARDIZE(F:F,'Estatística'!$E$2,$M$2)</f>
        <v>-0.5876114343</v>
      </c>
      <c r="O897" s="6">
        <f>STANDARDIZE(F:F,'Estatística'!$C$2,$L$2)</f>
        <v>0.1709293492</v>
      </c>
    </row>
    <row r="898" ht="15.75" customHeight="1">
      <c r="A898" s="1">
        <v>65.0</v>
      </c>
      <c r="B898" s="2" t="s">
        <v>189</v>
      </c>
      <c r="C898" s="2" t="s">
        <v>190</v>
      </c>
      <c r="D898" s="2" t="s">
        <v>19</v>
      </c>
      <c r="E898" s="2" t="s">
        <v>33</v>
      </c>
      <c r="F898" s="3">
        <v>22.97</v>
      </c>
      <c r="G898" s="4">
        <v>45091.0</v>
      </c>
      <c r="H898" s="5">
        <f>IFERROR(__xludf.DUMMYFUNCTION("SPLIT(G898,""/"",TRUE)"),14.0)</f>
        <v>14</v>
      </c>
      <c r="I898" s="5">
        <f>IFERROR(__xludf.DUMMYFUNCTION("""COMPUTED_VALUE"""),6.0)</f>
        <v>6</v>
      </c>
      <c r="J898" s="5">
        <f>IFERROR(__xludf.DUMMYFUNCTION("""COMPUTED_VALUE"""),2023.0)</f>
        <v>2023</v>
      </c>
      <c r="N898" s="6">
        <f>STANDARDIZE(F:F,'Estatística'!$E$2,$M$2)</f>
        <v>-0.1369443291</v>
      </c>
      <c r="O898" s="6">
        <f>STANDARDIZE(F:F,'Estatística'!$C$2,$L$2)</f>
        <v>0.2743732591</v>
      </c>
    </row>
    <row r="899" ht="15.75" customHeight="1">
      <c r="A899" s="1">
        <v>58.0</v>
      </c>
      <c r="B899" s="2" t="s">
        <v>145</v>
      </c>
      <c r="C899" s="2" t="s">
        <v>146</v>
      </c>
      <c r="D899" s="2" t="s">
        <v>19</v>
      </c>
      <c r="E899" s="2" t="s">
        <v>27</v>
      </c>
      <c r="F899" s="3">
        <v>14.83</v>
      </c>
      <c r="G899" s="4">
        <v>45091.0</v>
      </c>
      <c r="H899" s="5">
        <f>IFERROR(__xludf.DUMMYFUNCTION("SPLIT(G899,""/"",TRUE)"),14.0)</f>
        <v>14</v>
      </c>
      <c r="I899" s="5">
        <f>IFERROR(__xludf.DUMMYFUNCTION("""COMPUTED_VALUE"""),6.0)</f>
        <v>6</v>
      </c>
      <c r="J899" s="5">
        <f>IFERROR(__xludf.DUMMYFUNCTION("""COMPUTED_VALUE"""),2023.0)</f>
        <v>2023</v>
      </c>
      <c r="N899" s="6">
        <f>STANDARDIZE(F:F,'Estatística'!$E$2,$M$2)</f>
        <v>-0.5859565979</v>
      </c>
      <c r="O899" s="6">
        <f>STANDARDIZE(F:F,'Estatística'!$C$2,$L$2)</f>
        <v>0.1713091922</v>
      </c>
    </row>
    <row r="900" ht="15.75" customHeight="1">
      <c r="A900" s="1">
        <v>24.0</v>
      </c>
      <c r="B900" s="2" t="s">
        <v>119</v>
      </c>
      <c r="C900" s="2" t="s">
        <v>120</v>
      </c>
      <c r="D900" s="2" t="s">
        <v>19</v>
      </c>
      <c r="E900" s="2" t="s">
        <v>28</v>
      </c>
      <c r="F900" s="3">
        <v>41.88</v>
      </c>
      <c r="G900" s="4">
        <v>45091.0</v>
      </c>
      <c r="H900" s="5">
        <f>IFERROR(__xludf.DUMMYFUNCTION("SPLIT(G900,""/"",TRUE)"),14.0)</f>
        <v>14</v>
      </c>
      <c r="I900" s="5">
        <f>IFERROR(__xludf.DUMMYFUNCTION("""COMPUTED_VALUE"""),6.0)</f>
        <v>6</v>
      </c>
      <c r="J900" s="5">
        <f>IFERROR(__xludf.DUMMYFUNCTION("""COMPUTED_VALUE"""),2023.0)</f>
        <v>2023</v>
      </c>
      <c r="N900" s="6">
        <f>STANDARDIZE(F:F,'Estatística'!$E$2,$M$2)</f>
        <v>0.9061541971</v>
      </c>
      <c r="O900" s="6">
        <f>STANDARDIZE(F:F,'Estatística'!$C$2,$L$2)</f>
        <v>0.5138009623</v>
      </c>
    </row>
    <row r="901" ht="15.75" customHeight="1">
      <c r="A901" s="1">
        <v>70.0</v>
      </c>
      <c r="B901" s="2" t="s">
        <v>132</v>
      </c>
      <c r="C901" s="2" t="s">
        <v>133</v>
      </c>
      <c r="D901" s="2" t="s">
        <v>25</v>
      </c>
      <c r="E901" s="2" t="s">
        <v>42</v>
      </c>
      <c r="F901" s="3">
        <v>19.22</v>
      </c>
      <c r="G901" s="4">
        <v>45092.0</v>
      </c>
      <c r="H901" s="5">
        <f>IFERROR(__xludf.DUMMYFUNCTION("SPLIT(G901,""/"",TRUE)"),15.0)</f>
        <v>15</v>
      </c>
      <c r="I901" s="5">
        <f>IFERROR(__xludf.DUMMYFUNCTION("""COMPUTED_VALUE"""),6.0)</f>
        <v>6</v>
      </c>
      <c r="J901" s="5">
        <f>IFERROR(__xludf.DUMMYFUNCTION("""COMPUTED_VALUE"""),2023.0)</f>
        <v>2023</v>
      </c>
      <c r="N901" s="6">
        <f>STANDARDIZE(F:F,'Estatística'!$E$2,$M$2)</f>
        <v>-0.3437988755</v>
      </c>
      <c r="O901" s="6">
        <f>STANDARDIZE(F:F,'Estatística'!$C$2,$L$2)</f>
        <v>0.2268928843</v>
      </c>
    </row>
    <row r="902" ht="15.75" customHeight="1">
      <c r="A902" s="1">
        <v>92.0</v>
      </c>
      <c r="B902" s="2" t="s">
        <v>92</v>
      </c>
      <c r="C902" s="2" t="s">
        <v>177</v>
      </c>
      <c r="D902" s="2" t="s">
        <v>25</v>
      </c>
      <c r="E902" s="2" t="s">
        <v>42</v>
      </c>
      <c r="F902" s="3">
        <v>13.7</v>
      </c>
      <c r="G902" s="4">
        <v>45092.0</v>
      </c>
      <c r="H902" s="5">
        <f>IFERROR(__xludf.DUMMYFUNCTION("SPLIT(G902,""/"",TRUE)"),15.0)</f>
        <v>15</v>
      </c>
      <c r="I902" s="5">
        <f>IFERROR(__xludf.DUMMYFUNCTION("""COMPUTED_VALUE"""),6.0)</f>
        <v>6</v>
      </c>
      <c r="J902" s="5">
        <f>IFERROR(__xludf.DUMMYFUNCTION("""COMPUTED_VALUE"""),2023.0)</f>
        <v>2023</v>
      </c>
      <c r="N902" s="6">
        <f>STANDARDIZE(F:F,'Estatística'!$E$2,$M$2)</f>
        <v>-0.6482887679</v>
      </c>
      <c r="O902" s="6">
        <f>STANDARDIZE(F:F,'Estatística'!$C$2,$L$2)</f>
        <v>0.1570017726</v>
      </c>
    </row>
    <row r="903" ht="15.75" customHeight="1">
      <c r="A903" s="1">
        <v>68.0</v>
      </c>
      <c r="B903" s="2" t="s">
        <v>39</v>
      </c>
      <c r="C903" s="2" t="s">
        <v>40</v>
      </c>
      <c r="D903" s="2" t="s">
        <v>25</v>
      </c>
      <c r="E903" s="2" t="s">
        <v>20</v>
      </c>
      <c r="F903" s="3">
        <v>10.49</v>
      </c>
      <c r="G903" s="4">
        <v>45092.0</v>
      </c>
      <c r="H903" s="5">
        <f>IFERROR(__xludf.DUMMYFUNCTION("SPLIT(G903,""/"",TRUE)"),15.0)</f>
        <v>15</v>
      </c>
      <c r="I903" s="5">
        <f>IFERROR(__xludf.DUMMYFUNCTION("""COMPUTED_VALUE"""),6.0)</f>
        <v>6</v>
      </c>
      <c r="J903" s="5">
        <f>IFERROR(__xludf.DUMMYFUNCTION("""COMPUTED_VALUE"""),2023.0)</f>
        <v>2023</v>
      </c>
      <c r="N903" s="6">
        <f>STANDARDIZE(F:F,'Estatística'!$E$2,$M$2)</f>
        <v>-0.8253562596</v>
      </c>
      <c r="O903" s="6">
        <f>STANDARDIZE(F:F,'Estatística'!$C$2,$L$2)</f>
        <v>0.1163585718</v>
      </c>
    </row>
    <row r="904" ht="15.75" customHeight="1">
      <c r="A904" s="1">
        <v>12.0</v>
      </c>
      <c r="B904" s="2" t="s">
        <v>168</v>
      </c>
      <c r="C904" s="2" t="s">
        <v>169</v>
      </c>
      <c r="D904" s="2" t="s">
        <v>19</v>
      </c>
      <c r="E904" s="2" t="s">
        <v>27</v>
      </c>
      <c r="F904" s="3">
        <v>14.88</v>
      </c>
      <c r="G904" s="4">
        <v>45092.0</v>
      </c>
      <c r="H904" s="5">
        <f>IFERROR(__xludf.DUMMYFUNCTION("SPLIT(G904,""/"",TRUE)"),15.0)</f>
        <v>15</v>
      </c>
      <c r="I904" s="5">
        <f>IFERROR(__xludf.DUMMYFUNCTION("""COMPUTED_VALUE"""),6.0)</f>
        <v>6</v>
      </c>
      <c r="J904" s="5">
        <f>IFERROR(__xludf.DUMMYFUNCTION("""COMPUTED_VALUE"""),2023.0)</f>
        <v>2023</v>
      </c>
      <c r="N904" s="6">
        <f>STANDARDIZE(F:F,'Estatística'!$E$2,$M$2)</f>
        <v>-0.5831985373</v>
      </c>
      <c r="O904" s="6">
        <f>STANDARDIZE(F:F,'Estatística'!$C$2,$L$2)</f>
        <v>0.1719422639</v>
      </c>
    </row>
    <row r="905" ht="15.75" customHeight="1">
      <c r="A905" s="1">
        <v>1.0</v>
      </c>
      <c r="B905" s="2" t="s">
        <v>174</v>
      </c>
      <c r="C905" s="2" t="s">
        <v>175</v>
      </c>
      <c r="D905" s="2" t="s">
        <v>19</v>
      </c>
      <c r="E905" s="2" t="s">
        <v>28</v>
      </c>
      <c r="F905" s="3">
        <v>42.04</v>
      </c>
      <c r="G905" s="4">
        <v>45092.0</v>
      </c>
      <c r="H905" s="5">
        <f>IFERROR(__xludf.DUMMYFUNCTION("SPLIT(G905,""/"",TRUE)"),15.0)</f>
        <v>15</v>
      </c>
      <c r="I905" s="5">
        <f>IFERROR(__xludf.DUMMYFUNCTION("""COMPUTED_VALUE"""),6.0)</f>
        <v>6</v>
      </c>
      <c r="J905" s="5">
        <f>IFERROR(__xludf.DUMMYFUNCTION("""COMPUTED_VALUE"""),2023.0)</f>
        <v>2023</v>
      </c>
      <c r="N905" s="6">
        <f>STANDARDIZE(F:F,'Estatística'!$E$2,$M$2)</f>
        <v>0.9149799911</v>
      </c>
      <c r="O905" s="6">
        <f>STANDARDIZE(F:F,'Estatística'!$C$2,$L$2)</f>
        <v>0.5158267916</v>
      </c>
    </row>
    <row r="906" ht="15.75" customHeight="1">
      <c r="A906" s="1">
        <v>17.0</v>
      </c>
      <c r="B906" s="2" t="s">
        <v>180</v>
      </c>
      <c r="C906" s="2" t="s">
        <v>181</v>
      </c>
      <c r="D906" s="2" t="s">
        <v>25</v>
      </c>
      <c r="E906" s="2" t="s">
        <v>26</v>
      </c>
      <c r="F906" s="3">
        <v>40.26</v>
      </c>
      <c r="G906" s="4">
        <v>45092.0</v>
      </c>
      <c r="H906" s="5">
        <f>IFERROR(__xludf.DUMMYFUNCTION("SPLIT(G906,""/"",TRUE)"),15.0)</f>
        <v>15</v>
      </c>
      <c r="I906" s="5">
        <f>IFERROR(__xludf.DUMMYFUNCTION("""COMPUTED_VALUE"""),6.0)</f>
        <v>6</v>
      </c>
      <c r="J906" s="5">
        <f>IFERROR(__xludf.DUMMYFUNCTION("""COMPUTED_VALUE"""),2023.0)</f>
        <v>2023</v>
      </c>
      <c r="N906" s="6">
        <f>STANDARDIZE(F:F,'Estatística'!$E$2,$M$2)</f>
        <v>0.816793033</v>
      </c>
      <c r="O906" s="6">
        <f>STANDARDIZE(F:F,'Estatística'!$C$2,$L$2)</f>
        <v>0.4932894404</v>
      </c>
    </row>
    <row r="907" ht="15.75" customHeight="1">
      <c r="A907" s="1">
        <v>100.0</v>
      </c>
      <c r="B907" s="2" t="s">
        <v>46</v>
      </c>
      <c r="C907" s="2" t="s">
        <v>47</v>
      </c>
      <c r="D907" s="2" t="s">
        <v>19</v>
      </c>
      <c r="E907" s="2" t="s">
        <v>57</v>
      </c>
      <c r="F907" s="3">
        <v>18.62</v>
      </c>
      <c r="G907" s="4">
        <v>45093.0</v>
      </c>
      <c r="H907" s="5">
        <f>IFERROR(__xludf.DUMMYFUNCTION("SPLIT(G907,""/"",TRUE)"),16.0)</f>
        <v>16</v>
      </c>
      <c r="I907" s="5">
        <f>IFERROR(__xludf.DUMMYFUNCTION("""COMPUTED_VALUE"""),6.0)</f>
        <v>6</v>
      </c>
      <c r="J907" s="5">
        <f>IFERROR(__xludf.DUMMYFUNCTION("""COMPUTED_VALUE"""),2023.0)</f>
        <v>2023</v>
      </c>
      <c r="N907" s="6">
        <f>STANDARDIZE(F:F,'Estatística'!$E$2,$M$2)</f>
        <v>-0.376895603</v>
      </c>
      <c r="O907" s="6">
        <f>STANDARDIZE(F:F,'Estatística'!$C$2,$L$2)</f>
        <v>0.2192960243</v>
      </c>
    </row>
    <row r="908" ht="15.75" customHeight="1">
      <c r="A908" s="1">
        <v>16.0</v>
      </c>
      <c r="B908" s="2" t="s">
        <v>155</v>
      </c>
      <c r="C908" s="2" t="s">
        <v>156</v>
      </c>
      <c r="D908" s="2" t="s">
        <v>19</v>
      </c>
      <c r="E908" s="2" t="s">
        <v>37</v>
      </c>
      <c r="F908" s="3">
        <v>11.77</v>
      </c>
      <c r="G908" s="4">
        <v>45093.0</v>
      </c>
      <c r="H908" s="5">
        <f>IFERROR(__xludf.DUMMYFUNCTION("SPLIT(G908,""/"",TRUE)"),16.0)</f>
        <v>16</v>
      </c>
      <c r="I908" s="5">
        <f>IFERROR(__xludf.DUMMYFUNCTION("""COMPUTED_VALUE"""),6.0)</f>
        <v>6</v>
      </c>
      <c r="J908" s="5">
        <f>IFERROR(__xludf.DUMMYFUNCTION("""COMPUTED_VALUE"""),2023.0)</f>
        <v>2023</v>
      </c>
      <c r="N908" s="6">
        <f>STANDARDIZE(F:F,'Estatística'!$E$2,$M$2)</f>
        <v>-0.7547499078</v>
      </c>
      <c r="O908" s="6">
        <f>STANDARDIZE(F:F,'Estatística'!$C$2,$L$2)</f>
        <v>0.1325652064</v>
      </c>
    </row>
    <row r="909" ht="15.75" customHeight="1">
      <c r="A909" s="1">
        <v>35.0</v>
      </c>
      <c r="B909" s="2" t="s">
        <v>105</v>
      </c>
      <c r="C909" s="2" t="s">
        <v>106</v>
      </c>
      <c r="D909" s="2" t="s">
        <v>25</v>
      </c>
      <c r="E909" s="2" t="s">
        <v>42</v>
      </c>
      <c r="F909" s="3">
        <v>9.93</v>
      </c>
      <c r="G909" s="4">
        <v>45093.0</v>
      </c>
      <c r="H909" s="5">
        <f>IFERROR(__xludf.DUMMYFUNCTION("SPLIT(G909,""/"",TRUE)"),16.0)</f>
        <v>16</v>
      </c>
      <c r="I909" s="5">
        <f>IFERROR(__xludf.DUMMYFUNCTION("""COMPUTED_VALUE"""),6.0)</f>
        <v>6</v>
      </c>
      <c r="J909" s="5">
        <f>IFERROR(__xludf.DUMMYFUNCTION("""COMPUTED_VALUE"""),2023.0)</f>
        <v>2023</v>
      </c>
      <c r="N909" s="6">
        <f>STANDARDIZE(F:F,'Estatística'!$E$2,$M$2)</f>
        <v>-0.8562465386</v>
      </c>
      <c r="O909" s="6">
        <f>STANDARDIZE(F:F,'Estatística'!$C$2,$L$2)</f>
        <v>0.1092681692</v>
      </c>
    </row>
    <row r="910" ht="15.75" customHeight="1">
      <c r="A910" s="1">
        <v>100.0</v>
      </c>
      <c r="B910" s="2" t="s">
        <v>46</v>
      </c>
      <c r="C910" s="2" t="s">
        <v>47</v>
      </c>
      <c r="D910" s="2" t="s">
        <v>19</v>
      </c>
      <c r="E910" s="2" t="s">
        <v>48</v>
      </c>
      <c r="F910" s="3">
        <v>64.95</v>
      </c>
      <c r="G910" s="4">
        <v>45093.0</v>
      </c>
      <c r="H910" s="5">
        <f>IFERROR(__xludf.DUMMYFUNCTION("SPLIT(G910,""/"",TRUE)"),16.0)</f>
        <v>16</v>
      </c>
      <c r="I910" s="5">
        <f>IFERROR(__xludf.DUMMYFUNCTION("""COMPUTED_VALUE"""),6.0)</f>
        <v>6</v>
      </c>
      <c r="J910" s="5">
        <f>IFERROR(__xludf.DUMMYFUNCTION("""COMPUTED_VALUE"""),2023.0)</f>
        <v>2023</v>
      </c>
      <c r="N910" s="6">
        <f>STANDARDIZE(F:F,'Estatística'!$E$2,$M$2)</f>
        <v>2.178723367</v>
      </c>
      <c r="O910" s="6">
        <f>STANDARDIZE(F:F,'Estatística'!$C$2,$L$2)</f>
        <v>0.8059002279</v>
      </c>
    </row>
    <row r="911" ht="15.75" customHeight="1">
      <c r="A911" s="1">
        <v>91.0</v>
      </c>
      <c r="B911" s="2" t="s">
        <v>92</v>
      </c>
      <c r="C911" s="2" t="s">
        <v>93</v>
      </c>
      <c r="D911" s="2" t="s">
        <v>19</v>
      </c>
      <c r="E911" s="2" t="s">
        <v>28</v>
      </c>
      <c r="F911" s="3">
        <v>36.0</v>
      </c>
      <c r="G911" s="4">
        <v>45094.0</v>
      </c>
      <c r="H911" s="5">
        <f>IFERROR(__xludf.DUMMYFUNCTION("SPLIT(G911,""/"",TRUE)"),17.0)</f>
        <v>17</v>
      </c>
      <c r="I911" s="5">
        <f>IFERROR(__xludf.DUMMYFUNCTION("""COMPUTED_VALUE"""),6.0)</f>
        <v>6</v>
      </c>
      <c r="J911" s="5">
        <f>IFERROR(__xludf.DUMMYFUNCTION("""COMPUTED_VALUE"""),2023.0)</f>
        <v>2023</v>
      </c>
      <c r="N911" s="6">
        <f>STANDARDIZE(F:F,'Estatística'!$E$2,$M$2)</f>
        <v>0.5818062683</v>
      </c>
      <c r="O911" s="6">
        <f>STANDARDIZE(F:F,'Estatística'!$C$2,$L$2)</f>
        <v>0.4393517346</v>
      </c>
    </row>
    <row r="912" ht="15.75" customHeight="1">
      <c r="A912" s="1">
        <v>23.0</v>
      </c>
      <c r="B912" s="2" t="s">
        <v>215</v>
      </c>
      <c r="C912" s="2" t="s">
        <v>216</v>
      </c>
      <c r="D912" s="2" t="s">
        <v>19</v>
      </c>
      <c r="E912" s="2" t="s">
        <v>38</v>
      </c>
      <c r="F912" s="3">
        <v>4.94</v>
      </c>
      <c r="G912" s="4">
        <v>45094.0</v>
      </c>
      <c r="H912" s="5">
        <f>IFERROR(__xludf.DUMMYFUNCTION("SPLIT(G912,""/"",TRUE)"),17.0)</f>
        <v>17</v>
      </c>
      <c r="I912" s="5">
        <f>IFERROR(__xludf.DUMMYFUNCTION("""COMPUTED_VALUE"""),6.0)</f>
        <v>6</v>
      </c>
      <c r="J912" s="5">
        <f>IFERROR(__xludf.DUMMYFUNCTION("""COMPUTED_VALUE"""),2023.0)</f>
        <v>2023</v>
      </c>
      <c r="N912" s="6">
        <f>STANDARDIZE(F:F,'Estatística'!$E$2,$M$2)</f>
        <v>-1.131500988</v>
      </c>
      <c r="O912" s="6">
        <f>STANDARDIZE(F:F,'Estatística'!$C$2,$L$2)</f>
        <v>0.04608761712</v>
      </c>
    </row>
    <row r="913" ht="15.75" customHeight="1">
      <c r="A913" s="1">
        <v>55.0</v>
      </c>
      <c r="B913" s="2" t="s">
        <v>182</v>
      </c>
      <c r="C913" s="2" t="s">
        <v>183</v>
      </c>
      <c r="D913" s="2" t="s">
        <v>25</v>
      </c>
      <c r="E913" s="2" t="s">
        <v>45</v>
      </c>
      <c r="F913" s="3">
        <v>1.71</v>
      </c>
      <c r="G913" s="4">
        <v>45094.0</v>
      </c>
      <c r="H913" s="5">
        <f>IFERROR(__xludf.DUMMYFUNCTION("SPLIT(G913,""/"",TRUE)"),17.0)</f>
        <v>17</v>
      </c>
      <c r="I913" s="5">
        <f>IFERROR(__xludf.DUMMYFUNCTION("""COMPUTED_VALUE"""),6.0)</f>
        <v>6</v>
      </c>
      <c r="J913" s="5">
        <f>IFERROR(__xludf.DUMMYFUNCTION("""COMPUTED_VALUE"""),2023.0)</f>
        <v>2023</v>
      </c>
      <c r="N913" s="6">
        <f>STANDARDIZE(F:F,'Estatística'!$E$2,$M$2)</f>
        <v>-1.309671704</v>
      </c>
      <c r="O913" s="6">
        <f>STANDARDIZE(F:F,'Estatística'!$C$2,$L$2)</f>
        <v>0.005191187642</v>
      </c>
    </row>
    <row r="914" ht="15.75" customHeight="1">
      <c r="A914" s="1">
        <v>42.0</v>
      </c>
      <c r="B914" s="2" t="s">
        <v>75</v>
      </c>
      <c r="C914" s="2" t="s">
        <v>150</v>
      </c>
      <c r="D914" s="2" t="s">
        <v>25</v>
      </c>
      <c r="E914" s="2" t="s">
        <v>27</v>
      </c>
      <c r="F914" s="3">
        <v>15.03</v>
      </c>
      <c r="G914" s="4">
        <v>45094.0</v>
      </c>
      <c r="H914" s="5">
        <f>IFERROR(__xludf.DUMMYFUNCTION("SPLIT(G914,""/"",TRUE)"),17.0)</f>
        <v>17</v>
      </c>
      <c r="I914" s="5">
        <f>IFERROR(__xludf.DUMMYFUNCTION("""COMPUTED_VALUE"""),6.0)</f>
        <v>6</v>
      </c>
      <c r="J914" s="5">
        <f>IFERROR(__xludf.DUMMYFUNCTION("""COMPUTED_VALUE"""),2023.0)</f>
        <v>2023</v>
      </c>
      <c r="N914" s="6">
        <f>STANDARDIZE(F:F,'Estatística'!$E$2,$M$2)</f>
        <v>-0.5749243554</v>
      </c>
      <c r="O914" s="6">
        <f>STANDARDIZE(F:F,'Estatística'!$C$2,$L$2)</f>
        <v>0.1738414789</v>
      </c>
    </row>
    <row r="915" ht="15.75" customHeight="1">
      <c r="A915" s="1">
        <v>27.0</v>
      </c>
      <c r="B915" s="2" t="s">
        <v>153</v>
      </c>
      <c r="C915" s="2" t="s">
        <v>154</v>
      </c>
      <c r="D915" s="2" t="s">
        <v>19</v>
      </c>
      <c r="E915" s="2" t="s">
        <v>70</v>
      </c>
      <c r="F915" s="3">
        <v>11.84</v>
      </c>
      <c r="G915" s="4">
        <v>45094.0</v>
      </c>
      <c r="H915" s="5">
        <f>IFERROR(__xludf.DUMMYFUNCTION("SPLIT(G915,""/"",TRUE)"),17.0)</f>
        <v>17</v>
      </c>
      <c r="I915" s="5">
        <f>IFERROR(__xludf.DUMMYFUNCTION("""COMPUTED_VALUE"""),6.0)</f>
        <v>6</v>
      </c>
      <c r="J915" s="5">
        <f>IFERROR(__xludf.DUMMYFUNCTION("""COMPUTED_VALUE"""),2023.0)</f>
        <v>2023</v>
      </c>
      <c r="N915" s="6">
        <f>STANDARDIZE(F:F,'Estatística'!$E$2,$M$2)</f>
        <v>-0.7508886229</v>
      </c>
      <c r="O915" s="6">
        <f>STANDARDIZE(F:F,'Estatística'!$C$2,$L$2)</f>
        <v>0.1334515067</v>
      </c>
    </row>
    <row r="916" ht="15.75" customHeight="1">
      <c r="A916" s="1">
        <v>37.0</v>
      </c>
      <c r="B916" s="2" t="s">
        <v>225</v>
      </c>
      <c r="C916" s="2" t="s">
        <v>226</v>
      </c>
      <c r="D916" s="2" t="s">
        <v>25</v>
      </c>
      <c r="E916" s="2" t="s">
        <v>57</v>
      </c>
      <c r="F916" s="3">
        <v>17.65</v>
      </c>
      <c r="G916" s="4">
        <v>45095.0</v>
      </c>
      <c r="H916" s="5">
        <f>IFERROR(__xludf.DUMMYFUNCTION("SPLIT(G916,""/"",TRUE)"),18.0)</f>
        <v>18</v>
      </c>
      <c r="I916" s="5">
        <f>IFERROR(__xludf.DUMMYFUNCTION("""COMPUTED_VALUE"""),6.0)</f>
        <v>6</v>
      </c>
      <c r="J916" s="5">
        <f>IFERROR(__xludf.DUMMYFUNCTION("""COMPUTED_VALUE"""),2023.0)</f>
        <v>2023</v>
      </c>
      <c r="N916" s="6">
        <f>STANDARDIZE(F:F,'Estatística'!$E$2,$M$2)</f>
        <v>-0.430401979</v>
      </c>
      <c r="O916" s="6">
        <f>STANDARDIZE(F:F,'Estatística'!$C$2,$L$2)</f>
        <v>0.207014434</v>
      </c>
    </row>
    <row r="917" ht="15.75" customHeight="1">
      <c r="A917" s="1">
        <v>63.0</v>
      </c>
      <c r="B917" s="2" t="s">
        <v>205</v>
      </c>
      <c r="C917" s="2" t="s">
        <v>206</v>
      </c>
      <c r="D917" s="2" t="s">
        <v>25</v>
      </c>
      <c r="E917" s="2" t="s">
        <v>57</v>
      </c>
      <c r="F917" s="3">
        <v>17.34</v>
      </c>
      <c r="G917" s="4">
        <v>45095.0</v>
      </c>
      <c r="H917" s="5">
        <f>IFERROR(__xludf.DUMMYFUNCTION("SPLIT(G917,""/"",TRUE)"),18.0)</f>
        <v>18</v>
      </c>
      <c r="I917" s="5">
        <f>IFERROR(__xludf.DUMMYFUNCTION("""COMPUTED_VALUE"""),6.0)</f>
        <v>6</v>
      </c>
      <c r="J917" s="5">
        <f>IFERROR(__xludf.DUMMYFUNCTION("""COMPUTED_VALUE"""),2023.0)</f>
        <v>2023</v>
      </c>
      <c r="N917" s="6">
        <f>STANDARDIZE(F:F,'Estatística'!$E$2,$M$2)</f>
        <v>-0.4475019548</v>
      </c>
      <c r="O917" s="6">
        <f>STANDARDIZE(F:F,'Estatística'!$C$2,$L$2)</f>
        <v>0.2030893897</v>
      </c>
    </row>
    <row r="918" ht="15.75" customHeight="1">
      <c r="A918" s="1">
        <v>71.0</v>
      </c>
      <c r="B918" s="2" t="s">
        <v>130</v>
      </c>
      <c r="C918" s="2" t="s">
        <v>131</v>
      </c>
      <c r="D918" s="2" t="s">
        <v>19</v>
      </c>
      <c r="E918" s="2" t="s">
        <v>26</v>
      </c>
      <c r="F918" s="3">
        <v>37.57</v>
      </c>
      <c r="G918" s="4">
        <v>45095.0</v>
      </c>
      <c r="H918" s="5">
        <f>IFERROR(__xludf.DUMMYFUNCTION("SPLIT(G918,""/"",TRUE)"),18.0)</f>
        <v>18</v>
      </c>
      <c r="I918" s="5">
        <f>IFERROR(__xludf.DUMMYFUNCTION("""COMPUTED_VALUE"""),6.0)</f>
        <v>6</v>
      </c>
      <c r="J918" s="5">
        <f>IFERROR(__xludf.DUMMYFUNCTION("""COMPUTED_VALUE"""),2023.0)</f>
        <v>2023</v>
      </c>
      <c r="N918" s="6">
        <f>STANDARDIZE(F:F,'Estatística'!$E$2,$M$2)</f>
        <v>0.6684093717</v>
      </c>
      <c r="O918" s="6">
        <f>STANDARDIZE(F:F,'Estatística'!$C$2,$L$2)</f>
        <v>0.4592301849</v>
      </c>
    </row>
    <row r="919" ht="15.75" customHeight="1">
      <c r="A919" s="1">
        <v>97.0</v>
      </c>
      <c r="B919" s="2" t="s">
        <v>60</v>
      </c>
      <c r="C919" s="2" t="s">
        <v>61</v>
      </c>
      <c r="D919" s="2" t="s">
        <v>19</v>
      </c>
      <c r="E919" s="2" t="s">
        <v>57</v>
      </c>
      <c r="F919" s="3">
        <v>17.39</v>
      </c>
      <c r="G919" s="4">
        <v>45095.0</v>
      </c>
      <c r="H919" s="5">
        <f>IFERROR(__xludf.DUMMYFUNCTION("SPLIT(G919,""/"",TRUE)"),18.0)</f>
        <v>18</v>
      </c>
      <c r="I919" s="5">
        <f>IFERROR(__xludf.DUMMYFUNCTION("""COMPUTED_VALUE"""),6.0)</f>
        <v>6</v>
      </c>
      <c r="J919" s="5">
        <f>IFERROR(__xludf.DUMMYFUNCTION("""COMPUTED_VALUE"""),2023.0)</f>
        <v>2023</v>
      </c>
      <c r="N919" s="6">
        <f>STANDARDIZE(F:F,'Estatística'!$E$2,$M$2)</f>
        <v>-0.4447438942</v>
      </c>
      <c r="O919" s="6">
        <f>STANDARDIZE(F:F,'Estatística'!$C$2,$L$2)</f>
        <v>0.2037224614</v>
      </c>
    </row>
    <row r="920" ht="15.75" customHeight="1">
      <c r="A920" s="1">
        <v>34.0</v>
      </c>
      <c r="B920" s="2" t="s">
        <v>157</v>
      </c>
      <c r="C920" s="2" t="s">
        <v>158</v>
      </c>
      <c r="D920" s="2" t="s">
        <v>19</v>
      </c>
      <c r="E920" s="2" t="s">
        <v>20</v>
      </c>
      <c r="F920" s="3">
        <v>10.44</v>
      </c>
      <c r="G920" s="4">
        <v>45096.0</v>
      </c>
      <c r="H920" s="5">
        <f>IFERROR(__xludf.DUMMYFUNCTION("SPLIT(G920,""/"",TRUE)"),19.0)</f>
        <v>19</v>
      </c>
      <c r="I920" s="5">
        <f>IFERROR(__xludf.DUMMYFUNCTION("""COMPUTED_VALUE"""),6.0)</f>
        <v>6</v>
      </c>
      <c r="J920" s="5">
        <f>IFERROR(__xludf.DUMMYFUNCTION("""COMPUTED_VALUE"""),2023.0)</f>
        <v>2023</v>
      </c>
      <c r="N920" s="6">
        <f>STANDARDIZE(F:F,'Estatística'!$E$2,$M$2)</f>
        <v>-0.8281143203</v>
      </c>
      <c r="O920" s="6">
        <f>STANDARDIZE(F:F,'Estatística'!$C$2,$L$2)</f>
        <v>0.1157255001</v>
      </c>
    </row>
    <row r="921" ht="15.75" customHeight="1">
      <c r="A921" s="1">
        <v>69.0</v>
      </c>
      <c r="B921" s="2" t="s">
        <v>88</v>
      </c>
      <c r="C921" s="2" t="s">
        <v>125</v>
      </c>
      <c r="D921" s="2" t="s">
        <v>25</v>
      </c>
      <c r="E921" s="2" t="s">
        <v>38</v>
      </c>
      <c r="F921" s="3">
        <v>5.4</v>
      </c>
      <c r="G921" s="4">
        <v>45096.0</v>
      </c>
      <c r="H921" s="5">
        <f>IFERROR(__xludf.DUMMYFUNCTION("SPLIT(G921,""/"",TRUE)"),19.0)</f>
        <v>19</v>
      </c>
      <c r="I921" s="5">
        <f>IFERROR(__xludf.DUMMYFUNCTION("""COMPUTED_VALUE"""),6.0)</f>
        <v>6</v>
      </c>
      <c r="J921" s="5">
        <f>IFERROR(__xludf.DUMMYFUNCTION("""COMPUTED_VALUE"""),2023.0)</f>
        <v>2023</v>
      </c>
      <c r="N921" s="6">
        <f>STANDARDIZE(F:F,'Estatística'!$E$2,$M$2)</f>
        <v>-1.106126831</v>
      </c>
      <c r="O921" s="6">
        <f>STANDARDIZE(F:F,'Estatística'!$C$2,$L$2)</f>
        <v>0.05191187642</v>
      </c>
    </row>
    <row r="922" ht="15.75" customHeight="1">
      <c r="A922" s="1">
        <v>60.0</v>
      </c>
      <c r="B922" s="2" t="s">
        <v>58</v>
      </c>
      <c r="C922" s="2" t="s">
        <v>59</v>
      </c>
      <c r="D922" s="2" t="s">
        <v>25</v>
      </c>
      <c r="E922" s="2" t="s">
        <v>70</v>
      </c>
      <c r="F922" s="3">
        <v>11.73</v>
      </c>
      <c r="G922" s="4">
        <v>45096.0</v>
      </c>
      <c r="H922" s="5">
        <f>IFERROR(__xludf.DUMMYFUNCTION("SPLIT(G922,""/"",TRUE)"),19.0)</f>
        <v>19</v>
      </c>
      <c r="I922" s="5">
        <f>IFERROR(__xludf.DUMMYFUNCTION("""COMPUTED_VALUE"""),6.0)</f>
        <v>6</v>
      </c>
      <c r="J922" s="5">
        <f>IFERROR(__xludf.DUMMYFUNCTION("""COMPUTED_VALUE"""),2023.0)</f>
        <v>2023</v>
      </c>
      <c r="N922" s="6">
        <f>STANDARDIZE(F:F,'Estatística'!$E$2,$M$2)</f>
        <v>-0.7569563563</v>
      </c>
      <c r="O922" s="6">
        <f>STANDARDIZE(F:F,'Estatística'!$C$2,$L$2)</f>
        <v>0.1320587491</v>
      </c>
    </row>
    <row r="923" ht="15.75" customHeight="1">
      <c r="A923" s="1">
        <v>94.0</v>
      </c>
      <c r="B923" s="2" t="s">
        <v>187</v>
      </c>
      <c r="C923" s="2" t="s">
        <v>217</v>
      </c>
      <c r="D923" s="2" t="s">
        <v>25</v>
      </c>
      <c r="E923" s="2" t="s">
        <v>28</v>
      </c>
      <c r="F923" s="3">
        <v>37.34</v>
      </c>
      <c r="G923" s="4">
        <v>45096.0</v>
      </c>
      <c r="H923" s="5">
        <f>IFERROR(__xludf.DUMMYFUNCTION("SPLIT(G923,""/"",TRUE)"),19.0)</f>
        <v>19</v>
      </c>
      <c r="I923" s="5">
        <f>IFERROR(__xludf.DUMMYFUNCTION("""COMPUTED_VALUE"""),6.0)</f>
        <v>6</v>
      </c>
      <c r="J923" s="5">
        <f>IFERROR(__xludf.DUMMYFUNCTION("""COMPUTED_VALUE"""),2023.0)</f>
        <v>2023</v>
      </c>
      <c r="N923" s="6">
        <f>STANDARDIZE(F:F,'Estatística'!$E$2,$M$2)</f>
        <v>0.6557222929</v>
      </c>
      <c r="O923" s="6">
        <f>STANDARDIZE(F:F,'Estatística'!$C$2,$L$2)</f>
        <v>0.4563180552</v>
      </c>
    </row>
    <row r="924" ht="15.75" customHeight="1">
      <c r="A924" s="1">
        <v>99.0</v>
      </c>
      <c r="B924" s="2" t="s">
        <v>62</v>
      </c>
      <c r="C924" s="2" t="s">
        <v>63</v>
      </c>
      <c r="D924" s="2" t="s">
        <v>19</v>
      </c>
      <c r="E924" s="2" t="s">
        <v>31</v>
      </c>
      <c r="F924" s="3">
        <v>17.63</v>
      </c>
      <c r="G924" s="4">
        <v>45096.0</v>
      </c>
      <c r="H924" s="5">
        <f>IFERROR(__xludf.DUMMYFUNCTION("SPLIT(G924,""/"",TRUE)"),19.0)</f>
        <v>19</v>
      </c>
      <c r="I924" s="5">
        <f>IFERROR(__xludf.DUMMYFUNCTION("""COMPUTED_VALUE"""),6.0)</f>
        <v>6</v>
      </c>
      <c r="J924" s="5">
        <f>IFERROR(__xludf.DUMMYFUNCTION("""COMPUTED_VALUE"""),2023.0)</f>
        <v>2023</v>
      </c>
      <c r="N924" s="6">
        <f>STANDARDIZE(F:F,'Estatística'!$E$2,$M$2)</f>
        <v>-0.4315052032</v>
      </c>
      <c r="O924" s="6">
        <f>STANDARDIZE(F:F,'Estatística'!$C$2,$L$2)</f>
        <v>0.2067612054</v>
      </c>
    </row>
    <row r="925" ht="15.75" customHeight="1">
      <c r="A925" s="1">
        <v>86.0</v>
      </c>
      <c r="B925" s="2" t="s">
        <v>55</v>
      </c>
      <c r="C925" s="2" t="s">
        <v>56</v>
      </c>
      <c r="D925" s="2" t="s">
        <v>19</v>
      </c>
      <c r="E925" s="2" t="s">
        <v>52</v>
      </c>
      <c r="F925" s="3">
        <v>32.41</v>
      </c>
      <c r="G925" s="4">
        <v>45096.0</v>
      </c>
      <c r="H925" s="5">
        <f>IFERROR(__xludf.DUMMYFUNCTION("SPLIT(G925,""/"",TRUE)"),19.0)</f>
        <v>19</v>
      </c>
      <c r="I925" s="5">
        <f>IFERROR(__xludf.DUMMYFUNCTION("""COMPUTED_VALUE"""),6.0)</f>
        <v>6</v>
      </c>
      <c r="J925" s="5">
        <f>IFERROR(__xludf.DUMMYFUNCTION("""COMPUTED_VALUE"""),2023.0)</f>
        <v>2023</v>
      </c>
      <c r="N925" s="6">
        <f>STANDARDIZE(F:F,'Estatística'!$E$2,$M$2)</f>
        <v>0.3837775158</v>
      </c>
      <c r="O925" s="6">
        <f>STANDARDIZE(F:F,'Estatística'!$C$2,$L$2)</f>
        <v>0.3938971892</v>
      </c>
    </row>
    <row r="926" ht="15.75" customHeight="1">
      <c r="A926" s="1">
        <v>50.0</v>
      </c>
      <c r="B926" s="2" t="s">
        <v>29</v>
      </c>
      <c r="C926" s="2" t="s">
        <v>30</v>
      </c>
      <c r="D926" s="2" t="s">
        <v>25</v>
      </c>
      <c r="E926" s="2" t="s">
        <v>28</v>
      </c>
      <c r="F926" s="3">
        <v>32.92</v>
      </c>
      <c r="G926" s="4">
        <v>45096.0</v>
      </c>
      <c r="H926" s="5">
        <f>IFERROR(__xludf.DUMMYFUNCTION("SPLIT(G926,""/"",TRUE)"),19.0)</f>
        <v>19</v>
      </c>
      <c r="I926" s="5">
        <f>IFERROR(__xludf.DUMMYFUNCTION("""COMPUTED_VALUE"""),6.0)</f>
        <v>6</v>
      </c>
      <c r="J926" s="5">
        <f>IFERROR(__xludf.DUMMYFUNCTION("""COMPUTED_VALUE"""),2023.0)</f>
        <v>2023</v>
      </c>
      <c r="N926" s="6">
        <f>STANDARDIZE(F:F,'Estatística'!$E$2,$M$2)</f>
        <v>0.4119097341</v>
      </c>
      <c r="O926" s="6">
        <f>STANDARDIZE(F:F,'Estatística'!$C$2,$L$2)</f>
        <v>0.4003545201</v>
      </c>
    </row>
    <row r="927" ht="15.75" customHeight="1">
      <c r="A927" s="1">
        <v>46.0</v>
      </c>
      <c r="B927" s="2" t="s">
        <v>123</v>
      </c>
      <c r="C927" s="2" t="s">
        <v>124</v>
      </c>
      <c r="D927" s="2" t="s">
        <v>19</v>
      </c>
      <c r="E927" s="2" t="s">
        <v>37</v>
      </c>
      <c r="F927" s="3">
        <v>13.69</v>
      </c>
      <c r="G927" s="4">
        <v>45097.0</v>
      </c>
      <c r="H927" s="5">
        <f>IFERROR(__xludf.DUMMYFUNCTION("SPLIT(G927,""/"",TRUE)"),20.0)</f>
        <v>20</v>
      </c>
      <c r="I927" s="5">
        <f>IFERROR(__xludf.DUMMYFUNCTION("""COMPUTED_VALUE"""),6.0)</f>
        <v>6</v>
      </c>
      <c r="J927" s="5">
        <f>IFERROR(__xludf.DUMMYFUNCTION("""COMPUTED_VALUE"""),2023.0)</f>
        <v>2023</v>
      </c>
      <c r="N927" s="6">
        <f>STANDARDIZE(F:F,'Estatística'!$E$2,$M$2)</f>
        <v>-0.64884038</v>
      </c>
      <c r="O927" s="6">
        <f>STANDARDIZE(F:F,'Estatística'!$C$2,$L$2)</f>
        <v>0.1568751583</v>
      </c>
    </row>
    <row r="928" ht="15.75" customHeight="1">
      <c r="A928" s="1">
        <v>42.0</v>
      </c>
      <c r="B928" s="2" t="s">
        <v>75</v>
      </c>
      <c r="C928" s="2" t="s">
        <v>150</v>
      </c>
      <c r="D928" s="2" t="s">
        <v>19</v>
      </c>
      <c r="E928" s="2" t="s">
        <v>20</v>
      </c>
      <c r="F928" s="3">
        <v>10.18</v>
      </c>
      <c r="G928" s="4">
        <v>45097.0</v>
      </c>
      <c r="H928" s="5">
        <f>IFERROR(__xludf.DUMMYFUNCTION("SPLIT(G928,""/"",TRUE)"),20.0)</f>
        <v>20</v>
      </c>
      <c r="I928" s="5">
        <f>IFERROR(__xludf.DUMMYFUNCTION("""COMPUTED_VALUE"""),6.0)</f>
        <v>6</v>
      </c>
      <c r="J928" s="5">
        <f>IFERROR(__xludf.DUMMYFUNCTION("""COMPUTED_VALUE"""),2023.0)</f>
        <v>2023</v>
      </c>
      <c r="N928" s="6">
        <f>STANDARDIZE(F:F,'Estatística'!$E$2,$M$2)</f>
        <v>-0.8424562355</v>
      </c>
      <c r="O928" s="6">
        <f>STANDARDIZE(F:F,'Estatística'!$C$2,$L$2)</f>
        <v>0.1124335275</v>
      </c>
    </row>
    <row r="929" ht="15.75" customHeight="1">
      <c r="A929" s="1">
        <v>42.0</v>
      </c>
      <c r="B929" s="2" t="s">
        <v>75</v>
      </c>
      <c r="C929" s="2" t="s">
        <v>150</v>
      </c>
      <c r="D929" s="2" t="s">
        <v>25</v>
      </c>
      <c r="E929" s="2" t="s">
        <v>26</v>
      </c>
      <c r="F929" s="3">
        <v>37.83</v>
      </c>
      <c r="G929" s="4">
        <v>45097.0</v>
      </c>
      <c r="H929" s="5">
        <f>IFERROR(__xludf.DUMMYFUNCTION("SPLIT(G929,""/"",TRUE)"),20.0)</f>
        <v>20</v>
      </c>
      <c r="I929" s="5">
        <f>IFERROR(__xludf.DUMMYFUNCTION("""COMPUTED_VALUE"""),6.0)</f>
        <v>6</v>
      </c>
      <c r="J929" s="5">
        <f>IFERROR(__xludf.DUMMYFUNCTION("""COMPUTED_VALUE"""),2023.0)</f>
        <v>2023</v>
      </c>
      <c r="N929" s="6">
        <f>STANDARDIZE(F:F,'Estatística'!$E$2,$M$2)</f>
        <v>0.6827512869</v>
      </c>
      <c r="O929" s="6">
        <f>STANDARDIZE(F:F,'Estatística'!$C$2,$L$2)</f>
        <v>0.4625221575</v>
      </c>
    </row>
    <row r="930" ht="15.75" customHeight="1">
      <c r="A930" s="1">
        <v>63.0</v>
      </c>
      <c r="B930" s="2" t="s">
        <v>205</v>
      </c>
      <c r="C930" s="2" t="s">
        <v>206</v>
      </c>
      <c r="D930" s="2" t="s">
        <v>19</v>
      </c>
      <c r="E930" s="2" t="s">
        <v>52</v>
      </c>
      <c r="F930" s="3">
        <v>25.79</v>
      </c>
      <c r="G930" s="4">
        <v>45097.0</v>
      </c>
      <c r="H930" s="5">
        <f>IFERROR(__xludf.DUMMYFUNCTION("SPLIT(G930,""/"",TRUE)"),20.0)</f>
        <v>20</v>
      </c>
      <c r="I930" s="5">
        <f>IFERROR(__xludf.DUMMYFUNCTION("""COMPUTED_VALUE"""),6.0)</f>
        <v>6</v>
      </c>
      <c r="J930" s="5">
        <f>IFERROR(__xludf.DUMMYFUNCTION("""COMPUTED_VALUE"""),2023.0)</f>
        <v>2023</v>
      </c>
      <c r="N930" s="6">
        <f>STANDARDIZE(F:F,'Estatística'!$E$2,$M$2)</f>
        <v>0.01861028983</v>
      </c>
      <c r="O930" s="6">
        <f>STANDARDIZE(F:F,'Estatística'!$C$2,$L$2)</f>
        <v>0.3100785009</v>
      </c>
    </row>
    <row r="931" ht="15.75" customHeight="1">
      <c r="A931" s="1">
        <v>94.0</v>
      </c>
      <c r="B931" s="2" t="s">
        <v>187</v>
      </c>
      <c r="C931" s="2" t="s">
        <v>217</v>
      </c>
      <c r="D931" s="2" t="s">
        <v>19</v>
      </c>
      <c r="E931" s="2" t="s">
        <v>41</v>
      </c>
      <c r="F931" s="3">
        <v>14.05</v>
      </c>
      <c r="G931" s="4">
        <v>45097.0</v>
      </c>
      <c r="H931" s="5">
        <f>IFERROR(__xludf.DUMMYFUNCTION("SPLIT(G931,""/"",TRUE)"),20.0)</f>
        <v>20</v>
      </c>
      <c r="I931" s="5">
        <f>IFERROR(__xludf.DUMMYFUNCTION("""COMPUTED_VALUE"""),6.0)</f>
        <v>6</v>
      </c>
      <c r="J931" s="5">
        <f>IFERROR(__xludf.DUMMYFUNCTION("""COMPUTED_VALUE"""),2023.0)</f>
        <v>2023</v>
      </c>
      <c r="N931" s="6">
        <f>STANDARDIZE(F:F,'Estatística'!$E$2,$M$2)</f>
        <v>-0.6289823435</v>
      </c>
      <c r="O931" s="6">
        <f>STANDARDIZE(F:F,'Estatística'!$C$2,$L$2)</f>
        <v>0.1614332742</v>
      </c>
    </row>
    <row r="932" ht="15.75" customHeight="1">
      <c r="A932" s="1">
        <v>6.0</v>
      </c>
      <c r="B932" s="2" t="s">
        <v>163</v>
      </c>
      <c r="C932" s="2" t="s">
        <v>164</v>
      </c>
      <c r="D932" s="2" t="s">
        <v>19</v>
      </c>
      <c r="E932" s="2" t="s">
        <v>44</v>
      </c>
      <c r="F932" s="3">
        <v>31.23</v>
      </c>
      <c r="G932" s="4">
        <v>45097.0</v>
      </c>
      <c r="H932" s="5">
        <f>IFERROR(__xludf.DUMMYFUNCTION("SPLIT(G932,""/"",TRUE)"),20.0)</f>
        <v>20</v>
      </c>
      <c r="I932" s="5">
        <f>IFERROR(__xludf.DUMMYFUNCTION("""COMPUTED_VALUE"""),6.0)</f>
        <v>6</v>
      </c>
      <c r="J932" s="5">
        <f>IFERROR(__xludf.DUMMYFUNCTION("""COMPUTED_VALUE"""),2023.0)</f>
        <v>2023</v>
      </c>
      <c r="N932" s="6">
        <f>STANDARDIZE(F:F,'Estatística'!$E$2,$M$2)</f>
        <v>0.3186872852</v>
      </c>
      <c r="O932" s="6">
        <f>STANDARDIZE(F:F,'Estatística'!$C$2,$L$2)</f>
        <v>0.3789566979</v>
      </c>
    </row>
    <row r="933" ht="15.75" customHeight="1">
      <c r="A933" s="1">
        <v>45.0</v>
      </c>
      <c r="B933" s="2" t="s">
        <v>201</v>
      </c>
      <c r="C933" s="2" t="s">
        <v>202</v>
      </c>
      <c r="D933" s="2" t="s">
        <v>25</v>
      </c>
      <c r="E933" s="2" t="s">
        <v>70</v>
      </c>
      <c r="F933" s="3">
        <v>12.17</v>
      </c>
      <c r="G933" s="4">
        <v>45098.0</v>
      </c>
      <c r="H933" s="5">
        <f>IFERROR(__xludf.DUMMYFUNCTION("SPLIT(G933,""/"",TRUE)"),21.0)</f>
        <v>21</v>
      </c>
      <c r="I933" s="5">
        <f>IFERROR(__xludf.DUMMYFUNCTION("""COMPUTED_VALUE"""),6.0)</f>
        <v>6</v>
      </c>
      <c r="J933" s="5">
        <f>IFERROR(__xludf.DUMMYFUNCTION("""COMPUTED_VALUE"""),2023.0)</f>
        <v>2023</v>
      </c>
      <c r="N933" s="6">
        <f>STANDARDIZE(F:F,'Estatística'!$E$2,$M$2)</f>
        <v>-0.7326854228</v>
      </c>
      <c r="O933" s="6">
        <f>STANDARDIZE(F:F,'Estatística'!$C$2,$L$2)</f>
        <v>0.1376297797</v>
      </c>
    </row>
    <row r="934" ht="15.75" customHeight="1">
      <c r="A934" s="1">
        <v>39.0</v>
      </c>
      <c r="B934" s="2" t="s">
        <v>73</v>
      </c>
      <c r="C934" s="2" t="s">
        <v>74</v>
      </c>
      <c r="D934" s="2" t="s">
        <v>19</v>
      </c>
      <c r="E934" s="2" t="s">
        <v>36</v>
      </c>
      <c r="F934" s="3">
        <v>32.41</v>
      </c>
      <c r="G934" s="4">
        <v>45098.0</v>
      </c>
      <c r="H934" s="5">
        <f>IFERROR(__xludf.DUMMYFUNCTION("SPLIT(G934,""/"",TRUE)"),21.0)</f>
        <v>21</v>
      </c>
      <c r="I934" s="5">
        <f>IFERROR(__xludf.DUMMYFUNCTION("""COMPUTED_VALUE"""),6.0)</f>
        <v>6</v>
      </c>
      <c r="J934" s="5">
        <f>IFERROR(__xludf.DUMMYFUNCTION("""COMPUTED_VALUE"""),2023.0)</f>
        <v>2023</v>
      </c>
      <c r="N934" s="6">
        <f>STANDARDIZE(F:F,'Estatística'!$E$2,$M$2)</f>
        <v>0.3837775158</v>
      </c>
      <c r="O934" s="6">
        <f>STANDARDIZE(F:F,'Estatística'!$C$2,$L$2)</f>
        <v>0.3938971892</v>
      </c>
    </row>
    <row r="935" ht="15.75" customHeight="1">
      <c r="A935" s="1">
        <v>35.0</v>
      </c>
      <c r="B935" s="2" t="s">
        <v>105</v>
      </c>
      <c r="C935" s="2" t="s">
        <v>106</v>
      </c>
      <c r="D935" s="2" t="s">
        <v>19</v>
      </c>
      <c r="E935" s="2" t="s">
        <v>37</v>
      </c>
      <c r="F935" s="3">
        <v>13.21</v>
      </c>
      <c r="G935" s="4">
        <v>45098.0</v>
      </c>
      <c r="H935" s="5">
        <f>IFERROR(__xludf.DUMMYFUNCTION("SPLIT(G935,""/"",TRUE)"),21.0)</f>
        <v>21</v>
      </c>
      <c r="I935" s="5">
        <f>IFERROR(__xludf.DUMMYFUNCTION("""COMPUTED_VALUE"""),6.0)</f>
        <v>6</v>
      </c>
      <c r="J935" s="5">
        <f>IFERROR(__xludf.DUMMYFUNCTION("""COMPUTED_VALUE"""),2023.0)</f>
        <v>2023</v>
      </c>
      <c r="N935" s="6">
        <f>STANDARDIZE(F:F,'Estatística'!$E$2,$M$2)</f>
        <v>-0.6753177619</v>
      </c>
      <c r="O935" s="6">
        <f>STANDARDIZE(F:F,'Estatística'!$C$2,$L$2)</f>
        <v>0.1507976703</v>
      </c>
    </row>
    <row r="936" ht="15.75" customHeight="1">
      <c r="A936" s="1">
        <v>26.0</v>
      </c>
      <c r="B936" s="2" t="s">
        <v>191</v>
      </c>
      <c r="C936" s="2" t="s">
        <v>192</v>
      </c>
      <c r="D936" s="2" t="s">
        <v>19</v>
      </c>
      <c r="E936" s="2" t="s">
        <v>28</v>
      </c>
      <c r="F936" s="3">
        <v>35.79</v>
      </c>
      <c r="G936" s="4">
        <v>45098.0</v>
      </c>
      <c r="H936" s="5">
        <f>IFERROR(__xludf.DUMMYFUNCTION("SPLIT(G936,""/"",TRUE)"),21.0)</f>
        <v>21</v>
      </c>
      <c r="I936" s="5">
        <f>IFERROR(__xludf.DUMMYFUNCTION("""COMPUTED_VALUE"""),6.0)</f>
        <v>6</v>
      </c>
      <c r="J936" s="5">
        <f>IFERROR(__xludf.DUMMYFUNCTION("""COMPUTED_VALUE"""),2023.0)</f>
        <v>2023</v>
      </c>
      <c r="N936" s="6">
        <f>STANDARDIZE(F:F,'Estatística'!$E$2,$M$2)</f>
        <v>0.5702224137</v>
      </c>
      <c r="O936" s="6">
        <f>STANDARDIZE(F:F,'Estatística'!$C$2,$L$2)</f>
        <v>0.4366928336</v>
      </c>
    </row>
    <row r="937" ht="15.75" customHeight="1">
      <c r="A937" s="1">
        <v>4.0</v>
      </c>
      <c r="B937" s="2" t="s">
        <v>98</v>
      </c>
      <c r="C937" s="2" t="s">
        <v>99</v>
      </c>
      <c r="D937" s="2" t="s">
        <v>25</v>
      </c>
      <c r="E937" s="2" t="s">
        <v>38</v>
      </c>
      <c r="F937" s="3">
        <v>3.83</v>
      </c>
      <c r="G937" s="4">
        <v>45098.0</v>
      </c>
      <c r="H937" s="5">
        <f>IFERROR(__xludf.DUMMYFUNCTION("SPLIT(G937,""/"",TRUE)"),21.0)</f>
        <v>21</v>
      </c>
      <c r="I937" s="5">
        <f>IFERROR(__xludf.DUMMYFUNCTION("""COMPUTED_VALUE"""),6.0)</f>
        <v>6</v>
      </c>
      <c r="J937" s="5">
        <f>IFERROR(__xludf.DUMMYFUNCTION("""COMPUTED_VALUE"""),2023.0)</f>
        <v>2023</v>
      </c>
      <c r="N937" s="6">
        <f>STANDARDIZE(F:F,'Estatística'!$E$2,$M$2)</f>
        <v>-1.192729934</v>
      </c>
      <c r="O937" s="6">
        <f>STANDARDIZE(F:F,'Estatística'!$C$2,$L$2)</f>
        <v>0.03203342618</v>
      </c>
    </row>
    <row r="938" ht="15.75" customHeight="1">
      <c r="A938" s="1">
        <v>91.0</v>
      </c>
      <c r="B938" s="2" t="s">
        <v>92</v>
      </c>
      <c r="C938" s="2" t="s">
        <v>93</v>
      </c>
      <c r="D938" s="2" t="s">
        <v>19</v>
      </c>
      <c r="E938" s="2" t="s">
        <v>42</v>
      </c>
      <c r="F938" s="3">
        <v>15.67</v>
      </c>
      <c r="G938" s="4">
        <v>45099.0</v>
      </c>
      <c r="H938" s="5">
        <f>IFERROR(__xludf.DUMMYFUNCTION("SPLIT(G938,""/"",TRUE)"),22.0)</f>
        <v>22</v>
      </c>
      <c r="I938" s="5">
        <f>IFERROR(__xludf.DUMMYFUNCTION("""COMPUTED_VALUE"""),6.0)</f>
        <v>6</v>
      </c>
      <c r="J938" s="5">
        <f>IFERROR(__xludf.DUMMYFUNCTION("""COMPUTED_VALUE"""),2023.0)</f>
        <v>2023</v>
      </c>
      <c r="N938" s="6">
        <f>STANDARDIZE(F:F,'Estatística'!$E$2,$M$2)</f>
        <v>-0.5396211795</v>
      </c>
      <c r="O938" s="6">
        <f>STANDARDIZE(F:F,'Estatística'!$C$2,$L$2)</f>
        <v>0.1819447962</v>
      </c>
    </row>
    <row r="939" ht="15.75" customHeight="1">
      <c r="A939" s="1">
        <v>89.0</v>
      </c>
      <c r="B939" s="2" t="s">
        <v>115</v>
      </c>
      <c r="C939" s="2" t="s">
        <v>116</v>
      </c>
      <c r="D939" s="2" t="s">
        <v>19</v>
      </c>
      <c r="E939" s="2" t="s">
        <v>38</v>
      </c>
      <c r="F939" s="3">
        <v>3.78</v>
      </c>
      <c r="G939" s="4">
        <v>45099.0</v>
      </c>
      <c r="H939" s="5">
        <f>IFERROR(__xludf.DUMMYFUNCTION("SPLIT(G939,""/"",TRUE)"),22.0)</f>
        <v>22</v>
      </c>
      <c r="I939" s="5">
        <f>IFERROR(__xludf.DUMMYFUNCTION("""COMPUTED_VALUE"""),6.0)</f>
        <v>6</v>
      </c>
      <c r="J939" s="5">
        <f>IFERROR(__xludf.DUMMYFUNCTION("""COMPUTED_VALUE"""),2023.0)</f>
        <v>2023</v>
      </c>
      <c r="N939" s="6">
        <f>STANDARDIZE(F:F,'Estatística'!$E$2,$M$2)</f>
        <v>-1.195487995</v>
      </c>
      <c r="O939" s="6">
        <f>STANDARDIZE(F:F,'Estatística'!$C$2,$L$2)</f>
        <v>0.03140035452</v>
      </c>
    </row>
    <row r="940" ht="15.75" customHeight="1">
      <c r="A940" s="1">
        <v>79.0</v>
      </c>
      <c r="B940" s="2" t="s">
        <v>82</v>
      </c>
      <c r="C940" s="2" t="s">
        <v>83</v>
      </c>
      <c r="D940" s="2" t="s">
        <v>25</v>
      </c>
      <c r="E940" s="2" t="s">
        <v>31</v>
      </c>
      <c r="F940" s="3">
        <v>20.16</v>
      </c>
      <c r="G940" s="4">
        <v>45099.0</v>
      </c>
      <c r="H940" s="5">
        <f>IFERROR(__xludf.DUMMYFUNCTION("SPLIT(G940,""/"",TRUE)"),22.0)</f>
        <v>22</v>
      </c>
      <c r="I940" s="5">
        <f>IFERROR(__xludf.DUMMYFUNCTION("""COMPUTED_VALUE"""),6.0)</f>
        <v>6</v>
      </c>
      <c r="J940" s="5">
        <f>IFERROR(__xludf.DUMMYFUNCTION("""COMPUTED_VALUE"""),2023.0)</f>
        <v>2023</v>
      </c>
      <c r="N940" s="6">
        <f>STANDARDIZE(F:F,'Estatística'!$E$2,$M$2)</f>
        <v>-0.2919473359</v>
      </c>
      <c r="O940" s="6">
        <f>STANDARDIZE(F:F,'Estatística'!$C$2,$L$2)</f>
        <v>0.2387946316</v>
      </c>
    </row>
    <row r="941" ht="15.75" customHeight="1">
      <c r="A941" s="1">
        <v>2.0</v>
      </c>
      <c r="B941" s="2" t="s">
        <v>68</v>
      </c>
      <c r="C941" s="2" t="s">
        <v>69</v>
      </c>
      <c r="D941" s="2" t="s">
        <v>25</v>
      </c>
      <c r="E941" s="2" t="s">
        <v>38</v>
      </c>
      <c r="F941" s="3">
        <v>3.04</v>
      </c>
      <c r="G941" s="4">
        <v>45099.0</v>
      </c>
      <c r="H941" s="5">
        <f>IFERROR(__xludf.DUMMYFUNCTION("SPLIT(G941,""/"",TRUE)"),22.0)</f>
        <v>22</v>
      </c>
      <c r="I941" s="5">
        <f>IFERROR(__xludf.DUMMYFUNCTION("""COMPUTED_VALUE"""),6.0)</f>
        <v>6</v>
      </c>
      <c r="J941" s="5">
        <f>IFERROR(__xludf.DUMMYFUNCTION("""COMPUTED_VALUE"""),2023.0)</f>
        <v>2023</v>
      </c>
      <c r="N941" s="6">
        <f>STANDARDIZE(F:F,'Estatística'!$E$2,$M$2)</f>
        <v>-1.236307292</v>
      </c>
      <c r="O941" s="6">
        <f>STANDARDIZE(F:F,'Estatística'!$C$2,$L$2)</f>
        <v>0.0220308939</v>
      </c>
    </row>
    <row r="942" ht="15.75" customHeight="1">
      <c r="A942" s="1">
        <v>64.0</v>
      </c>
      <c r="B942" s="2" t="s">
        <v>139</v>
      </c>
      <c r="C942" s="2" t="s">
        <v>140</v>
      </c>
      <c r="D942" s="2" t="s">
        <v>19</v>
      </c>
      <c r="E942" s="2" t="s">
        <v>45</v>
      </c>
      <c r="F942" s="3">
        <v>3.58</v>
      </c>
      <c r="G942" s="4">
        <v>45100.0</v>
      </c>
      <c r="H942" s="5">
        <f>IFERROR(__xludf.DUMMYFUNCTION("SPLIT(G942,""/"",TRUE)"),23.0)</f>
        <v>23</v>
      </c>
      <c r="I942" s="5">
        <f>IFERROR(__xludf.DUMMYFUNCTION("""COMPUTED_VALUE"""),6.0)</f>
        <v>6</v>
      </c>
      <c r="J942" s="5">
        <f>IFERROR(__xludf.DUMMYFUNCTION("""COMPUTED_VALUE"""),2023.0)</f>
        <v>2023</v>
      </c>
      <c r="N942" s="6">
        <f>STANDARDIZE(F:F,'Estatística'!$E$2,$M$2)</f>
        <v>-1.206520237</v>
      </c>
      <c r="O942" s="6">
        <f>STANDARDIZE(F:F,'Estatística'!$C$2,$L$2)</f>
        <v>0.02886806787</v>
      </c>
    </row>
    <row r="943" ht="15.75" customHeight="1">
      <c r="A943" s="1">
        <v>57.0</v>
      </c>
      <c r="B943" s="2" t="s">
        <v>75</v>
      </c>
      <c r="C943" s="2" t="s">
        <v>170</v>
      </c>
      <c r="D943" s="2" t="s">
        <v>19</v>
      </c>
      <c r="E943" s="2" t="s">
        <v>52</v>
      </c>
      <c r="F943" s="3">
        <v>28.13</v>
      </c>
      <c r="G943" s="4">
        <v>45100.0</v>
      </c>
      <c r="H943" s="5">
        <f>IFERROR(__xludf.DUMMYFUNCTION("SPLIT(G943,""/"",TRUE)"),23.0)</f>
        <v>23</v>
      </c>
      <c r="I943" s="5">
        <f>IFERROR(__xludf.DUMMYFUNCTION("""COMPUTED_VALUE"""),6.0)</f>
        <v>6</v>
      </c>
      <c r="J943" s="5">
        <f>IFERROR(__xludf.DUMMYFUNCTION("""COMPUTED_VALUE"""),2023.0)</f>
        <v>2023</v>
      </c>
      <c r="N943" s="6">
        <f>STANDARDIZE(F:F,'Estatística'!$E$2,$M$2)</f>
        <v>0.1476875268</v>
      </c>
      <c r="O943" s="6">
        <f>STANDARDIZE(F:F,'Estatística'!$C$2,$L$2)</f>
        <v>0.3397062547</v>
      </c>
    </row>
    <row r="944" ht="15.75" customHeight="1">
      <c r="A944" s="1">
        <v>50.0</v>
      </c>
      <c r="B944" s="2" t="s">
        <v>29</v>
      </c>
      <c r="C944" s="2" t="s">
        <v>30</v>
      </c>
      <c r="D944" s="2" t="s">
        <v>19</v>
      </c>
      <c r="E944" s="2" t="s">
        <v>51</v>
      </c>
      <c r="F944" s="3">
        <v>77.3</v>
      </c>
      <c r="G944" s="4">
        <v>45100.0</v>
      </c>
      <c r="H944" s="5">
        <f>IFERROR(__xludf.DUMMYFUNCTION("SPLIT(G944,""/"",TRUE)"),23.0)</f>
        <v>23</v>
      </c>
      <c r="I944" s="5">
        <f>IFERROR(__xludf.DUMMYFUNCTION("""COMPUTED_VALUE"""),6.0)</f>
        <v>6</v>
      </c>
      <c r="J944" s="5">
        <f>IFERROR(__xludf.DUMMYFUNCTION("""COMPUTED_VALUE"""),2023.0)</f>
        <v>2023</v>
      </c>
      <c r="N944" s="6">
        <f>STANDARDIZE(F:F,'Estatística'!$E$2,$M$2)</f>
        <v>2.85996434</v>
      </c>
      <c r="O944" s="6">
        <f>STANDARDIZE(F:F,'Estatística'!$C$2,$L$2)</f>
        <v>0.9622689288</v>
      </c>
    </row>
    <row r="945" ht="15.75" customHeight="1">
      <c r="A945" s="1">
        <v>99.0</v>
      </c>
      <c r="B945" s="2" t="s">
        <v>62</v>
      </c>
      <c r="C945" s="2" t="s">
        <v>63</v>
      </c>
      <c r="D945" s="2" t="s">
        <v>25</v>
      </c>
      <c r="E945" s="2" t="s">
        <v>41</v>
      </c>
      <c r="F945" s="3">
        <v>19.29</v>
      </c>
      <c r="G945" s="4">
        <v>45100.0</v>
      </c>
      <c r="H945" s="5">
        <f>IFERROR(__xludf.DUMMYFUNCTION("SPLIT(G945,""/"",TRUE)"),23.0)</f>
        <v>23</v>
      </c>
      <c r="I945" s="5">
        <f>IFERROR(__xludf.DUMMYFUNCTION("""COMPUTED_VALUE"""),6.0)</f>
        <v>6</v>
      </c>
      <c r="J945" s="5">
        <f>IFERROR(__xludf.DUMMYFUNCTION("""COMPUTED_VALUE"""),2023.0)</f>
        <v>2023</v>
      </c>
      <c r="N945" s="6">
        <f>STANDARDIZE(F:F,'Estatística'!$E$2,$M$2)</f>
        <v>-0.3399375907</v>
      </c>
      <c r="O945" s="6">
        <f>STANDARDIZE(F:F,'Estatística'!$C$2,$L$2)</f>
        <v>0.2277791846</v>
      </c>
    </row>
    <row r="946" ht="15.75" customHeight="1">
      <c r="A946" s="1">
        <v>18.0</v>
      </c>
      <c r="B946" s="2" t="s">
        <v>143</v>
      </c>
      <c r="C946" s="2" t="s">
        <v>220</v>
      </c>
      <c r="D946" s="2" t="s">
        <v>19</v>
      </c>
      <c r="E946" s="2" t="s">
        <v>70</v>
      </c>
      <c r="F946" s="3">
        <v>12.46</v>
      </c>
      <c r="G946" s="4">
        <v>45100.0</v>
      </c>
      <c r="H946" s="5">
        <f>IFERROR(__xludf.DUMMYFUNCTION("SPLIT(G946,""/"",TRUE)"),23.0)</f>
        <v>23</v>
      </c>
      <c r="I946" s="5">
        <f>IFERROR(__xludf.DUMMYFUNCTION("""COMPUTED_VALUE"""),6.0)</f>
        <v>6</v>
      </c>
      <c r="J946" s="5">
        <f>IFERROR(__xludf.DUMMYFUNCTION("""COMPUTED_VALUE"""),2023.0)</f>
        <v>2023</v>
      </c>
      <c r="N946" s="6">
        <f>STANDARDIZE(F:F,'Estatística'!$E$2,$M$2)</f>
        <v>-0.7166886712</v>
      </c>
      <c r="O946" s="6">
        <f>STANDARDIZE(F:F,'Estatística'!$C$2,$L$2)</f>
        <v>0.1413015953</v>
      </c>
    </row>
    <row r="947" ht="15.75" customHeight="1">
      <c r="A947" s="1">
        <v>7.0</v>
      </c>
      <c r="B947" s="2" t="s">
        <v>94</v>
      </c>
      <c r="C947" s="2" t="s">
        <v>95</v>
      </c>
      <c r="D947" s="2" t="s">
        <v>19</v>
      </c>
      <c r="E947" s="2" t="s">
        <v>48</v>
      </c>
      <c r="F947" s="3">
        <v>62.06</v>
      </c>
      <c r="G947" s="4">
        <v>45100.0</v>
      </c>
      <c r="H947" s="5">
        <f>IFERROR(__xludf.DUMMYFUNCTION("SPLIT(G947,""/"",TRUE)"),23.0)</f>
        <v>23</v>
      </c>
      <c r="I947" s="5">
        <f>IFERROR(__xludf.DUMMYFUNCTION("""COMPUTED_VALUE"""),6.0)</f>
        <v>6</v>
      </c>
      <c r="J947" s="5">
        <f>IFERROR(__xludf.DUMMYFUNCTION("""COMPUTED_VALUE"""),2023.0)</f>
        <v>2023</v>
      </c>
      <c r="N947" s="6">
        <f>STANDARDIZE(F:F,'Estatística'!$E$2,$M$2)</f>
        <v>2.019307463</v>
      </c>
      <c r="O947" s="6">
        <f>STANDARDIZE(F:F,'Estatística'!$C$2,$L$2)</f>
        <v>0.7693086857</v>
      </c>
    </row>
    <row r="948" ht="15.75" customHeight="1">
      <c r="A948" s="1">
        <v>6.0</v>
      </c>
      <c r="B948" s="2" t="s">
        <v>163</v>
      </c>
      <c r="C948" s="2" t="s">
        <v>164</v>
      </c>
      <c r="D948" s="2" t="s">
        <v>19</v>
      </c>
      <c r="E948" s="2" t="s">
        <v>32</v>
      </c>
      <c r="F948" s="3">
        <v>36.51</v>
      </c>
      <c r="G948" s="4">
        <v>45100.0</v>
      </c>
      <c r="H948" s="5">
        <f>IFERROR(__xludf.DUMMYFUNCTION("SPLIT(G948,""/"",TRUE)"),23.0)</f>
        <v>23</v>
      </c>
      <c r="I948" s="5">
        <f>IFERROR(__xludf.DUMMYFUNCTION("""COMPUTED_VALUE"""),6.0)</f>
        <v>6</v>
      </c>
      <c r="J948" s="5">
        <f>IFERROR(__xludf.DUMMYFUNCTION("""COMPUTED_VALUE"""),2023.0)</f>
        <v>2023</v>
      </c>
      <c r="N948" s="6">
        <f>STANDARDIZE(F:F,'Estatística'!$E$2,$M$2)</f>
        <v>0.6099384866</v>
      </c>
      <c r="O948" s="6">
        <f>STANDARDIZE(F:F,'Estatística'!$C$2,$L$2)</f>
        <v>0.4458090656</v>
      </c>
    </row>
    <row r="949" ht="15.75" customHeight="1">
      <c r="A949" s="1">
        <v>40.0</v>
      </c>
      <c r="B949" s="2" t="s">
        <v>102</v>
      </c>
      <c r="C949" s="2" t="s">
        <v>165</v>
      </c>
      <c r="D949" s="2" t="s">
        <v>25</v>
      </c>
      <c r="E949" s="2" t="s">
        <v>41</v>
      </c>
      <c r="F949" s="3">
        <v>19.82</v>
      </c>
      <c r="G949" s="4">
        <v>45100.0</v>
      </c>
      <c r="H949" s="5">
        <f>IFERROR(__xludf.DUMMYFUNCTION("SPLIT(G949,""/"",TRUE)"),23.0)</f>
        <v>23</v>
      </c>
      <c r="I949" s="5">
        <f>IFERROR(__xludf.DUMMYFUNCTION("""COMPUTED_VALUE"""),6.0)</f>
        <v>6</v>
      </c>
      <c r="J949" s="5">
        <f>IFERROR(__xludf.DUMMYFUNCTION("""COMPUTED_VALUE"""),2023.0)</f>
        <v>2023</v>
      </c>
      <c r="N949" s="6">
        <f>STANDARDIZE(F:F,'Estatística'!$E$2,$M$2)</f>
        <v>-0.3107021481</v>
      </c>
      <c r="O949" s="6">
        <f>STANDARDIZE(F:F,'Estatística'!$C$2,$L$2)</f>
        <v>0.2344897442</v>
      </c>
    </row>
    <row r="950" ht="15.75" customHeight="1">
      <c r="A950" s="1">
        <v>27.0</v>
      </c>
      <c r="B950" s="2" t="s">
        <v>153</v>
      </c>
      <c r="C950" s="2" t="s">
        <v>154</v>
      </c>
      <c r="D950" s="2" t="s">
        <v>19</v>
      </c>
      <c r="E950" s="2" t="s">
        <v>26</v>
      </c>
      <c r="F950" s="3">
        <v>50.7</v>
      </c>
      <c r="G950" s="4">
        <v>45101.0</v>
      </c>
      <c r="H950" s="5">
        <f>IFERROR(__xludf.DUMMYFUNCTION("SPLIT(G950,""/"",TRUE)"),24.0)</f>
        <v>24</v>
      </c>
      <c r="I950" s="5">
        <f>IFERROR(__xludf.DUMMYFUNCTION("""COMPUTED_VALUE"""),6.0)</f>
        <v>6</v>
      </c>
      <c r="J950" s="5">
        <f>IFERROR(__xludf.DUMMYFUNCTION("""COMPUTED_VALUE"""),2023.0)</f>
        <v>2023</v>
      </c>
      <c r="N950" s="6">
        <f>STANDARDIZE(F:F,'Estatística'!$E$2,$M$2)</f>
        <v>1.39267609</v>
      </c>
      <c r="O950" s="6">
        <f>STANDARDIZE(F:F,'Estatística'!$C$2,$L$2)</f>
        <v>0.6254748037</v>
      </c>
    </row>
    <row r="951" ht="15.75" customHeight="1">
      <c r="A951" s="1">
        <v>18.0</v>
      </c>
      <c r="B951" s="2" t="s">
        <v>143</v>
      </c>
      <c r="C951" s="2" t="s">
        <v>220</v>
      </c>
      <c r="D951" s="2" t="s">
        <v>19</v>
      </c>
      <c r="E951" s="2" t="s">
        <v>33</v>
      </c>
      <c r="F951" s="3">
        <v>32.22</v>
      </c>
      <c r="G951" s="4">
        <v>45101.0</v>
      </c>
      <c r="H951" s="5">
        <f>IFERROR(__xludf.DUMMYFUNCTION("SPLIT(G951,""/"",TRUE)"),24.0)</f>
        <v>24</v>
      </c>
      <c r="I951" s="5">
        <f>IFERROR(__xludf.DUMMYFUNCTION("""COMPUTED_VALUE"""),6.0)</f>
        <v>6</v>
      </c>
      <c r="J951" s="5">
        <f>IFERROR(__xludf.DUMMYFUNCTION("""COMPUTED_VALUE"""),2023.0)</f>
        <v>2023</v>
      </c>
      <c r="N951" s="6">
        <f>STANDARDIZE(F:F,'Estatística'!$E$2,$M$2)</f>
        <v>0.3732968855</v>
      </c>
      <c r="O951" s="6">
        <f>STANDARDIZE(F:F,'Estatística'!$C$2,$L$2)</f>
        <v>0.3914915168</v>
      </c>
    </row>
    <row r="952" ht="15.75" customHeight="1">
      <c r="A952" s="1">
        <v>65.0</v>
      </c>
      <c r="B952" s="2" t="s">
        <v>189</v>
      </c>
      <c r="C952" s="2" t="s">
        <v>190</v>
      </c>
      <c r="D952" s="2" t="s">
        <v>19</v>
      </c>
      <c r="E952" s="2" t="s">
        <v>42</v>
      </c>
      <c r="F952" s="3">
        <v>6.85</v>
      </c>
      <c r="G952" s="4">
        <v>45101.0</v>
      </c>
      <c r="H952" s="5">
        <f>IFERROR(__xludf.DUMMYFUNCTION("SPLIT(G952,""/"",TRUE)"),24.0)</f>
        <v>24</v>
      </c>
      <c r="I952" s="5">
        <f>IFERROR(__xludf.DUMMYFUNCTION("""COMPUTED_VALUE"""),6.0)</f>
        <v>6</v>
      </c>
      <c r="J952" s="5">
        <f>IFERROR(__xludf.DUMMYFUNCTION("""COMPUTED_VALUE"""),2023.0)</f>
        <v>2023</v>
      </c>
      <c r="N952" s="6">
        <f>STANDARDIZE(F:F,'Estatística'!$E$2,$M$2)</f>
        <v>-1.026143073</v>
      </c>
      <c r="O952" s="6">
        <f>STANDARDIZE(F:F,'Estatística'!$C$2,$L$2)</f>
        <v>0.07027095467</v>
      </c>
    </row>
    <row r="953" ht="15.75" customHeight="1">
      <c r="A953" s="1">
        <v>15.0</v>
      </c>
      <c r="B953" s="2" t="s">
        <v>53</v>
      </c>
      <c r="C953" s="2" t="s">
        <v>54</v>
      </c>
      <c r="D953" s="2" t="s">
        <v>19</v>
      </c>
      <c r="E953" s="2" t="s">
        <v>36</v>
      </c>
      <c r="F953" s="3">
        <v>29.22</v>
      </c>
      <c r="G953" s="4">
        <v>45101.0</v>
      </c>
      <c r="H953" s="5">
        <f>IFERROR(__xludf.DUMMYFUNCTION("SPLIT(G953,""/"",TRUE)"),24.0)</f>
        <v>24</v>
      </c>
      <c r="I953" s="5">
        <f>IFERROR(__xludf.DUMMYFUNCTION("""COMPUTED_VALUE"""),6.0)</f>
        <v>6</v>
      </c>
      <c r="J953" s="5">
        <f>IFERROR(__xludf.DUMMYFUNCTION("""COMPUTED_VALUE"""),2023.0)</f>
        <v>2023</v>
      </c>
      <c r="N953" s="6">
        <f>STANDARDIZE(F:F,'Estatística'!$E$2,$M$2)</f>
        <v>0.2078132483</v>
      </c>
      <c r="O953" s="6">
        <f>STANDARDIZE(F:F,'Estatística'!$C$2,$L$2)</f>
        <v>0.353507217</v>
      </c>
    </row>
    <row r="954" ht="15.75" customHeight="1">
      <c r="A954" s="1">
        <v>8.0</v>
      </c>
      <c r="B954" s="2" t="s">
        <v>88</v>
      </c>
      <c r="C954" s="2" t="s">
        <v>89</v>
      </c>
      <c r="D954" s="2" t="s">
        <v>19</v>
      </c>
      <c r="E954" s="2" t="s">
        <v>37</v>
      </c>
      <c r="F954" s="3">
        <v>15.71</v>
      </c>
      <c r="G954" s="4">
        <v>45101.0</v>
      </c>
      <c r="H954" s="5">
        <f>IFERROR(__xludf.DUMMYFUNCTION("SPLIT(G954,""/"",TRUE)"),24.0)</f>
        <v>24</v>
      </c>
      <c r="I954" s="5">
        <f>IFERROR(__xludf.DUMMYFUNCTION("""COMPUTED_VALUE"""),6.0)</f>
        <v>6</v>
      </c>
      <c r="J954" s="5">
        <f>IFERROR(__xludf.DUMMYFUNCTION("""COMPUTED_VALUE"""),2023.0)</f>
        <v>2023</v>
      </c>
      <c r="N954" s="6">
        <f>STANDARDIZE(F:F,'Estatística'!$E$2,$M$2)</f>
        <v>-0.537414731</v>
      </c>
      <c r="O954" s="6">
        <f>STANDARDIZE(F:F,'Estatística'!$C$2,$L$2)</f>
        <v>0.1824512535</v>
      </c>
    </row>
    <row r="955" ht="15.75" customHeight="1">
      <c r="A955" s="1">
        <v>83.0</v>
      </c>
      <c r="B955" s="2" t="s">
        <v>80</v>
      </c>
      <c r="C955" s="2" t="s">
        <v>81</v>
      </c>
      <c r="D955" s="2" t="s">
        <v>19</v>
      </c>
      <c r="E955" s="2" t="s">
        <v>26</v>
      </c>
      <c r="F955" s="3">
        <v>51.07</v>
      </c>
      <c r="G955" s="4">
        <v>45101.0</v>
      </c>
      <c r="H955" s="5">
        <f>IFERROR(__xludf.DUMMYFUNCTION("SPLIT(G955,""/"",TRUE)"),24.0)</f>
        <v>24</v>
      </c>
      <c r="I955" s="5">
        <f>IFERROR(__xludf.DUMMYFUNCTION("""COMPUTED_VALUE"""),6.0)</f>
        <v>6</v>
      </c>
      <c r="J955" s="5">
        <f>IFERROR(__xludf.DUMMYFUNCTION("""COMPUTED_VALUE"""),2023.0)</f>
        <v>2023</v>
      </c>
      <c r="N955" s="6">
        <f>STANDARDIZE(F:F,'Estatística'!$E$2,$M$2)</f>
        <v>1.413085739</v>
      </c>
      <c r="O955" s="6">
        <f>STANDARDIZE(F:F,'Estatística'!$C$2,$L$2)</f>
        <v>0.6301595341</v>
      </c>
    </row>
    <row r="956" ht="15.75" customHeight="1">
      <c r="A956" s="1">
        <v>97.0</v>
      </c>
      <c r="B956" s="2" t="s">
        <v>60</v>
      </c>
      <c r="C956" s="2" t="s">
        <v>61</v>
      </c>
      <c r="D956" s="2" t="s">
        <v>25</v>
      </c>
      <c r="E956" s="2" t="s">
        <v>57</v>
      </c>
      <c r="F956" s="3">
        <v>22.44</v>
      </c>
      <c r="G956" s="4">
        <v>45101.0</v>
      </c>
      <c r="H956" s="5">
        <f>IFERROR(__xludf.DUMMYFUNCTION("SPLIT(G956,""/"",TRUE)"),24.0)</f>
        <v>24</v>
      </c>
      <c r="I956" s="5">
        <f>IFERROR(__xludf.DUMMYFUNCTION("""COMPUTED_VALUE"""),6.0)</f>
        <v>6</v>
      </c>
      <c r="J956" s="5">
        <f>IFERROR(__xludf.DUMMYFUNCTION("""COMPUTED_VALUE"""),2023.0)</f>
        <v>2023</v>
      </c>
      <c r="N956" s="6">
        <f>STANDARDIZE(F:F,'Estatística'!$E$2,$M$2)</f>
        <v>-0.1661797717</v>
      </c>
      <c r="O956" s="6">
        <f>STANDARDIZE(F:F,'Estatística'!$C$2,$L$2)</f>
        <v>0.2676626994</v>
      </c>
    </row>
    <row r="957" ht="15.75" customHeight="1">
      <c r="A957" s="1">
        <v>93.0</v>
      </c>
      <c r="B957" s="2" t="s">
        <v>109</v>
      </c>
      <c r="C957" s="2" t="s">
        <v>110</v>
      </c>
      <c r="D957" s="2" t="s">
        <v>25</v>
      </c>
      <c r="E957" s="2" t="s">
        <v>36</v>
      </c>
      <c r="F957" s="3">
        <v>29.64</v>
      </c>
      <c r="G957" s="4">
        <v>45101.0</v>
      </c>
      <c r="H957" s="5">
        <f>IFERROR(__xludf.DUMMYFUNCTION("SPLIT(G957,""/"",TRUE)"),24.0)</f>
        <v>24</v>
      </c>
      <c r="I957" s="5">
        <f>IFERROR(__xludf.DUMMYFUNCTION("""COMPUTED_VALUE"""),6.0)</f>
        <v>6</v>
      </c>
      <c r="J957" s="5">
        <f>IFERROR(__xludf.DUMMYFUNCTION("""COMPUTED_VALUE"""),2023.0)</f>
        <v>2023</v>
      </c>
      <c r="N957" s="6">
        <f>STANDARDIZE(F:F,'Estatística'!$E$2,$M$2)</f>
        <v>0.2309809575</v>
      </c>
      <c r="O957" s="6">
        <f>STANDARDIZE(F:F,'Estatística'!$C$2,$L$2)</f>
        <v>0.358825019</v>
      </c>
    </row>
    <row r="958" ht="15.75" customHeight="1">
      <c r="A958" s="1">
        <v>93.0</v>
      </c>
      <c r="B958" s="2" t="s">
        <v>109</v>
      </c>
      <c r="C958" s="2" t="s">
        <v>110</v>
      </c>
      <c r="D958" s="2" t="s">
        <v>19</v>
      </c>
      <c r="E958" s="2" t="s">
        <v>33</v>
      </c>
      <c r="F958" s="3">
        <v>22.75</v>
      </c>
      <c r="G958" s="4">
        <v>45101.0</v>
      </c>
      <c r="H958" s="5">
        <f>IFERROR(__xludf.DUMMYFUNCTION("SPLIT(G958,""/"",TRUE)"),24.0)</f>
        <v>24</v>
      </c>
      <c r="I958" s="5">
        <f>IFERROR(__xludf.DUMMYFUNCTION("""COMPUTED_VALUE"""),6.0)</f>
        <v>6</v>
      </c>
      <c r="J958" s="5">
        <f>IFERROR(__xludf.DUMMYFUNCTION("""COMPUTED_VALUE"""),2023.0)</f>
        <v>2023</v>
      </c>
      <c r="N958" s="6">
        <f>STANDARDIZE(F:F,'Estatística'!$E$2,$M$2)</f>
        <v>-0.1490797958</v>
      </c>
      <c r="O958" s="6">
        <f>STANDARDIZE(F:F,'Estatística'!$C$2,$L$2)</f>
        <v>0.2715877437</v>
      </c>
    </row>
    <row r="959" ht="15.75" customHeight="1">
      <c r="A959" s="1">
        <v>84.0</v>
      </c>
      <c r="B959" s="2" t="s">
        <v>121</v>
      </c>
      <c r="C959" s="2" t="s">
        <v>122</v>
      </c>
      <c r="D959" s="2" t="s">
        <v>19</v>
      </c>
      <c r="E959" s="2" t="s">
        <v>37</v>
      </c>
      <c r="F959" s="3">
        <v>14.33</v>
      </c>
      <c r="G959" s="4">
        <v>45101.0</v>
      </c>
      <c r="H959" s="5">
        <f>IFERROR(__xludf.DUMMYFUNCTION("SPLIT(G959,""/"",TRUE)"),24.0)</f>
        <v>24</v>
      </c>
      <c r="I959" s="5">
        <f>IFERROR(__xludf.DUMMYFUNCTION("""COMPUTED_VALUE"""),6.0)</f>
        <v>6</v>
      </c>
      <c r="J959" s="5">
        <f>IFERROR(__xludf.DUMMYFUNCTION("""COMPUTED_VALUE"""),2023.0)</f>
        <v>2023</v>
      </c>
      <c r="N959" s="6">
        <f>STANDARDIZE(F:F,'Estatística'!$E$2,$M$2)</f>
        <v>-0.6135372041</v>
      </c>
      <c r="O959" s="6">
        <f>STANDARDIZE(F:F,'Estatística'!$C$2,$L$2)</f>
        <v>0.1649784756</v>
      </c>
    </row>
    <row r="960" ht="15.75" customHeight="1">
      <c r="A960" s="1">
        <v>50.0</v>
      </c>
      <c r="B960" s="2" t="s">
        <v>29</v>
      </c>
      <c r="C960" s="2" t="s">
        <v>30</v>
      </c>
      <c r="D960" s="2" t="s">
        <v>25</v>
      </c>
      <c r="E960" s="2" t="s">
        <v>37</v>
      </c>
      <c r="F960" s="3">
        <v>15.1</v>
      </c>
      <c r="G960" s="4">
        <v>45102.0</v>
      </c>
      <c r="H960" s="5">
        <f>IFERROR(__xludf.DUMMYFUNCTION("SPLIT(G960,""/"",TRUE)"),25.0)</f>
        <v>25</v>
      </c>
      <c r="I960" s="5">
        <f>IFERROR(__xludf.DUMMYFUNCTION("""COMPUTED_VALUE"""),6.0)</f>
        <v>6</v>
      </c>
      <c r="J960" s="5">
        <f>IFERROR(__xludf.DUMMYFUNCTION("""COMPUTED_VALUE"""),2023.0)</f>
        <v>2023</v>
      </c>
      <c r="N960" s="6">
        <f>STANDARDIZE(F:F,'Estatística'!$E$2,$M$2)</f>
        <v>-0.5710630705</v>
      </c>
      <c r="O960" s="6">
        <f>STANDARDIZE(F:F,'Estatística'!$C$2,$L$2)</f>
        <v>0.1747277792</v>
      </c>
    </row>
    <row r="961" ht="15.75" customHeight="1">
      <c r="A961" s="1">
        <v>82.0</v>
      </c>
      <c r="B961" s="2" t="s">
        <v>211</v>
      </c>
      <c r="C961" s="2" t="s">
        <v>212</v>
      </c>
      <c r="D961" s="2" t="s">
        <v>19</v>
      </c>
      <c r="E961" s="2" t="s">
        <v>57</v>
      </c>
      <c r="F961" s="3">
        <v>16.21</v>
      </c>
      <c r="G961" s="4">
        <v>45102.0</v>
      </c>
      <c r="H961" s="5">
        <f>IFERROR(__xludf.DUMMYFUNCTION("SPLIT(G961,""/"",TRUE)"),25.0)</f>
        <v>25</v>
      </c>
      <c r="I961" s="5">
        <f>IFERROR(__xludf.DUMMYFUNCTION("""COMPUTED_VALUE"""),6.0)</f>
        <v>6</v>
      </c>
      <c r="J961" s="5">
        <f>IFERROR(__xludf.DUMMYFUNCTION("""COMPUTED_VALUE"""),2023.0)</f>
        <v>2023</v>
      </c>
      <c r="N961" s="6">
        <f>STANDARDIZE(F:F,'Estatística'!$E$2,$M$2)</f>
        <v>-0.5098341248</v>
      </c>
      <c r="O961" s="6">
        <f>STANDARDIZE(F:F,'Estatística'!$C$2,$L$2)</f>
        <v>0.1887819701</v>
      </c>
    </row>
    <row r="962" ht="15.75" customHeight="1">
      <c r="A962" s="1">
        <v>52.0</v>
      </c>
      <c r="B962" s="2" t="s">
        <v>161</v>
      </c>
      <c r="C962" s="2" t="s">
        <v>162</v>
      </c>
      <c r="D962" s="2" t="s">
        <v>19</v>
      </c>
      <c r="E962" s="2" t="s">
        <v>57</v>
      </c>
      <c r="F962" s="3">
        <v>20.77</v>
      </c>
      <c r="G962" s="4">
        <v>45102.0</v>
      </c>
      <c r="H962" s="5">
        <f>IFERROR(__xludf.DUMMYFUNCTION("SPLIT(G962,""/"",TRUE)"),25.0)</f>
        <v>25</v>
      </c>
      <c r="I962" s="5">
        <f>IFERROR(__xludf.DUMMYFUNCTION("""COMPUTED_VALUE"""),6.0)</f>
        <v>6</v>
      </c>
      <c r="J962" s="5">
        <f>IFERROR(__xludf.DUMMYFUNCTION("""COMPUTED_VALUE"""),2023.0)</f>
        <v>2023</v>
      </c>
      <c r="N962" s="6">
        <f>STANDARDIZE(F:F,'Estatística'!$E$2,$M$2)</f>
        <v>-0.2582989963</v>
      </c>
      <c r="O962" s="6">
        <f>STANDARDIZE(F:F,'Estatística'!$C$2,$L$2)</f>
        <v>0.2465181058</v>
      </c>
    </row>
    <row r="963" ht="15.75" customHeight="1">
      <c r="A963" s="1">
        <v>86.0</v>
      </c>
      <c r="B963" s="2" t="s">
        <v>55</v>
      </c>
      <c r="C963" s="2" t="s">
        <v>56</v>
      </c>
      <c r="D963" s="2" t="s">
        <v>25</v>
      </c>
      <c r="E963" s="2" t="s">
        <v>20</v>
      </c>
      <c r="F963" s="3">
        <v>10.78</v>
      </c>
      <c r="G963" s="4">
        <v>45102.0</v>
      </c>
      <c r="H963" s="5">
        <f>IFERROR(__xludf.DUMMYFUNCTION("SPLIT(G963,""/"",TRUE)"),25.0)</f>
        <v>25</v>
      </c>
      <c r="I963" s="5">
        <f>IFERROR(__xludf.DUMMYFUNCTION("""COMPUTED_VALUE"""),6.0)</f>
        <v>6</v>
      </c>
      <c r="J963" s="5">
        <f>IFERROR(__xludf.DUMMYFUNCTION("""COMPUTED_VALUE"""),2023.0)</f>
        <v>2023</v>
      </c>
      <c r="N963" s="6">
        <f>STANDARDIZE(F:F,'Estatística'!$E$2,$M$2)</f>
        <v>-0.809359508</v>
      </c>
      <c r="O963" s="6">
        <f>STANDARDIZE(F:F,'Estatística'!$C$2,$L$2)</f>
        <v>0.1200303874</v>
      </c>
    </row>
    <row r="964" ht="15.75" customHeight="1">
      <c r="A964" s="1">
        <v>13.0</v>
      </c>
      <c r="B964" s="2" t="s">
        <v>117</v>
      </c>
      <c r="C964" s="2" t="s">
        <v>118</v>
      </c>
      <c r="D964" s="2" t="s">
        <v>25</v>
      </c>
      <c r="E964" s="2" t="s">
        <v>20</v>
      </c>
      <c r="F964" s="3">
        <v>10.48</v>
      </c>
      <c r="G964" s="4">
        <v>45102.0</v>
      </c>
      <c r="H964" s="5">
        <f>IFERROR(__xludf.DUMMYFUNCTION("SPLIT(G964,""/"",TRUE)"),25.0)</f>
        <v>25</v>
      </c>
      <c r="I964" s="5">
        <f>IFERROR(__xludf.DUMMYFUNCTION("""COMPUTED_VALUE"""),6.0)</f>
        <v>6</v>
      </c>
      <c r="J964" s="5">
        <f>IFERROR(__xludf.DUMMYFUNCTION("""COMPUTED_VALUE"""),2023.0)</f>
        <v>2023</v>
      </c>
      <c r="N964" s="6">
        <f>STANDARDIZE(F:F,'Estatística'!$E$2,$M$2)</f>
        <v>-0.8259078718</v>
      </c>
      <c r="O964" s="6">
        <f>STANDARDIZE(F:F,'Estatística'!$C$2,$L$2)</f>
        <v>0.1162319575</v>
      </c>
    </row>
    <row r="965" ht="15.75" customHeight="1">
      <c r="A965" s="1">
        <v>78.0</v>
      </c>
      <c r="B965" s="2" t="s">
        <v>23</v>
      </c>
      <c r="C965" s="2" t="s">
        <v>24</v>
      </c>
      <c r="D965" s="2" t="s">
        <v>19</v>
      </c>
      <c r="E965" s="2" t="s">
        <v>45</v>
      </c>
      <c r="F965" s="3">
        <v>4.25</v>
      </c>
      <c r="G965" s="4">
        <v>45102.0</v>
      </c>
      <c r="H965" s="5">
        <f>IFERROR(__xludf.DUMMYFUNCTION("SPLIT(G965,""/"",TRUE)"),25.0)</f>
        <v>25</v>
      </c>
      <c r="I965" s="5">
        <f>IFERROR(__xludf.DUMMYFUNCTION("""COMPUTED_VALUE"""),6.0)</f>
        <v>6</v>
      </c>
      <c r="J965" s="5">
        <f>IFERROR(__xludf.DUMMYFUNCTION("""COMPUTED_VALUE"""),2023.0)</f>
        <v>2023</v>
      </c>
      <c r="N965" s="6">
        <f>STANDARDIZE(F:F,'Estatística'!$E$2,$M$2)</f>
        <v>-1.169562225</v>
      </c>
      <c r="O965" s="6">
        <f>STANDARDIZE(F:F,'Estatística'!$C$2,$L$2)</f>
        <v>0.03735122816</v>
      </c>
    </row>
    <row r="966" ht="15.75" customHeight="1">
      <c r="A966" s="1">
        <v>97.0</v>
      </c>
      <c r="B966" s="2" t="s">
        <v>60</v>
      </c>
      <c r="C966" s="2" t="s">
        <v>61</v>
      </c>
      <c r="D966" s="2" t="s">
        <v>25</v>
      </c>
      <c r="E966" s="2" t="s">
        <v>45</v>
      </c>
      <c r="F966" s="3">
        <v>1.41</v>
      </c>
      <c r="G966" s="4">
        <v>45102.0</v>
      </c>
      <c r="H966" s="5">
        <f>IFERROR(__xludf.DUMMYFUNCTION("SPLIT(G966,""/"",TRUE)"),25.0)</f>
        <v>25</v>
      </c>
      <c r="I966" s="5">
        <f>IFERROR(__xludf.DUMMYFUNCTION("""COMPUTED_VALUE"""),6.0)</f>
        <v>6</v>
      </c>
      <c r="J966" s="5">
        <f>IFERROR(__xludf.DUMMYFUNCTION("""COMPUTED_VALUE"""),2023.0)</f>
        <v>2023</v>
      </c>
      <c r="N966" s="6">
        <f>STANDARDIZE(F:F,'Estatística'!$E$2,$M$2)</f>
        <v>-1.326220068</v>
      </c>
      <c r="O966" s="6">
        <f>STANDARDIZE(F:F,'Estatística'!$C$2,$L$2)</f>
        <v>0.00139275766</v>
      </c>
    </row>
    <row r="967" ht="15.75" customHeight="1">
      <c r="A967" s="1">
        <v>76.0</v>
      </c>
      <c r="B967" s="2" t="s">
        <v>193</v>
      </c>
      <c r="C967" s="2" t="s">
        <v>194</v>
      </c>
      <c r="D967" s="2" t="s">
        <v>19</v>
      </c>
      <c r="E967" s="2" t="s">
        <v>52</v>
      </c>
      <c r="F967" s="3">
        <v>27.94</v>
      </c>
      <c r="G967" s="4">
        <v>45102.0</v>
      </c>
      <c r="H967" s="5">
        <f>IFERROR(__xludf.DUMMYFUNCTION("SPLIT(G967,""/"",TRUE)"),25.0)</f>
        <v>25</v>
      </c>
      <c r="I967" s="5">
        <f>IFERROR(__xludf.DUMMYFUNCTION("""COMPUTED_VALUE"""),6.0)</f>
        <v>6</v>
      </c>
      <c r="J967" s="5">
        <f>IFERROR(__xludf.DUMMYFUNCTION("""COMPUTED_VALUE"""),2023.0)</f>
        <v>2023</v>
      </c>
      <c r="N967" s="6">
        <f>STANDARDIZE(F:F,'Estatística'!$E$2,$M$2)</f>
        <v>0.1372068965</v>
      </c>
      <c r="O967" s="6">
        <f>STANDARDIZE(F:F,'Estatística'!$C$2,$L$2)</f>
        <v>0.3373005824</v>
      </c>
    </row>
    <row r="968" ht="15.75" customHeight="1">
      <c r="A968" s="1">
        <v>63.0</v>
      </c>
      <c r="B968" s="2" t="s">
        <v>205</v>
      </c>
      <c r="C968" s="2" t="s">
        <v>206</v>
      </c>
      <c r="D968" s="2" t="s">
        <v>19</v>
      </c>
      <c r="E968" s="2" t="s">
        <v>57</v>
      </c>
      <c r="F968" s="3">
        <v>23.29</v>
      </c>
      <c r="G968" s="4">
        <v>45103.0</v>
      </c>
      <c r="H968" s="5">
        <f>IFERROR(__xludf.DUMMYFUNCTION("SPLIT(G968,""/"",TRUE)"),26.0)</f>
        <v>26</v>
      </c>
      <c r="I968" s="5">
        <f>IFERROR(__xludf.DUMMYFUNCTION("""COMPUTED_VALUE"""),6.0)</f>
        <v>6</v>
      </c>
      <c r="J968" s="5">
        <f>IFERROR(__xludf.DUMMYFUNCTION("""COMPUTED_VALUE"""),2023.0)</f>
        <v>2023</v>
      </c>
      <c r="N968" s="6">
        <f>STANDARDIZE(F:F,'Estatística'!$E$2,$M$2)</f>
        <v>-0.1192927411</v>
      </c>
      <c r="O968" s="6">
        <f>STANDARDIZE(F:F,'Estatística'!$C$2,$L$2)</f>
        <v>0.2784249177</v>
      </c>
    </row>
    <row r="969" ht="15.75" customHeight="1">
      <c r="A969" s="1">
        <v>71.0</v>
      </c>
      <c r="B969" s="2" t="s">
        <v>130</v>
      </c>
      <c r="C969" s="2" t="s">
        <v>131</v>
      </c>
      <c r="D969" s="2" t="s">
        <v>25</v>
      </c>
      <c r="E969" s="2" t="s">
        <v>48</v>
      </c>
      <c r="F969" s="3">
        <v>63.78</v>
      </c>
      <c r="G969" s="4">
        <v>45103.0</v>
      </c>
      <c r="H969" s="5">
        <f>IFERROR(__xludf.DUMMYFUNCTION("SPLIT(G969,""/"",TRUE)"),26.0)</f>
        <v>26</v>
      </c>
      <c r="I969" s="5">
        <f>IFERROR(__xludf.DUMMYFUNCTION("""COMPUTED_VALUE"""),6.0)</f>
        <v>6</v>
      </c>
      <c r="J969" s="5">
        <f>IFERROR(__xludf.DUMMYFUNCTION("""COMPUTED_VALUE"""),2023.0)</f>
        <v>2023</v>
      </c>
      <c r="N969" s="6">
        <f>STANDARDIZE(F:F,'Estatística'!$E$2,$M$2)</f>
        <v>2.114184748</v>
      </c>
      <c r="O969" s="6">
        <f>STANDARDIZE(F:F,'Estatística'!$C$2,$L$2)</f>
        <v>0.791086351</v>
      </c>
    </row>
    <row r="970" ht="15.75" customHeight="1">
      <c r="A970" s="1">
        <v>49.0</v>
      </c>
      <c r="B970" s="2" t="s">
        <v>159</v>
      </c>
      <c r="C970" s="2" t="s">
        <v>160</v>
      </c>
      <c r="D970" s="2" t="s">
        <v>19</v>
      </c>
      <c r="E970" s="2" t="s">
        <v>21</v>
      </c>
      <c r="F970" s="3">
        <v>14.97</v>
      </c>
      <c r="G970" s="4">
        <v>45103.0</v>
      </c>
      <c r="H970" s="5">
        <f>IFERROR(__xludf.DUMMYFUNCTION("SPLIT(G970,""/"",TRUE)"),26.0)</f>
        <v>26</v>
      </c>
      <c r="I970" s="5">
        <f>IFERROR(__xludf.DUMMYFUNCTION("""COMPUTED_VALUE"""),6.0)</f>
        <v>6</v>
      </c>
      <c r="J970" s="5">
        <f>IFERROR(__xludf.DUMMYFUNCTION("""COMPUTED_VALUE"""),2023.0)</f>
        <v>2023</v>
      </c>
      <c r="N970" s="6">
        <f>STANDARDIZE(F:F,'Estatística'!$E$2,$M$2)</f>
        <v>-0.5782340282</v>
      </c>
      <c r="O970" s="6">
        <f>STANDARDIZE(F:F,'Estatística'!$C$2,$L$2)</f>
        <v>0.1730817929</v>
      </c>
    </row>
    <row r="971" ht="15.75" customHeight="1">
      <c r="A971" s="1">
        <v>56.0</v>
      </c>
      <c r="B971" s="2" t="s">
        <v>107</v>
      </c>
      <c r="C971" s="2" t="s">
        <v>108</v>
      </c>
      <c r="D971" s="2" t="s">
        <v>25</v>
      </c>
      <c r="E971" s="2" t="s">
        <v>32</v>
      </c>
      <c r="F971" s="3">
        <v>37.83</v>
      </c>
      <c r="G971" s="4">
        <v>45103.0</v>
      </c>
      <c r="H971" s="5">
        <f>IFERROR(__xludf.DUMMYFUNCTION("SPLIT(G971,""/"",TRUE)"),26.0)</f>
        <v>26</v>
      </c>
      <c r="I971" s="5">
        <f>IFERROR(__xludf.DUMMYFUNCTION("""COMPUTED_VALUE"""),6.0)</f>
        <v>6</v>
      </c>
      <c r="J971" s="5">
        <f>IFERROR(__xludf.DUMMYFUNCTION("""COMPUTED_VALUE"""),2023.0)</f>
        <v>2023</v>
      </c>
      <c r="N971" s="6">
        <f>STANDARDIZE(F:F,'Estatística'!$E$2,$M$2)</f>
        <v>0.6827512869</v>
      </c>
      <c r="O971" s="6">
        <f>STANDARDIZE(F:F,'Estatística'!$C$2,$L$2)</f>
        <v>0.4625221575</v>
      </c>
    </row>
    <row r="972" ht="15.75" customHeight="1">
      <c r="A972" s="1">
        <v>82.0</v>
      </c>
      <c r="B972" s="2" t="s">
        <v>211</v>
      </c>
      <c r="C972" s="2" t="s">
        <v>212</v>
      </c>
      <c r="D972" s="2" t="s">
        <v>25</v>
      </c>
      <c r="E972" s="2" t="s">
        <v>28</v>
      </c>
      <c r="F972" s="3">
        <v>33.53</v>
      </c>
      <c r="G972" s="4">
        <v>45103.0</v>
      </c>
      <c r="H972" s="5">
        <f>IFERROR(__xludf.DUMMYFUNCTION("SPLIT(G972,""/"",TRUE)"),26.0)</f>
        <v>26</v>
      </c>
      <c r="I972" s="5">
        <f>IFERROR(__xludf.DUMMYFUNCTION("""COMPUTED_VALUE"""),6.0)</f>
        <v>6</v>
      </c>
      <c r="J972" s="5">
        <f>IFERROR(__xludf.DUMMYFUNCTION("""COMPUTED_VALUE"""),2023.0)</f>
        <v>2023</v>
      </c>
      <c r="N972" s="6">
        <f>STANDARDIZE(F:F,'Estatística'!$E$2,$M$2)</f>
        <v>0.4455580737</v>
      </c>
      <c r="O972" s="6">
        <f>STANDARDIZE(F:F,'Estatística'!$C$2,$L$2)</f>
        <v>0.4080779944</v>
      </c>
    </row>
    <row r="973" ht="15.75" customHeight="1">
      <c r="A973" s="1">
        <v>44.0</v>
      </c>
      <c r="B973" s="2" t="s">
        <v>195</v>
      </c>
      <c r="C973" s="2" t="s">
        <v>196</v>
      </c>
      <c r="D973" s="2" t="s">
        <v>25</v>
      </c>
      <c r="E973" s="2" t="s">
        <v>38</v>
      </c>
      <c r="F973" s="3">
        <v>3.85</v>
      </c>
      <c r="G973" s="4">
        <v>45104.0</v>
      </c>
      <c r="H973" s="5">
        <f>IFERROR(__xludf.DUMMYFUNCTION("SPLIT(G973,""/"",TRUE)"),27.0)</f>
        <v>27</v>
      </c>
      <c r="I973" s="5">
        <f>IFERROR(__xludf.DUMMYFUNCTION("""COMPUTED_VALUE"""),6.0)</f>
        <v>6</v>
      </c>
      <c r="J973" s="5">
        <f>IFERROR(__xludf.DUMMYFUNCTION("""COMPUTED_VALUE"""),2023.0)</f>
        <v>2023</v>
      </c>
      <c r="N973" s="6">
        <f>STANDARDIZE(F:F,'Estatística'!$E$2,$M$2)</f>
        <v>-1.19162671</v>
      </c>
      <c r="O973" s="6">
        <f>STANDARDIZE(F:F,'Estatística'!$C$2,$L$2)</f>
        <v>0.03228665485</v>
      </c>
    </row>
    <row r="974" ht="15.75" customHeight="1">
      <c r="A974" s="1">
        <v>27.0</v>
      </c>
      <c r="B974" s="2" t="s">
        <v>153</v>
      </c>
      <c r="C974" s="2" t="s">
        <v>154</v>
      </c>
      <c r="D974" s="2" t="s">
        <v>25</v>
      </c>
      <c r="E974" s="2" t="s">
        <v>38</v>
      </c>
      <c r="F974" s="3">
        <v>3.96</v>
      </c>
      <c r="G974" s="4">
        <v>45104.0</v>
      </c>
      <c r="H974" s="5">
        <f>IFERROR(__xludf.DUMMYFUNCTION("SPLIT(G974,""/"",TRUE)"),27.0)</f>
        <v>27</v>
      </c>
      <c r="I974" s="5">
        <f>IFERROR(__xludf.DUMMYFUNCTION("""COMPUTED_VALUE"""),6.0)</f>
        <v>6</v>
      </c>
      <c r="J974" s="5">
        <f>IFERROR(__xludf.DUMMYFUNCTION("""COMPUTED_VALUE"""),2023.0)</f>
        <v>2023</v>
      </c>
      <c r="N974" s="6">
        <f>STANDARDIZE(F:F,'Estatística'!$E$2,$M$2)</f>
        <v>-1.185558976</v>
      </c>
      <c r="O974" s="6">
        <f>STANDARDIZE(F:F,'Estatística'!$C$2,$L$2)</f>
        <v>0.03367941251</v>
      </c>
    </row>
    <row r="975" ht="15.75" customHeight="1">
      <c r="A975" s="1">
        <v>68.0</v>
      </c>
      <c r="B975" s="2" t="s">
        <v>39</v>
      </c>
      <c r="C975" s="2" t="s">
        <v>40</v>
      </c>
      <c r="D975" s="2" t="s">
        <v>25</v>
      </c>
      <c r="E975" s="2" t="s">
        <v>33</v>
      </c>
      <c r="F975" s="3">
        <v>33.86</v>
      </c>
      <c r="G975" s="4">
        <v>45104.0</v>
      </c>
      <c r="H975" s="5">
        <f>IFERROR(__xludf.DUMMYFUNCTION("SPLIT(G975,""/"",TRUE)"),27.0)</f>
        <v>27</v>
      </c>
      <c r="I975" s="5">
        <f>IFERROR(__xludf.DUMMYFUNCTION("""COMPUTED_VALUE"""),6.0)</f>
        <v>6</v>
      </c>
      <c r="J975" s="5">
        <f>IFERROR(__xludf.DUMMYFUNCTION("""COMPUTED_VALUE"""),2023.0)</f>
        <v>2023</v>
      </c>
      <c r="N975" s="6">
        <f>STANDARDIZE(F:F,'Estatística'!$E$2,$M$2)</f>
        <v>0.4637612738</v>
      </c>
      <c r="O975" s="6">
        <f>STANDARDIZE(F:F,'Estatística'!$C$2,$L$2)</f>
        <v>0.4122562674</v>
      </c>
    </row>
    <row r="976" ht="15.75" customHeight="1">
      <c r="A976" s="1">
        <v>93.0</v>
      </c>
      <c r="B976" s="2" t="s">
        <v>109</v>
      </c>
      <c r="C976" s="2" t="s">
        <v>110</v>
      </c>
      <c r="D976" s="2" t="s">
        <v>25</v>
      </c>
      <c r="E976" s="2" t="s">
        <v>41</v>
      </c>
      <c r="F976" s="3">
        <v>19.75</v>
      </c>
      <c r="G976" s="4">
        <v>45105.0</v>
      </c>
      <c r="H976" s="5">
        <f>IFERROR(__xludf.DUMMYFUNCTION("SPLIT(G976,""/"",TRUE)"),28.0)</f>
        <v>28</v>
      </c>
      <c r="I976" s="5">
        <f>IFERROR(__xludf.DUMMYFUNCTION("""COMPUTED_VALUE"""),6.0)</f>
        <v>6</v>
      </c>
      <c r="J976" s="5">
        <f>IFERROR(__xludf.DUMMYFUNCTION("""COMPUTED_VALUE"""),2023.0)</f>
        <v>2023</v>
      </c>
      <c r="N976" s="6">
        <f>STANDARDIZE(F:F,'Estatística'!$E$2,$M$2)</f>
        <v>-0.314563433</v>
      </c>
      <c r="O976" s="6">
        <f>STANDARDIZE(F:F,'Estatística'!$C$2,$L$2)</f>
        <v>0.2336034439</v>
      </c>
    </row>
    <row r="977" ht="15.75" customHeight="1">
      <c r="A977" s="1">
        <v>67.0</v>
      </c>
      <c r="B977" s="2" t="s">
        <v>184</v>
      </c>
      <c r="C977" s="2" t="s">
        <v>185</v>
      </c>
      <c r="D977" s="2" t="s">
        <v>25</v>
      </c>
      <c r="E977" s="2" t="s">
        <v>27</v>
      </c>
      <c r="F977" s="3">
        <v>13.59</v>
      </c>
      <c r="G977" s="4">
        <v>45105.0</v>
      </c>
      <c r="H977" s="5">
        <f>IFERROR(__xludf.DUMMYFUNCTION("SPLIT(G977,""/"",TRUE)"),28.0)</f>
        <v>28</v>
      </c>
      <c r="I977" s="5">
        <f>IFERROR(__xludf.DUMMYFUNCTION("""COMPUTED_VALUE"""),6.0)</f>
        <v>6</v>
      </c>
      <c r="J977" s="5">
        <f>IFERROR(__xludf.DUMMYFUNCTION("""COMPUTED_VALUE"""),2023.0)</f>
        <v>2023</v>
      </c>
      <c r="N977" s="6">
        <f>STANDARDIZE(F:F,'Estatística'!$E$2,$M$2)</f>
        <v>-0.6543565012</v>
      </c>
      <c r="O977" s="6">
        <f>STANDARDIZE(F:F,'Estatística'!$C$2,$L$2)</f>
        <v>0.1556090149</v>
      </c>
    </row>
    <row r="978" ht="15.75" customHeight="1">
      <c r="A978" s="1">
        <v>59.0</v>
      </c>
      <c r="B978" s="2" t="s">
        <v>84</v>
      </c>
      <c r="C978" s="2" t="s">
        <v>85</v>
      </c>
      <c r="D978" s="2" t="s">
        <v>19</v>
      </c>
      <c r="E978" s="2" t="s">
        <v>26</v>
      </c>
      <c r="F978" s="3">
        <v>36.14</v>
      </c>
      <c r="G978" s="4">
        <v>45105.0</v>
      </c>
      <c r="H978" s="5">
        <f>IFERROR(__xludf.DUMMYFUNCTION("SPLIT(G978,""/"",TRUE)"),28.0)</f>
        <v>28</v>
      </c>
      <c r="I978" s="5">
        <f>IFERROR(__xludf.DUMMYFUNCTION("""COMPUTED_VALUE"""),6.0)</f>
        <v>6</v>
      </c>
      <c r="J978" s="5">
        <f>IFERROR(__xludf.DUMMYFUNCTION("""COMPUTED_VALUE"""),2023.0)</f>
        <v>2023</v>
      </c>
      <c r="N978" s="6">
        <f>STANDARDIZE(F:F,'Estatística'!$E$2,$M$2)</f>
        <v>0.589528838</v>
      </c>
      <c r="O978" s="6">
        <f>STANDARDIZE(F:F,'Estatística'!$C$2,$L$2)</f>
        <v>0.4411243353</v>
      </c>
    </row>
    <row r="979" ht="15.75" customHeight="1">
      <c r="A979" s="1">
        <v>86.0</v>
      </c>
      <c r="B979" s="2" t="s">
        <v>55</v>
      </c>
      <c r="C979" s="2" t="s">
        <v>56</v>
      </c>
      <c r="D979" s="2" t="s">
        <v>19</v>
      </c>
      <c r="E979" s="2" t="s">
        <v>42</v>
      </c>
      <c r="F979" s="3">
        <v>8.27</v>
      </c>
      <c r="G979" s="4">
        <v>45105.0</v>
      </c>
      <c r="H979" s="5">
        <f>IFERROR(__xludf.DUMMYFUNCTION("SPLIT(G979,""/"",TRUE)"),28.0)</f>
        <v>28</v>
      </c>
      <c r="I979" s="5">
        <f>IFERROR(__xludf.DUMMYFUNCTION("""COMPUTED_VALUE"""),6.0)</f>
        <v>6</v>
      </c>
      <c r="J979" s="5">
        <f>IFERROR(__xludf.DUMMYFUNCTION("""COMPUTED_VALUE"""),2023.0)</f>
        <v>2023</v>
      </c>
      <c r="N979" s="6">
        <f>STANDARDIZE(F:F,'Estatística'!$E$2,$M$2)</f>
        <v>-0.9478141511</v>
      </c>
      <c r="O979" s="6">
        <f>STANDARDIZE(F:F,'Estatística'!$C$2,$L$2)</f>
        <v>0.08825018992</v>
      </c>
    </row>
    <row r="980" ht="15.75" customHeight="1">
      <c r="A980" s="1">
        <v>87.0</v>
      </c>
      <c r="B980" s="2" t="s">
        <v>223</v>
      </c>
      <c r="C980" s="2" t="s">
        <v>224</v>
      </c>
      <c r="D980" s="2" t="s">
        <v>19</v>
      </c>
      <c r="E980" s="2" t="s">
        <v>57</v>
      </c>
      <c r="F980" s="3">
        <v>20.7</v>
      </c>
      <c r="G980" s="4">
        <v>45105.0</v>
      </c>
      <c r="H980" s="5">
        <f>IFERROR(__xludf.DUMMYFUNCTION("SPLIT(G980,""/"",TRUE)"),28.0)</f>
        <v>28</v>
      </c>
      <c r="I980" s="5">
        <f>IFERROR(__xludf.DUMMYFUNCTION("""COMPUTED_VALUE"""),6.0)</f>
        <v>6</v>
      </c>
      <c r="J980" s="5">
        <f>IFERROR(__xludf.DUMMYFUNCTION("""COMPUTED_VALUE"""),2023.0)</f>
        <v>2023</v>
      </c>
      <c r="N980" s="6">
        <f>STANDARDIZE(F:F,'Estatística'!$E$2,$M$2)</f>
        <v>-0.2621602812</v>
      </c>
      <c r="O980" s="6">
        <f>STANDARDIZE(F:F,'Estatística'!$C$2,$L$2)</f>
        <v>0.2456318055</v>
      </c>
    </row>
    <row r="981" ht="15.75" customHeight="1">
      <c r="A981" s="1">
        <v>24.0</v>
      </c>
      <c r="B981" s="2" t="s">
        <v>119</v>
      </c>
      <c r="C981" s="2" t="s">
        <v>120</v>
      </c>
      <c r="D981" s="2" t="s">
        <v>25</v>
      </c>
      <c r="E981" s="2" t="s">
        <v>20</v>
      </c>
      <c r="F981" s="3">
        <v>10.6</v>
      </c>
      <c r="G981" s="4">
        <v>45105.0</v>
      </c>
      <c r="H981" s="5">
        <f>IFERROR(__xludf.DUMMYFUNCTION("SPLIT(G981,""/"",TRUE)"),28.0)</f>
        <v>28</v>
      </c>
      <c r="I981" s="5">
        <f>IFERROR(__xludf.DUMMYFUNCTION("""COMPUTED_VALUE"""),6.0)</f>
        <v>6</v>
      </c>
      <c r="J981" s="5">
        <f>IFERROR(__xludf.DUMMYFUNCTION("""COMPUTED_VALUE"""),2023.0)</f>
        <v>2023</v>
      </c>
      <c r="N981" s="6">
        <f>STANDARDIZE(F:F,'Estatística'!$E$2,$M$2)</f>
        <v>-0.8192885263</v>
      </c>
      <c r="O981" s="6">
        <f>STANDARDIZE(F:F,'Estatística'!$C$2,$L$2)</f>
        <v>0.1177513295</v>
      </c>
    </row>
    <row r="982" ht="15.75" customHeight="1">
      <c r="A982" s="1">
        <v>65.0</v>
      </c>
      <c r="B982" s="2" t="s">
        <v>189</v>
      </c>
      <c r="C982" s="2" t="s">
        <v>190</v>
      </c>
      <c r="D982" s="2" t="s">
        <v>19</v>
      </c>
      <c r="E982" s="2" t="s">
        <v>28</v>
      </c>
      <c r="F982" s="3">
        <v>32.37</v>
      </c>
      <c r="G982" s="4">
        <v>45108.0</v>
      </c>
      <c r="H982" s="5">
        <f>IFERROR(__xludf.DUMMYFUNCTION("SPLIT(G982,""/"",TRUE)"),1.0)</f>
        <v>1</v>
      </c>
      <c r="I982" s="5">
        <f>IFERROR(__xludf.DUMMYFUNCTION("""COMPUTED_VALUE"""),7.0)</f>
        <v>7</v>
      </c>
      <c r="J982" s="5">
        <f>IFERROR(__xludf.DUMMYFUNCTION("""COMPUTED_VALUE"""),2023.0)</f>
        <v>2023</v>
      </c>
      <c r="N982" s="6">
        <f>STANDARDIZE(F:F,'Estatística'!$E$2,$M$2)</f>
        <v>0.3815710673</v>
      </c>
      <c r="O982" s="6">
        <f>STANDARDIZE(F:F,'Estatística'!$C$2,$L$2)</f>
        <v>0.3933907318</v>
      </c>
    </row>
    <row r="983" ht="15.75" customHeight="1">
      <c r="A983" s="1">
        <v>55.0</v>
      </c>
      <c r="B983" s="2" t="s">
        <v>182</v>
      </c>
      <c r="C983" s="2" t="s">
        <v>183</v>
      </c>
      <c r="D983" s="2" t="s">
        <v>19</v>
      </c>
      <c r="E983" s="2" t="s">
        <v>42</v>
      </c>
      <c r="F983" s="3">
        <v>17.07</v>
      </c>
      <c r="G983" s="4">
        <v>45108.0</v>
      </c>
      <c r="H983" s="5">
        <f>IFERROR(__xludf.DUMMYFUNCTION("SPLIT(G983,""/"",TRUE)"),1.0)</f>
        <v>1</v>
      </c>
      <c r="I983" s="5">
        <f>IFERROR(__xludf.DUMMYFUNCTION("""COMPUTED_VALUE"""),7.0)</f>
        <v>7</v>
      </c>
      <c r="J983" s="5">
        <f>IFERROR(__xludf.DUMMYFUNCTION("""COMPUTED_VALUE"""),2023.0)</f>
        <v>2023</v>
      </c>
      <c r="N983" s="6">
        <f>STANDARDIZE(F:F,'Estatística'!$E$2,$M$2)</f>
        <v>-0.4623954821</v>
      </c>
      <c r="O983" s="6">
        <f>STANDARDIZE(F:F,'Estatística'!$C$2,$L$2)</f>
        <v>0.1996708027</v>
      </c>
    </row>
    <row r="984" ht="15.75" customHeight="1">
      <c r="A984" s="1">
        <v>84.0</v>
      </c>
      <c r="B984" s="2" t="s">
        <v>121</v>
      </c>
      <c r="C984" s="2" t="s">
        <v>122</v>
      </c>
      <c r="D984" s="2" t="s">
        <v>25</v>
      </c>
      <c r="E984" s="2" t="s">
        <v>51</v>
      </c>
      <c r="F984" s="3">
        <v>70.09</v>
      </c>
      <c r="G984" s="4">
        <v>45108.0</v>
      </c>
      <c r="H984" s="5">
        <f>IFERROR(__xludf.DUMMYFUNCTION("SPLIT(G984,""/"",TRUE)"),1.0)</f>
        <v>1</v>
      </c>
      <c r="I984" s="5">
        <f>IFERROR(__xludf.DUMMYFUNCTION("""COMPUTED_VALUE"""),7.0)</f>
        <v>7</v>
      </c>
      <c r="J984" s="5">
        <f>IFERROR(__xludf.DUMMYFUNCTION("""COMPUTED_VALUE"""),2023.0)</f>
        <v>2023</v>
      </c>
      <c r="N984" s="6">
        <f>STANDARDIZE(F:F,'Estatística'!$E$2,$M$2)</f>
        <v>2.462251998</v>
      </c>
      <c r="O984" s="6">
        <f>STANDARDIZE(F:F,'Estatística'!$C$2,$L$2)</f>
        <v>0.8709799949</v>
      </c>
    </row>
    <row r="985" ht="15.75" customHeight="1">
      <c r="A985" s="1">
        <v>21.0</v>
      </c>
      <c r="B985" s="2" t="s">
        <v>166</v>
      </c>
      <c r="C985" s="2" t="s">
        <v>167</v>
      </c>
      <c r="D985" s="2" t="s">
        <v>19</v>
      </c>
      <c r="E985" s="2" t="s">
        <v>42</v>
      </c>
      <c r="F985" s="3">
        <v>8.5</v>
      </c>
      <c r="G985" s="4">
        <v>45108.0</v>
      </c>
      <c r="H985" s="5">
        <f>IFERROR(__xludf.DUMMYFUNCTION("SPLIT(G985,""/"",TRUE)"),1.0)</f>
        <v>1</v>
      </c>
      <c r="I985" s="5">
        <f>IFERROR(__xludf.DUMMYFUNCTION("""COMPUTED_VALUE"""),7.0)</f>
        <v>7</v>
      </c>
      <c r="J985" s="5">
        <f>IFERROR(__xludf.DUMMYFUNCTION("""COMPUTED_VALUE"""),2023.0)</f>
        <v>2023</v>
      </c>
      <c r="N985" s="6">
        <f>STANDARDIZE(F:F,'Estatística'!$E$2,$M$2)</f>
        <v>-0.9351270723</v>
      </c>
      <c r="O985" s="6">
        <f>STANDARDIZE(F:F,'Estatística'!$C$2,$L$2)</f>
        <v>0.09116231957</v>
      </c>
    </row>
    <row r="986" ht="15.75" customHeight="1">
      <c r="A986" s="1">
        <v>89.0</v>
      </c>
      <c r="B986" s="2" t="s">
        <v>115</v>
      </c>
      <c r="C986" s="2" t="s">
        <v>116</v>
      </c>
      <c r="D986" s="2" t="s">
        <v>19</v>
      </c>
      <c r="E986" s="2" t="s">
        <v>36</v>
      </c>
      <c r="F986" s="3">
        <v>21.42</v>
      </c>
      <c r="G986" s="4">
        <v>45108.0</v>
      </c>
      <c r="H986" s="5">
        <f>IFERROR(__xludf.DUMMYFUNCTION("SPLIT(G986,""/"",TRUE)"),1.0)</f>
        <v>1</v>
      </c>
      <c r="I986" s="5">
        <f>IFERROR(__xludf.DUMMYFUNCTION("""COMPUTED_VALUE"""),7.0)</f>
        <v>7</v>
      </c>
      <c r="J986" s="5">
        <f>IFERROR(__xludf.DUMMYFUNCTION("""COMPUTED_VALUE"""),2023.0)</f>
        <v>2023</v>
      </c>
      <c r="N986" s="6">
        <f>STANDARDIZE(F:F,'Estatística'!$E$2,$M$2)</f>
        <v>-0.2224442083</v>
      </c>
      <c r="O986" s="6">
        <f>STANDARDIZE(F:F,'Estatística'!$C$2,$L$2)</f>
        <v>0.2547480375</v>
      </c>
    </row>
    <row r="987" ht="15.75" customHeight="1">
      <c r="A987" s="1">
        <v>83.0</v>
      </c>
      <c r="B987" s="2" t="s">
        <v>80</v>
      </c>
      <c r="C987" s="2" t="s">
        <v>81</v>
      </c>
      <c r="D987" s="2" t="s">
        <v>19</v>
      </c>
      <c r="E987" s="2" t="s">
        <v>52</v>
      </c>
      <c r="F987" s="3">
        <v>32.09</v>
      </c>
      <c r="G987" s="4">
        <v>45108.0</v>
      </c>
      <c r="H987" s="5">
        <f>IFERROR(__xludf.DUMMYFUNCTION("SPLIT(G987,""/"",TRUE)"),1.0)</f>
        <v>1</v>
      </c>
      <c r="I987" s="5">
        <f>IFERROR(__xludf.DUMMYFUNCTION("""COMPUTED_VALUE"""),7.0)</f>
        <v>7</v>
      </c>
      <c r="J987" s="5">
        <f>IFERROR(__xludf.DUMMYFUNCTION("""COMPUTED_VALUE"""),2023.0)</f>
        <v>2023</v>
      </c>
      <c r="N987" s="6">
        <f>STANDARDIZE(F:F,'Estatística'!$E$2,$M$2)</f>
        <v>0.3661259278</v>
      </c>
      <c r="O987" s="6">
        <f>STANDARDIZE(F:F,'Estatística'!$C$2,$L$2)</f>
        <v>0.3898455305</v>
      </c>
    </row>
    <row r="988" ht="15.75" customHeight="1">
      <c r="A988" s="1">
        <v>38.0</v>
      </c>
      <c r="B988" s="2" t="s">
        <v>96</v>
      </c>
      <c r="C988" s="2" t="s">
        <v>97</v>
      </c>
      <c r="D988" s="2" t="s">
        <v>19</v>
      </c>
      <c r="E988" s="2" t="s">
        <v>57</v>
      </c>
      <c r="F988" s="3">
        <v>21.54</v>
      </c>
      <c r="G988" s="4">
        <v>45108.0</v>
      </c>
      <c r="H988" s="5">
        <f>IFERROR(__xludf.DUMMYFUNCTION("SPLIT(G988,""/"",TRUE)"),1.0)</f>
        <v>1</v>
      </c>
      <c r="I988" s="5">
        <f>IFERROR(__xludf.DUMMYFUNCTION("""COMPUTED_VALUE"""),7.0)</f>
        <v>7</v>
      </c>
      <c r="J988" s="5">
        <f>IFERROR(__xludf.DUMMYFUNCTION("""COMPUTED_VALUE"""),2023.0)</f>
        <v>2023</v>
      </c>
      <c r="N988" s="6">
        <f>STANDARDIZE(F:F,'Estatística'!$E$2,$M$2)</f>
        <v>-0.2158248628</v>
      </c>
      <c r="O988" s="6">
        <f>STANDARDIZE(F:F,'Estatística'!$C$2,$L$2)</f>
        <v>0.2562674095</v>
      </c>
    </row>
    <row r="989" ht="15.75" customHeight="1">
      <c r="A989" s="1">
        <v>87.0</v>
      </c>
      <c r="B989" s="2" t="s">
        <v>223</v>
      </c>
      <c r="C989" s="2" t="s">
        <v>224</v>
      </c>
      <c r="D989" s="2" t="s">
        <v>25</v>
      </c>
      <c r="E989" s="2" t="s">
        <v>20</v>
      </c>
      <c r="F989" s="3">
        <v>10.83</v>
      </c>
      <c r="G989" s="4">
        <v>45108.0</v>
      </c>
      <c r="H989" s="5">
        <f>IFERROR(__xludf.DUMMYFUNCTION("SPLIT(G989,""/"",TRUE)"),1.0)</f>
        <v>1</v>
      </c>
      <c r="I989" s="5">
        <f>IFERROR(__xludf.DUMMYFUNCTION("""COMPUTED_VALUE"""),7.0)</f>
        <v>7</v>
      </c>
      <c r="J989" s="5">
        <f>IFERROR(__xludf.DUMMYFUNCTION("""COMPUTED_VALUE"""),2023.0)</f>
        <v>2023</v>
      </c>
      <c r="N989" s="6">
        <f>STANDARDIZE(F:F,'Estatística'!$E$2,$M$2)</f>
        <v>-0.8066014474</v>
      </c>
      <c r="O989" s="6">
        <f>STANDARDIZE(F:F,'Estatística'!$C$2,$L$2)</f>
        <v>0.1206634591</v>
      </c>
    </row>
    <row r="990" ht="15.75" customHeight="1">
      <c r="A990" s="1">
        <v>73.0</v>
      </c>
      <c r="B990" s="2" t="s">
        <v>203</v>
      </c>
      <c r="C990" s="2" t="s">
        <v>204</v>
      </c>
      <c r="D990" s="2" t="s">
        <v>19</v>
      </c>
      <c r="E990" s="2" t="s">
        <v>33</v>
      </c>
      <c r="F990" s="3">
        <v>28.23</v>
      </c>
      <c r="G990" s="4">
        <v>45108.0</v>
      </c>
      <c r="H990" s="5">
        <f>IFERROR(__xludf.DUMMYFUNCTION("SPLIT(G990,""/"",TRUE)"),1.0)</f>
        <v>1</v>
      </c>
      <c r="I990" s="5">
        <f>IFERROR(__xludf.DUMMYFUNCTION("""COMPUTED_VALUE"""),7.0)</f>
        <v>7</v>
      </c>
      <c r="J990" s="5">
        <f>IFERROR(__xludf.DUMMYFUNCTION("""COMPUTED_VALUE"""),2023.0)</f>
        <v>2023</v>
      </c>
      <c r="N990" s="6">
        <f>STANDARDIZE(F:F,'Estatística'!$E$2,$M$2)</f>
        <v>0.153203648</v>
      </c>
      <c r="O990" s="6">
        <f>STANDARDIZE(F:F,'Estatística'!$C$2,$L$2)</f>
        <v>0.3409723981</v>
      </c>
    </row>
    <row r="991" ht="15.75" customHeight="1">
      <c r="A991" s="1">
        <v>47.0</v>
      </c>
      <c r="B991" s="2" t="s">
        <v>100</v>
      </c>
      <c r="C991" s="2" t="s">
        <v>101</v>
      </c>
      <c r="D991" s="2" t="s">
        <v>19</v>
      </c>
      <c r="E991" s="2" t="s">
        <v>26</v>
      </c>
      <c r="F991" s="3">
        <v>56.49</v>
      </c>
      <c r="G991" s="4">
        <v>45109.0</v>
      </c>
      <c r="H991" s="5">
        <f>IFERROR(__xludf.DUMMYFUNCTION("SPLIT(G991,""/"",TRUE)"),2.0)</f>
        <v>2</v>
      </c>
      <c r="I991" s="5">
        <f>IFERROR(__xludf.DUMMYFUNCTION("""COMPUTED_VALUE"""),7.0)</f>
        <v>7</v>
      </c>
      <c r="J991" s="5">
        <f>IFERROR(__xludf.DUMMYFUNCTION("""COMPUTED_VALUE"""),2023.0)</f>
        <v>2023</v>
      </c>
      <c r="N991" s="6">
        <f>STANDARDIZE(F:F,'Estatística'!$E$2,$M$2)</f>
        <v>1.71205951</v>
      </c>
      <c r="O991" s="6">
        <f>STANDARDIZE(F:F,'Estatística'!$C$2,$L$2)</f>
        <v>0.6987845024</v>
      </c>
    </row>
    <row r="992" ht="15.75" customHeight="1">
      <c r="A992" s="1">
        <v>99.0</v>
      </c>
      <c r="B992" s="2" t="s">
        <v>62</v>
      </c>
      <c r="C992" s="2" t="s">
        <v>63</v>
      </c>
      <c r="D992" s="2" t="s">
        <v>19</v>
      </c>
      <c r="E992" s="2" t="s">
        <v>36</v>
      </c>
      <c r="F992" s="3">
        <v>26.88</v>
      </c>
      <c r="G992" s="4">
        <v>45109.0</v>
      </c>
      <c r="H992" s="5">
        <f>IFERROR(__xludf.DUMMYFUNCTION("SPLIT(G992,""/"",TRUE)"),2.0)</f>
        <v>2</v>
      </c>
      <c r="I992" s="5">
        <f>IFERROR(__xludf.DUMMYFUNCTION("""COMPUTED_VALUE"""),7.0)</f>
        <v>7</v>
      </c>
      <c r="J992" s="5">
        <f>IFERROR(__xludf.DUMMYFUNCTION("""COMPUTED_VALUE"""),2023.0)</f>
        <v>2023</v>
      </c>
      <c r="N992" s="6">
        <f>STANDARDIZE(F:F,'Estatística'!$E$2,$M$2)</f>
        <v>0.07873601133</v>
      </c>
      <c r="O992" s="6">
        <f>STANDARDIZE(F:F,'Estatística'!$C$2,$L$2)</f>
        <v>0.3238794632</v>
      </c>
    </row>
    <row r="993" ht="15.75" customHeight="1">
      <c r="A993" s="1">
        <v>2.0</v>
      </c>
      <c r="B993" s="2" t="s">
        <v>68</v>
      </c>
      <c r="C993" s="2" t="s">
        <v>69</v>
      </c>
      <c r="D993" s="2" t="s">
        <v>25</v>
      </c>
      <c r="E993" s="2" t="s">
        <v>44</v>
      </c>
      <c r="F993" s="3">
        <v>35.98</v>
      </c>
      <c r="G993" s="4">
        <v>45109.0</v>
      </c>
      <c r="H993" s="5">
        <f>IFERROR(__xludf.DUMMYFUNCTION("SPLIT(G993,""/"",TRUE)"),2.0)</f>
        <v>2</v>
      </c>
      <c r="I993" s="5">
        <f>IFERROR(__xludf.DUMMYFUNCTION("""COMPUTED_VALUE"""),7.0)</f>
        <v>7</v>
      </c>
      <c r="J993" s="5">
        <f>IFERROR(__xludf.DUMMYFUNCTION("""COMPUTED_VALUE"""),2023.0)</f>
        <v>2023</v>
      </c>
      <c r="N993" s="6">
        <f>STANDARDIZE(F:F,'Estatística'!$E$2,$M$2)</f>
        <v>0.580703044</v>
      </c>
      <c r="O993" s="6">
        <f>STANDARDIZE(F:F,'Estatística'!$C$2,$L$2)</f>
        <v>0.439098506</v>
      </c>
    </row>
    <row r="994" ht="15.75" customHeight="1">
      <c r="A994" s="1">
        <v>77.0</v>
      </c>
      <c r="B994" s="2" t="s">
        <v>17</v>
      </c>
      <c r="C994" s="2" t="s">
        <v>149</v>
      </c>
      <c r="D994" s="2" t="s">
        <v>25</v>
      </c>
      <c r="E994" s="2" t="s">
        <v>28</v>
      </c>
      <c r="F994" s="3">
        <v>34.73</v>
      </c>
      <c r="G994" s="4">
        <v>45109.0</v>
      </c>
      <c r="H994" s="5">
        <f>IFERROR(__xludf.DUMMYFUNCTION("SPLIT(G994,""/"",TRUE)"),2.0)</f>
        <v>2</v>
      </c>
      <c r="I994" s="5">
        <f>IFERROR(__xludf.DUMMYFUNCTION("""COMPUTED_VALUE"""),7.0)</f>
        <v>7</v>
      </c>
      <c r="J994" s="5">
        <f>IFERROR(__xludf.DUMMYFUNCTION("""COMPUTED_VALUE"""),2023.0)</f>
        <v>2023</v>
      </c>
      <c r="N994" s="6">
        <f>STANDARDIZE(F:F,'Estatística'!$E$2,$M$2)</f>
        <v>0.5117515285</v>
      </c>
      <c r="O994" s="6">
        <f>STANDARDIZE(F:F,'Estatística'!$C$2,$L$2)</f>
        <v>0.4232717144</v>
      </c>
    </row>
    <row r="995" ht="15.75" customHeight="1">
      <c r="A995" s="1">
        <v>61.0</v>
      </c>
      <c r="B995" s="2" t="s">
        <v>86</v>
      </c>
      <c r="C995" s="2" t="s">
        <v>87</v>
      </c>
      <c r="D995" s="2" t="s">
        <v>19</v>
      </c>
      <c r="E995" s="2" t="s">
        <v>41</v>
      </c>
      <c r="F995" s="3">
        <v>19.68</v>
      </c>
      <c r="G995" s="4">
        <v>45110.0</v>
      </c>
      <c r="H995" s="5">
        <f>IFERROR(__xludf.DUMMYFUNCTION("SPLIT(G995,""/"",TRUE)"),3.0)</f>
        <v>3</v>
      </c>
      <c r="I995" s="5">
        <f>IFERROR(__xludf.DUMMYFUNCTION("""COMPUTED_VALUE"""),7.0)</f>
        <v>7</v>
      </c>
      <c r="J995" s="5">
        <f>IFERROR(__xludf.DUMMYFUNCTION("""COMPUTED_VALUE"""),2023.0)</f>
        <v>2023</v>
      </c>
      <c r="N995" s="6">
        <f>STANDARDIZE(F:F,'Estatística'!$E$2,$M$2)</f>
        <v>-0.3184247178</v>
      </c>
      <c r="O995" s="6">
        <f>STANDARDIZE(F:F,'Estatística'!$C$2,$L$2)</f>
        <v>0.2327171436</v>
      </c>
    </row>
    <row r="996" ht="15.75" customHeight="1">
      <c r="A996" s="1">
        <v>56.0</v>
      </c>
      <c r="B996" s="2" t="s">
        <v>107</v>
      </c>
      <c r="C996" s="2" t="s">
        <v>108</v>
      </c>
      <c r="D996" s="2" t="s">
        <v>19</v>
      </c>
      <c r="E996" s="2" t="s">
        <v>37</v>
      </c>
      <c r="F996" s="3">
        <v>13.0</v>
      </c>
      <c r="G996" s="4">
        <v>45110.0</v>
      </c>
      <c r="H996" s="5">
        <f>IFERROR(__xludf.DUMMYFUNCTION("SPLIT(G996,""/"",TRUE)"),3.0)</f>
        <v>3</v>
      </c>
      <c r="I996" s="5">
        <f>IFERROR(__xludf.DUMMYFUNCTION("""COMPUTED_VALUE"""),7.0)</f>
        <v>7</v>
      </c>
      <c r="J996" s="5">
        <f>IFERROR(__xludf.DUMMYFUNCTION("""COMPUTED_VALUE"""),2023.0)</f>
        <v>2023</v>
      </c>
      <c r="N996" s="6">
        <f>STANDARDIZE(F:F,'Estatística'!$E$2,$M$2)</f>
        <v>-0.6869016166</v>
      </c>
      <c r="O996" s="6">
        <f>STANDARDIZE(F:F,'Estatística'!$C$2,$L$2)</f>
        <v>0.1481387693</v>
      </c>
    </row>
    <row r="997" ht="15.75" customHeight="1">
      <c r="A997" s="1">
        <v>81.0</v>
      </c>
      <c r="B997" s="2" t="s">
        <v>49</v>
      </c>
      <c r="C997" s="2" t="s">
        <v>50</v>
      </c>
      <c r="D997" s="2" t="s">
        <v>19</v>
      </c>
      <c r="E997" s="2" t="s">
        <v>27</v>
      </c>
      <c r="F997" s="3">
        <v>13.59</v>
      </c>
      <c r="G997" s="4">
        <v>45110.0</v>
      </c>
      <c r="H997" s="5">
        <f>IFERROR(__xludf.DUMMYFUNCTION("SPLIT(G997,""/"",TRUE)"),3.0)</f>
        <v>3</v>
      </c>
      <c r="I997" s="5">
        <f>IFERROR(__xludf.DUMMYFUNCTION("""COMPUTED_VALUE"""),7.0)</f>
        <v>7</v>
      </c>
      <c r="J997" s="5">
        <f>IFERROR(__xludf.DUMMYFUNCTION("""COMPUTED_VALUE"""),2023.0)</f>
        <v>2023</v>
      </c>
      <c r="N997" s="6">
        <f>STANDARDIZE(F:F,'Estatística'!$E$2,$M$2)</f>
        <v>-0.6543565012</v>
      </c>
      <c r="O997" s="6">
        <f>STANDARDIZE(F:F,'Estatística'!$C$2,$L$2)</f>
        <v>0.1556090149</v>
      </c>
    </row>
    <row r="998" ht="15.75" customHeight="1">
      <c r="A998" s="1">
        <v>22.0</v>
      </c>
      <c r="B998" s="2" t="s">
        <v>111</v>
      </c>
      <c r="C998" s="2" t="s">
        <v>112</v>
      </c>
      <c r="D998" s="2" t="s">
        <v>25</v>
      </c>
      <c r="E998" s="2" t="s">
        <v>70</v>
      </c>
      <c r="F998" s="3">
        <v>11.31</v>
      </c>
      <c r="G998" s="4">
        <v>45111.0</v>
      </c>
      <c r="H998" s="5">
        <f>IFERROR(__xludf.DUMMYFUNCTION("SPLIT(G998,""/"",TRUE)"),4.0)</f>
        <v>4</v>
      </c>
      <c r="I998" s="5">
        <f>IFERROR(__xludf.DUMMYFUNCTION("""COMPUTED_VALUE"""),7.0)</f>
        <v>7</v>
      </c>
      <c r="J998" s="5">
        <f>IFERROR(__xludf.DUMMYFUNCTION("""COMPUTED_VALUE"""),2023.0)</f>
        <v>2023</v>
      </c>
      <c r="N998" s="6">
        <f>STANDARDIZE(F:F,'Estatística'!$E$2,$M$2)</f>
        <v>-0.7801240655</v>
      </c>
      <c r="O998" s="6">
        <f>STANDARDIZE(F:F,'Estatística'!$C$2,$L$2)</f>
        <v>0.1267409471</v>
      </c>
    </row>
    <row r="999" ht="15.75" customHeight="1">
      <c r="A999" s="1">
        <v>82.0</v>
      </c>
      <c r="B999" s="2" t="s">
        <v>211</v>
      </c>
      <c r="C999" s="2" t="s">
        <v>212</v>
      </c>
      <c r="D999" s="2" t="s">
        <v>25</v>
      </c>
      <c r="E999" s="2" t="s">
        <v>41</v>
      </c>
      <c r="F999" s="3">
        <v>17.08</v>
      </c>
      <c r="G999" s="4">
        <v>45111.0</v>
      </c>
      <c r="H999" s="5">
        <f>IFERROR(__xludf.DUMMYFUNCTION("SPLIT(G999,""/"",TRUE)"),4.0)</f>
        <v>4</v>
      </c>
      <c r="I999" s="5">
        <f>IFERROR(__xludf.DUMMYFUNCTION("""COMPUTED_VALUE"""),7.0)</f>
        <v>7</v>
      </c>
      <c r="J999" s="5">
        <f>IFERROR(__xludf.DUMMYFUNCTION("""COMPUTED_VALUE"""),2023.0)</f>
        <v>2023</v>
      </c>
      <c r="N999" s="6">
        <f>STANDARDIZE(F:F,'Estatística'!$E$2,$M$2)</f>
        <v>-0.46184387</v>
      </c>
      <c r="O999" s="6">
        <f>STANDARDIZE(F:F,'Estatística'!$C$2,$L$2)</f>
        <v>0.1997974171</v>
      </c>
    </row>
    <row r="1000" ht="15.75" customHeight="1">
      <c r="A1000" s="1">
        <v>5.0</v>
      </c>
      <c r="B1000" s="2" t="s">
        <v>147</v>
      </c>
      <c r="C1000" s="2" t="s">
        <v>148</v>
      </c>
      <c r="D1000" s="2" t="s">
        <v>19</v>
      </c>
      <c r="E1000" s="2" t="s">
        <v>57</v>
      </c>
      <c r="F1000" s="3">
        <v>21.05</v>
      </c>
      <c r="G1000" s="4">
        <v>45111.0</v>
      </c>
      <c r="H1000" s="5">
        <f>IFERROR(__xludf.DUMMYFUNCTION("SPLIT(G1000,""/"",TRUE)"),4.0)</f>
        <v>4</v>
      </c>
      <c r="I1000" s="5">
        <f>IFERROR(__xludf.DUMMYFUNCTION("""COMPUTED_VALUE"""),7.0)</f>
        <v>7</v>
      </c>
      <c r="J1000" s="5">
        <f>IFERROR(__xludf.DUMMYFUNCTION("""COMPUTED_VALUE"""),2023.0)</f>
        <v>2023</v>
      </c>
      <c r="N1000" s="6">
        <f>STANDARDIZE(F:F,'Estatística'!$E$2,$M$2)</f>
        <v>-0.2428538569</v>
      </c>
      <c r="O1000" s="6">
        <f>STANDARDIZE(F:F,'Estatística'!$C$2,$L$2)</f>
        <v>0.2500633072</v>
      </c>
    </row>
    <row r="1001" ht="15.75" customHeight="1">
      <c r="A1001" s="1">
        <v>63.0</v>
      </c>
      <c r="B1001" s="2" t="s">
        <v>205</v>
      </c>
      <c r="C1001" s="2" t="s">
        <v>206</v>
      </c>
      <c r="D1001" s="2" t="s">
        <v>19</v>
      </c>
      <c r="E1001" s="2" t="s">
        <v>51</v>
      </c>
      <c r="F1001" s="3">
        <v>66.35</v>
      </c>
      <c r="G1001" s="4">
        <v>45111.0</v>
      </c>
      <c r="H1001" s="5">
        <f>IFERROR(__xludf.DUMMYFUNCTION("SPLIT(G1001,""/"",TRUE)"),4.0)</f>
        <v>4</v>
      </c>
      <c r="I1001" s="5">
        <f>IFERROR(__xludf.DUMMYFUNCTION("""COMPUTED_VALUE"""),7.0)</f>
        <v>7</v>
      </c>
      <c r="J1001" s="5">
        <f>IFERROR(__xludf.DUMMYFUNCTION("""COMPUTED_VALUE"""),2023.0)</f>
        <v>2023</v>
      </c>
      <c r="N1001" s="6">
        <f>STANDARDIZE(F:F,'Estatística'!$E$2,$M$2)</f>
        <v>2.255949064</v>
      </c>
      <c r="O1001" s="6">
        <f>STANDARDIZE(F:F,'Estatística'!$C$2,$L$2)</f>
        <v>0.8236262345</v>
      </c>
    </row>
    <row r="1002" ht="15.75" customHeight="1">
      <c r="A1002" s="1">
        <v>82.0</v>
      </c>
      <c r="B1002" s="2" t="s">
        <v>211</v>
      </c>
      <c r="C1002" s="2" t="s">
        <v>212</v>
      </c>
      <c r="D1002" s="2" t="s">
        <v>25</v>
      </c>
      <c r="E1002" s="2" t="s">
        <v>44</v>
      </c>
      <c r="F1002" s="3">
        <v>33.62</v>
      </c>
      <c r="G1002" s="4">
        <v>45111.0</v>
      </c>
      <c r="H1002" s="5">
        <f>IFERROR(__xludf.DUMMYFUNCTION("SPLIT(G1002,""/"",TRUE)"),4.0)</f>
        <v>4</v>
      </c>
      <c r="I1002" s="5">
        <f>IFERROR(__xludf.DUMMYFUNCTION("""COMPUTED_VALUE"""),7.0)</f>
        <v>7</v>
      </c>
      <c r="J1002" s="5">
        <f>IFERROR(__xludf.DUMMYFUNCTION("""COMPUTED_VALUE"""),2023.0)</f>
        <v>2023</v>
      </c>
      <c r="N1002" s="6">
        <f>STANDARDIZE(F:F,'Estatística'!$E$2,$M$2)</f>
        <v>0.4505225828</v>
      </c>
      <c r="O1002" s="6">
        <f>STANDARDIZE(F:F,'Estatística'!$C$2,$L$2)</f>
        <v>0.4092175234</v>
      </c>
    </row>
    <row r="1003" ht="15.75" customHeight="1">
      <c r="A1003" s="1">
        <v>78.0</v>
      </c>
      <c r="B1003" s="2" t="s">
        <v>23</v>
      </c>
      <c r="C1003" s="2" t="s">
        <v>24</v>
      </c>
      <c r="D1003" s="2" t="s">
        <v>25</v>
      </c>
      <c r="E1003" s="2" t="s">
        <v>51</v>
      </c>
      <c r="F1003" s="3">
        <v>75.41</v>
      </c>
      <c r="G1003" s="4">
        <v>45111.0</v>
      </c>
      <c r="H1003" s="5">
        <f>IFERROR(__xludf.DUMMYFUNCTION("SPLIT(G1003,""/"",TRUE)"),4.0)</f>
        <v>4</v>
      </c>
      <c r="I1003" s="5">
        <f>IFERROR(__xludf.DUMMYFUNCTION("""COMPUTED_VALUE"""),7.0)</f>
        <v>7</v>
      </c>
      <c r="J1003" s="5">
        <f>IFERROR(__xludf.DUMMYFUNCTION("""COMPUTED_VALUE"""),2023.0)</f>
        <v>2023</v>
      </c>
      <c r="N1003" s="6">
        <f>STANDARDIZE(F:F,'Estatística'!$E$2,$M$2)</f>
        <v>2.755709648</v>
      </c>
      <c r="O1003" s="6">
        <f>STANDARDIZE(F:F,'Estatística'!$C$2,$L$2)</f>
        <v>0.93833882</v>
      </c>
    </row>
    <row r="1004" ht="15.75" customHeight="1">
      <c r="A1004" s="1">
        <v>45.0</v>
      </c>
      <c r="B1004" s="2" t="s">
        <v>201</v>
      </c>
      <c r="C1004" s="2" t="s">
        <v>202</v>
      </c>
      <c r="D1004" s="2" t="s">
        <v>19</v>
      </c>
      <c r="E1004" s="2" t="s">
        <v>48</v>
      </c>
      <c r="F1004" s="3">
        <v>59.3</v>
      </c>
      <c r="G1004" s="4">
        <v>45111.0</v>
      </c>
      <c r="H1004" s="5">
        <f>IFERROR(__xludf.DUMMYFUNCTION("SPLIT(G1004,""/"",TRUE)"),4.0)</f>
        <v>4</v>
      </c>
      <c r="I1004" s="5">
        <f>IFERROR(__xludf.DUMMYFUNCTION("""COMPUTED_VALUE"""),7.0)</f>
        <v>7</v>
      </c>
      <c r="J1004" s="5">
        <f>IFERROR(__xludf.DUMMYFUNCTION("""COMPUTED_VALUE"""),2023.0)</f>
        <v>2023</v>
      </c>
      <c r="N1004" s="6">
        <f>STANDARDIZE(F:F,'Estatística'!$E$2,$M$2)</f>
        <v>1.867062517</v>
      </c>
      <c r="O1004" s="6">
        <f>STANDARDIZE(F:F,'Estatística'!$C$2,$L$2)</f>
        <v>0.7343631299</v>
      </c>
    </row>
    <row r="1005" ht="15.75" customHeight="1">
      <c r="A1005" s="1">
        <v>8.0</v>
      </c>
      <c r="B1005" s="2" t="s">
        <v>88</v>
      </c>
      <c r="C1005" s="2" t="s">
        <v>89</v>
      </c>
      <c r="D1005" s="2" t="s">
        <v>25</v>
      </c>
      <c r="E1005" s="2" t="s">
        <v>20</v>
      </c>
      <c r="F1005" s="3">
        <v>10.67</v>
      </c>
      <c r="G1005" s="4">
        <v>45111.0</v>
      </c>
      <c r="H1005" s="5">
        <f>IFERROR(__xludf.DUMMYFUNCTION("SPLIT(G1005,""/"",TRUE)"),4.0)</f>
        <v>4</v>
      </c>
      <c r="I1005" s="5">
        <f>IFERROR(__xludf.DUMMYFUNCTION("""COMPUTED_VALUE"""),7.0)</f>
        <v>7</v>
      </c>
      <c r="J1005" s="5">
        <f>IFERROR(__xludf.DUMMYFUNCTION("""COMPUTED_VALUE"""),2023.0)</f>
        <v>2023</v>
      </c>
      <c r="N1005" s="6">
        <f>STANDARDIZE(F:F,'Estatística'!$E$2,$M$2)</f>
        <v>-0.8154272414</v>
      </c>
      <c r="O1005" s="6">
        <f>STANDARDIZE(F:F,'Estatística'!$C$2,$L$2)</f>
        <v>0.1186376298</v>
      </c>
    </row>
    <row r="1006" ht="15.75" customHeight="1">
      <c r="A1006" s="1">
        <v>21.0</v>
      </c>
      <c r="B1006" s="2" t="s">
        <v>166</v>
      </c>
      <c r="C1006" s="2" t="s">
        <v>167</v>
      </c>
      <c r="D1006" s="2" t="s">
        <v>25</v>
      </c>
      <c r="E1006" s="2" t="s">
        <v>57</v>
      </c>
      <c r="F1006" s="3">
        <v>23.98</v>
      </c>
      <c r="G1006" s="4">
        <v>45112.0</v>
      </c>
      <c r="H1006" s="5">
        <f>IFERROR(__xludf.DUMMYFUNCTION("SPLIT(G1006,""/"",TRUE)"),5.0)</f>
        <v>5</v>
      </c>
      <c r="I1006" s="5">
        <f>IFERROR(__xludf.DUMMYFUNCTION("""COMPUTED_VALUE"""),7.0)</f>
        <v>7</v>
      </c>
      <c r="J1006" s="5">
        <f>IFERROR(__xludf.DUMMYFUNCTION("""COMPUTED_VALUE"""),2023.0)</f>
        <v>2023</v>
      </c>
      <c r="N1006" s="6">
        <f>STANDARDIZE(F:F,'Estatística'!$E$2,$M$2)</f>
        <v>-0.08123150458</v>
      </c>
      <c r="O1006" s="6">
        <f>STANDARDIZE(F:F,'Estatística'!$C$2,$L$2)</f>
        <v>0.2871613067</v>
      </c>
    </row>
    <row r="1007" ht="15.75" customHeight="1">
      <c r="A1007" s="1">
        <v>65.0</v>
      </c>
      <c r="B1007" s="2" t="s">
        <v>189</v>
      </c>
      <c r="C1007" s="2" t="s">
        <v>190</v>
      </c>
      <c r="D1007" s="2" t="s">
        <v>25</v>
      </c>
      <c r="E1007" s="2" t="s">
        <v>32</v>
      </c>
      <c r="F1007" s="3">
        <v>42.79</v>
      </c>
      <c r="G1007" s="4">
        <v>45112.0</v>
      </c>
      <c r="H1007" s="5">
        <f>IFERROR(__xludf.DUMMYFUNCTION("SPLIT(G1007,""/"",TRUE)"),5.0)</f>
        <v>5</v>
      </c>
      <c r="I1007" s="5">
        <f>IFERROR(__xludf.DUMMYFUNCTION("""COMPUTED_VALUE"""),7.0)</f>
        <v>7</v>
      </c>
      <c r="J1007" s="5">
        <f>IFERROR(__xludf.DUMMYFUNCTION("""COMPUTED_VALUE"""),2023.0)</f>
        <v>2023</v>
      </c>
      <c r="N1007" s="6">
        <f>STANDARDIZE(F:F,'Estatística'!$E$2,$M$2)</f>
        <v>0.9563509004</v>
      </c>
      <c r="O1007" s="6">
        <f>STANDARDIZE(F:F,'Estatística'!$C$2,$L$2)</f>
        <v>0.5253228665</v>
      </c>
    </row>
    <row r="1008" ht="15.75" customHeight="1">
      <c r="A1008" s="1">
        <v>58.0</v>
      </c>
      <c r="B1008" s="2" t="s">
        <v>145</v>
      </c>
      <c r="C1008" s="2" t="s">
        <v>146</v>
      </c>
      <c r="D1008" s="2" t="s">
        <v>19</v>
      </c>
      <c r="E1008" s="2" t="s">
        <v>41</v>
      </c>
      <c r="F1008" s="3">
        <v>19.64</v>
      </c>
      <c r="G1008" s="4">
        <v>45112.0</v>
      </c>
      <c r="H1008" s="5">
        <f>IFERROR(__xludf.DUMMYFUNCTION("SPLIT(G1008,""/"",TRUE)"),5.0)</f>
        <v>5</v>
      </c>
      <c r="I1008" s="5">
        <f>IFERROR(__xludf.DUMMYFUNCTION("""COMPUTED_VALUE"""),7.0)</f>
        <v>7</v>
      </c>
      <c r="J1008" s="5">
        <f>IFERROR(__xludf.DUMMYFUNCTION("""COMPUTED_VALUE"""),2023.0)</f>
        <v>2023</v>
      </c>
      <c r="N1008" s="6">
        <f>STANDARDIZE(F:F,'Estatística'!$E$2,$M$2)</f>
        <v>-0.3206311663</v>
      </c>
      <c r="O1008" s="6">
        <f>STANDARDIZE(F:F,'Estatística'!$C$2,$L$2)</f>
        <v>0.2322106862</v>
      </c>
    </row>
    <row r="1009" ht="15.75" customHeight="1">
      <c r="A1009" s="1">
        <v>16.0</v>
      </c>
      <c r="B1009" s="2" t="s">
        <v>155</v>
      </c>
      <c r="C1009" s="2" t="s">
        <v>156</v>
      </c>
      <c r="D1009" s="2" t="s">
        <v>25</v>
      </c>
      <c r="E1009" s="2" t="s">
        <v>21</v>
      </c>
      <c r="F1009" s="3">
        <v>13.53</v>
      </c>
      <c r="G1009" s="4">
        <v>45113.0</v>
      </c>
      <c r="H1009" s="5">
        <f>IFERROR(__xludf.DUMMYFUNCTION("SPLIT(G1009,""/"",TRUE)"),6.0)</f>
        <v>6</v>
      </c>
      <c r="I1009" s="5">
        <f>IFERROR(__xludf.DUMMYFUNCTION("""COMPUTED_VALUE"""),7.0)</f>
        <v>7</v>
      </c>
      <c r="J1009" s="5">
        <f>IFERROR(__xludf.DUMMYFUNCTION("""COMPUTED_VALUE"""),2023.0)</f>
        <v>2023</v>
      </c>
      <c r="N1009" s="6">
        <f>STANDARDIZE(F:F,'Estatística'!$E$2,$M$2)</f>
        <v>-0.657666174</v>
      </c>
      <c r="O1009" s="6">
        <f>STANDARDIZE(F:F,'Estatística'!$C$2,$L$2)</f>
        <v>0.1548493289</v>
      </c>
    </row>
    <row r="1010" ht="15.75" customHeight="1">
      <c r="A1010" s="1">
        <v>55.0</v>
      </c>
      <c r="B1010" s="2" t="s">
        <v>182</v>
      </c>
      <c r="C1010" s="2" t="s">
        <v>183</v>
      </c>
      <c r="D1010" s="2" t="s">
        <v>19</v>
      </c>
      <c r="E1010" s="2" t="s">
        <v>20</v>
      </c>
      <c r="F1010" s="3">
        <v>10.65</v>
      </c>
      <c r="G1010" s="4">
        <v>45113.0</v>
      </c>
      <c r="H1010" s="5">
        <f>IFERROR(__xludf.DUMMYFUNCTION("SPLIT(G1010,""/"",TRUE)"),6.0)</f>
        <v>6</v>
      </c>
      <c r="I1010" s="5">
        <f>IFERROR(__xludf.DUMMYFUNCTION("""COMPUTED_VALUE"""),7.0)</f>
        <v>7</v>
      </c>
      <c r="J1010" s="5">
        <f>IFERROR(__xludf.DUMMYFUNCTION("""COMPUTED_VALUE"""),2023.0)</f>
        <v>2023</v>
      </c>
      <c r="N1010" s="6">
        <f>STANDARDIZE(F:F,'Estatística'!$E$2,$M$2)</f>
        <v>-0.8165304657</v>
      </c>
      <c r="O1010" s="6">
        <f>STANDARDIZE(F:F,'Estatística'!$C$2,$L$2)</f>
        <v>0.1183844011</v>
      </c>
    </row>
    <row r="1011" ht="15.75" customHeight="1">
      <c r="A1011" s="1">
        <v>62.0</v>
      </c>
      <c r="B1011" s="2" t="s">
        <v>136</v>
      </c>
      <c r="C1011" s="2" t="s">
        <v>137</v>
      </c>
      <c r="D1011" s="2" t="s">
        <v>25</v>
      </c>
      <c r="E1011" s="2" t="s">
        <v>57</v>
      </c>
      <c r="F1011" s="3">
        <v>21.74</v>
      </c>
      <c r="G1011" s="4">
        <v>45113.0</v>
      </c>
      <c r="H1011" s="5">
        <f>IFERROR(__xludf.DUMMYFUNCTION("SPLIT(G1011,""/"",TRUE)"),6.0)</f>
        <v>6</v>
      </c>
      <c r="I1011" s="5">
        <f>IFERROR(__xludf.DUMMYFUNCTION("""COMPUTED_VALUE"""),7.0)</f>
        <v>7</v>
      </c>
      <c r="J1011" s="5">
        <f>IFERROR(__xludf.DUMMYFUNCTION("""COMPUTED_VALUE"""),2023.0)</f>
        <v>2023</v>
      </c>
      <c r="N1011" s="6">
        <f>STANDARDIZE(F:F,'Estatística'!$E$2,$M$2)</f>
        <v>-0.2047926203</v>
      </c>
      <c r="O1011" s="6">
        <f>STANDARDIZE(F:F,'Estatística'!$C$2,$L$2)</f>
        <v>0.2587996961</v>
      </c>
    </row>
    <row r="1012" ht="15.75" customHeight="1">
      <c r="A1012" s="1">
        <v>58.0</v>
      </c>
      <c r="B1012" s="2" t="s">
        <v>145</v>
      </c>
      <c r="C1012" s="2" t="s">
        <v>146</v>
      </c>
      <c r="D1012" s="2" t="s">
        <v>25</v>
      </c>
      <c r="E1012" s="2" t="s">
        <v>44</v>
      </c>
      <c r="F1012" s="3">
        <v>29.46</v>
      </c>
      <c r="G1012" s="4">
        <v>45113.0</v>
      </c>
      <c r="H1012" s="5">
        <f>IFERROR(__xludf.DUMMYFUNCTION("SPLIT(G1012,""/"",TRUE)"),6.0)</f>
        <v>6</v>
      </c>
      <c r="I1012" s="5">
        <f>IFERROR(__xludf.DUMMYFUNCTION("""COMPUTED_VALUE"""),7.0)</f>
        <v>7</v>
      </c>
      <c r="J1012" s="5">
        <f>IFERROR(__xludf.DUMMYFUNCTION("""COMPUTED_VALUE"""),2023.0)</f>
        <v>2023</v>
      </c>
      <c r="N1012" s="6">
        <f>STANDARDIZE(F:F,'Estatística'!$E$2,$M$2)</f>
        <v>0.2210519393</v>
      </c>
      <c r="O1012" s="6">
        <f>STANDARDIZE(F:F,'Estatística'!$C$2,$L$2)</f>
        <v>0.356545961</v>
      </c>
    </row>
    <row r="1013" ht="15.75" customHeight="1">
      <c r="A1013" s="1">
        <v>70.0</v>
      </c>
      <c r="B1013" s="2" t="s">
        <v>132</v>
      </c>
      <c r="C1013" s="2" t="s">
        <v>133</v>
      </c>
      <c r="D1013" s="2" t="s">
        <v>25</v>
      </c>
      <c r="E1013" s="2" t="s">
        <v>51</v>
      </c>
      <c r="F1013" s="3">
        <v>70.04</v>
      </c>
      <c r="G1013" s="4">
        <v>45113.0</v>
      </c>
      <c r="H1013" s="5">
        <f>IFERROR(__xludf.DUMMYFUNCTION("SPLIT(G1013,""/"",TRUE)"),6.0)</f>
        <v>6</v>
      </c>
      <c r="I1013" s="5">
        <f>IFERROR(__xludf.DUMMYFUNCTION("""COMPUTED_VALUE"""),7.0)</f>
        <v>7</v>
      </c>
      <c r="J1013" s="5">
        <f>IFERROR(__xludf.DUMMYFUNCTION("""COMPUTED_VALUE"""),2023.0)</f>
        <v>2023</v>
      </c>
      <c r="N1013" s="6">
        <f>STANDARDIZE(F:F,'Estatística'!$E$2,$M$2)</f>
        <v>2.459493938</v>
      </c>
      <c r="O1013" s="6">
        <f>STANDARDIZE(F:F,'Estatística'!$C$2,$L$2)</f>
        <v>0.8703469233</v>
      </c>
    </row>
    <row r="1014" ht="15.75" customHeight="1">
      <c r="A1014" s="1">
        <v>16.0</v>
      </c>
      <c r="B1014" s="2" t="s">
        <v>155</v>
      </c>
      <c r="C1014" s="2" t="s">
        <v>156</v>
      </c>
      <c r="D1014" s="2" t="s">
        <v>19</v>
      </c>
      <c r="E1014" s="2" t="s">
        <v>44</v>
      </c>
      <c r="F1014" s="3">
        <v>31.1</v>
      </c>
      <c r="G1014" s="4">
        <v>45113.0</v>
      </c>
      <c r="H1014" s="5">
        <f>IFERROR(__xludf.DUMMYFUNCTION("SPLIT(G1014,""/"",TRUE)"),6.0)</f>
        <v>6</v>
      </c>
      <c r="I1014" s="5">
        <f>IFERROR(__xludf.DUMMYFUNCTION("""COMPUTED_VALUE"""),7.0)</f>
        <v>7</v>
      </c>
      <c r="J1014" s="5">
        <f>IFERROR(__xludf.DUMMYFUNCTION("""COMPUTED_VALUE"""),2023.0)</f>
        <v>2023</v>
      </c>
      <c r="N1014" s="6">
        <f>STANDARDIZE(F:F,'Estatística'!$E$2,$M$2)</f>
        <v>0.3115163276</v>
      </c>
      <c r="O1014" s="6">
        <f>STANDARDIZE(F:F,'Estatística'!$C$2,$L$2)</f>
        <v>0.3773107116</v>
      </c>
    </row>
    <row r="1015" ht="15.75" customHeight="1">
      <c r="A1015" s="1">
        <v>29.0</v>
      </c>
      <c r="B1015" s="2" t="s">
        <v>102</v>
      </c>
      <c r="C1015" s="2" t="s">
        <v>103</v>
      </c>
      <c r="D1015" s="2" t="s">
        <v>19</v>
      </c>
      <c r="E1015" s="2" t="s">
        <v>45</v>
      </c>
      <c r="F1015" s="3">
        <v>1.3</v>
      </c>
      <c r="G1015" s="4">
        <v>45113.0</v>
      </c>
      <c r="H1015" s="5">
        <f>IFERROR(__xludf.DUMMYFUNCTION("SPLIT(G1015,""/"",TRUE)"),6.0)</f>
        <v>6</v>
      </c>
      <c r="I1015" s="5">
        <f>IFERROR(__xludf.DUMMYFUNCTION("""COMPUTED_VALUE"""),7.0)</f>
        <v>7</v>
      </c>
      <c r="J1015" s="5">
        <f>IFERROR(__xludf.DUMMYFUNCTION("""COMPUTED_VALUE"""),2023.0)</f>
        <v>2023</v>
      </c>
      <c r="N1015" s="6">
        <f>STANDARDIZE(F:F,'Estatística'!$E$2,$M$2)</f>
        <v>-1.332287801</v>
      </c>
      <c r="O1015" s="6">
        <f>STANDARDIZE(F:F,'Estatística'!$C$2,$L$2)</f>
        <v>0</v>
      </c>
    </row>
    <row r="1016" ht="15.75" customHeight="1">
      <c r="A1016" s="1">
        <v>26.0</v>
      </c>
      <c r="B1016" s="2" t="s">
        <v>191</v>
      </c>
      <c r="C1016" s="2" t="s">
        <v>192</v>
      </c>
      <c r="D1016" s="2" t="s">
        <v>25</v>
      </c>
      <c r="E1016" s="2" t="s">
        <v>41</v>
      </c>
      <c r="F1016" s="3">
        <v>13.97</v>
      </c>
      <c r="G1016" s="4">
        <v>45113.0</v>
      </c>
      <c r="H1016" s="5">
        <f>IFERROR(__xludf.DUMMYFUNCTION("SPLIT(G1016,""/"",TRUE)"),6.0)</f>
        <v>6</v>
      </c>
      <c r="I1016" s="5">
        <f>IFERROR(__xludf.DUMMYFUNCTION("""COMPUTED_VALUE"""),7.0)</f>
        <v>7</v>
      </c>
      <c r="J1016" s="5">
        <f>IFERROR(__xludf.DUMMYFUNCTION("""COMPUTED_VALUE"""),2023.0)</f>
        <v>2023</v>
      </c>
      <c r="N1016" s="6">
        <f>STANDARDIZE(F:F,'Estatística'!$E$2,$M$2)</f>
        <v>-0.6333952405</v>
      </c>
      <c r="O1016" s="6">
        <f>STANDARDIZE(F:F,'Estatística'!$C$2,$L$2)</f>
        <v>0.1604203596</v>
      </c>
    </row>
    <row r="1017" ht="15.75" customHeight="1">
      <c r="A1017" s="1">
        <v>86.0</v>
      </c>
      <c r="B1017" s="2" t="s">
        <v>55</v>
      </c>
      <c r="C1017" s="2" t="s">
        <v>56</v>
      </c>
      <c r="D1017" s="2" t="s">
        <v>19</v>
      </c>
      <c r="E1017" s="2" t="s">
        <v>48</v>
      </c>
      <c r="F1017" s="3">
        <v>60.53</v>
      </c>
      <c r="G1017" s="4">
        <v>45113.0</v>
      </c>
      <c r="H1017" s="5">
        <f>IFERROR(__xludf.DUMMYFUNCTION("SPLIT(G1017,""/"",TRUE)"),6.0)</f>
        <v>6</v>
      </c>
      <c r="I1017" s="5">
        <f>IFERROR(__xludf.DUMMYFUNCTION("""COMPUTED_VALUE"""),7.0)</f>
        <v>7</v>
      </c>
      <c r="J1017" s="5">
        <f>IFERROR(__xludf.DUMMYFUNCTION("""COMPUTED_VALUE"""),2023.0)</f>
        <v>2023</v>
      </c>
      <c r="N1017" s="6">
        <f>STANDARDIZE(F:F,'Estatística'!$E$2,$M$2)</f>
        <v>1.934910808</v>
      </c>
      <c r="O1017" s="6">
        <f>STANDARDIZE(F:F,'Estatística'!$C$2,$L$2)</f>
        <v>0.7499366928</v>
      </c>
    </row>
    <row r="1018" ht="15.75" customHeight="1">
      <c r="A1018" s="1">
        <v>2.0</v>
      </c>
      <c r="B1018" s="2" t="s">
        <v>68</v>
      </c>
      <c r="C1018" s="2" t="s">
        <v>69</v>
      </c>
      <c r="D1018" s="2" t="s">
        <v>25</v>
      </c>
      <c r="E1018" s="2" t="s">
        <v>38</v>
      </c>
      <c r="F1018" s="3">
        <v>4.3</v>
      </c>
      <c r="G1018" s="4">
        <v>45114.0</v>
      </c>
      <c r="H1018" s="5">
        <f>IFERROR(__xludf.DUMMYFUNCTION("SPLIT(G1018,""/"",TRUE)"),7.0)</f>
        <v>7</v>
      </c>
      <c r="I1018" s="5">
        <f>IFERROR(__xludf.DUMMYFUNCTION("""COMPUTED_VALUE"""),7.0)</f>
        <v>7</v>
      </c>
      <c r="J1018" s="5">
        <f>IFERROR(__xludf.DUMMYFUNCTION("""COMPUTED_VALUE"""),2023.0)</f>
        <v>2023</v>
      </c>
      <c r="N1018" s="6">
        <f>STANDARDIZE(F:F,'Estatística'!$E$2,$M$2)</f>
        <v>-1.166804164</v>
      </c>
      <c r="O1018" s="6">
        <f>STANDARDIZE(F:F,'Estatística'!$C$2,$L$2)</f>
        <v>0.03798429982</v>
      </c>
    </row>
    <row r="1019" ht="15.75" customHeight="1">
      <c r="A1019" s="1">
        <v>62.0</v>
      </c>
      <c r="B1019" s="2" t="s">
        <v>136</v>
      </c>
      <c r="C1019" s="2" t="s">
        <v>137</v>
      </c>
      <c r="D1019" s="2" t="s">
        <v>25</v>
      </c>
      <c r="E1019" s="2" t="s">
        <v>31</v>
      </c>
      <c r="F1019" s="3">
        <v>13.76</v>
      </c>
      <c r="G1019" s="4">
        <v>45114.0</v>
      </c>
      <c r="H1019" s="5">
        <f>IFERROR(__xludf.DUMMYFUNCTION("SPLIT(G1019,""/"",TRUE)"),7.0)</f>
        <v>7</v>
      </c>
      <c r="I1019" s="5">
        <f>IFERROR(__xludf.DUMMYFUNCTION("""COMPUTED_VALUE"""),7.0)</f>
        <v>7</v>
      </c>
      <c r="J1019" s="5">
        <f>IFERROR(__xludf.DUMMYFUNCTION("""COMPUTED_VALUE"""),2023.0)</f>
        <v>2023</v>
      </c>
      <c r="N1019" s="6">
        <f>STANDARDIZE(F:F,'Estatística'!$E$2,$M$2)</f>
        <v>-0.6449790951</v>
      </c>
      <c r="O1019" s="6">
        <f>STANDARDIZE(F:F,'Estatística'!$C$2,$L$2)</f>
        <v>0.1577614586</v>
      </c>
    </row>
    <row r="1020" ht="15.75" customHeight="1">
      <c r="A1020" s="1">
        <v>51.0</v>
      </c>
      <c r="B1020" s="2" t="s">
        <v>213</v>
      </c>
      <c r="C1020" s="2" t="s">
        <v>214</v>
      </c>
      <c r="D1020" s="2" t="s">
        <v>25</v>
      </c>
      <c r="E1020" s="2" t="s">
        <v>48</v>
      </c>
      <c r="F1020" s="3">
        <v>65.54</v>
      </c>
      <c r="G1020" s="4">
        <v>45114.0</v>
      </c>
      <c r="H1020" s="5">
        <f>IFERROR(__xludf.DUMMYFUNCTION("SPLIT(G1020,""/"",TRUE)"),7.0)</f>
        <v>7</v>
      </c>
      <c r="I1020" s="5">
        <f>IFERROR(__xludf.DUMMYFUNCTION("""COMPUTED_VALUE"""),7.0)</f>
        <v>7</v>
      </c>
      <c r="J1020" s="5">
        <f>IFERROR(__xludf.DUMMYFUNCTION("""COMPUTED_VALUE"""),2023.0)</f>
        <v>2023</v>
      </c>
      <c r="N1020" s="6">
        <f>STANDARDIZE(F:F,'Estatística'!$E$2,$M$2)</f>
        <v>2.211268482</v>
      </c>
      <c r="O1020" s="6">
        <f>STANDARDIZE(F:F,'Estatística'!$C$2,$L$2)</f>
        <v>0.8133704735</v>
      </c>
    </row>
    <row r="1021" ht="15.75" customHeight="1">
      <c r="A1021" s="1">
        <v>92.0</v>
      </c>
      <c r="B1021" s="2" t="s">
        <v>92</v>
      </c>
      <c r="C1021" s="2" t="s">
        <v>177</v>
      </c>
      <c r="D1021" s="2" t="s">
        <v>19</v>
      </c>
      <c r="E1021" s="2" t="s">
        <v>37</v>
      </c>
      <c r="F1021" s="3">
        <v>13.84</v>
      </c>
      <c r="G1021" s="4">
        <v>45114.0</v>
      </c>
      <c r="H1021" s="5">
        <f>IFERROR(__xludf.DUMMYFUNCTION("SPLIT(G1021,""/"",TRUE)"),7.0)</f>
        <v>7</v>
      </c>
      <c r="I1021" s="5">
        <f>IFERROR(__xludf.DUMMYFUNCTION("""COMPUTED_VALUE"""),7.0)</f>
        <v>7</v>
      </c>
      <c r="J1021" s="5">
        <f>IFERROR(__xludf.DUMMYFUNCTION("""COMPUTED_VALUE"""),2023.0)</f>
        <v>2023</v>
      </c>
      <c r="N1021" s="6">
        <f>STANDARDIZE(F:F,'Estatística'!$E$2,$M$2)</f>
        <v>-0.6405661981</v>
      </c>
      <c r="O1021" s="6">
        <f>STANDARDIZE(F:F,'Estatística'!$C$2,$L$2)</f>
        <v>0.1587743733</v>
      </c>
    </row>
    <row r="1022" ht="15.75" customHeight="1">
      <c r="A1022" s="1">
        <v>43.0</v>
      </c>
      <c r="B1022" s="2" t="s">
        <v>77</v>
      </c>
      <c r="C1022" s="2" t="s">
        <v>78</v>
      </c>
      <c r="D1022" s="2" t="s">
        <v>25</v>
      </c>
      <c r="E1022" s="2" t="s">
        <v>33</v>
      </c>
      <c r="F1022" s="3">
        <v>29.31</v>
      </c>
      <c r="G1022" s="4">
        <v>45114.0</v>
      </c>
      <c r="H1022" s="5">
        <f>IFERROR(__xludf.DUMMYFUNCTION("SPLIT(G1022,""/"",TRUE)"),7.0)</f>
        <v>7</v>
      </c>
      <c r="I1022" s="5">
        <f>IFERROR(__xludf.DUMMYFUNCTION("""COMPUTED_VALUE"""),7.0)</f>
        <v>7</v>
      </c>
      <c r="J1022" s="5">
        <f>IFERROR(__xludf.DUMMYFUNCTION("""COMPUTED_VALUE"""),2023.0)</f>
        <v>2023</v>
      </c>
      <c r="N1022" s="6">
        <f>STANDARDIZE(F:F,'Estatística'!$E$2,$M$2)</f>
        <v>0.2127777574</v>
      </c>
      <c r="O1022" s="6">
        <f>STANDARDIZE(F:F,'Estatística'!$C$2,$L$2)</f>
        <v>0.354646746</v>
      </c>
    </row>
    <row r="1023" ht="15.75" customHeight="1">
      <c r="A1023" s="1">
        <v>27.0</v>
      </c>
      <c r="B1023" s="2" t="s">
        <v>153</v>
      </c>
      <c r="C1023" s="2" t="s">
        <v>154</v>
      </c>
      <c r="D1023" s="2" t="s">
        <v>19</v>
      </c>
      <c r="E1023" s="2" t="s">
        <v>31</v>
      </c>
      <c r="F1023" s="3">
        <v>16.92</v>
      </c>
      <c r="G1023" s="4">
        <v>45115.0</v>
      </c>
      <c r="H1023" s="5">
        <f>IFERROR(__xludf.DUMMYFUNCTION("SPLIT(G1023,""/"",TRUE)"),8.0)</f>
        <v>8</v>
      </c>
      <c r="I1023" s="5">
        <f>IFERROR(__xludf.DUMMYFUNCTION("""COMPUTED_VALUE"""),7.0)</f>
        <v>7</v>
      </c>
      <c r="J1023" s="5">
        <f>IFERROR(__xludf.DUMMYFUNCTION("""COMPUTED_VALUE"""),2023.0)</f>
        <v>2023</v>
      </c>
      <c r="N1023" s="6">
        <f>STANDARDIZE(F:F,'Estatística'!$E$2,$M$2)</f>
        <v>-0.470669664</v>
      </c>
      <c r="O1023" s="6">
        <f>STANDARDIZE(F:F,'Estatística'!$C$2,$L$2)</f>
        <v>0.1977715877</v>
      </c>
    </row>
    <row r="1024" ht="15.75" customHeight="1">
      <c r="A1024" s="1">
        <v>38.0</v>
      </c>
      <c r="B1024" s="2" t="s">
        <v>96</v>
      </c>
      <c r="C1024" s="2" t="s">
        <v>97</v>
      </c>
      <c r="D1024" s="2" t="s">
        <v>25</v>
      </c>
      <c r="E1024" s="2" t="s">
        <v>31</v>
      </c>
      <c r="F1024" s="3">
        <v>18.63</v>
      </c>
      <c r="G1024" s="4">
        <v>45115.0</v>
      </c>
      <c r="H1024" s="5">
        <f>IFERROR(__xludf.DUMMYFUNCTION("SPLIT(G1024,""/"",TRUE)"),8.0)</f>
        <v>8</v>
      </c>
      <c r="I1024" s="5">
        <f>IFERROR(__xludf.DUMMYFUNCTION("""COMPUTED_VALUE"""),7.0)</f>
        <v>7</v>
      </c>
      <c r="J1024" s="5">
        <f>IFERROR(__xludf.DUMMYFUNCTION("""COMPUTED_VALUE"""),2023.0)</f>
        <v>2023</v>
      </c>
      <c r="N1024" s="6">
        <f>STANDARDIZE(F:F,'Estatística'!$E$2,$M$2)</f>
        <v>-0.3763439908</v>
      </c>
      <c r="O1024" s="6">
        <f>STANDARDIZE(F:F,'Estatística'!$C$2,$L$2)</f>
        <v>0.2194226386</v>
      </c>
    </row>
    <row r="1025" ht="15.75" customHeight="1">
      <c r="A1025" s="1">
        <v>46.0</v>
      </c>
      <c r="B1025" s="2" t="s">
        <v>123</v>
      </c>
      <c r="C1025" s="2" t="s">
        <v>124</v>
      </c>
      <c r="D1025" s="2" t="s">
        <v>19</v>
      </c>
      <c r="E1025" s="2" t="s">
        <v>33</v>
      </c>
      <c r="F1025" s="3">
        <v>34.11</v>
      </c>
      <c r="G1025" s="4">
        <v>45115.0</v>
      </c>
      <c r="H1025" s="5">
        <f>IFERROR(__xludf.DUMMYFUNCTION("SPLIT(G1025,""/"",TRUE)"),8.0)</f>
        <v>8</v>
      </c>
      <c r="I1025" s="5">
        <f>IFERROR(__xludf.DUMMYFUNCTION("""COMPUTED_VALUE"""),7.0)</f>
        <v>7</v>
      </c>
      <c r="J1025" s="5">
        <f>IFERROR(__xludf.DUMMYFUNCTION("""COMPUTED_VALUE"""),2023.0)</f>
        <v>2023</v>
      </c>
      <c r="N1025" s="6">
        <f>STANDARDIZE(F:F,'Estatística'!$E$2,$M$2)</f>
        <v>0.4775515769</v>
      </c>
      <c r="O1025" s="6">
        <f>STANDARDIZE(F:F,'Estatística'!$C$2,$L$2)</f>
        <v>0.4154216257</v>
      </c>
    </row>
    <row r="1026" ht="15.75" customHeight="1">
      <c r="A1026" s="1">
        <v>57.0</v>
      </c>
      <c r="B1026" s="2" t="s">
        <v>75</v>
      </c>
      <c r="C1026" s="2" t="s">
        <v>170</v>
      </c>
      <c r="D1026" s="2" t="s">
        <v>25</v>
      </c>
      <c r="E1026" s="2" t="s">
        <v>38</v>
      </c>
      <c r="F1026" s="3">
        <v>3.54</v>
      </c>
      <c r="G1026" s="4">
        <v>45115.0</v>
      </c>
      <c r="H1026" s="5">
        <f>IFERROR(__xludf.DUMMYFUNCTION("SPLIT(G1026,""/"",TRUE)"),8.0)</f>
        <v>8</v>
      </c>
      <c r="I1026" s="5">
        <f>IFERROR(__xludf.DUMMYFUNCTION("""COMPUTED_VALUE"""),7.0)</f>
        <v>7</v>
      </c>
      <c r="J1026" s="5">
        <f>IFERROR(__xludf.DUMMYFUNCTION("""COMPUTED_VALUE"""),2023.0)</f>
        <v>2023</v>
      </c>
      <c r="N1026" s="6">
        <f>STANDARDIZE(F:F,'Estatística'!$E$2,$M$2)</f>
        <v>-1.208726686</v>
      </c>
      <c r="O1026" s="6">
        <f>STANDARDIZE(F:F,'Estatística'!$C$2,$L$2)</f>
        <v>0.02836161053</v>
      </c>
    </row>
    <row r="1027" ht="15.75" customHeight="1">
      <c r="A1027" s="1">
        <v>12.0</v>
      </c>
      <c r="B1027" s="2" t="s">
        <v>168</v>
      </c>
      <c r="C1027" s="2" t="s">
        <v>169</v>
      </c>
      <c r="D1027" s="2" t="s">
        <v>25</v>
      </c>
      <c r="E1027" s="2" t="s">
        <v>38</v>
      </c>
      <c r="F1027" s="3">
        <v>4.56</v>
      </c>
      <c r="G1027" s="4">
        <v>45116.0</v>
      </c>
      <c r="H1027" s="5">
        <f>IFERROR(__xludf.DUMMYFUNCTION("SPLIT(G1027,""/"",TRUE)"),9.0)</f>
        <v>9</v>
      </c>
      <c r="I1027" s="5">
        <f>IFERROR(__xludf.DUMMYFUNCTION("""COMPUTED_VALUE"""),7.0)</f>
        <v>7</v>
      </c>
      <c r="J1027" s="5">
        <f>IFERROR(__xludf.DUMMYFUNCTION("""COMPUTED_VALUE"""),2023.0)</f>
        <v>2023</v>
      </c>
      <c r="N1027" s="6">
        <f>STANDARDIZE(F:F,'Estatística'!$E$2,$M$2)</f>
        <v>-1.152462249</v>
      </c>
      <c r="O1027" s="6">
        <f>STANDARDIZE(F:F,'Estatística'!$C$2,$L$2)</f>
        <v>0.04127627247</v>
      </c>
    </row>
    <row r="1028" ht="15.75" customHeight="1">
      <c r="A1028" s="1">
        <v>18.0</v>
      </c>
      <c r="B1028" s="2" t="s">
        <v>143</v>
      </c>
      <c r="C1028" s="2" t="s">
        <v>220</v>
      </c>
      <c r="D1028" s="2" t="s">
        <v>25</v>
      </c>
      <c r="E1028" s="2" t="s">
        <v>44</v>
      </c>
      <c r="F1028" s="3">
        <v>38.95</v>
      </c>
      <c r="G1028" s="4">
        <v>45116.0</v>
      </c>
      <c r="H1028" s="5">
        <f>IFERROR(__xludf.DUMMYFUNCTION("SPLIT(G1028,""/"",TRUE)"),9.0)</f>
        <v>9</v>
      </c>
      <c r="I1028" s="5">
        <f>IFERROR(__xludf.DUMMYFUNCTION("""COMPUTED_VALUE"""),7.0)</f>
        <v>7</v>
      </c>
      <c r="J1028" s="5">
        <f>IFERROR(__xludf.DUMMYFUNCTION("""COMPUTED_VALUE"""),2023.0)</f>
        <v>2023</v>
      </c>
      <c r="N1028" s="6">
        <f>STANDARDIZE(F:F,'Estatística'!$E$2,$M$2)</f>
        <v>0.7445318448</v>
      </c>
      <c r="O1028" s="6">
        <f>STANDARDIZE(F:F,'Estatística'!$C$2,$L$2)</f>
        <v>0.4767029628</v>
      </c>
    </row>
    <row r="1029" ht="15.75" customHeight="1">
      <c r="A1029" s="1">
        <v>49.0</v>
      </c>
      <c r="B1029" s="2" t="s">
        <v>159</v>
      </c>
      <c r="C1029" s="2" t="s">
        <v>160</v>
      </c>
      <c r="D1029" s="2" t="s">
        <v>25</v>
      </c>
      <c r="E1029" s="2" t="s">
        <v>32</v>
      </c>
      <c r="F1029" s="3">
        <v>40.28</v>
      </c>
      <c r="G1029" s="4">
        <v>45116.0</v>
      </c>
      <c r="H1029" s="5">
        <f>IFERROR(__xludf.DUMMYFUNCTION("SPLIT(G1029,""/"",TRUE)"),9.0)</f>
        <v>9</v>
      </c>
      <c r="I1029" s="5">
        <f>IFERROR(__xludf.DUMMYFUNCTION("""COMPUTED_VALUE"""),7.0)</f>
        <v>7</v>
      </c>
      <c r="J1029" s="5">
        <f>IFERROR(__xludf.DUMMYFUNCTION("""COMPUTED_VALUE"""),2023.0)</f>
        <v>2023</v>
      </c>
      <c r="N1029" s="6">
        <f>STANDARDIZE(F:F,'Estatística'!$E$2,$M$2)</f>
        <v>0.8178962573</v>
      </c>
      <c r="O1029" s="6">
        <f>STANDARDIZE(F:F,'Estatística'!$C$2,$L$2)</f>
        <v>0.493542669</v>
      </c>
    </row>
    <row r="1030" ht="15.75" customHeight="1">
      <c r="A1030" s="1">
        <v>94.0</v>
      </c>
      <c r="B1030" s="2" t="s">
        <v>187</v>
      </c>
      <c r="C1030" s="2" t="s">
        <v>217</v>
      </c>
      <c r="D1030" s="2" t="s">
        <v>25</v>
      </c>
      <c r="E1030" s="2" t="s">
        <v>32</v>
      </c>
      <c r="F1030" s="3">
        <v>54.64</v>
      </c>
      <c r="G1030" s="4">
        <v>45116.0</v>
      </c>
      <c r="H1030" s="5">
        <f>IFERROR(__xludf.DUMMYFUNCTION("SPLIT(G1030,""/"",TRUE)"),9.0)</f>
        <v>9</v>
      </c>
      <c r="I1030" s="5">
        <f>IFERROR(__xludf.DUMMYFUNCTION("""COMPUTED_VALUE"""),7.0)</f>
        <v>7</v>
      </c>
      <c r="J1030" s="5">
        <f>IFERROR(__xludf.DUMMYFUNCTION("""COMPUTED_VALUE"""),2023.0)</f>
        <v>2023</v>
      </c>
      <c r="N1030" s="6">
        <f>STANDARDIZE(F:F,'Estatística'!$E$2,$M$2)</f>
        <v>1.610011267</v>
      </c>
      <c r="O1030" s="6">
        <f>STANDARDIZE(F:F,'Estatística'!$C$2,$L$2)</f>
        <v>0.6753608508</v>
      </c>
    </row>
    <row r="1031" ht="15.75" customHeight="1">
      <c r="A1031" s="1">
        <v>88.0</v>
      </c>
      <c r="B1031" s="2" t="s">
        <v>180</v>
      </c>
      <c r="C1031" s="2" t="s">
        <v>186</v>
      </c>
      <c r="D1031" s="2" t="s">
        <v>19</v>
      </c>
      <c r="E1031" s="2" t="s">
        <v>26</v>
      </c>
      <c r="F1031" s="3">
        <v>39.91</v>
      </c>
      <c r="G1031" s="4">
        <v>45117.0</v>
      </c>
      <c r="H1031" s="5">
        <f>IFERROR(__xludf.DUMMYFUNCTION("SPLIT(G1031,""/"",TRUE)"),10.0)</f>
        <v>10</v>
      </c>
      <c r="I1031" s="5">
        <f>IFERROR(__xludf.DUMMYFUNCTION("""COMPUTED_VALUE"""),7.0)</f>
        <v>7</v>
      </c>
      <c r="J1031" s="5">
        <f>IFERROR(__xludf.DUMMYFUNCTION("""COMPUTED_VALUE"""),2023.0)</f>
        <v>2023</v>
      </c>
      <c r="N1031" s="6">
        <f>STANDARDIZE(F:F,'Estatística'!$E$2,$M$2)</f>
        <v>0.7974866087</v>
      </c>
      <c r="O1031" s="6">
        <f>STANDARDIZE(F:F,'Estatística'!$C$2,$L$2)</f>
        <v>0.4888579387</v>
      </c>
    </row>
    <row r="1032" ht="15.75" customHeight="1">
      <c r="A1032" s="1">
        <v>62.0</v>
      </c>
      <c r="B1032" s="2" t="s">
        <v>136</v>
      </c>
      <c r="C1032" s="2" t="s">
        <v>137</v>
      </c>
      <c r="D1032" s="2" t="s">
        <v>25</v>
      </c>
      <c r="E1032" s="2" t="s">
        <v>33</v>
      </c>
      <c r="F1032" s="3">
        <v>31.08</v>
      </c>
      <c r="G1032" s="4">
        <v>45117.0</v>
      </c>
      <c r="H1032" s="5">
        <f>IFERROR(__xludf.DUMMYFUNCTION("SPLIT(G1032,""/"",TRUE)"),10.0)</f>
        <v>10</v>
      </c>
      <c r="I1032" s="5">
        <f>IFERROR(__xludf.DUMMYFUNCTION("""COMPUTED_VALUE"""),7.0)</f>
        <v>7</v>
      </c>
      <c r="J1032" s="5">
        <f>IFERROR(__xludf.DUMMYFUNCTION("""COMPUTED_VALUE"""),2023.0)</f>
        <v>2023</v>
      </c>
      <c r="N1032" s="6">
        <f>STANDARDIZE(F:F,'Estatística'!$E$2,$M$2)</f>
        <v>0.3104131033</v>
      </c>
      <c r="O1032" s="6">
        <f>STANDARDIZE(F:F,'Estatística'!$C$2,$L$2)</f>
        <v>0.3770574829</v>
      </c>
    </row>
    <row r="1033" ht="15.75" customHeight="1">
      <c r="A1033" s="1">
        <v>100.0</v>
      </c>
      <c r="B1033" s="2" t="s">
        <v>46</v>
      </c>
      <c r="C1033" s="2" t="s">
        <v>47</v>
      </c>
      <c r="D1033" s="2" t="s">
        <v>19</v>
      </c>
      <c r="E1033" s="2" t="s">
        <v>32</v>
      </c>
      <c r="F1033" s="3">
        <v>40.93</v>
      </c>
      <c r="G1033" s="4">
        <v>45117.0</v>
      </c>
      <c r="H1033" s="5">
        <f>IFERROR(__xludf.DUMMYFUNCTION("SPLIT(G1033,""/"",TRUE)"),10.0)</f>
        <v>10</v>
      </c>
      <c r="I1033" s="5">
        <f>IFERROR(__xludf.DUMMYFUNCTION("""COMPUTED_VALUE"""),7.0)</f>
        <v>7</v>
      </c>
      <c r="J1033" s="5">
        <f>IFERROR(__xludf.DUMMYFUNCTION("""COMPUTED_VALUE"""),2023.0)</f>
        <v>2023</v>
      </c>
      <c r="N1033" s="6">
        <f>STANDARDIZE(F:F,'Estatística'!$E$2,$M$2)</f>
        <v>0.8537510453</v>
      </c>
      <c r="O1033" s="6">
        <f>STANDARDIZE(F:F,'Estatística'!$C$2,$L$2)</f>
        <v>0.5017726007</v>
      </c>
    </row>
    <row r="1034" ht="15.75" customHeight="1">
      <c r="A1034" s="1">
        <v>35.0</v>
      </c>
      <c r="B1034" s="2" t="s">
        <v>105</v>
      </c>
      <c r="C1034" s="2" t="s">
        <v>106</v>
      </c>
      <c r="D1034" s="2" t="s">
        <v>25</v>
      </c>
      <c r="E1034" s="2" t="s">
        <v>27</v>
      </c>
      <c r="F1034" s="3">
        <v>10.26</v>
      </c>
      <c r="G1034" s="4">
        <v>45117.0</v>
      </c>
      <c r="H1034" s="5">
        <f>IFERROR(__xludf.DUMMYFUNCTION("SPLIT(G1034,""/"",TRUE)"),10.0)</f>
        <v>10</v>
      </c>
      <c r="I1034" s="5">
        <f>IFERROR(__xludf.DUMMYFUNCTION("""COMPUTED_VALUE"""),7.0)</f>
        <v>7</v>
      </c>
      <c r="J1034" s="5">
        <f>IFERROR(__xludf.DUMMYFUNCTION("""COMPUTED_VALUE"""),2023.0)</f>
        <v>2023</v>
      </c>
      <c r="N1034" s="6">
        <f>STANDARDIZE(F:F,'Estatística'!$E$2,$M$2)</f>
        <v>-0.8380433385</v>
      </c>
      <c r="O1034" s="6">
        <f>STANDARDIZE(F:F,'Estatística'!$C$2,$L$2)</f>
        <v>0.1134464421</v>
      </c>
    </row>
    <row r="1035" ht="15.75" customHeight="1">
      <c r="A1035" s="1">
        <v>94.0</v>
      </c>
      <c r="B1035" s="2" t="s">
        <v>187</v>
      </c>
      <c r="C1035" s="2" t="s">
        <v>217</v>
      </c>
      <c r="D1035" s="2" t="s">
        <v>25</v>
      </c>
      <c r="E1035" s="2" t="s">
        <v>33</v>
      </c>
      <c r="F1035" s="3">
        <v>24.82</v>
      </c>
      <c r="G1035" s="4">
        <v>45118.0</v>
      </c>
      <c r="H1035" s="5">
        <f>IFERROR(__xludf.DUMMYFUNCTION("SPLIT(G1035,""/"",TRUE)"),11.0)</f>
        <v>11</v>
      </c>
      <c r="I1035" s="5">
        <f>IFERROR(__xludf.DUMMYFUNCTION("""COMPUTED_VALUE"""),7.0)</f>
        <v>7</v>
      </c>
      <c r="J1035" s="5">
        <f>IFERROR(__xludf.DUMMYFUNCTION("""COMPUTED_VALUE"""),2023.0)</f>
        <v>2023</v>
      </c>
      <c r="N1035" s="6">
        <f>STANDARDIZE(F:F,'Estatística'!$E$2,$M$2)</f>
        <v>-0.03489608618</v>
      </c>
      <c r="O1035" s="6">
        <f>STANDARDIZE(F:F,'Estatística'!$C$2,$L$2)</f>
        <v>0.2977969106</v>
      </c>
    </row>
    <row r="1036" ht="15.75" customHeight="1">
      <c r="A1036" s="1">
        <v>79.0</v>
      </c>
      <c r="B1036" s="2" t="s">
        <v>82</v>
      </c>
      <c r="C1036" s="2" t="s">
        <v>83</v>
      </c>
      <c r="D1036" s="2" t="s">
        <v>19</v>
      </c>
      <c r="E1036" s="2" t="s">
        <v>32</v>
      </c>
      <c r="F1036" s="3">
        <v>41.57</v>
      </c>
      <c r="G1036" s="4">
        <v>45119.0</v>
      </c>
      <c r="H1036" s="5">
        <f>IFERROR(__xludf.DUMMYFUNCTION("SPLIT(G1036,""/"",TRUE)"),12.0)</f>
        <v>12</v>
      </c>
      <c r="I1036" s="5">
        <f>IFERROR(__xludf.DUMMYFUNCTION("""COMPUTED_VALUE"""),7.0)</f>
        <v>7</v>
      </c>
      <c r="J1036" s="5">
        <f>IFERROR(__xludf.DUMMYFUNCTION("""COMPUTED_VALUE"""),2023.0)</f>
        <v>2023</v>
      </c>
      <c r="N1036" s="6">
        <f>STANDARDIZE(F:F,'Estatística'!$E$2,$M$2)</f>
        <v>0.8890542212</v>
      </c>
      <c r="O1036" s="6">
        <f>STANDARDIZE(F:F,'Estatística'!$C$2,$L$2)</f>
        <v>0.509875918</v>
      </c>
    </row>
    <row r="1037" ht="15.75" customHeight="1">
      <c r="A1037" s="1">
        <v>94.0</v>
      </c>
      <c r="B1037" s="2" t="s">
        <v>187</v>
      </c>
      <c r="C1037" s="2" t="s">
        <v>217</v>
      </c>
      <c r="D1037" s="2" t="s">
        <v>25</v>
      </c>
      <c r="E1037" s="2" t="s">
        <v>31</v>
      </c>
      <c r="F1037" s="3">
        <v>12.11</v>
      </c>
      <c r="G1037" s="4">
        <v>45119.0</v>
      </c>
      <c r="H1037" s="5">
        <f>IFERROR(__xludf.DUMMYFUNCTION("SPLIT(G1037,""/"",TRUE)"),12.0)</f>
        <v>12</v>
      </c>
      <c r="I1037" s="5">
        <f>IFERROR(__xludf.DUMMYFUNCTION("""COMPUTED_VALUE"""),7.0)</f>
        <v>7</v>
      </c>
      <c r="J1037" s="5">
        <f>IFERROR(__xludf.DUMMYFUNCTION("""COMPUTED_VALUE"""),2023.0)</f>
        <v>2023</v>
      </c>
      <c r="N1037" s="6">
        <f>STANDARDIZE(F:F,'Estatística'!$E$2,$M$2)</f>
        <v>-0.7359950956</v>
      </c>
      <c r="O1037" s="6">
        <f>STANDARDIZE(F:F,'Estatística'!$C$2,$L$2)</f>
        <v>0.1368700937</v>
      </c>
    </row>
    <row r="1038" ht="15.75" customHeight="1">
      <c r="A1038" s="1">
        <v>13.0</v>
      </c>
      <c r="B1038" s="2" t="s">
        <v>117</v>
      </c>
      <c r="C1038" s="2" t="s">
        <v>118</v>
      </c>
      <c r="D1038" s="2" t="s">
        <v>25</v>
      </c>
      <c r="E1038" s="2" t="s">
        <v>45</v>
      </c>
      <c r="F1038" s="3">
        <v>4.25</v>
      </c>
      <c r="G1038" s="4">
        <v>45119.0</v>
      </c>
      <c r="H1038" s="5">
        <f>IFERROR(__xludf.DUMMYFUNCTION("SPLIT(G1038,""/"",TRUE)"),12.0)</f>
        <v>12</v>
      </c>
      <c r="I1038" s="5">
        <f>IFERROR(__xludf.DUMMYFUNCTION("""COMPUTED_VALUE"""),7.0)</f>
        <v>7</v>
      </c>
      <c r="J1038" s="5">
        <f>IFERROR(__xludf.DUMMYFUNCTION("""COMPUTED_VALUE"""),2023.0)</f>
        <v>2023</v>
      </c>
      <c r="N1038" s="6">
        <f>STANDARDIZE(F:F,'Estatística'!$E$2,$M$2)</f>
        <v>-1.169562225</v>
      </c>
      <c r="O1038" s="6">
        <f>STANDARDIZE(F:F,'Estatística'!$C$2,$L$2)</f>
        <v>0.03735122816</v>
      </c>
    </row>
    <row r="1039" ht="15.75" customHeight="1">
      <c r="A1039" s="1">
        <v>38.0</v>
      </c>
      <c r="B1039" s="2" t="s">
        <v>96</v>
      </c>
      <c r="C1039" s="2" t="s">
        <v>97</v>
      </c>
      <c r="D1039" s="2" t="s">
        <v>19</v>
      </c>
      <c r="E1039" s="2" t="s">
        <v>38</v>
      </c>
      <c r="F1039" s="3">
        <v>4.79</v>
      </c>
      <c r="G1039" s="4">
        <v>45119.0</v>
      </c>
      <c r="H1039" s="5">
        <f>IFERROR(__xludf.DUMMYFUNCTION("SPLIT(G1039,""/"",TRUE)"),12.0)</f>
        <v>12</v>
      </c>
      <c r="I1039" s="5">
        <f>IFERROR(__xludf.DUMMYFUNCTION("""COMPUTED_VALUE"""),7.0)</f>
        <v>7</v>
      </c>
      <c r="J1039" s="5">
        <f>IFERROR(__xludf.DUMMYFUNCTION("""COMPUTED_VALUE"""),2023.0)</f>
        <v>2023</v>
      </c>
      <c r="N1039" s="6">
        <f>STANDARDIZE(F:F,'Estatística'!$E$2,$M$2)</f>
        <v>-1.13977517</v>
      </c>
      <c r="O1039" s="6">
        <f>STANDARDIZE(F:F,'Estatística'!$C$2,$L$2)</f>
        <v>0.04418840213</v>
      </c>
    </row>
    <row r="1040" ht="15.75" customHeight="1">
      <c r="A1040" s="1">
        <v>91.0</v>
      </c>
      <c r="B1040" s="2" t="s">
        <v>92</v>
      </c>
      <c r="C1040" s="2" t="s">
        <v>93</v>
      </c>
      <c r="D1040" s="2" t="s">
        <v>25</v>
      </c>
      <c r="E1040" s="2" t="s">
        <v>45</v>
      </c>
      <c r="F1040" s="3">
        <v>2.81</v>
      </c>
      <c r="G1040" s="4">
        <v>45119.0</v>
      </c>
      <c r="H1040" s="5">
        <f>IFERROR(__xludf.DUMMYFUNCTION("SPLIT(G1040,""/"",TRUE)"),12.0)</f>
        <v>12</v>
      </c>
      <c r="I1040" s="5">
        <f>IFERROR(__xludf.DUMMYFUNCTION("""COMPUTED_VALUE"""),7.0)</f>
        <v>7</v>
      </c>
      <c r="J1040" s="5">
        <f>IFERROR(__xludf.DUMMYFUNCTION("""COMPUTED_VALUE"""),2023.0)</f>
        <v>2023</v>
      </c>
      <c r="N1040" s="6">
        <f>STANDARDIZE(F:F,'Estatística'!$E$2,$M$2)</f>
        <v>-1.248994371</v>
      </c>
      <c r="O1040" s="6">
        <f>STANDARDIZE(F:F,'Estatística'!$C$2,$L$2)</f>
        <v>0.01911876424</v>
      </c>
    </row>
    <row r="1041" ht="15.75" customHeight="1">
      <c r="A1041" s="1">
        <v>79.0</v>
      </c>
      <c r="B1041" s="2" t="s">
        <v>82</v>
      </c>
      <c r="C1041" s="2" t="s">
        <v>83</v>
      </c>
      <c r="D1041" s="2" t="s">
        <v>19</v>
      </c>
      <c r="E1041" s="2" t="s">
        <v>41</v>
      </c>
      <c r="F1041" s="3">
        <v>16.43</v>
      </c>
      <c r="G1041" s="4">
        <v>45119.0</v>
      </c>
      <c r="H1041" s="5">
        <f>IFERROR(__xludf.DUMMYFUNCTION("SPLIT(G1041,""/"",TRUE)"),12.0)</f>
        <v>12</v>
      </c>
      <c r="I1041" s="5">
        <f>IFERROR(__xludf.DUMMYFUNCTION("""COMPUTED_VALUE"""),7.0)</f>
        <v>7</v>
      </c>
      <c r="J1041" s="5">
        <f>IFERROR(__xludf.DUMMYFUNCTION("""COMPUTED_VALUE"""),2023.0)</f>
        <v>2023</v>
      </c>
      <c r="N1041" s="6">
        <f>STANDARDIZE(F:F,'Estatística'!$E$2,$M$2)</f>
        <v>-0.4976986581</v>
      </c>
      <c r="O1041" s="6">
        <f>STANDARDIZE(F:F,'Estatística'!$C$2,$L$2)</f>
        <v>0.1915674854</v>
      </c>
    </row>
    <row r="1042" ht="15.75" customHeight="1">
      <c r="A1042" s="1">
        <v>20.0</v>
      </c>
      <c r="B1042" s="2" t="s">
        <v>141</v>
      </c>
      <c r="C1042" s="2" t="s">
        <v>142</v>
      </c>
      <c r="D1042" s="2" t="s">
        <v>25</v>
      </c>
      <c r="E1042" s="2" t="s">
        <v>70</v>
      </c>
      <c r="F1042" s="3">
        <v>12.4</v>
      </c>
      <c r="G1042" s="4">
        <v>45119.0</v>
      </c>
      <c r="H1042" s="5">
        <f>IFERROR(__xludf.DUMMYFUNCTION("SPLIT(G1042,""/"",TRUE)"),12.0)</f>
        <v>12</v>
      </c>
      <c r="I1042" s="5">
        <f>IFERROR(__xludf.DUMMYFUNCTION("""COMPUTED_VALUE"""),7.0)</f>
        <v>7</v>
      </c>
      <c r="J1042" s="5">
        <f>IFERROR(__xludf.DUMMYFUNCTION("""COMPUTED_VALUE"""),2023.0)</f>
        <v>2023</v>
      </c>
      <c r="N1042" s="6">
        <f>STANDARDIZE(F:F,'Estatística'!$E$2,$M$2)</f>
        <v>-0.719998344</v>
      </c>
      <c r="O1042" s="6">
        <f>STANDARDIZE(F:F,'Estatística'!$C$2,$L$2)</f>
        <v>0.1405419093</v>
      </c>
    </row>
    <row r="1043" ht="15.75" customHeight="1">
      <c r="A1043" s="1">
        <v>74.0</v>
      </c>
      <c r="B1043" s="2" t="s">
        <v>17</v>
      </c>
      <c r="C1043" s="2" t="s">
        <v>104</v>
      </c>
      <c r="D1043" s="2" t="s">
        <v>19</v>
      </c>
      <c r="E1043" s="2" t="s">
        <v>70</v>
      </c>
      <c r="F1043" s="3">
        <v>10.93</v>
      </c>
      <c r="G1043" s="4">
        <v>45119.0</v>
      </c>
      <c r="H1043" s="5">
        <f>IFERROR(__xludf.DUMMYFUNCTION("SPLIT(G1043,""/"",TRUE)"),12.0)</f>
        <v>12</v>
      </c>
      <c r="I1043" s="5">
        <f>IFERROR(__xludf.DUMMYFUNCTION("""COMPUTED_VALUE"""),7.0)</f>
        <v>7</v>
      </c>
      <c r="J1043" s="5">
        <f>IFERROR(__xludf.DUMMYFUNCTION("""COMPUTED_VALUE"""),2023.0)</f>
        <v>2023</v>
      </c>
      <c r="N1043" s="6">
        <f>STANDARDIZE(F:F,'Estatística'!$E$2,$M$2)</f>
        <v>-0.8010853262</v>
      </c>
      <c r="O1043" s="6">
        <f>STANDARDIZE(F:F,'Estatística'!$C$2,$L$2)</f>
        <v>0.1219296024</v>
      </c>
    </row>
    <row r="1044" ht="15.75" customHeight="1">
      <c r="A1044" s="1">
        <v>17.0</v>
      </c>
      <c r="B1044" s="2" t="s">
        <v>180</v>
      </c>
      <c r="C1044" s="2" t="s">
        <v>181</v>
      </c>
      <c r="D1044" s="2" t="s">
        <v>25</v>
      </c>
      <c r="E1044" s="2" t="s">
        <v>44</v>
      </c>
      <c r="F1044" s="3">
        <v>34.6</v>
      </c>
      <c r="G1044" s="4">
        <v>45120.0</v>
      </c>
      <c r="H1044" s="5">
        <f>IFERROR(__xludf.DUMMYFUNCTION("SPLIT(G1044,""/"",TRUE)"),13.0)</f>
        <v>13</v>
      </c>
      <c r="I1044" s="5">
        <f>IFERROR(__xludf.DUMMYFUNCTION("""COMPUTED_VALUE"""),7.0)</f>
        <v>7</v>
      </c>
      <c r="J1044" s="5">
        <f>IFERROR(__xludf.DUMMYFUNCTION("""COMPUTED_VALUE"""),2023.0)</f>
        <v>2023</v>
      </c>
      <c r="N1044" s="6">
        <f>STANDARDIZE(F:F,'Estatística'!$E$2,$M$2)</f>
        <v>0.5045805709</v>
      </c>
      <c r="O1044" s="6">
        <f>STANDARDIZE(F:F,'Estatística'!$C$2,$L$2)</f>
        <v>0.421625728</v>
      </c>
    </row>
    <row r="1045" ht="15.75" customHeight="1">
      <c r="A1045" s="1">
        <v>90.0</v>
      </c>
      <c r="B1045" s="2" t="s">
        <v>199</v>
      </c>
      <c r="C1045" s="2" t="s">
        <v>200</v>
      </c>
      <c r="D1045" s="2" t="s">
        <v>25</v>
      </c>
      <c r="E1045" s="2" t="s">
        <v>26</v>
      </c>
      <c r="F1045" s="3">
        <v>40.4</v>
      </c>
      <c r="G1045" s="4">
        <v>45120.0</v>
      </c>
      <c r="H1045" s="5">
        <f>IFERROR(__xludf.DUMMYFUNCTION("SPLIT(G1045,""/"",TRUE)"),13.0)</f>
        <v>13</v>
      </c>
      <c r="I1045" s="5">
        <f>IFERROR(__xludf.DUMMYFUNCTION("""COMPUTED_VALUE"""),7.0)</f>
        <v>7</v>
      </c>
      <c r="J1045" s="5">
        <f>IFERROR(__xludf.DUMMYFUNCTION("""COMPUTED_VALUE"""),2023.0)</f>
        <v>2023</v>
      </c>
      <c r="N1045" s="6">
        <f>STANDARDIZE(F:F,'Estatística'!$E$2,$M$2)</f>
        <v>0.8245156028</v>
      </c>
      <c r="O1045" s="6">
        <f>STANDARDIZE(F:F,'Estatística'!$C$2,$L$2)</f>
        <v>0.495062041</v>
      </c>
    </row>
    <row r="1046" ht="15.75" customHeight="1">
      <c r="A1046" s="1">
        <v>41.0</v>
      </c>
      <c r="B1046" s="2" t="s">
        <v>197</v>
      </c>
      <c r="C1046" s="2" t="s">
        <v>198</v>
      </c>
      <c r="D1046" s="2" t="s">
        <v>25</v>
      </c>
      <c r="E1046" s="2" t="s">
        <v>33</v>
      </c>
      <c r="F1046" s="3">
        <v>33.51</v>
      </c>
      <c r="G1046" s="4">
        <v>45120.0</v>
      </c>
      <c r="H1046" s="5">
        <f>IFERROR(__xludf.DUMMYFUNCTION("SPLIT(G1046,""/"",TRUE)"),13.0)</f>
        <v>13</v>
      </c>
      <c r="I1046" s="5">
        <f>IFERROR(__xludf.DUMMYFUNCTION("""COMPUTED_VALUE"""),7.0)</f>
        <v>7</v>
      </c>
      <c r="J1046" s="5">
        <f>IFERROR(__xludf.DUMMYFUNCTION("""COMPUTED_VALUE"""),2023.0)</f>
        <v>2023</v>
      </c>
      <c r="N1046" s="6">
        <f>STANDARDIZE(F:F,'Estatística'!$E$2,$M$2)</f>
        <v>0.4444548494</v>
      </c>
      <c r="O1046" s="6">
        <f>STANDARDIZE(F:F,'Estatística'!$C$2,$L$2)</f>
        <v>0.4078247658</v>
      </c>
    </row>
    <row r="1047" ht="15.75" customHeight="1">
      <c r="A1047" s="1">
        <v>68.0</v>
      </c>
      <c r="B1047" s="2" t="s">
        <v>39</v>
      </c>
      <c r="C1047" s="2" t="s">
        <v>40</v>
      </c>
      <c r="D1047" s="2" t="s">
        <v>19</v>
      </c>
      <c r="E1047" s="2" t="s">
        <v>51</v>
      </c>
      <c r="F1047" s="3">
        <v>69.62</v>
      </c>
      <c r="G1047" s="4">
        <v>45120.0</v>
      </c>
      <c r="H1047" s="5">
        <f>IFERROR(__xludf.DUMMYFUNCTION("SPLIT(G1047,""/"",TRUE)"),13.0)</f>
        <v>13</v>
      </c>
      <c r="I1047" s="5">
        <f>IFERROR(__xludf.DUMMYFUNCTION("""COMPUTED_VALUE"""),7.0)</f>
        <v>7</v>
      </c>
      <c r="J1047" s="5">
        <f>IFERROR(__xludf.DUMMYFUNCTION("""COMPUTED_VALUE"""),2023.0)</f>
        <v>2023</v>
      </c>
      <c r="N1047" s="6">
        <f>STANDARDIZE(F:F,'Estatística'!$E$2,$M$2)</f>
        <v>2.436326229</v>
      </c>
      <c r="O1047" s="6">
        <f>STANDARDIZE(F:F,'Estatística'!$C$2,$L$2)</f>
        <v>0.8650291213</v>
      </c>
    </row>
    <row r="1048" ht="15.75" customHeight="1">
      <c r="A1048" s="1">
        <v>39.0</v>
      </c>
      <c r="B1048" s="2" t="s">
        <v>73</v>
      </c>
      <c r="C1048" s="2" t="s">
        <v>74</v>
      </c>
      <c r="D1048" s="2" t="s">
        <v>25</v>
      </c>
      <c r="E1048" s="2" t="s">
        <v>20</v>
      </c>
      <c r="F1048" s="3">
        <v>10.19</v>
      </c>
      <c r="G1048" s="4">
        <v>45120.0</v>
      </c>
      <c r="H1048" s="5">
        <f>IFERROR(__xludf.DUMMYFUNCTION("SPLIT(G1048,""/"",TRUE)"),13.0)</f>
        <v>13</v>
      </c>
      <c r="I1048" s="5">
        <f>IFERROR(__xludf.DUMMYFUNCTION("""COMPUTED_VALUE"""),7.0)</f>
        <v>7</v>
      </c>
      <c r="J1048" s="5">
        <f>IFERROR(__xludf.DUMMYFUNCTION("""COMPUTED_VALUE"""),2023.0)</f>
        <v>2023</v>
      </c>
      <c r="N1048" s="6">
        <f>STANDARDIZE(F:F,'Estatística'!$E$2,$M$2)</f>
        <v>-0.8419046233</v>
      </c>
      <c r="O1048" s="6">
        <f>STANDARDIZE(F:F,'Estatística'!$C$2,$L$2)</f>
        <v>0.1125601418</v>
      </c>
    </row>
    <row r="1049" ht="15.75" customHeight="1">
      <c r="A1049" s="1">
        <v>86.0</v>
      </c>
      <c r="B1049" s="2" t="s">
        <v>55</v>
      </c>
      <c r="C1049" s="2" t="s">
        <v>56</v>
      </c>
      <c r="D1049" s="2" t="s">
        <v>25</v>
      </c>
      <c r="E1049" s="2" t="s">
        <v>31</v>
      </c>
      <c r="F1049" s="3">
        <v>20.97</v>
      </c>
      <c r="G1049" s="4">
        <v>45120.0</v>
      </c>
      <c r="H1049" s="5">
        <f>IFERROR(__xludf.DUMMYFUNCTION("SPLIT(G1049,""/"",TRUE)"),13.0)</f>
        <v>13</v>
      </c>
      <c r="I1049" s="5">
        <f>IFERROR(__xludf.DUMMYFUNCTION("""COMPUTED_VALUE"""),7.0)</f>
        <v>7</v>
      </c>
      <c r="J1049" s="5">
        <f>IFERROR(__xludf.DUMMYFUNCTION("""COMPUTED_VALUE"""),2023.0)</f>
        <v>2023</v>
      </c>
      <c r="N1049" s="6">
        <f>STANDARDIZE(F:F,'Estatística'!$E$2,$M$2)</f>
        <v>-0.2472667539</v>
      </c>
      <c r="O1049" s="6">
        <f>STANDARDIZE(F:F,'Estatística'!$C$2,$L$2)</f>
        <v>0.2490503925</v>
      </c>
    </row>
    <row r="1050" ht="15.75" customHeight="1">
      <c r="A1050" s="1">
        <v>69.0</v>
      </c>
      <c r="B1050" s="2" t="s">
        <v>88</v>
      </c>
      <c r="C1050" s="2" t="s">
        <v>125</v>
      </c>
      <c r="D1050" s="2" t="s">
        <v>25</v>
      </c>
      <c r="E1050" s="2" t="s">
        <v>20</v>
      </c>
      <c r="F1050" s="3">
        <v>10.21</v>
      </c>
      <c r="G1050" s="4">
        <v>45120.0</v>
      </c>
      <c r="H1050" s="5">
        <f>IFERROR(__xludf.DUMMYFUNCTION("SPLIT(G1050,""/"",TRUE)"),13.0)</f>
        <v>13</v>
      </c>
      <c r="I1050" s="5">
        <f>IFERROR(__xludf.DUMMYFUNCTION("""COMPUTED_VALUE"""),7.0)</f>
        <v>7</v>
      </c>
      <c r="J1050" s="5">
        <f>IFERROR(__xludf.DUMMYFUNCTION("""COMPUTED_VALUE"""),2023.0)</f>
        <v>2023</v>
      </c>
      <c r="N1050" s="6">
        <f>STANDARDIZE(F:F,'Estatística'!$E$2,$M$2)</f>
        <v>-0.8408013991</v>
      </c>
      <c r="O1050" s="6">
        <f>STANDARDIZE(F:F,'Estatística'!$C$2,$L$2)</f>
        <v>0.1128133705</v>
      </c>
    </row>
    <row r="1051" ht="15.75" customHeight="1">
      <c r="A1051" s="1">
        <v>11.0</v>
      </c>
      <c r="B1051" s="2" t="s">
        <v>207</v>
      </c>
      <c r="C1051" s="2" t="s">
        <v>208</v>
      </c>
      <c r="D1051" s="2" t="s">
        <v>19</v>
      </c>
      <c r="E1051" s="2" t="s">
        <v>21</v>
      </c>
      <c r="F1051" s="3">
        <v>13.24</v>
      </c>
      <c r="G1051" s="4">
        <v>45121.0</v>
      </c>
      <c r="H1051" s="5">
        <f>IFERROR(__xludf.DUMMYFUNCTION("SPLIT(G1051,""/"",TRUE)"),14.0)</f>
        <v>14</v>
      </c>
      <c r="I1051" s="5">
        <f>IFERROR(__xludf.DUMMYFUNCTION("""COMPUTED_VALUE"""),7.0)</f>
        <v>7</v>
      </c>
      <c r="J1051" s="5">
        <f>IFERROR(__xludf.DUMMYFUNCTION("""COMPUTED_VALUE"""),2023.0)</f>
        <v>2023</v>
      </c>
      <c r="N1051" s="6">
        <f>STANDARDIZE(F:F,'Estatística'!$E$2,$M$2)</f>
        <v>-0.6736629256</v>
      </c>
      <c r="O1051" s="6">
        <f>STANDARDIZE(F:F,'Estatística'!$C$2,$L$2)</f>
        <v>0.1511775133</v>
      </c>
    </row>
    <row r="1052" ht="15.75" customHeight="1">
      <c r="A1052" s="1">
        <v>58.0</v>
      </c>
      <c r="B1052" s="2" t="s">
        <v>145</v>
      </c>
      <c r="C1052" s="2" t="s">
        <v>146</v>
      </c>
      <c r="D1052" s="2" t="s">
        <v>25</v>
      </c>
      <c r="E1052" s="2" t="s">
        <v>57</v>
      </c>
      <c r="F1052" s="3">
        <v>22.44</v>
      </c>
      <c r="G1052" s="4">
        <v>45121.0</v>
      </c>
      <c r="H1052" s="5">
        <f>IFERROR(__xludf.DUMMYFUNCTION("SPLIT(G1052,""/"",TRUE)"),14.0)</f>
        <v>14</v>
      </c>
      <c r="I1052" s="5">
        <f>IFERROR(__xludf.DUMMYFUNCTION("""COMPUTED_VALUE"""),7.0)</f>
        <v>7</v>
      </c>
      <c r="J1052" s="5">
        <f>IFERROR(__xludf.DUMMYFUNCTION("""COMPUTED_VALUE"""),2023.0)</f>
        <v>2023</v>
      </c>
      <c r="N1052" s="6">
        <f>STANDARDIZE(F:F,'Estatística'!$E$2,$M$2)</f>
        <v>-0.1661797717</v>
      </c>
      <c r="O1052" s="6">
        <f>STANDARDIZE(F:F,'Estatística'!$C$2,$L$2)</f>
        <v>0.2676626994</v>
      </c>
    </row>
    <row r="1053" ht="15.75" customHeight="1">
      <c r="A1053" s="1">
        <v>11.0</v>
      </c>
      <c r="B1053" s="2" t="s">
        <v>207</v>
      </c>
      <c r="C1053" s="2" t="s">
        <v>208</v>
      </c>
      <c r="D1053" s="2" t="s">
        <v>19</v>
      </c>
      <c r="E1053" s="2" t="s">
        <v>31</v>
      </c>
      <c r="F1053" s="3">
        <v>12.52</v>
      </c>
      <c r="G1053" s="4">
        <v>45121.0</v>
      </c>
      <c r="H1053" s="5">
        <f>IFERROR(__xludf.DUMMYFUNCTION("SPLIT(G1053,""/"",TRUE)"),14.0)</f>
        <v>14</v>
      </c>
      <c r="I1053" s="5">
        <f>IFERROR(__xludf.DUMMYFUNCTION("""COMPUTED_VALUE"""),7.0)</f>
        <v>7</v>
      </c>
      <c r="J1053" s="5">
        <f>IFERROR(__xludf.DUMMYFUNCTION("""COMPUTED_VALUE"""),2023.0)</f>
        <v>2023</v>
      </c>
      <c r="N1053" s="6">
        <f>STANDARDIZE(F:F,'Estatística'!$E$2,$M$2)</f>
        <v>-0.7133789985</v>
      </c>
      <c r="O1053" s="6">
        <f>STANDARDIZE(F:F,'Estatística'!$C$2,$L$2)</f>
        <v>0.1420612813</v>
      </c>
    </row>
    <row r="1054" ht="15.75" customHeight="1">
      <c r="A1054" s="1">
        <v>16.0</v>
      </c>
      <c r="B1054" s="2" t="s">
        <v>155</v>
      </c>
      <c r="C1054" s="2" t="s">
        <v>156</v>
      </c>
      <c r="D1054" s="2" t="s">
        <v>19</v>
      </c>
      <c r="E1054" s="2" t="s">
        <v>52</v>
      </c>
      <c r="F1054" s="3">
        <v>32.06</v>
      </c>
      <c r="G1054" s="4">
        <v>45121.0</v>
      </c>
      <c r="H1054" s="5">
        <f>IFERROR(__xludf.DUMMYFUNCTION("SPLIT(G1054,""/"",TRUE)"),14.0)</f>
        <v>14</v>
      </c>
      <c r="I1054" s="5">
        <f>IFERROR(__xludf.DUMMYFUNCTION("""COMPUTED_VALUE"""),7.0)</f>
        <v>7</v>
      </c>
      <c r="J1054" s="5">
        <f>IFERROR(__xludf.DUMMYFUNCTION("""COMPUTED_VALUE"""),2023.0)</f>
        <v>2023</v>
      </c>
      <c r="N1054" s="6">
        <f>STANDARDIZE(F:F,'Estatística'!$E$2,$M$2)</f>
        <v>0.3644710915</v>
      </c>
      <c r="O1054" s="6">
        <f>STANDARDIZE(F:F,'Estatística'!$C$2,$L$2)</f>
        <v>0.3894656875</v>
      </c>
    </row>
    <row r="1055" ht="15.75" customHeight="1">
      <c r="A1055" s="1">
        <v>49.0</v>
      </c>
      <c r="B1055" s="2" t="s">
        <v>159</v>
      </c>
      <c r="C1055" s="2" t="s">
        <v>160</v>
      </c>
      <c r="D1055" s="2" t="s">
        <v>19</v>
      </c>
      <c r="E1055" s="2" t="s">
        <v>70</v>
      </c>
      <c r="F1055" s="3">
        <v>11.5</v>
      </c>
      <c r="G1055" s="4">
        <v>45121.0</v>
      </c>
      <c r="H1055" s="5">
        <f>IFERROR(__xludf.DUMMYFUNCTION("SPLIT(G1055,""/"",TRUE)"),14.0)</f>
        <v>14</v>
      </c>
      <c r="I1055" s="5">
        <f>IFERROR(__xludf.DUMMYFUNCTION("""COMPUTED_VALUE"""),7.0)</f>
        <v>7</v>
      </c>
      <c r="J1055" s="5">
        <f>IFERROR(__xludf.DUMMYFUNCTION("""COMPUTED_VALUE"""),2023.0)</f>
        <v>2023</v>
      </c>
      <c r="N1055" s="6">
        <f>STANDARDIZE(F:F,'Estatística'!$E$2,$M$2)</f>
        <v>-0.7696434351</v>
      </c>
      <c r="O1055" s="6">
        <f>STANDARDIZE(F:F,'Estatística'!$C$2,$L$2)</f>
        <v>0.1291466194</v>
      </c>
    </row>
    <row r="1056" ht="15.75" customHeight="1">
      <c r="A1056" s="1">
        <v>81.0</v>
      </c>
      <c r="B1056" s="2" t="s">
        <v>49</v>
      </c>
      <c r="C1056" s="2" t="s">
        <v>50</v>
      </c>
      <c r="D1056" s="2" t="s">
        <v>19</v>
      </c>
      <c r="E1056" s="2" t="s">
        <v>38</v>
      </c>
      <c r="F1056" s="3">
        <v>4.18</v>
      </c>
      <c r="G1056" s="4">
        <v>45122.0</v>
      </c>
      <c r="H1056" s="5">
        <f>IFERROR(__xludf.DUMMYFUNCTION("SPLIT(G1056,""/"",TRUE)"),15.0)</f>
        <v>15</v>
      </c>
      <c r="I1056" s="5">
        <f>IFERROR(__xludf.DUMMYFUNCTION("""COMPUTED_VALUE"""),7.0)</f>
        <v>7</v>
      </c>
      <c r="J1056" s="5">
        <f>IFERROR(__xludf.DUMMYFUNCTION("""COMPUTED_VALUE"""),2023.0)</f>
        <v>2023</v>
      </c>
      <c r="N1056" s="6">
        <f>STANDARDIZE(F:F,'Estatística'!$E$2,$M$2)</f>
        <v>-1.17342351</v>
      </c>
      <c r="O1056" s="6">
        <f>STANDARDIZE(F:F,'Estatística'!$C$2,$L$2)</f>
        <v>0.03646492783</v>
      </c>
    </row>
    <row r="1057" ht="15.75" customHeight="1">
      <c r="A1057" s="1">
        <v>12.0</v>
      </c>
      <c r="B1057" s="2" t="s">
        <v>168</v>
      </c>
      <c r="C1057" s="2" t="s">
        <v>169</v>
      </c>
      <c r="D1057" s="2" t="s">
        <v>25</v>
      </c>
      <c r="E1057" s="2" t="s">
        <v>36</v>
      </c>
      <c r="F1057" s="3">
        <v>41.76</v>
      </c>
      <c r="G1057" s="4">
        <v>45122.0</v>
      </c>
      <c r="H1057" s="5">
        <f>IFERROR(__xludf.DUMMYFUNCTION("SPLIT(G1057,""/"",TRUE)"),15.0)</f>
        <v>15</v>
      </c>
      <c r="I1057" s="5">
        <f>IFERROR(__xludf.DUMMYFUNCTION("""COMPUTED_VALUE"""),7.0)</f>
        <v>7</v>
      </c>
      <c r="J1057" s="5">
        <f>IFERROR(__xludf.DUMMYFUNCTION("""COMPUTED_VALUE"""),2023.0)</f>
        <v>2023</v>
      </c>
      <c r="N1057" s="6">
        <f>STANDARDIZE(F:F,'Estatística'!$E$2,$M$2)</f>
        <v>0.8995348516</v>
      </c>
      <c r="O1057" s="6">
        <f>STANDARDIZE(F:F,'Estatística'!$C$2,$L$2)</f>
        <v>0.5122815903</v>
      </c>
    </row>
    <row r="1058" ht="15.75" customHeight="1">
      <c r="A1058" s="1">
        <v>14.0</v>
      </c>
      <c r="B1058" s="2" t="s">
        <v>151</v>
      </c>
      <c r="C1058" s="2" t="s">
        <v>152</v>
      </c>
      <c r="D1058" s="2" t="s">
        <v>19</v>
      </c>
      <c r="E1058" s="2" t="s">
        <v>45</v>
      </c>
      <c r="F1058" s="3">
        <v>1.67</v>
      </c>
      <c r="G1058" s="4">
        <v>45122.0</v>
      </c>
      <c r="H1058" s="5">
        <f>IFERROR(__xludf.DUMMYFUNCTION("SPLIT(G1058,""/"",TRUE)"),15.0)</f>
        <v>15</v>
      </c>
      <c r="I1058" s="5">
        <f>IFERROR(__xludf.DUMMYFUNCTION("""COMPUTED_VALUE"""),7.0)</f>
        <v>7</v>
      </c>
      <c r="J1058" s="5">
        <f>IFERROR(__xludf.DUMMYFUNCTION("""COMPUTED_VALUE"""),2023.0)</f>
        <v>2023</v>
      </c>
      <c r="N1058" s="6">
        <f>STANDARDIZE(F:F,'Estatística'!$E$2,$M$2)</f>
        <v>-1.311878153</v>
      </c>
      <c r="O1058" s="6">
        <f>STANDARDIZE(F:F,'Estatística'!$C$2,$L$2)</f>
        <v>0.004684730311</v>
      </c>
    </row>
    <row r="1059" ht="15.75" customHeight="1">
      <c r="A1059" s="1">
        <v>13.0</v>
      </c>
      <c r="B1059" s="2" t="s">
        <v>117</v>
      </c>
      <c r="C1059" s="2" t="s">
        <v>118</v>
      </c>
      <c r="D1059" s="2" t="s">
        <v>19</v>
      </c>
      <c r="E1059" s="2" t="s">
        <v>45</v>
      </c>
      <c r="F1059" s="3">
        <v>3.9</v>
      </c>
      <c r="G1059" s="4">
        <v>45122.0</v>
      </c>
      <c r="H1059" s="5">
        <f>IFERROR(__xludf.DUMMYFUNCTION("SPLIT(G1059,""/"",TRUE)"),15.0)</f>
        <v>15</v>
      </c>
      <c r="I1059" s="5">
        <f>IFERROR(__xludf.DUMMYFUNCTION("""COMPUTED_VALUE"""),7.0)</f>
        <v>7</v>
      </c>
      <c r="J1059" s="5">
        <f>IFERROR(__xludf.DUMMYFUNCTION("""COMPUTED_VALUE"""),2023.0)</f>
        <v>2023</v>
      </c>
      <c r="N1059" s="6">
        <f>STANDARDIZE(F:F,'Estatística'!$E$2,$M$2)</f>
        <v>-1.188868649</v>
      </c>
      <c r="O1059" s="6">
        <f>STANDARDIZE(F:F,'Estatística'!$C$2,$L$2)</f>
        <v>0.03291972651</v>
      </c>
    </row>
    <row r="1060" ht="15.75" customHeight="1">
      <c r="A1060" s="1">
        <v>96.0</v>
      </c>
      <c r="B1060" s="2" t="s">
        <v>143</v>
      </c>
      <c r="C1060" s="2" t="s">
        <v>144</v>
      </c>
      <c r="D1060" s="2" t="s">
        <v>19</v>
      </c>
      <c r="E1060" s="2" t="s">
        <v>42</v>
      </c>
      <c r="F1060" s="3">
        <v>12.26</v>
      </c>
      <c r="G1060" s="4">
        <v>45122.0</v>
      </c>
      <c r="H1060" s="5">
        <f>IFERROR(__xludf.DUMMYFUNCTION("SPLIT(G1060,""/"",TRUE)"),15.0)</f>
        <v>15</v>
      </c>
      <c r="I1060" s="5">
        <f>IFERROR(__xludf.DUMMYFUNCTION("""COMPUTED_VALUE"""),7.0)</f>
        <v>7</v>
      </c>
      <c r="J1060" s="5">
        <f>IFERROR(__xludf.DUMMYFUNCTION("""COMPUTED_VALUE"""),2023.0)</f>
        <v>2023</v>
      </c>
      <c r="N1060" s="6">
        <f>STANDARDIZE(F:F,'Estatística'!$E$2,$M$2)</f>
        <v>-0.7277209137</v>
      </c>
      <c r="O1060" s="6">
        <f>STANDARDIZE(F:F,'Estatística'!$C$2,$L$2)</f>
        <v>0.1387693087</v>
      </c>
    </row>
    <row r="1061" ht="15.75" customHeight="1">
      <c r="A1061" s="1">
        <v>39.0</v>
      </c>
      <c r="B1061" s="2" t="s">
        <v>73</v>
      </c>
      <c r="C1061" s="2" t="s">
        <v>74</v>
      </c>
      <c r="D1061" s="2" t="s">
        <v>25</v>
      </c>
      <c r="E1061" s="2" t="s">
        <v>70</v>
      </c>
      <c r="F1061" s="3">
        <v>12.26</v>
      </c>
      <c r="G1061" s="4">
        <v>45122.0</v>
      </c>
      <c r="H1061" s="5">
        <f>IFERROR(__xludf.DUMMYFUNCTION("SPLIT(G1061,""/"",TRUE)"),15.0)</f>
        <v>15</v>
      </c>
      <c r="I1061" s="5">
        <f>IFERROR(__xludf.DUMMYFUNCTION("""COMPUTED_VALUE"""),7.0)</f>
        <v>7</v>
      </c>
      <c r="J1061" s="5">
        <f>IFERROR(__xludf.DUMMYFUNCTION("""COMPUTED_VALUE"""),2023.0)</f>
        <v>2023</v>
      </c>
      <c r="N1061" s="6">
        <f>STANDARDIZE(F:F,'Estatística'!$E$2,$M$2)</f>
        <v>-0.7277209137</v>
      </c>
      <c r="O1061" s="6">
        <f>STANDARDIZE(F:F,'Estatística'!$C$2,$L$2)</f>
        <v>0.1387693087</v>
      </c>
    </row>
    <row r="1062" ht="15.75" customHeight="1">
      <c r="A1062" s="1">
        <v>52.0</v>
      </c>
      <c r="B1062" s="2" t="s">
        <v>161</v>
      </c>
      <c r="C1062" s="2" t="s">
        <v>162</v>
      </c>
      <c r="D1062" s="2" t="s">
        <v>25</v>
      </c>
      <c r="E1062" s="2" t="s">
        <v>38</v>
      </c>
      <c r="F1062" s="3">
        <v>2.38</v>
      </c>
      <c r="G1062" s="4">
        <v>45122.0</v>
      </c>
      <c r="H1062" s="5">
        <f>IFERROR(__xludf.DUMMYFUNCTION("SPLIT(G1062,""/"",TRUE)"),15.0)</f>
        <v>15</v>
      </c>
      <c r="I1062" s="5">
        <f>IFERROR(__xludf.DUMMYFUNCTION("""COMPUTED_VALUE"""),7.0)</f>
        <v>7</v>
      </c>
      <c r="J1062" s="5">
        <f>IFERROR(__xludf.DUMMYFUNCTION("""COMPUTED_VALUE"""),2023.0)</f>
        <v>2023</v>
      </c>
      <c r="N1062" s="6">
        <f>STANDARDIZE(F:F,'Estatística'!$E$2,$M$2)</f>
        <v>-1.272713692</v>
      </c>
      <c r="O1062" s="6">
        <f>STANDARDIZE(F:F,'Estatística'!$C$2,$L$2)</f>
        <v>0.01367434794</v>
      </c>
    </row>
    <row r="1063" ht="15.75" customHeight="1">
      <c r="A1063" s="1">
        <v>47.0</v>
      </c>
      <c r="B1063" s="2" t="s">
        <v>100</v>
      </c>
      <c r="C1063" s="2" t="s">
        <v>101</v>
      </c>
      <c r="D1063" s="2" t="s">
        <v>25</v>
      </c>
      <c r="E1063" s="2" t="s">
        <v>45</v>
      </c>
      <c r="F1063" s="3">
        <v>3.83</v>
      </c>
      <c r="G1063" s="4">
        <v>45122.0</v>
      </c>
      <c r="H1063" s="5">
        <f>IFERROR(__xludf.DUMMYFUNCTION("SPLIT(G1063,""/"",TRUE)"),15.0)</f>
        <v>15</v>
      </c>
      <c r="I1063" s="5">
        <f>IFERROR(__xludf.DUMMYFUNCTION("""COMPUTED_VALUE"""),7.0)</f>
        <v>7</v>
      </c>
      <c r="J1063" s="5">
        <f>IFERROR(__xludf.DUMMYFUNCTION("""COMPUTED_VALUE"""),2023.0)</f>
        <v>2023</v>
      </c>
      <c r="N1063" s="6">
        <f>STANDARDIZE(F:F,'Estatística'!$E$2,$M$2)</f>
        <v>-1.192729934</v>
      </c>
      <c r="O1063" s="6">
        <f>STANDARDIZE(F:F,'Estatística'!$C$2,$L$2)</f>
        <v>0.03203342618</v>
      </c>
    </row>
    <row r="1064" ht="15.75" customHeight="1">
      <c r="A1064" s="1">
        <v>93.0</v>
      </c>
      <c r="B1064" s="2" t="s">
        <v>109</v>
      </c>
      <c r="C1064" s="2" t="s">
        <v>110</v>
      </c>
      <c r="D1064" s="2" t="s">
        <v>25</v>
      </c>
      <c r="E1064" s="2" t="s">
        <v>44</v>
      </c>
      <c r="F1064" s="3">
        <v>36.04</v>
      </c>
      <c r="G1064" s="4">
        <v>45122.0</v>
      </c>
      <c r="H1064" s="5">
        <f>IFERROR(__xludf.DUMMYFUNCTION("SPLIT(G1064,""/"",TRUE)"),15.0)</f>
        <v>15</v>
      </c>
      <c r="I1064" s="5">
        <f>IFERROR(__xludf.DUMMYFUNCTION("""COMPUTED_VALUE"""),7.0)</f>
        <v>7</v>
      </c>
      <c r="J1064" s="5">
        <f>IFERROR(__xludf.DUMMYFUNCTION("""COMPUTED_VALUE"""),2023.0)</f>
        <v>2023</v>
      </c>
      <c r="N1064" s="6">
        <f>STANDARDIZE(F:F,'Estatística'!$E$2,$M$2)</f>
        <v>0.5840127168</v>
      </c>
      <c r="O1064" s="6">
        <f>STANDARDIZE(F:F,'Estatística'!$C$2,$L$2)</f>
        <v>0.4398581919</v>
      </c>
    </row>
    <row r="1065" ht="15.75" customHeight="1">
      <c r="A1065" s="1">
        <v>55.0</v>
      </c>
      <c r="B1065" s="2" t="s">
        <v>182</v>
      </c>
      <c r="C1065" s="2" t="s">
        <v>183</v>
      </c>
      <c r="D1065" s="2" t="s">
        <v>25</v>
      </c>
      <c r="E1065" s="2" t="s">
        <v>27</v>
      </c>
      <c r="F1065" s="3">
        <v>14.08</v>
      </c>
      <c r="G1065" s="4">
        <v>45123.0</v>
      </c>
      <c r="H1065" s="5">
        <f>IFERROR(__xludf.DUMMYFUNCTION("SPLIT(G1065,""/"",TRUE)"),16.0)</f>
        <v>16</v>
      </c>
      <c r="I1065" s="5">
        <f>IFERROR(__xludf.DUMMYFUNCTION("""COMPUTED_VALUE"""),7.0)</f>
        <v>7</v>
      </c>
      <c r="J1065" s="5">
        <f>IFERROR(__xludf.DUMMYFUNCTION("""COMPUTED_VALUE"""),2023.0)</f>
        <v>2023</v>
      </c>
      <c r="N1065" s="6">
        <f>STANDARDIZE(F:F,'Estatística'!$E$2,$M$2)</f>
        <v>-0.6273275072</v>
      </c>
      <c r="O1065" s="6">
        <f>STANDARDIZE(F:F,'Estatística'!$C$2,$L$2)</f>
        <v>0.1618131172</v>
      </c>
    </row>
    <row r="1066" ht="15.75" customHeight="1">
      <c r="A1066" s="1">
        <v>26.0</v>
      </c>
      <c r="B1066" s="2" t="s">
        <v>191</v>
      </c>
      <c r="C1066" s="2" t="s">
        <v>192</v>
      </c>
      <c r="D1066" s="2" t="s">
        <v>25</v>
      </c>
      <c r="E1066" s="2" t="s">
        <v>28</v>
      </c>
      <c r="F1066" s="3">
        <v>36.13</v>
      </c>
      <c r="G1066" s="4">
        <v>45123.0</v>
      </c>
      <c r="H1066" s="5">
        <f>IFERROR(__xludf.DUMMYFUNCTION("SPLIT(G1066,""/"",TRUE)"),16.0)</f>
        <v>16</v>
      </c>
      <c r="I1066" s="5">
        <f>IFERROR(__xludf.DUMMYFUNCTION("""COMPUTED_VALUE"""),7.0)</f>
        <v>7</v>
      </c>
      <c r="J1066" s="5">
        <f>IFERROR(__xludf.DUMMYFUNCTION("""COMPUTED_VALUE"""),2023.0)</f>
        <v>2023</v>
      </c>
      <c r="N1066" s="6">
        <f>STANDARDIZE(F:F,'Estatística'!$E$2,$M$2)</f>
        <v>0.5889772259</v>
      </c>
      <c r="O1066" s="6">
        <f>STANDARDIZE(F:F,'Estatística'!$C$2,$L$2)</f>
        <v>0.4409977209</v>
      </c>
    </row>
    <row r="1067" ht="15.75" customHeight="1">
      <c r="A1067" s="1">
        <v>42.0</v>
      </c>
      <c r="B1067" s="2" t="s">
        <v>75</v>
      </c>
      <c r="C1067" s="2" t="s">
        <v>150</v>
      </c>
      <c r="D1067" s="2" t="s">
        <v>25</v>
      </c>
      <c r="E1067" s="2" t="s">
        <v>33</v>
      </c>
      <c r="F1067" s="3">
        <v>22.66</v>
      </c>
      <c r="G1067" s="4">
        <v>45123.0</v>
      </c>
      <c r="H1067" s="5">
        <f>IFERROR(__xludf.DUMMYFUNCTION("SPLIT(G1067,""/"",TRUE)"),16.0)</f>
        <v>16</v>
      </c>
      <c r="I1067" s="5">
        <f>IFERROR(__xludf.DUMMYFUNCTION("""COMPUTED_VALUE"""),7.0)</f>
        <v>7</v>
      </c>
      <c r="J1067" s="5">
        <f>IFERROR(__xludf.DUMMYFUNCTION("""COMPUTED_VALUE"""),2023.0)</f>
        <v>2023</v>
      </c>
      <c r="N1067" s="6">
        <f>STANDARDIZE(F:F,'Estatística'!$E$2,$M$2)</f>
        <v>-0.1540443049</v>
      </c>
      <c r="O1067" s="6">
        <f>STANDARDIZE(F:F,'Estatística'!$C$2,$L$2)</f>
        <v>0.2704482147</v>
      </c>
    </row>
    <row r="1068" ht="15.75" customHeight="1">
      <c r="A1068" s="1">
        <v>85.0</v>
      </c>
      <c r="B1068" s="2" t="s">
        <v>178</v>
      </c>
      <c r="C1068" s="2" t="s">
        <v>179</v>
      </c>
      <c r="D1068" s="2" t="s">
        <v>25</v>
      </c>
      <c r="E1068" s="2" t="s">
        <v>21</v>
      </c>
      <c r="F1068" s="3">
        <v>12.09</v>
      </c>
      <c r="G1068" s="4">
        <v>45123.0</v>
      </c>
      <c r="H1068" s="5">
        <f>IFERROR(__xludf.DUMMYFUNCTION("SPLIT(G1068,""/"",TRUE)"),16.0)</f>
        <v>16</v>
      </c>
      <c r="I1068" s="5">
        <f>IFERROR(__xludf.DUMMYFUNCTION("""COMPUTED_VALUE"""),7.0)</f>
        <v>7</v>
      </c>
      <c r="J1068" s="5">
        <f>IFERROR(__xludf.DUMMYFUNCTION("""COMPUTED_VALUE"""),2023.0)</f>
        <v>2023</v>
      </c>
      <c r="N1068" s="6">
        <f>STANDARDIZE(F:F,'Estatística'!$E$2,$M$2)</f>
        <v>-0.7370983198</v>
      </c>
      <c r="O1068" s="6">
        <f>STANDARDIZE(F:F,'Estatística'!$C$2,$L$2)</f>
        <v>0.136616865</v>
      </c>
    </row>
    <row r="1069" ht="15.75" customHeight="1">
      <c r="A1069" s="1">
        <v>15.0</v>
      </c>
      <c r="B1069" s="2" t="s">
        <v>53</v>
      </c>
      <c r="C1069" s="2" t="s">
        <v>54</v>
      </c>
      <c r="D1069" s="2" t="s">
        <v>25</v>
      </c>
      <c r="E1069" s="2" t="s">
        <v>37</v>
      </c>
      <c r="F1069" s="3">
        <v>15.89</v>
      </c>
      <c r="G1069" s="4">
        <v>45123.0</v>
      </c>
      <c r="H1069" s="5">
        <f>IFERROR(__xludf.DUMMYFUNCTION("SPLIT(G1069,""/"",TRUE)"),16.0)</f>
        <v>16</v>
      </c>
      <c r="I1069" s="5">
        <f>IFERROR(__xludf.DUMMYFUNCTION("""COMPUTED_VALUE"""),7.0)</f>
        <v>7</v>
      </c>
      <c r="J1069" s="5">
        <f>IFERROR(__xludf.DUMMYFUNCTION("""COMPUTED_VALUE"""),2023.0)</f>
        <v>2023</v>
      </c>
      <c r="N1069" s="6">
        <f>STANDARDIZE(F:F,'Estatística'!$E$2,$M$2)</f>
        <v>-0.5274857128</v>
      </c>
      <c r="O1069" s="6">
        <f>STANDARDIZE(F:F,'Estatística'!$C$2,$L$2)</f>
        <v>0.1847303115</v>
      </c>
    </row>
    <row r="1070" ht="15.75" customHeight="1">
      <c r="A1070" s="1">
        <v>78.0</v>
      </c>
      <c r="B1070" s="2" t="s">
        <v>23</v>
      </c>
      <c r="C1070" s="2" t="s">
        <v>24</v>
      </c>
      <c r="D1070" s="2" t="s">
        <v>25</v>
      </c>
      <c r="E1070" s="2" t="s">
        <v>38</v>
      </c>
      <c r="F1070" s="3">
        <v>2.93</v>
      </c>
      <c r="G1070" s="4">
        <v>45123.0</v>
      </c>
      <c r="H1070" s="5">
        <f>IFERROR(__xludf.DUMMYFUNCTION("SPLIT(G1070,""/"",TRUE)"),16.0)</f>
        <v>16</v>
      </c>
      <c r="I1070" s="5">
        <f>IFERROR(__xludf.DUMMYFUNCTION("""COMPUTED_VALUE"""),7.0)</f>
        <v>7</v>
      </c>
      <c r="J1070" s="5">
        <f>IFERROR(__xludf.DUMMYFUNCTION("""COMPUTED_VALUE"""),2023.0)</f>
        <v>2023</v>
      </c>
      <c r="N1070" s="6">
        <f>STANDARDIZE(F:F,'Estatística'!$E$2,$M$2)</f>
        <v>-1.242375025</v>
      </c>
      <c r="O1070" s="6">
        <f>STANDARDIZE(F:F,'Estatística'!$C$2,$L$2)</f>
        <v>0.02063813624</v>
      </c>
    </row>
    <row r="1071" ht="15.75" customHeight="1">
      <c r="A1071" s="1">
        <v>43.0</v>
      </c>
      <c r="B1071" s="2" t="s">
        <v>77</v>
      </c>
      <c r="C1071" s="2" t="s">
        <v>78</v>
      </c>
      <c r="D1071" s="2" t="s">
        <v>25</v>
      </c>
      <c r="E1071" s="2" t="s">
        <v>70</v>
      </c>
      <c r="F1071" s="3">
        <v>10.99</v>
      </c>
      <c r="G1071" s="4">
        <v>45123.0</v>
      </c>
      <c r="H1071" s="5">
        <f>IFERROR(__xludf.DUMMYFUNCTION("SPLIT(G1071,""/"",TRUE)"),16.0)</f>
        <v>16</v>
      </c>
      <c r="I1071" s="5">
        <f>IFERROR(__xludf.DUMMYFUNCTION("""COMPUTED_VALUE"""),7.0)</f>
        <v>7</v>
      </c>
      <c r="J1071" s="5">
        <f>IFERROR(__xludf.DUMMYFUNCTION("""COMPUTED_VALUE"""),2023.0)</f>
        <v>2023</v>
      </c>
      <c r="N1071" s="6">
        <f>STANDARDIZE(F:F,'Estatística'!$E$2,$M$2)</f>
        <v>-0.7977756534</v>
      </c>
      <c r="O1071" s="6">
        <f>STANDARDIZE(F:F,'Estatística'!$C$2,$L$2)</f>
        <v>0.1226892884</v>
      </c>
    </row>
    <row r="1072" ht="15.75" customHeight="1">
      <c r="A1072" s="1">
        <v>59.0</v>
      </c>
      <c r="B1072" s="2" t="s">
        <v>84</v>
      </c>
      <c r="C1072" s="2" t="s">
        <v>85</v>
      </c>
      <c r="D1072" s="2" t="s">
        <v>25</v>
      </c>
      <c r="E1072" s="2" t="s">
        <v>38</v>
      </c>
      <c r="F1072" s="3">
        <v>2.49</v>
      </c>
      <c r="G1072" s="4">
        <v>45123.0</v>
      </c>
      <c r="H1072" s="5">
        <f>IFERROR(__xludf.DUMMYFUNCTION("SPLIT(G1072,""/"",TRUE)"),16.0)</f>
        <v>16</v>
      </c>
      <c r="I1072" s="5">
        <f>IFERROR(__xludf.DUMMYFUNCTION("""COMPUTED_VALUE"""),7.0)</f>
        <v>7</v>
      </c>
      <c r="J1072" s="5">
        <f>IFERROR(__xludf.DUMMYFUNCTION("""COMPUTED_VALUE"""),2023.0)</f>
        <v>2023</v>
      </c>
      <c r="N1072" s="6">
        <f>STANDARDIZE(F:F,'Estatística'!$E$2,$M$2)</f>
        <v>-1.266645959</v>
      </c>
      <c r="O1072" s="6">
        <f>STANDARDIZE(F:F,'Estatística'!$C$2,$L$2)</f>
        <v>0.0150671056</v>
      </c>
    </row>
    <row r="1073" ht="15.75" customHeight="1">
      <c r="A1073" s="1">
        <v>20.0</v>
      </c>
      <c r="B1073" s="2" t="s">
        <v>141</v>
      </c>
      <c r="C1073" s="2" t="s">
        <v>142</v>
      </c>
      <c r="D1073" s="2" t="s">
        <v>25</v>
      </c>
      <c r="E1073" s="2" t="s">
        <v>37</v>
      </c>
      <c r="F1073" s="3">
        <v>12.23</v>
      </c>
      <c r="G1073" s="4">
        <v>45124.0</v>
      </c>
      <c r="H1073" s="5">
        <f>IFERROR(__xludf.DUMMYFUNCTION("SPLIT(G1073,""/"",TRUE)"),17.0)</f>
        <v>17</v>
      </c>
      <c r="I1073" s="5">
        <f>IFERROR(__xludf.DUMMYFUNCTION("""COMPUTED_VALUE"""),7.0)</f>
        <v>7</v>
      </c>
      <c r="J1073" s="5">
        <f>IFERROR(__xludf.DUMMYFUNCTION("""COMPUTED_VALUE"""),2023.0)</f>
        <v>2023</v>
      </c>
      <c r="N1073" s="6">
        <f>STANDARDIZE(F:F,'Estatística'!$E$2,$M$2)</f>
        <v>-0.7293757501</v>
      </c>
      <c r="O1073" s="6">
        <f>STANDARDIZE(F:F,'Estatística'!$C$2,$L$2)</f>
        <v>0.1383894657</v>
      </c>
    </row>
    <row r="1074" ht="15.75" customHeight="1">
      <c r="A1074" s="1">
        <v>33.0</v>
      </c>
      <c r="B1074" s="2" t="s">
        <v>171</v>
      </c>
      <c r="C1074" s="2" t="s">
        <v>172</v>
      </c>
      <c r="D1074" s="2" t="s">
        <v>19</v>
      </c>
      <c r="E1074" s="2" t="s">
        <v>44</v>
      </c>
      <c r="F1074" s="3">
        <v>38.58</v>
      </c>
      <c r="G1074" s="4">
        <v>45124.0</v>
      </c>
      <c r="H1074" s="5">
        <f>IFERROR(__xludf.DUMMYFUNCTION("SPLIT(G1074,""/"",TRUE)"),17.0)</f>
        <v>17</v>
      </c>
      <c r="I1074" s="5">
        <f>IFERROR(__xludf.DUMMYFUNCTION("""COMPUTED_VALUE"""),7.0)</f>
        <v>7</v>
      </c>
      <c r="J1074" s="5">
        <f>IFERROR(__xludf.DUMMYFUNCTION("""COMPUTED_VALUE"""),2023.0)</f>
        <v>2023</v>
      </c>
      <c r="N1074" s="6">
        <f>STANDARDIZE(F:F,'Estatística'!$E$2,$M$2)</f>
        <v>0.7241221962</v>
      </c>
      <c r="O1074" s="6">
        <f>STANDARDIZE(F:F,'Estatística'!$C$2,$L$2)</f>
        <v>0.4720182325</v>
      </c>
    </row>
    <row r="1075" ht="15.75" customHeight="1">
      <c r="A1075" s="1">
        <v>45.0</v>
      </c>
      <c r="B1075" s="2" t="s">
        <v>201</v>
      </c>
      <c r="C1075" s="2" t="s">
        <v>202</v>
      </c>
      <c r="D1075" s="2" t="s">
        <v>25</v>
      </c>
      <c r="E1075" s="2" t="s">
        <v>48</v>
      </c>
      <c r="F1075" s="3">
        <v>63.55</v>
      </c>
      <c r="G1075" s="4">
        <v>45124.0</v>
      </c>
      <c r="H1075" s="5">
        <f>IFERROR(__xludf.DUMMYFUNCTION("SPLIT(G1075,""/"",TRUE)"),17.0)</f>
        <v>17</v>
      </c>
      <c r="I1075" s="5">
        <f>IFERROR(__xludf.DUMMYFUNCTION("""COMPUTED_VALUE"""),7.0)</f>
        <v>7</v>
      </c>
      <c r="J1075" s="5">
        <f>IFERROR(__xludf.DUMMYFUNCTION("""COMPUTED_VALUE"""),2023.0)</f>
        <v>2023</v>
      </c>
      <c r="N1075" s="6">
        <f>STANDARDIZE(F:F,'Estatística'!$E$2,$M$2)</f>
        <v>2.101497669</v>
      </c>
      <c r="O1075" s="6">
        <f>STANDARDIZE(F:F,'Estatística'!$C$2,$L$2)</f>
        <v>0.7881742213</v>
      </c>
    </row>
    <row r="1076" ht="15.75" customHeight="1">
      <c r="A1076" s="1">
        <v>86.0</v>
      </c>
      <c r="B1076" s="2" t="s">
        <v>55</v>
      </c>
      <c r="C1076" s="2" t="s">
        <v>56</v>
      </c>
      <c r="D1076" s="2" t="s">
        <v>19</v>
      </c>
      <c r="E1076" s="2" t="s">
        <v>27</v>
      </c>
      <c r="F1076" s="3">
        <v>13.69</v>
      </c>
      <c r="G1076" s="4">
        <v>45124.0</v>
      </c>
      <c r="H1076" s="5">
        <f>IFERROR(__xludf.DUMMYFUNCTION("SPLIT(G1076,""/"",TRUE)"),17.0)</f>
        <v>17</v>
      </c>
      <c r="I1076" s="5">
        <f>IFERROR(__xludf.DUMMYFUNCTION("""COMPUTED_VALUE"""),7.0)</f>
        <v>7</v>
      </c>
      <c r="J1076" s="5">
        <f>IFERROR(__xludf.DUMMYFUNCTION("""COMPUTED_VALUE"""),2023.0)</f>
        <v>2023</v>
      </c>
      <c r="N1076" s="6">
        <f>STANDARDIZE(F:F,'Estatística'!$E$2,$M$2)</f>
        <v>-0.64884038</v>
      </c>
      <c r="O1076" s="6">
        <f>STANDARDIZE(F:F,'Estatística'!$C$2,$L$2)</f>
        <v>0.1568751583</v>
      </c>
    </row>
    <row r="1077" ht="15.75" customHeight="1">
      <c r="A1077" s="1">
        <v>91.0</v>
      </c>
      <c r="B1077" s="2" t="s">
        <v>92</v>
      </c>
      <c r="C1077" s="2" t="s">
        <v>93</v>
      </c>
      <c r="D1077" s="2" t="s">
        <v>25</v>
      </c>
      <c r="E1077" s="2" t="s">
        <v>45</v>
      </c>
      <c r="F1077" s="3">
        <v>3.22</v>
      </c>
      <c r="G1077" s="4">
        <v>45124.0</v>
      </c>
      <c r="H1077" s="5">
        <f>IFERROR(__xludf.DUMMYFUNCTION("SPLIT(G1077,""/"",TRUE)"),17.0)</f>
        <v>17</v>
      </c>
      <c r="I1077" s="5">
        <f>IFERROR(__xludf.DUMMYFUNCTION("""COMPUTED_VALUE"""),7.0)</f>
        <v>7</v>
      </c>
      <c r="J1077" s="5">
        <f>IFERROR(__xludf.DUMMYFUNCTION("""COMPUTED_VALUE"""),2023.0)</f>
        <v>2023</v>
      </c>
      <c r="N1077" s="6">
        <f>STANDARDIZE(F:F,'Estatística'!$E$2,$M$2)</f>
        <v>-1.226378274</v>
      </c>
      <c r="O1077" s="6">
        <f>STANDARDIZE(F:F,'Estatística'!$C$2,$L$2)</f>
        <v>0.02430995189</v>
      </c>
    </row>
    <row r="1078" ht="15.75" customHeight="1">
      <c r="A1078" s="1">
        <v>1.0</v>
      </c>
      <c r="B1078" s="2" t="s">
        <v>174</v>
      </c>
      <c r="C1078" s="2" t="s">
        <v>175</v>
      </c>
      <c r="D1078" s="2" t="s">
        <v>19</v>
      </c>
      <c r="E1078" s="2" t="s">
        <v>48</v>
      </c>
      <c r="F1078" s="3">
        <v>68.56</v>
      </c>
      <c r="G1078" s="4">
        <v>45124.0</v>
      </c>
      <c r="H1078" s="5">
        <f>IFERROR(__xludf.DUMMYFUNCTION("SPLIT(G1078,""/"",TRUE)"),17.0)</f>
        <v>17</v>
      </c>
      <c r="I1078" s="5">
        <f>IFERROR(__xludf.DUMMYFUNCTION("""COMPUTED_VALUE"""),7.0)</f>
        <v>7</v>
      </c>
      <c r="J1078" s="5">
        <f>IFERROR(__xludf.DUMMYFUNCTION("""COMPUTED_VALUE"""),2023.0)</f>
        <v>2023</v>
      </c>
      <c r="N1078" s="6">
        <f>STANDARDIZE(F:F,'Estatística'!$E$2,$M$2)</f>
        <v>2.377855343</v>
      </c>
      <c r="O1078" s="6">
        <f>STANDARDIZE(F:F,'Estatística'!$C$2,$L$2)</f>
        <v>0.851608002</v>
      </c>
    </row>
    <row r="1079" ht="15.75" customHeight="1">
      <c r="A1079" s="1">
        <v>23.0</v>
      </c>
      <c r="B1079" s="2" t="s">
        <v>215</v>
      </c>
      <c r="C1079" s="2" t="s">
        <v>216</v>
      </c>
      <c r="D1079" s="2" t="s">
        <v>25</v>
      </c>
      <c r="E1079" s="2" t="s">
        <v>45</v>
      </c>
      <c r="F1079" s="3">
        <v>2.81</v>
      </c>
      <c r="G1079" s="4">
        <v>45125.0</v>
      </c>
      <c r="H1079" s="5">
        <f>IFERROR(__xludf.DUMMYFUNCTION("SPLIT(G1079,""/"",TRUE)"),18.0)</f>
        <v>18</v>
      </c>
      <c r="I1079" s="5">
        <f>IFERROR(__xludf.DUMMYFUNCTION("""COMPUTED_VALUE"""),7.0)</f>
        <v>7</v>
      </c>
      <c r="J1079" s="5">
        <f>IFERROR(__xludf.DUMMYFUNCTION("""COMPUTED_VALUE"""),2023.0)</f>
        <v>2023</v>
      </c>
      <c r="N1079" s="6">
        <f>STANDARDIZE(F:F,'Estatística'!$E$2,$M$2)</f>
        <v>-1.248994371</v>
      </c>
      <c r="O1079" s="6">
        <f>STANDARDIZE(F:F,'Estatística'!$C$2,$L$2)</f>
        <v>0.01911876424</v>
      </c>
    </row>
    <row r="1080" ht="15.75" customHeight="1">
      <c r="A1080" s="1">
        <v>58.0</v>
      </c>
      <c r="B1080" s="2" t="s">
        <v>145</v>
      </c>
      <c r="C1080" s="2" t="s">
        <v>146</v>
      </c>
      <c r="D1080" s="2" t="s">
        <v>25</v>
      </c>
      <c r="E1080" s="2" t="s">
        <v>51</v>
      </c>
      <c r="F1080" s="3">
        <v>60.74</v>
      </c>
      <c r="G1080" s="4">
        <v>45125.0</v>
      </c>
      <c r="H1080" s="5">
        <f>IFERROR(__xludf.DUMMYFUNCTION("SPLIT(G1080,""/"",TRUE)"),18.0)</f>
        <v>18</v>
      </c>
      <c r="I1080" s="5">
        <f>IFERROR(__xludf.DUMMYFUNCTION("""COMPUTED_VALUE"""),7.0)</f>
        <v>7</v>
      </c>
      <c r="J1080" s="5">
        <f>IFERROR(__xludf.DUMMYFUNCTION("""COMPUTED_VALUE"""),2023.0)</f>
        <v>2023</v>
      </c>
      <c r="N1080" s="6">
        <f>STANDARDIZE(F:F,'Estatística'!$E$2,$M$2)</f>
        <v>1.946494663</v>
      </c>
      <c r="O1080" s="6">
        <f>STANDARDIZE(F:F,'Estatística'!$C$2,$L$2)</f>
        <v>0.7525955938</v>
      </c>
    </row>
    <row r="1081" ht="15.75" customHeight="1">
      <c r="A1081" s="1">
        <v>25.0</v>
      </c>
      <c r="B1081" s="2" t="s">
        <v>134</v>
      </c>
      <c r="C1081" s="2" t="s">
        <v>135</v>
      </c>
      <c r="D1081" s="2" t="s">
        <v>25</v>
      </c>
      <c r="E1081" s="2" t="s">
        <v>26</v>
      </c>
      <c r="F1081" s="3">
        <v>52.25</v>
      </c>
      <c r="G1081" s="4">
        <v>45125.0</v>
      </c>
      <c r="H1081" s="5">
        <f>IFERROR(__xludf.DUMMYFUNCTION("SPLIT(G1081,""/"",TRUE)"),18.0)</f>
        <v>18</v>
      </c>
      <c r="I1081" s="5">
        <f>IFERROR(__xludf.DUMMYFUNCTION("""COMPUTED_VALUE"""),7.0)</f>
        <v>7</v>
      </c>
      <c r="J1081" s="5">
        <f>IFERROR(__xludf.DUMMYFUNCTION("""COMPUTED_VALUE"""),2023.0)</f>
        <v>2023</v>
      </c>
      <c r="N1081" s="6">
        <f>STANDARDIZE(F:F,'Estatística'!$E$2,$M$2)</f>
        <v>1.47817597</v>
      </c>
      <c r="O1081" s="6">
        <f>STANDARDIZE(F:F,'Estatística'!$C$2,$L$2)</f>
        <v>0.6451000253</v>
      </c>
    </row>
    <row r="1082" ht="15.75" customHeight="1">
      <c r="A1082" s="1">
        <v>24.0</v>
      </c>
      <c r="B1082" s="2" t="s">
        <v>119</v>
      </c>
      <c r="C1082" s="2" t="s">
        <v>120</v>
      </c>
      <c r="D1082" s="2" t="s">
        <v>19</v>
      </c>
      <c r="E1082" s="2" t="s">
        <v>42</v>
      </c>
      <c r="F1082" s="3">
        <v>16.59</v>
      </c>
      <c r="G1082" s="4">
        <v>45125.0</v>
      </c>
      <c r="H1082" s="5">
        <f>IFERROR(__xludf.DUMMYFUNCTION("SPLIT(G1082,""/"",TRUE)"),18.0)</f>
        <v>18</v>
      </c>
      <c r="I1082" s="5">
        <f>IFERROR(__xludf.DUMMYFUNCTION("""COMPUTED_VALUE"""),7.0)</f>
        <v>7</v>
      </c>
      <c r="J1082" s="5">
        <f>IFERROR(__xludf.DUMMYFUNCTION("""COMPUTED_VALUE"""),2023.0)</f>
        <v>2023</v>
      </c>
      <c r="N1082" s="6">
        <f>STANDARDIZE(F:F,'Estatística'!$E$2,$M$2)</f>
        <v>-0.4888728641</v>
      </c>
      <c r="O1082" s="6">
        <f>STANDARDIZE(F:F,'Estatística'!$C$2,$L$2)</f>
        <v>0.1935933148</v>
      </c>
    </row>
    <row r="1083" ht="15.75" customHeight="1">
      <c r="A1083" s="1">
        <v>88.0</v>
      </c>
      <c r="B1083" s="2" t="s">
        <v>180</v>
      </c>
      <c r="C1083" s="2" t="s">
        <v>186</v>
      </c>
      <c r="D1083" s="2" t="s">
        <v>25</v>
      </c>
      <c r="E1083" s="2" t="s">
        <v>42</v>
      </c>
      <c r="F1083" s="3">
        <v>8.52</v>
      </c>
      <c r="G1083" s="4">
        <v>45125.0</v>
      </c>
      <c r="H1083" s="5">
        <f>IFERROR(__xludf.DUMMYFUNCTION("SPLIT(G1083,""/"",TRUE)"),18.0)</f>
        <v>18</v>
      </c>
      <c r="I1083" s="5">
        <f>IFERROR(__xludf.DUMMYFUNCTION("""COMPUTED_VALUE"""),7.0)</f>
        <v>7</v>
      </c>
      <c r="J1083" s="5">
        <f>IFERROR(__xludf.DUMMYFUNCTION("""COMPUTED_VALUE"""),2023.0)</f>
        <v>2023</v>
      </c>
      <c r="N1083" s="6">
        <f>STANDARDIZE(F:F,'Estatística'!$E$2,$M$2)</f>
        <v>-0.934023848</v>
      </c>
      <c r="O1083" s="6">
        <f>STANDARDIZE(F:F,'Estatística'!$C$2,$L$2)</f>
        <v>0.09141554824</v>
      </c>
    </row>
    <row r="1084" ht="15.75" customHeight="1">
      <c r="A1084" s="1">
        <v>47.0</v>
      </c>
      <c r="B1084" s="2" t="s">
        <v>100</v>
      </c>
      <c r="C1084" s="2" t="s">
        <v>101</v>
      </c>
      <c r="D1084" s="2" t="s">
        <v>19</v>
      </c>
      <c r="E1084" s="2" t="s">
        <v>48</v>
      </c>
      <c r="F1084" s="3">
        <v>58.77</v>
      </c>
      <c r="G1084" s="4">
        <v>45126.0</v>
      </c>
      <c r="H1084" s="5">
        <f>IFERROR(__xludf.DUMMYFUNCTION("SPLIT(G1084,""/"",TRUE)"),19.0)</f>
        <v>19</v>
      </c>
      <c r="I1084" s="5">
        <f>IFERROR(__xludf.DUMMYFUNCTION("""COMPUTED_VALUE"""),7.0)</f>
        <v>7</v>
      </c>
      <c r="J1084" s="5">
        <f>IFERROR(__xludf.DUMMYFUNCTION("""COMPUTED_VALUE"""),2023.0)</f>
        <v>2023</v>
      </c>
      <c r="N1084" s="6">
        <f>STANDARDIZE(F:F,'Estatística'!$E$2,$M$2)</f>
        <v>1.837827074</v>
      </c>
      <c r="O1084" s="6">
        <f>STANDARDIZE(F:F,'Estatística'!$C$2,$L$2)</f>
        <v>0.7276525703</v>
      </c>
    </row>
    <row r="1085" ht="15.75" customHeight="1">
      <c r="A1085" s="1">
        <v>76.0</v>
      </c>
      <c r="B1085" s="2" t="s">
        <v>193</v>
      </c>
      <c r="C1085" s="2" t="s">
        <v>194</v>
      </c>
      <c r="D1085" s="2" t="s">
        <v>19</v>
      </c>
      <c r="E1085" s="2" t="s">
        <v>26</v>
      </c>
      <c r="F1085" s="3">
        <v>43.53</v>
      </c>
      <c r="G1085" s="4">
        <v>45126.0</v>
      </c>
      <c r="H1085" s="5">
        <f>IFERROR(__xludf.DUMMYFUNCTION("SPLIT(G1085,""/"",TRUE)"),19.0)</f>
        <v>19</v>
      </c>
      <c r="I1085" s="5">
        <f>IFERROR(__xludf.DUMMYFUNCTION("""COMPUTED_VALUE"""),7.0)</f>
        <v>7</v>
      </c>
      <c r="J1085" s="5">
        <f>IFERROR(__xludf.DUMMYFUNCTION("""COMPUTED_VALUE"""),2023.0)</f>
        <v>2023</v>
      </c>
      <c r="N1085" s="6">
        <f>STANDARDIZE(F:F,'Estatística'!$E$2,$M$2)</f>
        <v>0.9971701975</v>
      </c>
      <c r="O1085" s="6">
        <f>STANDARDIZE(F:F,'Estatística'!$C$2,$L$2)</f>
        <v>0.5346923272</v>
      </c>
    </row>
    <row r="1086" ht="15.75" customHeight="1">
      <c r="A1086" s="1">
        <v>89.0</v>
      </c>
      <c r="B1086" s="2" t="s">
        <v>115</v>
      </c>
      <c r="C1086" s="2" t="s">
        <v>116</v>
      </c>
      <c r="D1086" s="2" t="s">
        <v>25</v>
      </c>
      <c r="E1086" s="2" t="s">
        <v>51</v>
      </c>
      <c r="F1086" s="3">
        <v>78.34</v>
      </c>
      <c r="G1086" s="4">
        <v>45126.0</v>
      </c>
      <c r="H1086" s="5">
        <f>IFERROR(__xludf.DUMMYFUNCTION("SPLIT(G1086,""/"",TRUE)"),19.0)</f>
        <v>19</v>
      </c>
      <c r="I1086" s="5">
        <f>IFERROR(__xludf.DUMMYFUNCTION("""COMPUTED_VALUE"""),7.0)</f>
        <v>7</v>
      </c>
      <c r="J1086" s="5">
        <f>IFERROR(__xludf.DUMMYFUNCTION("""COMPUTED_VALUE"""),2023.0)</f>
        <v>2023</v>
      </c>
      <c r="N1086" s="6">
        <f>STANDARDIZE(F:F,'Estatística'!$E$2,$M$2)</f>
        <v>2.917332001</v>
      </c>
      <c r="O1086" s="6">
        <f>STANDARDIZE(F:F,'Estatística'!$C$2,$L$2)</f>
        <v>0.9754368194</v>
      </c>
    </row>
    <row r="1087" ht="15.75" customHeight="1">
      <c r="A1087" s="1">
        <v>1.0</v>
      </c>
      <c r="B1087" s="2" t="s">
        <v>174</v>
      </c>
      <c r="C1087" s="2" t="s">
        <v>175</v>
      </c>
      <c r="D1087" s="2" t="s">
        <v>19</v>
      </c>
      <c r="E1087" s="2" t="s">
        <v>42</v>
      </c>
      <c r="F1087" s="3">
        <v>8.52</v>
      </c>
      <c r="G1087" s="4">
        <v>45126.0</v>
      </c>
      <c r="H1087" s="5">
        <f>IFERROR(__xludf.DUMMYFUNCTION("SPLIT(G1087,""/"",TRUE)"),19.0)</f>
        <v>19</v>
      </c>
      <c r="I1087" s="5">
        <f>IFERROR(__xludf.DUMMYFUNCTION("""COMPUTED_VALUE"""),7.0)</f>
        <v>7</v>
      </c>
      <c r="J1087" s="5">
        <f>IFERROR(__xludf.DUMMYFUNCTION("""COMPUTED_VALUE"""),2023.0)</f>
        <v>2023</v>
      </c>
      <c r="N1087" s="6">
        <f>STANDARDIZE(F:F,'Estatística'!$E$2,$M$2)</f>
        <v>-0.934023848</v>
      </c>
      <c r="O1087" s="6">
        <f>STANDARDIZE(F:F,'Estatística'!$C$2,$L$2)</f>
        <v>0.09141554824</v>
      </c>
    </row>
    <row r="1088" ht="15.75" customHeight="1">
      <c r="A1088" s="1">
        <v>54.0</v>
      </c>
      <c r="B1088" s="2" t="s">
        <v>71</v>
      </c>
      <c r="C1088" s="2" t="s">
        <v>72</v>
      </c>
      <c r="D1088" s="2" t="s">
        <v>25</v>
      </c>
      <c r="E1088" s="2" t="s">
        <v>31</v>
      </c>
      <c r="F1088" s="3">
        <v>20.45</v>
      </c>
      <c r="G1088" s="4">
        <v>45126.0</v>
      </c>
      <c r="H1088" s="5">
        <f>IFERROR(__xludf.DUMMYFUNCTION("SPLIT(G1088,""/"",TRUE)"),19.0)</f>
        <v>19</v>
      </c>
      <c r="I1088" s="5">
        <f>IFERROR(__xludf.DUMMYFUNCTION("""COMPUTED_VALUE"""),7.0)</f>
        <v>7</v>
      </c>
      <c r="J1088" s="5">
        <f>IFERROR(__xludf.DUMMYFUNCTION("""COMPUTED_VALUE"""),2023.0)</f>
        <v>2023</v>
      </c>
      <c r="N1088" s="6">
        <f>STANDARDIZE(F:F,'Estatística'!$E$2,$M$2)</f>
        <v>-0.2759505843</v>
      </c>
      <c r="O1088" s="6">
        <f>STANDARDIZE(F:F,'Estatística'!$C$2,$L$2)</f>
        <v>0.2424664472</v>
      </c>
    </row>
    <row r="1089" ht="15.75" customHeight="1">
      <c r="A1089" s="1">
        <v>17.0</v>
      </c>
      <c r="B1089" s="2" t="s">
        <v>180</v>
      </c>
      <c r="C1089" s="2" t="s">
        <v>181</v>
      </c>
      <c r="D1089" s="2" t="s">
        <v>25</v>
      </c>
      <c r="E1089" s="2" t="s">
        <v>32</v>
      </c>
      <c r="F1089" s="3">
        <v>56.72</v>
      </c>
      <c r="G1089" s="4">
        <v>45126.0</v>
      </c>
      <c r="H1089" s="5">
        <f>IFERROR(__xludf.DUMMYFUNCTION("SPLIT(G1089,""/"",TRUE)"),19.0)</f>
        <v>19</v>
      </c>
      <c r="I1089" s="5">
        <f>IFERROR(__xludf.DUMMYFUNCTION("""COMPUTED_VALUE"""),7.0)</f>
        <v>7</v>
      </c>
      <c r="J1089" s="5">
        <f>IFERROR(__xludf.DUMMYFUNCTION("""COMPUTED_VALUE"""),2023.0)</f>
        <v>2023</v>
      </c>
      <c r="N1089" s="6">
        <f>STANDARDIZE(F:F,'Estatística'!$E$2,$M$2)</f>
        <v>1.724746589</v>
      </c>
      <c r="O1089" s="6">
        <f>STANDARDIZE(F:F,'Estatística'!$C$2,$L$2)</f>
        <v>0.7016966321</v>
      </c>
    </row>
    <row r="1090" ht="15.75" customHeight="1">
      <c r="A1090" s="1">
        <v>46.0</v>
      </c>
      <c r="B1090" s="2" t="s">
        <v>123</v>
      </c>
      <c r="C1090" s="2" t="s">
        <v>124</v>
      </c>
      <c r="D1090" s="2" t="s">
        <v>25</v>
      </c>
      <c r="E1090" s="2" t="s">
        <v>32</v>
      </c>
      <c r="F1090" s="3">
        <v>48.37</v>
      </c>
      <c r="G1090" s="4">
        <v>45127.0</v>
      </c>
      <c r="H1090" s="5">
        <f>IFERROR(__xludf.DUMMYFUNCTION("SPLIT(G1090,""/"",TRUE)"),20.0)</f>
        <v>20</v>
      </c>
      <c r="I1090" s="5">
        <f>IFERROR(__xludf.DUMMYFUNCTION("""COMPUTED_VALUE"""),7.0)</f>
        <v>7</v>
      </c>
      <c r="J1090" s="5">
        <f>IFERROR(__xludf.DUMMYFUNCTION("""COMPUTED_VALUE"""),2023.0)</f>
        <v>2023</v>
      </c>
      <c r="N1090" s="6">
        <f>STANDARDIZE(F:F,'Estatística'!$E$2,$M$2)</f>
        <v>1.264150465</v>
      </c>
      <c r="O1090" s="6">
        <f>STANDARDIZE(F:F,'Estatística'!$C$2,$L$2)</f>
        <v>0.5959736642</v>
      </c>
    </row>
    <row r="1091" ht="15.75" customHeight="1">
      <c r="A1091" s="1">
        <v>85.0</v>
      </c>
      <c r="B1091" s="2" t="s">
        <v>178</v>
      </c>
      <c r="C1091" s="2" t="s">
        <v>179</v>
      </c>
      <c r="D1091" s="2" t="s">
        <v>25</v>
      </c>
      <c r="E1091" s="2" t="s">
        <v>20</v>
      </c>
      <c r="F1091" s="3">
        <v>10.5</v>
      </c>
      <c r="G1091" s="4">
        <v>45127.0</v>
      </c>
      <c r="H1091" s="5">
        <f>IFERROR(__xludf.DUMMYFUNCTION("SPLIT(G1091,""/"",TRUE)"),20.0)</f>
        <v>20</v>
      </c>
      <c r="I1091" s="5">
        <f>IFERROR(__xludf.DUMMYFUNCTION("""COMPUTED_VALUE"""),7.0)</f>
        <v>7</v>
      </c>
      <c r="J1091" s="5">
        <f>IFERROR(__xludf.DUMMYFUNCTION("""COMPUTED_VALUE"""),2023.0)</f>
        <v>2023</v>
      </c>
      <c r="N1091" s="6">
        <f>STANDARDIZE(F:F,'Estatística'!$E$2,$M$2)</f>
        <v>-0.8248046475</v>
      </c>
      <c r="O1091" s="6">
        <f>STANDARDIZE(F:F,'Estatística'!$C$2,$L$2)</f>
        <v>0.1164851861</v>
      </c>
    </row>
    <row r="1092" ht="15.75" customHeight="1">
      <c r="A1092" s="1">
        <v>94.0</v>
      </c>
      <c r="B1092" s="2" t="s">
        <v>187</v>
      </c>
      <c r="C1092" s="2" t="s">
        <v>217</v>
      </c>
      <c r="D1092" s="2" t="s">
        <v>25</v>
      </c>
      <c r="E1092" s="2" t="s">
        <v>20</v>
      </c>
      <c r="F1092" s="3">
        <v>10.72</v>
      </c>
      <c r="G1092" s="4">
        <v>45127.0</v>
      </c>
      <c r="H1092" s="5">
        <f>IFERROR(__xludf.DUMMYFUNCTION("SPLIT(G1092,""/"",TRUE)"),20.0)</f>
        <v>20</v>
      </c>
      <c r="I1092" s="5">
        <f>IFERROR(__xludf.DUMMYFUNCTION("""COMPUTED_VALUE"""),7.0)</f>
        <v>7</v>
      </c>
      <c r="J1092" s="5">
        <f>IFERROR(__xludf.DUMMYFUNCTION("""COMPUTED_VALUE"""),2023.0)</f>
        <v>2023</v>
      </c>
      <c r="N1092" s="6">
        <f>STANDARDIZE(F:F,'Estatística'!$E$2,$M$2)</f>
        <v>-0.8126691808</v>
      </c>
      <c r="O1092" s="6">
        <f>STANDARDIZE(F:F,'Estatística'!$C$2,$L$2)</f>
        <v>0.1192707014</v>
      </c>
    </row>
    <row r="1093" ht="15.75" customHeight="1">
      <c r="A1093" s="1">
        <v>61.0</v>
      </c>
      <c r="B1093" s="2" t="s">
        <v>86</v>
      </c>
      <c r="C1093" s="2" t="s">
        <v>87</v>
      </c>
      <c r="D1093" s="2" t="s">
        <v>19</v>
      </c>
      <c r="E1093" s="2" t="s">
        <v>70</v>
      </c>
      <c r="F1093" s="3">
        <v>11.19</v>
      </c>
      <c r="G1093" s="4">
        <v>45127.0</v>
      </c>
      <c r="H1093" s="5">
        <f>IFERROR(__xludf.DUMMYFUNCTION("SPLIT(G1093,""/"",TRUE)"),20.0)</f>
        <v>20</v>
      </c>
      <c r="I1093" s="5">
        <f>IFERROR(__xludf.DUMMYFUNCTION("""COMPUTED_VALUE"""),7.0)</f>
        <v>7</v>
      </c>
      <c r="J1093" s="5">
        <f>IFERROR(__xludf.DUMMYFUNCTION("""COMPUTED_VALUE"""),2023.0)</f>
        <v>2023</v>
      </c>
      <c r="N1093" s="6">
        <f>STANDARDIZE(F:F,'Estatística'!$E$2,$M$2)</f>
        <v>-0.786743411</v>
      </c>
      <c r="O1093" s="6">
        <f>STANDARDIZE(F:F,'Estatística'!$C$2,$L$2)</f>
        <v>0.1252215751</v>
      </c>
    </row>
    <row r="1094" ht="15.75" customHeight="1">
      <c r="A1094" s="1">
        <v>36.0</v>
      </c>
      <c r="B1094" s="2" t="s">
        <v>75</v>
      </c>
      <c r="C1094" s="2" t="s">
        <v>76</v>
      </c>
      <c r="D1094" s="2" t="s">
        <v>25</v>
      </c>
      <c r="E1094" s="2" t="s">
        <v>33</v>
      </c>
      <c r="F1094" s="3">
        <v>30.02</v>
      </c>
      <c r="G1094" s="4">
        <v>45128.0</v>
      </c>
      <c r="H1094" s="5">
        <f>IFERROR(__xludf.DUMMYFUNCTION("SPLIT(G1094,""/"",TRUE)"),21.0)</f>
        <v>21</v>
      </c>
      <c r="I1094" s="5">
        <f>IFERROR(__xludf.DUMMYFUNCTION("""COMPUTED_VALUE"""),7.0)</f>
        <v>7</v>
      </c>
      <c r="J1094" s="5">
        <f>IFERROR(__xludf.DUMMYFUNCTION("""COMPUTED_VALUE"""),2023.0)</f>
        <v>2023</v>
      </c>
      <c r="N1094" s="6">
        <f>STANDARDIZE(F:F,'Estatística'!$E$2,$M$2)</f>
        <v>0.2519422182</v>
      </c>
      <c r="O1094" s="6">
        <f>STANDARDIZE(F:F,'Estatística'!$C$2,$L$2)</f>
        <v>0.3636363636</v>
      </c>
    </row>
    <row r="1095" ht="15.75" customHeight="1">
      <c r="A1095" s="1">
        <v>92.0</v>
      </c>
      <c r="B1095" s="2" t="s">
        <v>92</v>
      </c>
      <c r="C1095" s="2" t="s">
        <v>177</v>
      </c>
      <c r="D1095" s="2" t="s">
        <v>25</v>
      </c>
      <c r="E1095" s="2" t="s">
        <v>33</v>
      </c>
      <c r="F1095" s="3">
        <v>22.15</v>
      </c>
      <c r="G1095" s="4">
        <v>45128.0</v>
      </c>
      <c r="H1095" s="5">
        <f>IFERROR(__xludf.DUMMYFUNCTION("SPLIT(G1095,""/"",TRUE)"),21.0)</f>
        <v>21</v>
      </c>
      <c r="I1095" s="5">
        <f>IFERROR(__xludf.DUMMYFUNCTION("""COMPUTED_VALUE"""),7.0)</f>
        <v>7</v>
      </c>
      <c r="J1095" s="5">
        <f>IFERROR(__xludf.DUMMYFUNCTION("""COMPUTED_VALUE"""),2023.0)</f>
        <v>2023</v>
      </c>
      <c r="N1095" s="6">
        <f>STANDARDIZE(F:F,'Estatística'!$E$2,$M$2)</f>
        <v>-0.1821765232</v>
      </c>
      <c r="O1095" s="6">
        <f>STANDARDIZE(F:F,'Estatística'!$C$2,$L$2)</f>
        <v>0.2639908838</v>
      </c>
    </row>
    <row r="1096" ht="15.75" customHeight="1">
      <c r="A1096" s="1">
        <v>58.0</v>
      </c>
      <c r="B1096" s="2" t="s">
        <v>145</v>
      </c>
      <c r="C1096" s="2" t="s">
        <v>146</v>
      </c>
      <c r="D1096" s="2" t="s">
        <v>25</v>
      </c>
      <c r="E1096" s="2" t="s">
        <v>31</v>
      </c>
      <c r="F1096" s="3">
        <v>21.46</v>
      </c>
      <c r="G1096" s="4">
        <v>45128.0</v>
      </c>
      <c r="H1096" s="5">
        <f>IFERROR(__xludf.DUMMYFUNCTION("SPLIT(G1096,""/"",TRUE)"),21.0)</f>
        <v>21</v>
      </c>
      <c r="I1096" s="5">
        <f>IFERROR(__xludf.DUMMYFUNCTION("""COMPUTED_VALUE"""),7.0)</f>
        <v>7</v>
      </c>
      <c r="J1096" s="5">
        <f>IFERROR(__xludf.DUMMYFUNCTION("""COMPUTED_VALUE"""),2023.0)</f>
        <v>2023</v>
      </c>
      <c r="N1096" s="6">
        <f>STANDARDIZE(F:F,'Estatística'!$E$2,$M$2)</f>
        <v>-0.2202377598</v>
      </c>
      <c r="O1096" s="6">
        <f>STANDARDIZE(F:F,'Estatística'!$C$2,$L$2)</f>
        <v>0.2552544948</v>
      </c>
    </row>
    <row r="1097" ht="15.75" customHeight="1">
      <c r="A1097" s="1">
        <v>25.0</v>
      </c>
      <c r="B1097" s="2" t="s">
        <v>134</v>
      </c>
      <c r="C1097" s="2" t="s">
        <v>135</v>
      </c>
      <c r="D1097" s="2" t="s">
        <v>25</v>
      </c>
      <c r="E1097" s="2" t="s">
        <v>21</v>
      </c>
      <c r="F1097" s="3">
        <v>14.96</v>
      </c>
      <c r="G1097" s="4">
        <v>45129.0</v>
      </c>
      <c r="H1097" s="5">
        <f>IFERROR(__xludf.DUMMYFUNCTION("SPLIT(G1097,""/"",TRUE)"),22.0)</f>
        <v>22</v>
      </c>
      <c r="I1097" s="5">
        <f>IFERROR(__xludf.DUMMYFUNCTION("""COMPUTED_VALUE"""),7.0)</f>
        <v>7</v>
      </c>
      <c r="J1097" s="5">
        <f>IFERROR(__xludf.DUMMYFUNCTION("""COMPUTED_VALUE"""),2023.0)</f>
        <v>2023</v>
      </c>
      <c r="N1097" s="6">
        <f>STANDARDIZE(F:F,'Estatística'!$E$2,$M$2)</f>
        <v>-0.5787856403</v>
      </c>
      <c r="O1097" s="6">
        <f>STANDARDIZE(F:F,'Estatística'!$C$2,$L$2)</f>
        <v>0.1729551785</v>
      </c>
    </row>
    <row r="1098" ht="15.75" customHeight="1">
      <c r="A1098" s="1">
        <v>22.0</v>
      </c>
      <c r="B1098" s="2" t="s">
        <v>111</v>
      </c>
      <c r="C1098" s="2" t="s">
        <v>112</v>
      </c>
      <c r="D1098" s="2" t="s">
        <v>25</v>
      </c>
      <c r="E1098" s="2" t="s">
        <v>70</v>
      </c>
      <c r="F1098" s="3">
        <v>11.03</v>
      </c>
      <c r="G1098" s="4">
        <v>45129.0</v>
      </c>
      <c r="H1098" s="5">
        <f>IFERROR(__xludf.DUMMYFUNCTION("SPLIT(G1098,""/"",TRUE)"),22.0)</f>
        <v>22</v>
      </c>
      <c r="I1098" s="5">
        <f>IFERROR(__xludf.DUMMYFUNCTION("""COMPUTED_VALUE"""),7.0)</f>
        <v>7</v>
      </c>
      <c r="J1098" s="5">
        <f>IFERROR(__xludf.DUMMYFUNCTION("""COMPUTED_VALUE"""),2023.0)</f>
        <v>2023</v>
      </c>
      <c r="N1098" s="6">
        <f>STANDARDIZE(F:F,'Estatística'!$E$2,$M$2)</f>
        <v>-0.7955692049</v>
      </c>
      <c r="O1098" s="6">
        <f>STANDARDIZE(F:F,'Estatística'!$C$2,$L$2)</f>
        <v>0.1231957458</v>
      </c>
    </row>
    <row r="1099" ht="15.75" customHeight="1">
      <c r="A1099" s="1">
        <v>88.0</v>
      </c>
      <c r="B1099" s="2" t="s">
        <v>180</v>
      </c>
      <c r="C1099" s="2" t="s">
        <v>186</v>
      </c>
      <c r="D1099" s="2" t="s">
        <v>25</v>
      </c>
      <c r="E1099" s="2" t="s">
        <v>26</v>
      </c>
      <c r="F1099" s="3">
        <v>36.26</v>
      </c>
      <c r="G1099" s="4">
        <v>45129.0</v>
      </c>
      <c r="H1099" s="5">
        <f>IFERROR(__xludf.DUMMYFUNCTION("SPLIT(G1099,""/"",TRUE)"),22.0)</f>
        <v>22</v>
      </c>
      <c r="I1099" s="5">
        <f>IFERROR(__xludf.DUMMYFUNCTION("""COMPUTED_VALUE"""),7.0)</f>
        <v>7</v>
      </c>
      <c r="J1099" s="5">
        <f>IFERROR(__xludf.DUMMYFUNCTION("""COMPUTED_VALUE"""),2023.0)</f>
        <v>2023</v>
      </c>
      <c r="N1099" s="6">
        <f>STANDARDIZE(F:F,'Estatística'!$E$2,$M$2)</f>
        <v>0.5961481835</v>
      </c>
      <c r="O1099" s="6">
        <f>STANDARDIZE(F:F,'Estatística'!$C$2,$L$2)</f>
        <v>0.4426437073</v>
      </c>
    </row>
    <row r="1100" ht="15.75" customHeight="1">
      <c r="A1100" s="1">
        <v>8.0</v>
      </c>
      <c r="B1100" s="2" t="s">
        <v>88</v>
      </c>
      <c r="C1100" s="2" t="s">
        <v>89</v>
      </c>
      <c r="D1100" s="2" t="s">
        <v>25</v>
      </c>
      <c r="E1100" s="2" t="s">
        <v>51</v>
      </c>
      <c r="F1100" s="3">
        <v>62.55</v>
      </c>
      <c r="G1100" s="4">
        <v>45129.0</v>
      </c>
      <c r="H1100" s="5">
        <f>IFERROR(__xludf.DUMMYFUNCTION("SPLIT(G1100,""/"",TRUE)"),22.0)</f>
        <v>22</v>
      </c>
      <c r="I1100" s="5">
        <f>IFERROR(__xludf.DUMMYFUNCTION("""COMPUTED_VALUE"""),7.0)</f>
        <v>7</v>
      </c>
      <c r="J1100" s="5">
        <f>IFERROR(__xludf.DUMMYFUNCTION("""COMPUTED_VALUE"""),2023.0)</f>
        <v>2023</v>
      </c>
      <c r="N1100" s="6">
        <f>STANDARDIZE(F:F,'Estatística'!$E$2,$M$2)</f>
        <v>2.046336457</v>
      </c>
      <c r="O1100" s="6">
        <f>STANDARDIZE(F:F,'Estatística'!$C$2,$L$2)</f>
        <v>0.775512788</v>
      </c>
    </row>
    <row r="1101" ht="15.75" customHeight="1">
      <c r="A1101" s="1">
        <v>16.0</v>
      </c>
      <c r="B1101" s="2" t="s">
        <v>155</v>
      </c>
      <c r="C1101" s="2" t="s">
        <v>156</v>
      </c>
      <c r="D1101" s="2" t="s">
        <v>19</v>
      </c>
      <c r="E1101" s="2" t="s">
        <v>44</v>
      </c>
      <c r="F1101" s="3">
        <v>32.68</v>
      </c>
      <c r="G1101" s="4">
        <v>45130.0</v>
      </c>
      <c r="H1101" s="5">
        <f>IFERROR(__xludf.DUMMYFUNCTION("SPLIT(G1101,""/"",TRUE)"),23.0)</f>
        <v>23</v>
      </c>
      <c r="I1101" s="5">
        <f>IFERROR(__xludf.DUMMYFUNCTION("""COMPUTED_VALUE"""),7.0)</f>
        <v>7</v>
      </c>
      <c r="J1101" s="5">
        <f>IFERROR(__xludf.DUMMYFUNCTION("""COMPUTED_VALUE"""),2023.0)</f>
        <v>2023</v>
      </c>
      <c r="N1101" s="6">
        <f>STANDARDIZE(F:F,'Estatística'!$E$2,$M$2)</f>
        <v>0.3986710432</v>
      </c>
      <c r="O1101" s="6">
        <f>STANDARDIZE(F:F,'Estatística'!$C$2,$L$2)</f>
        <v>0.3973157761</v>
      </c>
    </row>
    <row r="1102" ht="15.75" customHeight="1">
      <c r="A1102" s="1">
        <v>44.0</v>
      </c>
      <c r="B1102" s="2" t="s">
        <v>195</v>
      </c>
      <c r="C1102" s="2" t="s">
        <v>196</v>
      </c>
      <c r="D1102" s="2" t="s">
        <v>25</v>
      </c>
      <c r="E1102" s="2" t="s">
        <v>44</v>
      </c>
      <c r="F1102" s="3">
        <v>36.54</v>
      </c>
      <c r="G1102" s="4">
        <v>45130.0</v>
      </c>
      <c r="H1102" s="5">
        <f>IFERROR(__xludf.DUMMYFUNCTION("SPLIT(G1102,""/"",TRUE)"),23.0)</f>
        <v>23</v>
      </c>
      <c r="I1102" s="5">
        <f>IFERROR(__xludf.DUMMYFUNCTION("""COMPUTED_VALUE"""),7.0)</f>
        <v>7</v>
      </c>
      <c r="J1102" s="5">
        <f>IFERROR(__xludf.DUMMYFUNCTION("""COMPUTED_VALUE"""),2023.0)</f>
        <v>2023</v>
      </c>
      <c r="N1102" s="6">
        <f>STANDARDIZE(F:F,'Estatística'!$E$2,$M$2)</f>
        <v>0.611593323</v>
      </c>
      <c r="O1102" s="6">
        <f>STANDARDIZE(F:F,'Estatística'!$C$2,$L$2)</f>
        <v>0.4461889086</v>
      </c>
    </row>
    <row r="1103" ht="15.75" customHeight="1">
      <c r="A1103" s="1">
        <v>72.0</v>
      </c>
      <c r="B1103" s="2" t="s">
        <v>113</v>
      </c>
      <c r="C1103" s="2" t="s">
        <v>114</v>
      </c>
      <c r="D1103" s="2" t="s">
        <v>19</v>
      </c>
      <c r="E1103" s="2" t="s">
        <v>20</v>
      </c>
      <c r="F1103" s="3">
        <v>10.59</v>
      </c>
      <c r="G1103" s="4">
        <v>45130.0</v>
      </c>
      <c r="H1103" s="5">
        <f>IFERROR(__xludf.DUMMYFUNCTION("SPLIT(G1103,""/"",TRUE)"),23.0)</f>
        <v>23</v>
      </c>
      <c r="I1103" s="5">
        <f>IFERROR(__xludf.DUMMYFUNCTION("""COMPUTED_VALUE"""),7.0)</f>
        <v>7</v>
      </c>
      <c r="J1103" s="5">
        <f>IFERROR(__xludf.DUMMYFUNCTION("""COMPUTED_VALUE"""),2023.0)</f>
        <v>2023</v>
      </c>
      <c r="N1103" s="6">
        <f>STANDARDIZE(F:F,'Estatística'!$E$2,$M$2)</f>
        <v>-0.8198401384</v>
      </c>
      <c r="O1103" s="6">
        <f>STANDARDIZE(F:F,'Estatística'!$C$2,$L$2)</f>
        <v>0.1176247151</v>
      </c>
    </row>
    <row r="1104" ht="15.75" customHeight="1">
      <c r="A1104" s="1">
        <v>80.0</v>
      </c>
      <c r="B1104" s="2" t="s">
        <v>34</v>
      </c>
      <c r="C1104" s="2" t="s">
        <v>35</v>
      </c>
      <c r="D1104" s="2" t="s">
        <v>19</v>
      </c>
      <c r="E1104" s="2" t="s">
        <v>32</v>
      </c>
      <c r="F1104" s="3">
        <v>49.73</v>
      </c>
      <c r="G1104" s="4">
        <v>45130.0</v>
      </c>
      <c r="H1104" s="5">
        <f>IFERROR(__xludf.DUMMYFUNCTION("SPLIT(G1104,""/"",TRUE)"),23.0)</f>
        <v>23</v>
      </c>
      <c r="I1104" s="5">
        <f>IFERROR(__xludf.DUMMYFUNCTION("""COMPUTED_VALUE"""),7.0)</f>
        <v>7</v>
      </c>
      <c r="J1104" s="5">
        <f>IFERROR(__xludf.DUMMYFUNCTION("""COMPUTED_VALUE"""),2023.0)</f>
        <v>2023</v>
      </c>
      <c r="N1104" s="6">
        <f>STANDARDIZE(F:F,'Estatística'!$E$2,$M$2)</f>
        <v>1.339169714</v>
      </c>
      <c r="O1104" s="6">
        <f>STANDARDIZE(F:F,'Estatística'!$C$2,$L$2)</f>
        <v>0.6131932135</v>
      </c>
    </row>
    <row r="1105" ht="15.75" customHeight="1">
      <c r="A1105" s="1">
        <v>85.0</v>
      </c>
      <c r="B1105" s="2" t="s">
        <v>178</v>
      </c>
      <c r="C1105" s="2" t="s">
        <v>179</v>
      </c>
      <c r="D1105" s="2" t="s">
        <v>19</v>
      </c>
      <c r="E1105" s="2" t="s">
        <v>38</v>
      </c>
      <c r="F1105" s="3">
        <v>2.95</v>
      </c>
      <c r="G1105" s="4">
        <v>45130.0</v>
      </c>
      <c r="H1105" s="5">
        <f>IFERROR(__xludf.DUMMYFUNCTION("SPLIT(G1105,""/"",TRUE)"),23.0)</f>
        <v>23</v>
      </c>
      <c r="I1105" s="5">
        <f>IFERROR(__xludf.DUMMYFUNCTION("""COMPUTED_VALUE"""),7.0)</f>
        <v>7</v>
      </c>
      <c r="J1105" s="5">
        <f>IFERROR(__xludf.DUMMYFUNCTION("""COMPUTED_VALUE"""),2023.0)</f>
        <v>2023</v>
      </c>
      <c r="N1105" s="6">
        <f>STANDARDIZE(F:F,'Estatística'!$E$2,$M$2)</f>
        <v>-1.241271801</v>
      </c>
      <c r="O1105" s="6">
        <f>STANDARDIZE(F:F,'Estatística'!$C$2,$L$2)</f>
        <v>0.0208913649</v>
      </c>
    </row>
    <row r="1106" ht="15.75" customHeight="1">
      <c r="A1106" s="1">
        <v>28.0</v>
      </c>
      <c r="B1106" s="2" t="s">
        <v>64</v>
      </c>
      <c r="C1106" s="2" t="s">
        <v>65</v>
      </c>
      <c r="D1106" s="2" t="s">
        <v>19</v>
      </c>
      <c r="E1106" s="2" t="s">
        <v>20</v>
      </c>
      <c r="F1106" s="3">
        <v>10.81</v>
      </c>
      <c r="G1106" s="4">
        <v>45130.0</v>
      </c>
      <c r="H1106" s="5">
        <f>IFERROR(__xludf.DUMMYFUNCTION("SPLIT(G1106,""/"",TRUE)"),23.0)</f>
        <v>23</v>
      </c>
      <c r="I1106" s="5">
        <f>IFERROR(__xludf.DUMMYFUNCTION("""COMPUTED_VALUE"""),7.0)</f>
        <v>7</v>
      </c>
      <c r="J1106" s="5">
        <f>IFERROR(__xludf.DUMMYFUNCTION("""COMPUTED_VALUE"""),2023.0)</f>
        <v>2023</v>
      </c>
      <c r="N1106" s="6">
        <f>STANDARDIZE(F:F,'Estatística'!$E$2,$M$2)</f>
        <v>-0.8077046717</v>
      </c>
      <c r="O1106" s="6">
        <f>STANDARDIZE(F:F,'Estatística'!$C$2,$L$2)</f>
        <v>0.1204102304</v>
      </c>
    </row>
    <row r="1107" ht="15.75" customHeight="1">
      <c r="A1107" s="1">
        <v>40.0</v>
      </c>
      <c r="B1107" s="2" t="s">
        <v>102</v>
      </c>
      <c r="C1107" s="2" t="s">
        <v>165</v>
      </c>
      <c r="D1107" s="2" t="s">
        <v>19</v>
      </c>
      <c r="E1107" s="2" t="s">
        <v>36</v>
      </c>
      <c r="F1107" s="3">
        <v>24.98</v>
      </c>
      <c r="G1107" s="4">
        <v>45131.0</v>
      </c>
      <c r="H1107" s="5">
        <f>IFERROR(__xludf.DUMMYFUNCTION("SPLIT(G1107,""/"",TRUE)"),24.0)</f>
        <v>24</v>
      </c>
      <c r="I1107" s="5">
        <f>IFERROR(__xludf.DUMMYFUNCTION("""COMPUTED_VALUE"""),7.0)</f>
        <v>7</v>
      </c>
      <c r="J1107" s="5">
        <f>IFERROR(__xludf.DUMMYFUNCTION("""COMPUTED_VALUE"""),2023.0)</f>
        <v>2023</v>
      </c>
      <c r="N1107" s="6">
        <f>STANDARDIZE(F:F,'Estatística'!$E$2,$M$2)</f>
        <v>-0.0260702922</v>
      </c>
      <c r="O1107" s="6">
        <f>STANDARDIZE(F:F,'Estatística'!$C$2,$L$2)</f>
        <v>0.2998227399</v>
      </c>
    </row>
    <row r="1108" ht="15.75" customHeight="1">
      <c r="A1108" s="1">
        <v>36.0</v>
      </c>
      <c r="B1108" s="2" t="s">
        <v>75</v>
      </c>
      <c r="C1108" s="2" t="s">
        <v>76</v>
      </c>
      <c r="D1108" s="2" t="s">
        <v>25</v>
      </c>
      <c r="E1108" s="2" t="s">
        <v>28</v>
      </c>
      <c r="F1108" s="3">
        <v>39.02</v>
      </c>
      <c r="G1108" s="4">
        <v>45131.0</v>
      </c>
      <c r="H1108" s="5">
        <f>IFERROR(__xludf.DUMMYFUNCTION("SPLIT(G1108,""/"",TRUE)"),24.0)</f>
        <v>24</v>
      </c>
      <c r="I1108" s="5">
        <f>IFERROR(__xludf.DUMMYFUNCTION("""COMPUTED_VALUE"""),7.0)</f>
        <v>7</v>
      </c>
      <c r="J1108" s="5">
        <f>IFERROR(__xludf.DUMMYFUNCTION("""COMPUTED_VALUE"""),2023.0)</f>
        <v>2023</v>
      </c>
      <c r="N1108" s="6">
        <f>STANDARDIZE(F:F,'Estatística'!$E$2,$M$2)</f>
        <v>0.7483931297</v>
      </c>
      <c r="O1108" s="6">
        <f>STANDARDIZE(F:F,'Estatística'!$C$2,$L$2)</f>
        <v>0.4775892631</v>
      </c>
    </row>
    <row r="1109" ht="15.75" customHeight="1">
      <c r="A1109" s="1">
        <v>91.0</v>
      </c>
      <c r="B1109" s="2" t="s">
        <v>92</v>
      </c>
      <c r="C1109" s="2" t="s">
        <v>93</v>
      </c>
      <c r="D1109" s="2" t="s">
        <v>25</v>
      </c>
      <c r="E1109" s="2" t="s">
        <v>48</v>
      </c>
      <c r="F1109" s="3">
        <v>61.21</v>
      </c>
      <c r="G1109" s="4">
        <v>45131.0</v>
      </c>
      <c r="H1109" s="5">
        <f>IFERROR(__xludf.DUMMYFUNCTION("SPLIT(G1109,""/"",TRUE)"),24.0)</f>
        <v>24</v>
      </c>
      <c r="I1109" s="5">
        <f>IFERROR(__xludf.DUMMYFUNCTION("""COMPUTED_VALUE"""),7.0)</f>
        <v>7</v>
      </c>
      <c r="J1109" s="5">
        <f>IFERROR(__xludf.DUMMYFUNCTION("""COMPUTED_VALUE"""),2023.0)</f>
        <v>2023</v>
      </c>
      <c r="N1109" s="6">
        <f>STANDARDIZE(F:F,'Estatística'!$E$2,$M$2)</f>
        <v>1.972420432</v>
      </c>
      <c r="O1109" s="6">
        <f>STANDARDIZE(F:F,'Estatística'!$C$2,$L$2)</f>
        <v>0.7585464675</v>
      </c>
    </row>
    <row r="1110" ht="15.75" customHeight="1">
      <c r="A1110" s="1">
        <v>61.0</v>
      </c>
      <c r="B1110" s="2" t="s">
        <v>86</v>
      </c>
      <c r="C1110" s="2" t="s">
        <v>87</v>
      </c>
      <c r="D1110" s="2" t="s">
        <v>25</v>
      </c>
      <c r="E1110" s="2" t="s">
        <v>44</v>
      </c>
      <c r="F1110" s="3">
        <v>27.17</v>
      </c>
      <c r="G1110" s="4">
        <v>45131.0</v>
      </c>
      <c r="H1110" s="5">
        <f>IFERROR(__xludf.DUMMYFUNCTION("SPLIT(G1110,""/"",TRUE)"),24.0)</f>
        <v>24</v>
      </c>
      <c r="I1110" s="5">
        <f>IFERROR(__xludf.DUMMYFUNCTION("""COMPUTED_VALUE"""),7.0)</f>
        <v>7</v>
      </c>
      <c r="J1110" s="5">
        <f>IFERROR(__xludf.DUMMYFUNCTION("""COMPUTED_VALUE"""),2023.0)</f>
        <v>2023</v>
      </c>
      <c r="N1110" s="6">
        <f>STANDARDIZE(F:F,'Estatística'!$E$2,$M$2)</f>
        <v>0.09473276292</v>
      </c>
      <c r="O1110" s="6">
        <f>STANDARDIZE(F:F,'Estatística'!$C$2,$L$2)</f>
        <v>0.3275512788</v>
      </c>
    </row>
    <row r="1111" ht="15.75" customHeight="1">
      <c r="A1111" s="1">
        <v>91.0</v>
      </c>
      <c r="B1111" s="2" t="s">
        <v>92</v>
      </c>
      <c r="C1111" s="2" t="s">
        <v>93</v>
      </c>
      <c r="D1111" s="2" t="s">
        <v>19</v>
      </c>
      <c r="E1111" s="2" t="s">
        <v>26</v>
      </c>
      <c r="F1111" s="3">
        <v>53.14</v>
      </c>
      <c r="G1111" s="4">
        <v>45131.0</v>
      </c>
      <c r="H1111" s="5">
        <f>IFERROR(__xludf.DUMMYFUNCTION("SPLIT(G1111,""/"",TRUE)"),24.0)</f>
        <v>24</v>
      </c>
      <c r="I1111" s="5">
        <f>IFERROR(__xludf.DUMMYFUNCTION("""COMPUTED_VALUE"""),7.0)</f>
        <v>7</v>
      </c>
      <c r="J1111" s="5">
        <f>IFERROR(__xludf.DUMMYFUNCTION("""COMPUTED_VALUE"""),2023.0)</f>
        <v>2023</v>
      </c>
      <c r="N1111" s="6">
        <f>STANDARDIZE(F:F,'Estatística'!$E$2,$M$2)</f>
        <v>1.527269449</v>
      </c>
      <c r="O1111" s="6">
        <f>STANDARDIZE(F:F,'Estatística'!$C$2,$L$2)</f>
        <v>0.6563687009</v>
      </c>
    </row>
    <row r="1112" ht="15.75" customHeight="1">
      <c r="A1112" s="1">
        <v>92.0</v>
      </c>
      <c r="B1112" s="2" t="s">
        <v>92</v>
      </c>
      <c r="C1112" s="2" t="s">
        <v>177</v>
      </c>
      <c r="D1112" s="2" t="s">
        <v>25</v>
      </c>
      <c r="E1112" s="2" t="s">
        <v>31</v>
      </c>
      <c r="F1112" s="3">
        <v>12.37</v>
      </c>
      <c r="G1112" s="4">
        <v>45131.0</v>
      </c>
      <c r="H1112" s="5">
        <f>IFERROR(__xludf.DUMMYFUNCTION("SPLIT(G1112,""/"",TRUE)"),24.0)</f>
        <v>24</v>
      </c>
      <c r="I1112" s="5">
        <f>IFERROR(__xludf.DUMMYFUNCTION("""COMPUTED_VALUE"""),7.0)</f>
        <v>7</v>
      </c>
      <c r="J1112" s="5">
        <f>IFERROR(__xludf.DUMMYFUNCTION("""COMPUTED_VALUE"""),2023.0)</f>
        <v>2023</v>
      </c>
      <c r="N1112" s="6">
        <f>STANDARDIZE(F:F,'Estatística'!$E$2,$M$2)</f>
        <v>-0.7216531804</v>
      </c>
      <c r="O1112" s="6">
        <f>STANDARDIZE(F:F,'Estatística'!$C$2,$L$2)</f>
        <v>0.1401620663</v>
      </c>
    </row>
    <row r="1113" ht="15.75" customHeight="1">
      <c r="A1113" s="1">
        <v>2.0</v>
      </c>
      <c r="B1113" s="2" t="s">
        <v>68</v>
      </c>
      <c r="C1113" s="2" t="s">
        <v>69</v>
      </c>
      <c r="D1113" s="2" t="s">
        <v>25</v>
      </c>
      <c r="E1113" s="2" t="s">
        <v>41</v>
      </c>
      <c r="F1113" s="3">
        <v>17.61</v>
      </c>
      <c r="G1113" s="4">
        <v>45131.0</v>
      </c>
      <c r="H1113" s="5">
        <f>IFERROR(__xludf.DUMMYFUNCTION("SPLIT(G1113,""/"",TRUE)"),24.0)</f>
        <v>24</v>
      </c>
      <c r="I1113" s="5">
        <f>IFERROR(__xludf.DUMMYFUNCTION("""COMPUTED_VALUE"""),7.0)</f>
        <v>7</v>
      </c>
      <c r="J1113" s="5">
        <f>IFERROR(__xludf.DUMMYFUNCTION("""COMPUTED_VALUE"""),2023.0)</f>
        <v>2023</v>
      </c>
      <c r="N1113" s="6">
        <f>STANDARDIZE(F:F,'Estatística'!$E$2,$M$2)</f>
        <v>-0.4326084275</v>
      </c>
      <c r="O1113" s="6">
        <f>STANDARDIZE(F:F,'Estatística'!$C$2,$L$2)</f>
        <v>0.2065079767</v>
      </c>
    </row>
    <row r="1114" ht="15.75" customHeight="1">
      <c r="A1114" s="1">
        <v>9.0</v>
      </c>
      <c r="B1114" s="2" t="s">
        <v>187</v>
      </c>
      <c r="C1114" s="2" t="s">
        <v>188</v>
      </c>
      <c r="D1114" s="2" t="s">
        <v>25</v>
      </c>
      <c r="E1114" s="2" t="s">
        <v>28</v>
      </c>
      <c r="F1114" s="3">
        <v>41.09</v>
      </c>
      <c r="G1114" s="4">
        <v>45131.0</v>
      </c>
      <c r="H1114" s="5">
        <f>IFERROR(__xludf.DUMMYFUNCTION("SPLIT(G1114,""/"",TRUE)"),24.0)</f>
        <v>24</v>
      </c>
      <c r="I1114" s="5">
        <f>IFERROR(__xludf.DUMMYFUNCTION("""COMPUTED_VALUE"""),7.0)</f>
        <v>7</v>
      </c>
      <c r="J1114" s="5">
        <f>IFERROR(__xludf.DUMMYFUNCTION("""COMPUTED_VALUE"""),2023.0)</f>
        <v>2023</v>
      </c>
      <c r="N1114" s="6">
        <f>STANDARDIZE(F:F,'Estatística'!$E$2,$M$2)</f>
        <v>0.8625768393</v>
      </c>
      <c r="O1114" s="6">
        <f>STANDARDIZE(F:F,'Estatística'!$C$2,$L$2)</f>
        <v>0.50379843</v>
      </c>
    </row>
    <row r="1115" ht="15.75" customHeight="1">
      <c r="A1115" s="1">
        <v>70.0</v>
      </c>
      <c r="B1115" s="2" t="s">
        <v>132</v>
      </c>
      <c r="C1115" s="2" t="s">
        <v>133</v>
      </c>
      <c r="D1115" s="2" t="s">
        <v>19</v>
      </c>
      <c r="E1115" s="2" t="s">
        <v>21</v>
      </c>
      <c r="F1115" s="3">
        <v>13.34</v>
      </c>
      <c r="G1115" s="4">
        <v>45132.0</v>
      </c>
      <c r="H1115" s="5">
        <f>IFERROR(__xludf.DUMMYFUNCTION("SPLIT(G1115,""/"",TRUE)"),25.0)</f>
        <v>25</v>
      </c>
      <c r="I1115" s="5">
        <f>IFERROR(__xludf.DUMMYFUNCTION("""COMPUTED_VALUE"""),7.0)</f>
        <v>7</v>
      </c>
      <c r="J1115" s="5">
        <f>IFERROR(__xludf.DUMMYFUNCTION("""COMPUTED_VALUE"""),2023.0)</f>
        <v>2023</v>
      </c>
      <c r="N1115" s="6">
        <f>STANDARDIZE(F:F,'Estatística'!$E$2,$M$2)</f>
        <v>-0.6681468043</v>
      </c>
      <c r="O1115" s="6">
        <f>STANDARDIZE(F:F,'Estatística'!$C$2,$L$2)</f>
        <v>0.1524436566</v>
      </c>
    </row>
    <row r="1116" ht="15.75" customHeight="1">
      <c r="A1116" s="1">
        <v>4.0</v>
      </c>
      <c r="B1116" s="2" t="s">
        <v>98</v>
      </c>
      <c r="C1116" s="2" t="s">
        <v>99</v>
      </c>
      <c r="D1116" s="2" t="s">
        <v>25</v>
      </c>
      <c r="E1116" s="2" t="s">
        <v>31</v>
      </c>
      <c r="F1116" s="3">
        <v>14.11</v>
      </c>
      <c r="G1116" s="4">
        <v>45132.0</v>
      </c>
      <c r="H1116" s="5">
        <f>IFERROR(__xludf.DUMMYFUNCTION("SPLIT(G1116,""/"",TRUE)"),25.0)</f>
        <v>25</v>
      </c>
      <c r="I1116" s="5">
        <f>IFERROR(__xludf.DUMMYFUNCTION("""COMPUTED_VALUE"""),7.0)</f>
        <v>7</v>
      </c>
      <c r="J1116" s="5">
        <f>IFERROR(__xludf.DUMMYFUNCTION("""COMPUTED_VALUE"""),2023.0)</f>
        <v>2023</v>
      </c>
      <c r="N1116" s="6">
        <f>STANDARDIZE(F:F,'Estatística'!$E$2,$M$2)</f>
        <v>-0.6256726708</v>
      </c>
      <c r="O1116" s="6">
        <f>STANDARDIZE(F:F,'Estatística'!$C$2,$L$2)</f>
        <v>0.1621929602</v>
      </c>
    </row>
    <row r="1117" ht="15.75" customHeight="1">
      <c r="A1117" s="1">
        <v>46.0</v>
      </c>
      <c r="B1117" s="2" t="s">
        <v>123</v>
      </c>
      <c r="C1117" s="2" t="s">
        <v>124</v>
      </c>
      <c r="D1117" s="2" t="s">
        <v>25</v>
      </c>
      <c r="E1117" s="2" t="s">
        <v>44</v>
      </c>
      <c r="F1117" s="3">
        <v>35.63</v>
      </c>
      <c r="G1117" s="4">
        <v>45132.0</v>
      </c>
      <c r="H1117" s="5">
        <f>IFERROR(__xludf.DUMMYFUNCTION("SPLIT(G1117,""/"",TRUE)"),25.0)</f>
        <v>25</v>
      </c>
      <c r="I1117" s="5">
        <f>IFERROR(__xludf.DUMMYFUNCTION("""COMPUTED_VALUE"""),7.0)</f>
        <v>7</v>
      </c>
      <c r="J1117" s="5">
        <f>IFERROR(__xludf.DUMMYFUNCTION("""COMPUTED_VALUE"""),2023.0)</f>
        <v>2023</v>
      </c>
      <c r="N1117" s="6">
        <f>STANDARDIZE(F:F,'Estatística'!$E$2,$M$2)</f>
        <v>0.5613966197</v>
      </c>
      <c r="O1117" s="6">
        <f>STANDARDIZE(F:F,'Estatística'!$C$2,$L$2)</f>
        <v>0.4346670043</v>
      </c>
    </row>
    <row r="1118" ht="15.75" customHeight="1">
      <c r="A1118" s="1">
        <v>74.0</v>
      </c>
      <c r="B1118" s="2" t="s">
        <v>17</v>
      </c>
      <c r="C1118" s="2" t="s">
        <v>104</v>
      </c>
      <c r="D1118" s="2" t="s">
        <v>19</v>
      </c>
      <c r="E1118" s="2" t="s">
        <v>41</v>
      </c>
      <c r="F1118" s="3">
        <v>14.13</v>
      </c>
      <c r="G1118" s="4">
        <v>45132.0</v>
      </c>
      <c r="H1118" s="5">
        <f>IFERROR(__xludf.DUMMYFUNCTION("SPLIT(G1118,""/"",TRUE)"),25.0)</f>
        <v>25</v>
      </c>
      <c r="I1118" s="5">
        <f>IFERROR(__xludf.DUMMYFUNCTION("""COMPUTED_VALUE"""),7.0)</f>
        <v>7</v>
      </c>
      <c r="J1118" s="5">
        <f>IFERROR(__xludf.DUMMYFUNCTION("""COMPUTED_VALUE"""),2023.0)</f>
        <v>2023</v>
      </c>
      <c r="N1118" s="6">
        <f>STANDARDIZE(F:F,'Estatística'!$E$2,$M$2)</f>
        <v>-0.6245694466</v>
      </c>
      <c r="O1118" s="6">
        <f>STANDARDIZE(F:F,'Estatística'!$C$2,$L$2)</f>
        <v>0.1624461889</v>
      </c>
    </row>
    <row r="1119" ht="15.75" customHeight="1">
      <c r="A1119" s="1">
        <v>41.0</v>
      </c>
      <c r="B1119" s="2" t="s">
        <v>197</v>
      </c>
      <c r="C1119" s="2" t="s">
        <v>198</v>
      </c>
      <c r="D1119" s="2" t="s">
        <v>25</v>
      </c>
      <c r="E1119" s="2" t="s">
        <v>38</v>
      </c>
      <c r="F1119" s="3">
        <v>4.62</v>
      </c>
      <c r="G1119" s="4">
        <v>45133.0</v>
      </c>
      <c r="H1119" s="5">
        <f>IFERROR(__xludf.DUMMYFUNCTION("SPLIT(G1119,""/"",TRUE)"),26.0)</f>
        <v>26</v>
      </c>
      <c r="I1119" s="5">
        <f>IFERROR(__xludf.DUMMYFUNCTION("""COMPUTED_VALUE"""),7.0)</f>
        <v>7</v>
      </c>
      <c r="J1119" s="5">
        <f>IFERROR(__xludf.DUMMYFUNCTION("""COMPUTED_VALUE"""),2023.0)</f>
        <v>2023</v>
      </c>
      <c r="N1119" s="6">
        <f>STANDARDIZE(F:F,'Estatística'!$E$2,$M$2)</f>
        <v>-1.149152576</v>
      </c>
      <c r="O1119" s="6">
        <f>STANDARDIZE(F:F,'Estatística'!$C$2,$L$2)</f>
        <v>0.04203595847</v>
      </c>
    </row>
    <row r="1120" ht="15.75" customHeight="1">
      <c r="A1120" s="1">
        <v>47.0</v>
      </c>
      <c r="B1120" s="2" t="s">
        <v>100</v>
      </c>
      <c r="C1120" s="2" t="s">
        <v>101</v>
      </c>
      <c r="D1120" s="2" t="s">
        <v>25</v>
      </c>
      <c r="E1120" s="2" t="s">
        <v>45</v>
      </c>
      <c r="F1120" s="3">
        <v>1.93</v>
      </c>
      <c r="G1120" s="4">
        <v>45133.0</v>
      </c>
      <c r="H1120" s="5">
        <f>IFERROR(__xludf.DUMMYFUNCTION("SPLIT(G1120,""/"",TRUE)"),26.0)</f>
        <v>26</v>
      </c>
      <c r="I1120" s="5">
        <f>IFERROR(__xludf.DUMMYFUNCTION("""COMPUTED_VALUE"""),7.0)</f>
        <v>7</v>
      </c>
      <c r="J1120" s="5">
        <f>IFERROR(__xludf.DUMMYFUNCTION("""COMPUTED_VALUE"""),2023.0)</f>
        <v>2023</v>
      </c>
      <c r="N1120" s="6">
        <f>STANDARDIZE(F:F,'Estatística'!$E$2,$M$2)</f>
        <v>-1.297536238</v>
      </c>
      <c r="O1120" s="6">
        <f>STANDARDIZE(F:F,'Estatística'!$C$2,$L$2)</f>
        <v>0.007976702963</v>
      </c>
    </row>
    <row r="1121" ht="15.75" customHeight="1">
      <c r="A1121" s="1">
        <v>22.0</v>
      </c>
      <c r="B1121" s="2" t="s">
        <v>111</v>
      </c>
      <c r="C1121" s="2" t="s">
        <v>112</v>
      </c>
      <c r="D1121" s="2" t="s">
        <v>25</v>
      </c>
      <c r="E1121" s="2" t="s">
        <v>44</v>
      </c>
      <c r="F1121" s="3">
        <v>31.64</v>
      </c>
      <c r="G1121" s="4">
        <v>45133.0</v>
      </c>
      <c r="H1121" s="5">
        <f>IFERROR(__xludf.DUMMYFUNCTION("SPLIT(G1121,""/"",TRUE)"),26.0)</f>
        <v>26</v>
      </c>
      <c r="I1121" s="5">
        <f>IFERROR(__xludf.DUMMYFUNCTION("""COMPUTED_VALUE"""),7.0)</f>
        <v>7</v>
      </c>
      <c r="J1121" s="5">
        <f>IFERROR(__xludf.DUMMYFUNCTION("""COMPUTED_VALUE"""),2023.0)</f>
        <v>2023</v>
      </c>
      <c r="N1121" s="6">
        <f>STANDARDIZE(F:F,'Estatística'!$E$2,$M$2)</f>
        <v>0.3413033823</v>
      </c>
      <c r="O1121" s="6">
        <f>STANDARDIZE(F:F,'Estatística'!$C$2,$L$2)</f>
        <v>0.3841478855</v>
      </c>
    </row>
    <row r="1122" ht="15.75" customHeight="1">
      <c r="A1122" s="1">
        <v>19.0</v>
      </c>
      <c r="B1122" s="2" t="s">
        <v>39</v>
      </c>
      <c r="C1122" s="2" t="s">
        <v>173</v>
      </c>
      <c r="D1122" s="2" t="s">
        <v>19</v>
      </c>
      <c r="E1122" s="2" t="s">
        <v>44</v>
      </c>
      <c r="F1122" s="3">
        <v>33.94</v>
      </c>
      <c r="G1122" s="4">
        <v>45133.0</v>
      </c>
      <c r="H1122" s="5">
        <f>IFERROR(__xludf.DUMMYFUNCTION("SPLIT(G1122,""/"",TRUE)"),26.0)</f>
        <v>26</v>
      </c>
      <c r="I1122" s="5">
        <f>IFERROR(__xludf.DUMMYFUNCTION("""COMPUTED_VALUE"""),7.0)</f>
        <v>7</v>
      </c>
      <c r="J1122" s="5">
        <f>IFERROR(__xludf.DUMMYFUNCTION("""COMPUTED_VALUE"""),2023.0)</f>
        <v>2023</v>
      </c>
      <c r="N1122" s="6">
        <f>STANDARDIZE(F:F,'Estatística'!$E$2,$M$2)</f>
        <v>0.4681741708</v>
      </c>
      <c r="O1122" s="6">
        <f>STANDARDIZE(F:F,'Estatística'!$C$2,$L$2)</f>
        <v>0.4132691821</v>
      </c>
    </row>
    <row r="1123" ht="15.75" customHeight="1">
      <c r="A1123" s="1">
        <v>2.0</v>
      </c>
      <c r="B1123" s="2" t="s">
        <v>68</v>
      </c>
      <c r="C1123" s="2" t="s">
        <v>69</v>
      </c>
      <c r="D1123" s="2" t="s">
        <v>19</v>
      </c>
      <c r="E1123" s="2" t="s">
        <v>28</v>
      </c>
      <c r="F1123" s="3">
        <v>39.57</v>
      </c>
      <c r="G1123" s="4">
        <v>45133.0</v>
      </c>
      <c r="H1123" s="5">
        <f>IFERROR(__xludf.DUMMYFUNCTION("SPLIT(G1123,""/"",TRUE)"),26.0)</f>
        <v>26</v>
      </c>
      <c r="I1123" s="5">
        <f>IFERROR(__xludf.DUMMYFUNCTION("""COMPUTED_VALUE"""),7.0)</f>
        <v>7</v>
      </c>
      <c r="J1123" s="5">
        <f>IFERROR(__xludf.DUMMYFUNCTION("""COMPUTED_VALUE"""),2023.0)</f>
        <v>2023</v>
      </c>
      <c r="N1123" s="6">
        <f>STANDARDIZE(F:F,'Estatística'!$E$2,$M$2)</f>
        <v>0.7787317965</v>
      </c>
      <c r="O1123" s="6">
        <f>STANDARDIZE(F:F,'Estatística'!$C$2,$L$2)</f>
        <v>0.4845530514</v>
      </c>
    </row>
    <row r="1124" ht="15.75" customHeight="1">
      <c r="A1124" s="1">
        <v>47.0</v>
      </c>
      <c r="B1124" s="2" t="s">
        <v>100</v>
      </c>
      <c r="C1124" s="2" t="s">
        <v>101</v>
      </c>
      <c r="D1124" s="2" t="s">
        <v>19</v>
      </c>
      <c r="E1124" s="2" t="s">
        <v>45</v>
      </c>
      <c r="F1124" s="3">
        <v>2.58</v>
      </c>
      <c r="G1124" s="4">
        <v>45133.0</v>
      </c>
      <c r="H1124" s="5">
        <f>IFERROR(__xludf.DUMMYFUNCTION("SPLIT(G1124,""/"",TRUE)"),26.0)</f>
        <v>26</v>
      </c>
      <c r="I1124" s="5">
        <f>IFERROR(__xludf.DUMMYFUNCTION("""COMPUTED_VALUE"""),7.0)</f>
        <v>7</v>
      </c>
      <c r="J1124" s="5">
        <f>IFERROR(__xludf.DUMMYFUNCTION("""COMPUTED_VALUE"""),2023.0)</f>
        <v>2023</v>
      </c>
      <c r="N1124" s="6">
        <f>STANDARDIZE(F:F,'Estatística'!$E$2,$M$2)</f>
        <v>-1.26168145</v>
      </c>
      <c r="O1124" s="6">
        <f>STANDARDIZE(F:F,'Estatística'!$C$2,$L$2)</f>
        <v>0.01620663459</v>
      </c>
    </row>
    <row r="1125" ht="15.75" customHeight="1">
      <c r="A1125" s="1">
        <v>53.0</v>
      </c>
      <c r="B1125" s="2" t="s">
        <v>221</v>
      </c>
      <c r="C1125" s="2" t="s">
        <v>222</v>
      </c>
      <c r="D1125" s="2" t="s">
        <v>19</v>
      </c>
      <c r="E1125" s="2" t="s">
        <v>33</v>
      </c>
      <c r="F1125" s="3">
        <v>32.79</v>
      </c>
      <c r="G1125" s="4">
        <v>45133.0</v>
      </c>
      <c r="H1125" s="5">
        <f>IFERROR(__xludf.DUMMYFUNCTION("SPLIT(G1125,""/"",TRUE)"),26.0)</f>
        <v>26</v>
      </c>
      <c r="I1125" s="5">
        <f>IFERROR(__xludf.DUMMYFUNCTION("""COMPUTED_VALUE"""),7.0)</f>
        <v>7</v>
      </c>
      <c r="J1125" s="5">
        <f>IFERROR(__xludf.DUMMYFUNCTION("""COMPUTED_VALUE"""),2023.0)</f>
        <v>2023</v>
      </c>
      <c r="N1125" s="6">
        <f>STANDARDIZE(F:F,'Estatística'!$E$2,$M$2)</f>
        <v>0.4047387765</v>
      </c>
      <c r="O1125" s="6">
        <f>STANDARDIZE(F:F,'Estatística'!$C$2,$L$2)</f>
        <v>0.3987085338</v>
      </c>
    </row>
    <row r="1126" ht="15.75" customHeight="1">
      <c r="A1126" s="1">
        <v>5.0</v>
      </c>
      <c r="B1126" s="2" t="s">
        <v>147</v>
      </c>
      <c r="C1126" s="2" t="s">
        <v>148</v>
      </c>
      <c r="D1126" s="2" t="s">
        <v>19</v>
      </c>
      <c r="E1126" s="2" t="s">
        <v>52</v>
      </c>
      <c r="F1126" s="3">
        <v>32.48</v>
      </c>
      <c r="G1126" s="4">
        <v>45134.0</v>
      </c>
      <c r="H1126" s="5">
        <f>IFERROR(__xludf.DUMMYFUNCTION("SPLIT(G1126,""/"",TRUE)"),27.0)</f>
        <v>27</v>
      </c>
      <c r="I1126" s="5">
        <f>IFERROR(__xludf.DUMMYFUNCTION("""COMPUTED_VALUE"""),7.0)</f>
        <v>7</v>
      </c>
      <c r="J1126" s="5">
        <f>IFERROR(__xludf.DUMMYFUNCTION("""COMPUTED_VALUE"""),2023.0)</f>
        <v>2023</v>
      </c>
      <c r="N1126" s="6">
        <f>STANDARDIZE(F:F,'Estatística'!$E$2,$M$2)</f>
        <v>0.3876388007</v>
      </c>
      <c r="O1126" s="6">
        <f>STANDARDIZE(F:F,'Estatística'!$C$2,$L$2)</f>
        <v>0.3947834895</v>
      </c>
    </row>
    <row r="1127" ht="15.75" customHeight="1">
      <c r="A1127" s="1">
        <v>60.0</v>
      </c>
      <c r="B1127" s="2" t="s">
        <v>58</v>
      </c>
      <c r="C1127" s="2" t="s">
        <v>59</v>
      </c>
      <c r="D1127" s="2" t="s">
        <v>19</v>
      </c>
      <c r="E1127" s="2" t="s">
        <v>21</v>
      </c>
      <c r="F1127" s="3">
        <v>13.36</v>
      </c>
      <c r="G1127" s="4">
        <v>45134.0</v>
      </c>
      <c r="H1127" s="5">
        <f>IFERROR(__xludf.DUMMYFUNCTION("SPLIT(G1127,""/"",TRUE)"),27.0)</f>
        <v>27</v>
      </c>
      <c r="I1127" s="5">
        <f>IFERROR(__xludf.DUMMYFUNCTION("""COMPUTED_VALUE"""),7.0)</f>
        <v>7</v>
      </c>
      <c r="J1127" s="5">
        <f>IFERROR(__xludf.DUMMYFUNCTION("""COMPUTED_VALUE"""),2023.0)</f>
        <v>2023</v>
      </c>
      <c r="N1127" s="6">
        <f>STANDARDIZE(F:F,'Estatística'!$E$2,$M$2)</f>
        <v>-0.6670435801</v>
      </c>
      <c r="O1127" s="6">
        <f>STANDARDIZE(F:F,'Estatística'!$C$2,$L$2)</f>
        <v>0.1526968853</v>
      </c>
    </row>
    <row r="1128" ht="15.75" customHeight="1">
      <c r="A1128" s="1">
        <v>30.0</v>
      </c>
      <c r="B1128" s="2" t="s">
        <v>17</v>
      </c>
      <c r="C1128" s="2" t="s">
        <v>18</v>
      </c>
      <c r="D1128" s="2" t="s">
        <v>19</v>
      </c>
      <c r="E1128" s="2" t="s">
        <v>42</v>
      </c>
      <c r="F1128" s="3">
        <v>7.16</v>
      </c>
      <c r="G1128" s="4">
        <v>45134.0</v>
      </c>
      <c r="H1128" s="5">
        <f>IFERROR(__xludf.DUMMYFUNCTION("SPLIT(G1128,""/"",TRUE)"),27.0)</f>
        <v>27</v>
      </c>
      <c r="I1128" s="5">
        <f>IFERROR(__xludf.DUMMYFUNCTION("""COMPUTED_VALUE"""),7.0)</f>
        <v>7</v>
      </c>
      <c r="J1128" s="5">
        <f>IFERROR(__xludf.DUMMYFUNCTION("""COMPUTED_VALUE"""),2023.0)</f>
        <v>2023</v>
      </c>
      <c r="N1128" s="6">
        <f>STANDARDIZE(F:F,'Estatística'!$E$2,$M$2)</f>
        <v>-1.009043097</v>
      </c>
      <c r="O1128" s="6">
        <f>STANDARDIZE(F:F,'Estatística'!$C$2,$L$2)</f>
        <v>0.07419599899</v>
      </c>
    </row>
    <row r="1129" ht="15.75" customHeight="1">
      <c r="A1129" s="1">
        <v>73.0</v>
      </c>
      <c r="B1129" s="2" t="s">
        <v>203</v>
      </c>
      <c r="C1129" s="2" t="s">
        <v>204</v>
      </c>
      <c r="D1129" s="2" t="s">
        <v>25</v>
      </c>
      <c r="E1129" s="2" t="s">
        <v>37</v>
      </c>
      <c r="F1129" s="3">
        <v>14.15</v>
      </c>
      <c r="G1129" s="4">
        <v>45134.0</v>
      </c>
      <c r="H1129" s="5">
        <f>IFERROR(__xludf.DUMMYFUNCTION("SPLIT(G1129,""/"",TRUE)"),27.0)</f>
        <v>27</v>
      </c>
      <c r="I1129" s="5">
        <f>IFERROR(__xludf.DUMMYFUNCTION("""COMPUTED_VALUE"""),7.0)</f>
        <v>7</v>
      </c>
      <c r="J1129" s="5">
        <f>IFERROR(__xludf.DUMMYFUNCTION("""COMPUTED_VALUE"""),2023.0)</f>
        <v>2023</v>
      </c>
      <c r="N1129" s="6">
        <f>STANDARDIZE(F:F,'Estatística'!$E$2,$M$2)</f>
        <v>-0.6234662223</v>
      </c>
      <c r="O1129" s="6">
        <f>STANDARDIZE(F:F,'Estatística'!$C$2,$L$2)</f>
        <v>0.1626994176</v>
      </c>
    </row>
    <row r="1130" ht="15.75" customHeight="1">
      <c r="A1130" s="1">
        <v>87.0</v>
      </c>
      <c r="B1130" s="2" t="s">
        <v>223</v>
      </c>
      <c r="C1130" s="2" t="s">
        <v>224</v>
      </c>
      <c r="D1130" s="2" t="s">
        <v>25</v>
      </c>
      <c r="E1130" s="2" t="s">
        <v>27</v>
      </c>
      <c r="F1130" s="3">
        <v>15.0</v>
      </c>
      <c r="G1130" s="4">
        <v>45134.0</v>
      </c>
      <c r="H1130" s="5">
        <f>IFERROR(__xludf.DUMMYFUNCTION("SPLIT(G1130,""/"",TRUE)"),27.0)</f>
        <v>27</v>
      </c>
      <c r="I1130" s="5">
        <f>IFERROR(__xludf.DUMMYFUNCTION("""COMPUTED_VALUE"""),7.0)</f>
        <v>7</v>
      </c>
      <c r="J1130" s="5">
        <f>IFERROR(__xludf.DUMMYFUNCTION("""COMPUTED_VALUE"""),2023.0)</f>
        <v>2023</v>
      </c>
      <c r="N1130" s="6">
        <f>STANDARDIZE(F:F,'Estatística'!$E$2,$M$2)</f>
        <v>-0.5765791918</v>
      </c>
      <c r="O1130" s="6">
        <f>STANDARDIZE(F:F,'Estatística'!$C$2,$L$2)</f>
        <v>0.1734616359</v>
      </c>
    </row>
    <row r="1131" ht="15.75" customHeight="1">
      <c r="A1131" s="1">
        <v>77.0</v>
      </c>
      <c r="B1131" s="2" t="s">
        <v>17</v>
      </c>
      <c r="C1131" s="2" t="s">
        <v>149</v>
      </c>
      <c r="D1131" s="2" t="s">
        <v>25</v>
      </c>
      <c r="E1131" s="2" t="s">
        <v>41</v>
      </c>
      <c r="F1131" s="3">
        <v>13.26</v>
      </c>
      <c r="G1131" s="4">
        <v>45134.0</v>
      </c>
      <c r="H1131" s="5">
        <f>IFERROR(__xludf.DUMMYFUNCTION("SPLIT(G1131,""/"",TRUE)"),27.0)</f>
        <v>27</v>
      </c>
      <c r="I1131" s="5">
        <f>IFERROR(__xludf.DUMMYFUNCTION("""COMPUTED_VALUE"""),7.0)</f>
        <v>7</v>
      </c>
      <c r="J1131" s="5">
        <f>IFERROR(__xludf.DUMMYFUNCTION("""COMPUTED_VALUE"""),2023.0)</f>
        <v>2023</v>
      </c>
      <c r="N1131" s="6">
        <f>STANDARDIZE(F:F,'Estatística'!$E$2,$M$2)</f>
        <v>-0.6725597013</v>
      </c>
      <c r="O1131" s="6">
        <f>STANDARDIZE(F:F,'Estatística'!$C$2,$L$2)</f>
        <v>0.151430742</v>
      </c>
    </row>
    <row r="1132" ht="15.75" customHeight="1">
      <c r="A1132" s="1">
        <v>81.0</v>
      </c>
      <c r="B1132" s="2" t="s">
        <v>49</v>
      </c>
      <c r="C1132" s="2" t="s">
        <v>50</v>
      </c>
      <c r="D1132" s="2" t="s">
        <v>25</v>
      </c>
      <c r="E1132" s="2" t="s">
        <v>70</v>
      </c>
      <c r="F1132" s="3">
        <v>12.64</v>
      </c>
      <c r="G1132" s="4">
        <v>45134.0</v>
      </c>
      <c r="H1132" s="5">
        <f>IFERROR(__xludf.DUMMYFUNCTION("SPLIT(G1132,""/"",TRUE)"),27.0)</f>
        <v>27</v>
      </c>
      <c r="I1132" s="5">
        <f>IFERROR(__xludf.DUMMYFUNCTION("""COMPUTED_VALUE"""),7.0)</f>
        <v>7</v>
      </c>
      <c r="J1132" s="5">
        <f>IFERROR(__xludf.DUMMYFUNCTION("""COMPUTED_VALUE"""),2023.0)</f>
        <v>2023</v>
      </c>
      <c r="N1132" s="6">
        <f>STANDARDIZE(F:F,'Estatística'!$E$2,$M$2)</f>
        <v>-0.706759653</v>
      </c>
      <c r="O1132" s="6">
        <f>STANDARDIZE(F:F,'Estatística'!$C$2,$L$2)</f>
        <v>0.1435806533</v>
      </c>
    </row>
    <row r="1133" ht="15.75" customHeight="1">
      <c r="A1133" s="1">
        <v>40.0</v>
      </c>
      <c r="B1133" s="2" t="s">
        <v>102</v>
      </c>
      <c r="C1133" s="2" t="s">
        <v>165</v>
      </c>
      <c r="D1133" s="2" t="s">
        <v>25</v>
      </c>
      <c r="E1133" s="2" t="s">
        <v>57</v>
      </c>
      <c r="F1133" s="3">
        <v>17.88</v>
      </c>
      <c r="G1133" s="4">
        <v>45135.0</v>
      </c>
      <c r="H1133" s="5">
        <f>IFERROR(__xludf.DUMMYFUNCTION("SPLIT(G1133,""/"",TRUE)"),28.0)</f>
        <v>28</v>
      </c>
      <c r="I1133" s="5">
        <f>IFERROR(__xludf.DUMMYFUNCTION("""COMPUTED_VALUE"""),7.0)</f>
        <v>7</v>
      </c>
      <c r="J1133" s="5">
        <f>IFERROR(__xludf.DUMMYFUNCTION("""COMPUTED_VALUE"""),2023.0)</f>
        <v>2023</v>
      </c>
      <c r="N1133" s="6">
        <f>STANDARDIZE(F:F,'Estatística'!$E$2,$M$2)</f>
        <v>-0.4177149001</v>
      </c>
      <c r="O1133" s="6">
        <f>STANDARDIZE(F:F,'Estatística'!$C$2,$L$2)</f>
        <v>0.2099265637</v>
      </c>
    </row>
    <row r="1134" ht="15.75" customHeight="1">
      <c r="A1134" s="1">
        <v>81.0</v>
      </c>
      <c r="B1134" s="2" t="s">
        <v>49</v>
      </c>
      <c r="C1134" s="2" t="s">
        <v>50</v>
      </c>
      <c r="D1134" s="2" t="s">
        <v>25</v>
      </c>
      <c r="E1134" s="2" t="s">
        <v>51</v>
      </c>
      <c r="F1134" s="3">
        <v>66.64</v>
      </c>
      <c r="G1134" s="4">
        <v>45135.0</v>
      </c>
      <c r="H1134" s="5">
        <f>IFERROR(__xludf.DUMMYFUNCTION("SPLIT(G1134,""/"",TRUE)"),28.0)</f>
        <v>28</v>
      </c>
      <c r="I1134" s="5">
        <f>IFERROR(__xludf.DUMMYFUNCTION("""COMPUTED_VALUE"""),7.0)</f>
        <v>7</v>
      </c>
      <c r="J1134" s="5">
        <f>IFERROR(__xludf.DUMMYFUNCTION("""COMPUTED_VALUE"""),2023.0)</f>
        <v>2023</v>
      </c>
      <c r="N1134" s="6">
        <f>STANDARDIZE(F:F,'Estatística'!$E$2,$M$2)</f>
        <v>2.271945816</v>
      </c>
      <c r="O1134" s="6">
        <f>STANDARDIZE(F:F,'Estatística'!$C$2,$L$2)</f>
        <v>0.8272980501</v>
      </c>
    </row>
    <row r="1135" ht="15.75" customHeight="1">
      <c r="A1135" s="1">
        <v>10.0</v>
      </c>
      <c r="B1135" s="2" t="s">
        <v>128</v>
      </c>
      <c r="C1135" s="2" t="s">
        <v>129</v>
      </c>
      <c r="D1135" s="2" t="s">
        <v>25</v>
      </c>
      <c r="E1135" s="2" t="s">
        <v>36</v>
      </c>
      <c r="F1135" s="3">
        <v>40.24</v>
      </c>
      <c r="G1135" s="4">
        <v>45135.0</v>
      </c>
      <c r="H1135" s="5">
        <f>IFERROR(__xludf.DUMMYFUNCTION("SPLIT(G1135,""/"",TRUE)"),28.0)</f>
        <v>28</v>
      </c>
      <c r="I1135" s="5">
        <f>IFERROR(__xludf.DUMMYFUNCTION("""COMPUTED_VALUE"""),7.0)</f>
        <v>7</v>
      </c>
      <c r="J1135" s="5">
        <f>IFERROR(__xludf.DUMMYFUNCTION("""COMPUTED_VALUE"""),2023.0)</f>
        <v>2023</v>
      </c>
      <c r="N1135" s="6">
        <f>STANDARDIZE(F:F,'Estatística'!$E$2,$M$2)</f>
        <v>0.8156898088</v>
      </c>
      <c r="O1135" s="6">
        <f>STANDARDIZE(F:F,'Estatística'!$C$2,$L$2)</f>
        <v>0.4930362117</v>
      </c>
    </row>
    <row r="1136" ht="15.75" customHeight="1">
      <c r="A1136" s="1">
        <v>40.0</v>
      </c>
      <c r="B1136" s="2" t="s">
        <v>102</v>
      </c>
      <c r="C1136" s="2" t="s">
        <v>165</v>
      </c>
      <c r="D1136" s="2" t="s">
        <v>19</v>
      </c>
      <c r="E1136" s="2" t="s">
        <v>20</v>
      </c>
      <c r="F1136" s="3">
        <v>10.52</v>
      </c>
      <c r="G1136" s="4">
        <v>45135.0</v>
      </c>
      <c r="H1136" s="5">
        <f>IFERROR(__xludf.DUMMYFUNCTION("SPLIT(G1136,""/"",TRUE)"),28.0)</f>
        <v>28</v>
      </c>
      <c r="I1136" s="5">
        <f>IFERROR(__xludf.DUMMYFUNCTION("""COMPUTED_VALUE"""),7.0)</f>
        <v>7</v>
      </c>
      <c r="J1136" s="5">
        <f>IFERROR(__xludf.DUMMYFUNCTION("""COMPUTED_VALUE"""),2023.0)</f>
        <v>2023</v>
      </c>
      <c r="N1136" s="6">
        <f>STANDARDIZE(F:F,'Estatística'!$E$2,$M$2)</f>
        <v>-0.8237014233</v>
      </c>
      <c r="O1136" s="6">
        <f>STANDARDIZE(F:F,'Estatística'!$C$2,$L$2)</f>
        <v>0.1167384148</v>
      </c>
    </row>
    <row r="1137" ht="15.75" customHeight="1">
      <c r="A1137" s="1">
        <v>41.0</v>
      </c>
      <c r="B1137" s="2" t="s">
        <v>197</v>
      </c>
      <c r="C1137" s="2" t="s">
        <v>198</v>
      </c>
      <c r="D1137" s="2" t="s">
        <v>25</v>
      </c>
      <c r="E1137" s="2" t="s">
        <v>36</v>
      </c>
      <c r="F1137" s="3">
        <v>34.18</v>
      </c>
      <c r="G1137" s="4">
        <v>45135.0</v>
      </c>
      <c r="H1137" s="5">
        <f>IFERROR(__xludf.DUMMYFUNCTION("SPLIT(G1137,""/"",TRUE)"),28.0)</f>
        <v>28</v>
      </c>
      <c r="I1137" s="5">
        <f>IFERROR(__xludf.DUMMYFUNCTION("""COMPUTED_VALUE"""),7.0)</f>
        <v>7</v>
      </c>
      <c r="J1137" s="5">
        <f>IFERROR(__xludf.DUMMYFUNCTION("""COMPUTED_VALUE"""),2023.0)</f>
        <v>2023</v>
      </c>
      <c r="N1137" s="6">
        <f>STANDARDIZE(F:F,'Estatística'!$E$2,$M$2)</f>
        <v>0.4814128617</v>
      </c>
      <c r="O1137" s="6">
        <f>STANDARDIZE(F:F,'Estatística'!$C$2,$L$2)</f>
        <v>0.4163079261</v>
      </c>
    </row>
    <row r="1138" ht="15.75" customHeight="1">
      <c r="A1138" s="1">
        <v>98.0</v>
      </c>
      <c r="B1138" s="2" t="s">
        <v>139</v>
      </c>
      <c r="C1138" s="2" t="s">
        <v>176</v>
      </c>
      <c r="D1138" s="2" t="s">
        <v>19</v>
      </c>
      <c r="E1138" s="2" t="s">
        <v>27</v>
      </c>
      <c r="F1138" s="3">
        <v>11.16</v>
      </c>
      <c r="G1138" s="4">
        <v>45135.0</v>
      </c>
      <c r="H1138" s="5">
        <f>IFERROR(__xludf.DUMMYFUNCTION("SPLIT(G1138,""/"",TRUE)"),28.0)</f>
        <v>28</v>
      </c>
      <c r="I1138" s="5">
        <f>IFERROR(__xludf.DUMMYFUNCTION("""COMPUTED_VALUE"""),7.0)</f>
        <v>7</v>
      </c>
      <c r="J1138" s="5">
        <f>IFERROR(__xludf.DUMMYFUNCTION("""COMPUTED_VALUE"""),2023.0)</f>
        <v>2023</v>
      </c>
      <c r="N1138" s="6">
        <f>STANDARDIZE(F:F,'Estatística'!$E$2,$M$2)</f>
        <v>-0.7883982473</v>
      </c>
      <c r="O1138" s="6">
        <f>STANDARDIZE(F:F,'Estatística'!$C$2,$L$2)</f>
        <v>0.1248417321</v>
      </c>
    </row>
    <row r="1139" ht="15.75" customHeight="1">
      <c r="A1139" s="1">
        <v>85.0</v>
      </c>
      <c r="B1139" s="2" t="s">
        <v>178</v>
      </c>
      <c r="C1139" s="2" t="s">
        <v>179</v>
      </c>
      <c r="D1139" s="2" t="s">
        <v>19</v>
      </c>
      <c r="E1139" s="2" t="s">
        <v>28</v>
      </c>
      <c r="F1139" s="3">
        <v>35.0</v>
      </c>
      <c r="G1139" s="4">
        <v>45135.0</v>
      </c>
      <c r="H1139" s="5">
        <f>IFERROR(__xludf.DUMMYFUNCTION("SPLIT(G1139,""/"",TRUE)"),28.0)</f>
        <v>28</v>
      </c>
      <c r="I1139" s="5">
        <f>IFERROR(__xludf.DUMMYFUNCTION("""COMPUTED_VALUE"""),7.0)</f>
        <v>7</v>
      </c>
      <c r="J1139" s="5">
        <f>IFERROR(__xludf.DUMMYFUNCTION("""COMPUTED_VALUE"""),2023.0)</f>
        <v>2023</v>
      </c>
      <c r="N1139" s="6">
        <f>STANDARDIZE(F:F,'Estatística'!$E$2,$M$2)</f>
        <v>0.5266450559</v>
      </c>
      <c r="O1139" s="6">
        <f>STANDARDIZE(F:F,'Estatística'!$C$2,$L$2)</f>
        <v>0.4266903013</v>
      </c>
    </row>
    <row r="1140" ht="15.75" customHeight="1">
      <c r="A1140" s="1">
        <v>97.0</v>
      </c>
      <c r="B1140" s="2" t="s">
        <v>60</v>
      </c>
      <c r="C1140" s="2" t="s">
        <v>61</v>
      </c>
      <c r="D1140" s="2" t="s">
        <v>19</v>
      </c>
      <c r="E1140" s="2" t="s">
        <v>21</v>
      </c>
      <c r="F1140" s="3">
        <v>12.23</v>
      </c>
      <c r="G1140" s="4">
        <v>45139.0</v>
      </c>
      <c r="H1140" s="5">
        <f>IFERROR(__xludf.DUMMYFUNCTION("SPLIT(G1140,""/"",TRUE)"),1.0)</f>
        <v>1</v>
      </c>
      <c r="I1140" s="5">
        <f>IFERROR(__xludf.DUMMYFUNCTION("""COMPUTED_VALUE"""),8.0)</f>
        <v>8</v>
      </c>
      <c r="J1140" s="5">
        <f>IFERROR(__xludf.DUMMYFUNCTION("""COMPUTED_VALUE"""),2023.0)</f>
        <v>2023</v>
      </c>
      <c r="N1140" s="6">
        <f>STANDARDIZE(F:F,'Estatística'!$E$2,$M$2)</f>
        <v>-0.7293757501</v>
      </c>
      <c r="O1140" s="6">
        <f>STANDARDIZE(F:F,'Estatística'!$C$2,$L$2)</f>
        <v>0.1383894657</v>
      </c>
    </row>
    <row r="1141" ht="15.75" customHeight="1">
      <c r="A1141" s="1">
        <v>75.0</v>
      </c>
      <c r="B1141" s="2" t="s">
        <v>218</v>
      </c>
      <c r="C1141" s="2" t="s">
        <v>219</v>
      </c>
      <c r="D1141" s="2" t="s">
        <v>19</v>
      </c>
      <c r="E1141" s="2" t="s">
        <v>70</v>
      </c>
      <c r="F1141" s="3">
        <v>12.63</v>
      </c>
      <c r="G1141" s="4">
        <v>45139.0</v>
      </c>
      <c r="H1141" s="5">
        <f>IFERROR(__xludf.DUMMYFUNCTION("SPLIT(G1141,""/"",TRUE)"),1.0)</f>
        <v>1</v>
      </c>
      <c r="I1141" s="5">
        <f>IFERROR(__xludf.DUMMYFUNCTION("""COMPUTED_VALUE"""),8.0)</f>
        <v>8</v>
      </c>
      <c r="J1141" s="5">
        <f>IFERROR(__xludf.DUMMYFUNCTION("""COMPUTED_VALUE"""),2023.0)</f>
        <v>2023</v>
      </c>
      <c r="N1141" s="6">
        <f>STANDARDIZE(F:F,'Estatística'!$E$2,$M$2)</f>
        <v>-0.7073112651</v>
      </c>
      <c r="O1141" s="6">
        <f>STANDARDIZE(F:F,'Estatística'!$C$2,$L$2)</f>
        <v>0.143454039</v>
      </c>
    </row>
    <row r="1142" ht="15.75" customHeight="1">
      <c r="A1142" s="1">
        <v>48.0</v>
      </c>
      <c r="B1142" s="2" t="s">
        <v>39</v>
      </c>
      <c r="C1142" s="2" t="s">
        <v>43</v>
      </c>
      <c r="D1142" s="2" t="s">
        <v>25</v>
      </c>
      <c r="E1142" s="2" t="s">
        <v>38</v>
      </c>
      <c r="F1142" s="3">
        <v>2.84</v>
      </c>
      <c r="G1142" s="4">
        <v>45139.0</v>
      </c>
      <c r="H1142" s="5">
        <f>IFERROR(__xludf.DUMMYFUNCTION("SPLIT(G1142,""/"",TRUE)"),1.0)</f>
        <v>1</v>
      </c>
      <c r="I1142" s="5">
        <f>IFERROR(__xludf.DUMMYFUNCTION("""COMPUTED_VALUE"""),8.0)</f>
        <v>8</v>
      </c>
      <c r="J1142" s="5">
        <f>IFERROR(__xludf.DUMMYFUNCTION("""COMPUTED_VALUE"""),2023.0)</f>
        <v>2023</v>
      </c>
      <c r="N1142" s="6">
        <f>STANDARDIZE(F:F,'Estatística'!$E$2,$M$2)</f>
        <v>-1.247339534</v>
      </c>
      <c r="O1142" s="6">
        <f>STANDARDIZE(F:F,'Estatística'!$C$2,$L$2)</f>
        <v>0.01949860724</v>
      </c>
    </row>
    <row r="1143" ht="15.75" customHeight="1">
      <c r="A1143" s="1">
        <v>3.0</v>
      </c>
      <c r="B1143" s="2" t="s">
        <v>66</v>
      </c>
      <c r="C1143" s="2" t="s">
        <v>67</v>
      </c>
      <c r="D1143" s="2" t="s">
        <v>19</v>
      </c>
      <c r="E1143" s="2" t="s">
        <v>41</v>
      </c>
      <c r="F1143" s="3">
        <v>18.42</v>
      </c>
      <c r="G1143" s="4">
        <v>45139.0</v>
      </c>
      <c r="H1143" s="5">
        <f>IFERROR(__xludf.DUMMYFUNCTION("SPLIT(G1143,""/"",TRUE)"),1.0)</f>
        <v>1</v>
      </c>
      <c r="I1143" s="5">
        <f>IFERROR(__xludf.DUMMYFUNCTION("""COMPUTED_VALUE"""),8.0)</f>
        <v>8</v>
      </c>
      <c r="J1143" s="5">
        <f>IFERROR(__xludf.DUMMYFUNCTION("""COMPUTED_VALUE"""),2023.0)</f>
        <v>2023</v>
      </c>
      <c r="N1143" s="6">
        <f>STANDARDIZE(F:F,'Estatística'!$E$2,$M$2)</f>
        <v>-0.3879278454</v>
      </c>
      <c r="O1143" s="6">
        <f>STANDARDIZE(F:F,'Estatística'!$C$2,$L$2)</f>
        <v>0.2167637377</v>
      </c>
    </row>
    <row r="1144" ht="15.75" customHeight="1">
      <c r="A1144" s="1">
        <v>73.0</v>
      </c>
      <c r="B1144" s="2" t="s">
        <v>203</v>
      </c>
      <c r="C1144" s="2" t="s">
        <v>204</v>
      </c>
      <c r="D1144" s="2" t="s">
        <v>19</v>
      </c>
      <c r="E1144" s="2" t="s">
        <v>21</v>
      </c>
      <c r="F1144" s="3">
        <v>12.72</v>
      </c>
      <c r="G1144" s="4">
        <v>45140.0</v>
      </c>
      <c r="H1144" s="5">
        <f>IFERROR(__xludf.DUMMYFUNCTION("SPLIT(G1144,""/"",TRUE)"),2.0)</f>
        <v>2</v>
      </c>
      <c r="I1144" s="5">
        <f>IFERROR(__xludf.DUMMYFUNCTION("""COMPUTED_VALUE"""),8.0)</f>
        <v>8</v>
      </c>
      <c r="J1144" s="5">
        <f>IFERROR(__xludf.DUMMYFUNCTION("""COMPUTED_VALUE"""),2023.0)</f>
        <v>2023</v>
      </c>
      <c r="N1144" s="6">
        <f>STANDARDIZE(F:F,'Estatística'!$E$2,$M$2)</f>
        <v>-0.702346756</v>
      </c>
      <c r="O1144" s="6">
        <f>STANDARDIZE(F:F,'Estatística'!$C$2,$L$2)</f>
        <v>0.144593568</v>
      </c>
    </row>
    <row r="1145" ht="15.75" customHeight="1">
      <c r="A1145" s="1">
        <v>64.0</v>
      </c>
      <c r="B1145" s="2" t="s">
        <v>139</v>
      </c>
      <c r="C1145" s="2" t="s">
        <v>140</v>
      </c>
      <c r="D1145" s="2" t="s">
        <v>25</v>
      </c>
      <c r="E1145" s="2" t="s">
        <v>45</v>
      </c>
      <c r="F1145" s="3">
        <v>3.21</v>
      </c>
      <c r="G1145" s="4">
        <v>45140.0</v>
      </c>
      <c r="H1145" s="5">
        <f>IFERROR(__xludf.DUMMYFUNCTION("SPLIT(G1145,""/"",TRUE)"),2.0)</f>
        <v>2</v>
      </c>
      <c r="I1145" s="5">
        <f>IFERROR(__xludf.DUMMYFUNCTION("""COMPUTED_VALUE"""),8.0)</f>
        <v>8</v>
      </c>
      <c r="J1145" s="5">
        <f>IFERROR(__xludf.DUMMYFUNCTION("""COMPUTED_VALUE"""),2023.0)</f>
        <v>2023</v>
      </c>
      <c r="N1145" s="6">
        <f>STANDARDIZE(F:F,'Estatística'!$E$2,$M$2)</f>
        <v>-1.226929886</v>
      </c>
      <c r="O1145" s="6">
        <f>STANDARDIZE(F:F,'Estatística'!$C$2,$L$2)</f>
        <v>0.02418333755</v>
      </c>
    </row>
    <row r="1146" ht="15.75" customHeight="1">
      <c r="A1146" s="1">
        <v>60.0</v>
      </c>
      <c r="B1146" s="2" t="s">
        <v>58</v>
      </c>
      <c r="C1146" s="2" t="s">
        <v>59</v>
      </c>
      <c r="D1146" s="2" t="s">
        <v>25</v>
      </c>
      <c r="E1146" s="2" t="s">
        <v>52</v>
      </c>
      <c r="F1146" s="3">
        <v>28.85</v>
      </c>
      <c r="G1146" s="4">
        <v>45140.0</v>
      </c>
      <c r="H1146" s="5">
        <f>IFERROR(__xludf.DUMMYFUNCTION("SPLIT(G1146,""/"",TRUE)"),2.0)</f>
        <v>2</v>
      </c>
      <c r="I1146" s="5">
        <f>IFERROR(__xludf.DUMMYFUNCTION("""COMPUTED_VALUE"""),8.0)</f>
        <v>8</v>
      </c>
      <c r="J1146" s="5">
        <f>IFERROR(__xludf.DUMMYFUNCTION("""COMPUTED_VALUE"""),2023.0)</f>
        <v>2023</v>
      </c>
      <c r="N1146" s="6">
        <f>STANDARDIZE(F:F,'Estatística'!$E$2,$M$2)</f>
        <v>0.1874035997</v>
      </c>
      <c r="O1146" s="6">
        <f>STANDARDIZE(F:F,'Estatística'!$C$2,$L$2)</f>
        <v>0.3488224867</v>
      </c>
    </row>
    <row r="1147" ht="15.75" customHeight="1">
      <c r="A1147" s="1">
        <v>51.0</v>
      </c>
      <c r="B1147" s="2" t="s">
        <v>213</v>
      </c>
      <c r="C1147" s="2" t="s">
        <v>214</v>
      </c>
      <c r="D1147" s="2" t="s">
        <v>19</v>
      </c>
      <c r="E1147" s="2" t="s">
        <v>26</v>
      </c>
      <c r="F1147" s="3">
        <v>50.85</v>
      </c>
      <c r="G1147" s="4">
        <v>45140.0</v>
      </c>
      <c r="H1147" s="5">
        <f>IFERROR(__xludf.DUMMYFUNCTION("SPLIT(G1147,""/"",TRUE)"),2.0)</f>
        <v>2</v>
      </c>
      <c r="I1147" s="5">
        <f>IFERROR(__xludf.DUMMYFUNCTION("""COMPUTED_VALUE"""),8.0)</f>
        <v>8</v>
      </c>
      <c r="J1147" s="5">
        <f>IFERROR(__xludf.DUMMYFUNCTION("""COMPUTED_VALUE"""),2023.0)</f>
        <v>2023</v>
      </c>
      <c r="N1147" s="6">
        <f>STANDARDIZE(F:F,'Estatística'!$E$2,$M$2)</f>
        <v>1.400950272</v>
      </c>
      <c r="O1147" s="6">
        <f>STANDARDIZE(F:F,'Estatística'!$C$2,$L$2)</f>
        <v>0.6273740187</v>
      </c>
    </row>
    <row r="1148" ht="15.75" customHeight="1">
      <c r="A1148" s="1">
        <v>38.0</v>
      </c>
      <c r="B1148" s="2" t="s">
        <v>96</v>
      </c>
      <c r="C1148" s="2" t="s">
        <v>97</v>
      </c>
      <c r="D1148" s="2" t="s">
        <v>25</v>
      </c>
      <c r="E1148" s="2" t="s">
        <v>28</v>
      </c>
      <c r="F1148" s="3">
        <v>38.76</v>
      </c>
      <c r="G1148" s="4">
        <v>45140.0</v>
      </c>
      <c r="H1148" s="5">
        <f>IFERROR(__xludf.DUMMYFUNCTION("SPLIT(G1148,""/"",TRUE)"),2.0)</f>
        <v>2</v>
      </c>
      <c r="I1148" s="5">
        <f>IFERROR(__xludf.DUMMYFUNCTION("""COMPUTED_VALUE"""),8.0)</f>
        <v>8</v>
      </c>
      <c r="J1148" s="5">
        <f>IFERROR(__xludf.DUMMYFUNCTION("""COMPUTED_VALUE"""),2023.0)</f>
        <v>2023</v>
      </c>
      <c r="N1148" s="6">
        <f>STANDARDIZE(F:F,'Estatística'!$E$2,$M$2)</f>
        <v>0.7340512144</v>
      </c>
      <c r="O1148" s="6">
        <f>STANDARDIZE(F:F,'Estatística'!$C$2,$L$2)</f>
        <v>0.4742972905</v>
      </c>
    </row>
    <row r="1149" ht="15.75" customHeight="1">
      <c r="A1149" s="1">
        <v>24.0</v>
      </c>
      <c r="B1149" s="2" t="s">
        <v>119</v>
      </c>
      <c r="C1149" s="2" t="s">
        <v>120</v>
      </c>
      <c r="D1149" s="2" t="s">
        <v>19</v>
      </c>
      <c r="E1149" s="2" t="s">
        <v>28</v>
      </c>
      <c r="F1149" s="3">
        <v>41.04</v>
      </c>
      <c r="G1149" s="4">
        <v>45140.0</v>
      </c>
      <c r="H1149" s="5">
        <f>IFERROR(__xludf.DUMMYFUNCTION("SPLIT(G1149,""/"",TRUE)"),2.0)</f>
        <v>2</v>
      </c>
      <c r="I1149" s="5">
        <f>IFERROR(__xludf.DUMMYFUNCTION("""COMPUTED_VALUE"""),8.0)</f>
        <v>8</v>
      </c>
      <c r="J1149" s="5">
        <f>IFERROR(__xludf.DUMMYFUNCTION("""COMPUTED_VALUE"""),2023.0)</f>
        <v>2023</v>
      </c>
      <c r="N1149" s="6">
        <f>STANDARDIZE(F:F,'Estatística'!$E$2,$M$2)</f>
        <v>0.8598187787</v>
      </c>
      <c r="O1149" s="6">
        <f>STANDARDIZE(F:F,'Estatística'!$C$2,$L$2)</f>
        <v>0.5031653583</v>
      </c>
    </row>
    <row r="1150" ht="15.75" customHeight="1">
      <c r="A1150" s="1">
        <v>41.0</v>
      </c>
      <c r="B1150" s="2" t="s">
        <v>197</v>
      </c>
      <c r="C1150" s="2" t="s">
        <v>198</v>
      </c>
      <c r="D1150" s="2" t="s">
        <v>19</v>
      </c>
      <c r="E1150" s="2" t="s">
        <v>20</v>
      </c>
      <c r="F1150" s="3">
        <v>10.73</v>
      </c>
      <c r="G1150" s="4">
        <v>45140.0</v>
      </c>
      <c r="H1150" s="5">
        <f>IFERROR(__xludf.DUMMYFUNCTION("SPLIT(G1150,""/"",TRUE)"),2.0)</f>
        <v>2</v>
      </c>
      <c r="I1150" s="5">
        <f>IFERROR(__xludf.DUMMYFUNCTION("""COMPUTED_VALUE"""),8.0)</f>
        <v>8</v>
      </c>
      <c r="J1150" s="5">
        <f>IFERROR(__xludf.DUMMYFUNCTION("""COMPUTED_VALUE"""),2023.0)</f>
        <v>2023</v>
      </c>
      <c r="N1150" s="6">
        <f>STANDARDIZE(F:F,'Estatística'!$E$2,$M$2)</f>
        <v>-0.8121175687</v>
      </c>
      <c r="O1150" s="6">
        <f>STANDARDIZE(F:F,'Estatística'!$C$2,$L$2)</f>
        <v>0.1193973158</v>
      </c>
    </row>
    <row r="1151" ht="15.75" customHeight="1">
      <c r="A1151" s="1">
        <v>26.0</v>
      </c>
      <c r="B1151" s="2" t="s">
        <v>191</v>
      </c>
      <c r="C1151" s="2" t="s">
        <v>192</v>
      </c>
      <c r="D1151" s="2" t="s">
        <v>25</v>
      </c>
      <c r="E1151" s="2" t="s">
        <v>36</v>
      </c>
      <c r="F1151" s="3">
        <v>17.49</v>
      </c>
      <c r="G1151" s="4">
        <v>45141.0</v>
      </c>
      <c r="H1151" s="5">
        <f>IFERROR(__xludf.DUMMYFUNCTION("SPLIT(G1151,""/"",TRUE)"),3.0)</f>
        <v>3</v>
      </c>
      <c r="I1151" s="5">
        <f>IFERROR(__xludf.DUMMYFUNCTION("""COMPUTED_VALUE"""),8.0)</f>
        <v>8</v>
      </c>
      <c r="J1151" s="5">
        <f>IFERROR(__xludf.DUMMYFUNCTION("""COMPUTED_VALUE"""),2023.0)</f>
        <v>2023</v>
      </c>
      <c r="N1151" s="6">
        <f>STANDARDIZE(F:F,'Estatística'!$E$2,$M$2)</f>
        <v>-0.4392277729</v>
      </c>
      <c r="O1151" s="6">
        <f>STANDARDIZE(F:F,'Estatística'!$C$2,$L$2)</f>
        <v>0.2049886047</v>
      </c>
    </row>
    <row r="1152" ht="15.75" customHeight="1">
      <c r="A1152" s="1">
        <v>76.0</v>
      </c>
      <c r="B1152" s="2" t="s">
        <v>193</v>
      </c>
      <c r="C1152" s="2" t="s">
        <v>194</v>
      </c>
      <c r="D1152" s="2" t="s">
        <v>25</v>
      </c>
      <c r="E1152" s="2" t="s">
        <v>27</v>
      </c>
      <c r="F1152" s="3">
        <v>11.96</v>
      </c>
      <c r="G1152" s="4">
        <v>45142.0</v>
      </c>
      <c r="H1152" s="5">
        <f>IFERROR(__xludf.DUMMYFUNCTION("SPLIT(G1152,""/"",TRUE)"),4.0)</f>
        <v>4</v>
      </c>
      <c r="I1152" s="5">
        <f>IFERROR(__xludf.DUMMYFUNCTION("""COMPUTED_VALUE"""),8.0)</f>
        <v>8</v>
      </c>
      <c r="J1152" s="5">
        <f>IFERROR(__xludf.DUMMYFUNCTION("""COMPUTED_VALUE"""),2023.0)</f>
        <v>2023</v>
      </c>
      <c r="N1152" s="6">
        <f>STANDARDIZE(F:F,'Estatística'!$E$2,$M$2)</f>
        <v>-0.7442692774</v>
      </c>
      <c r="O1152" s="6">
        <f>STANDARDIZE(F:F,'Estatística'!$C$2,$L$2)</f>
        <v>0.1349708787</v>
      </c>
    </row>
    <row r="1153" ht="15.75" customHeight="1">
      <c r="A1153" s="1">
        <v>49.0</v>
      </c>
      <c r="B1153" s="2" t="s">
        <v>159</v>
      </c>
      <c r="C1153" s="2" t="s">
        <v>160</v>
      </c>
      <c r="D1153" s="2" t="s">
        <v>25</v>
      </c>
      <c r="E1153" s="2" t="s">
        <v>27</v>
      </c>
      <c r="F1153" s="3">
        <v>15.14</v>
      </c>
      <c r="G1153" s="4">
        <v>45142.0</v>
      </c>
      <c r="H1153" s="5">
        <f>IFERROR(__xludf.DUMMYFUNCTION("SPLIT(G1153,""/"",TRUE)"),4.0)</f>
        <v>4</v>
      </c>
      <c r="I1153" s="5">
        <f>IFERROR(__xludf.DUMMYFUNCTION("""COMPUTED_VALUE"""),8.0)</f>
        <v>8</v>
      </c>
      <c r="J1153" s="5">
        <f>IFERROR(__xludf.DUMMYFUNCTION("""COMPUTED_VALUE"""),2023.0)</f>
        <v>2023</v>
      </c>
      <c r="N1153" s="6">
        <f>STANDARDIZE(F:F,'Estatística'!$E$2,$M$2)</f>
        <v>-0.568856622</v>
      </c>
      <c r="O1153" s="6">
        <f>STANDARDIZE(F:F,'Estatística'!$C$2,$L$2)</f>
        <v>0.1752342365</v>
      </c>
    </row>
    <row r="1154" ht="15.75" customHeight="1">
      <c r="A1154" s="1">
        <v>36.0</v>
      </c>
      <c r="B1154" s="2" t="s">
        <v>75</v>
      </c>
      <c r="C1154" s="2" t="s">
        <v>76</v>
      </c>
      <c r="D1154" s="2" t="s">
        <v>19</v>
      </c>
      <c r="E1154" s="2" t="s">
        <v>45</v>
      </c>
      <c r="F1154" s="3">
        <v>3.25</v>
      </c>
      <c r="G1154" s="4">
        <v>45142.0</v>
      </c>
      <c r="H1154" s="5">
        <f>IFERROR(__xludf.DUMMYFUNCTION("SPLIT(G1154,""/"",TRUE)"),4.0)</f>
        <v>4</v>
      </c>
      <c r="I1154" s="5">
        <f>IFERROR(__xludf.DUMMYFUNCTION("""COMPUTED_VALUE"""),8.0)</f>
        <v>8</v>
      </c>
      <c r="J1154" s="5">
        <f>IFERROR(__xludf.DUMMYFUNCTION("""COMPUTED_VALUE"""),2023.0)</f>
        <v>2023</v>
      </c>
      <c r="N1154" s="6">
        <f>STANDARDIZE(F:F,'Estatística'!$E$2,$M$2)</f>
        <v>-1.224723437</v>
      </c>
      <c r="O1154" s="6">
        <f>STANDARDIZE(F:F,'Estatística'!$C$2,$L$2)</f>
        <v>0.02468979488</v>
      </c>
    </row>
    <row r="1155" ht="15.75" customHeight="1">
      <c r="A1155" s="1">
        <v>40.0</v>
      </c>
      <c r="B1155" s="2" t="s">
        <v>102</v>
      </c>
      <c r="C1155" s="2" t="s">
        <v>165</v>
      </c>
      <c r="D1155" s="2" t="s">
        <v>25</v>
      </c>
      <c r="E1155" s="2" t="s">
        <v>45</v>
      </c>
      <c r="F1155" s="3">
        <v>2.62</v>
      </c>
      <c r="G1155" s="4">
        <v>45142.0</v>
      </c>
      <c r="H1155" s="5">
        <f>IFERROR(__xludf.DUMMYFUNCTION("SPLIT(G1155,""/"",TRUE)"),4.0)</f>
        <v>4</v>
      </c>
      <c r="I1155" s="5">
        <f>IFERROR(__xludf.DUMMYFUNCTION("""COMPUTED_VALUE"""),8.0)</f>
        <v>8</v>
      </c>
      <c r="J1155" s="5">
        <f>IFERROR(__xludf.DUMMYFUNCTION("""COMPUTED_VALUE"""),2023.0)</f>
        <v>2023</v>
      </c>
      <c r="N1155" s="6">
        <f>STANDARDIZE(F:F,'Estatística'!$E$2,$M$2)</f>
        <v>-1.259475001</v>
      </c>
      <c r="O1155" s="6">
        <f>STANDARDIZE(F:F,'Estatística'!$C$2,$L$2)</f>
        <v>0.01671309192</v>
      </c>
    </row>
    <row r="1156" ht="15.75" customHeight="1">
      <c r="A1156" s="1">
        <v>32.0</v>
      </c>
      <c r="B1156" s="2" t="s">
        <v>126</v>
      </c>
      <c r="C1156" s="2" t="s">
        <v>127</v>
      </c>
      <c r="D1156" s="2" t="s">
        <v>19</v>
      </c>
      <c r="E1156" s="2" t="s">
        <v>31</v>
      </c>
      <c r="F1156" s="3">
        <v>15.76</v>
      </c>
      <c r="G1156" s="4">
        <v>45142.0</v>
      </c>
      <c r="H1156" s="5">
        <f>IFERROR(__xludf.DUMMYFUNCTION("SPLIT(G1156,""/"",TRUE)"),4.0)</f>
        <v>4</v>
      </c>
      <c r="I1156" s="5">
        <f>IFERROR(__xludf.DUMMYFUNCTION("""COMPUTED_VALUE"""),8.0)</f>
        <v>8</v>
      </c>
      <c r="J1156" s="5">
        <f>IFERROR(__xludf.DUMMYFUNCTION("""COMPUTED_VALUE"""),2023.0)</f>
        <v>2023</v>
      </c>
      <c r="N1156" s="6">
        <f>STANDARDIZE(F:F,'Estatística'!$E$2,$M$2)</f>
        <v>-0.5346566704</v>
      </c>
      <c r="O1156" s="6">
        <f>STANDARDIZE(F:F,'Estatística'!$C$2,$L$2)</f>
        <v>0.1830843251</v>
      </c>
    </row>
    <row r="1157" ht="15.75" customHeight="1">
      <c r="A1157" s="1">
        <v>63.0</v>
      </c>
      <c r="B1157" s="2" t="s">
        <v>205</v>
      </c>
      <c r="C1157" s="2" t="s">
        <v>206</v>
      </c>
      <c r="D1157" s="2" t="s">
        <v>19</v>
      </c>
      <c r="E1157" s="2" t="s">
        <v>31</v>
      </c>
      <c r="F1157" s="3">
        <v>13.41</v>
      </c>
      <c r="G1157" s="4">
        <v>45142.0</v>
      </c>
      <c r="H1157" s="5">
        <f>IFERROR(__xludf.DUMMYFUNCTION("SPLIT(G1157,""/"",TRUE)"),4.0)</f>
        <v>4</v>
      </c>
      <c r="I1157" s="5">
        <f>IFERROR(__xludf.DUMMYFUNCTION("""COMPUTED_VALUE"""),8.0)</f>
        <v>8</v>
      </c>
      <c r="J1157" s="5">
        <f>IFERROR(__xludf.DUMMYFUNCTION("""COMPUTED_VALUE"""),2023.0)</f>
        <v>2023</v>
      </c>
      <c r="N1157" s="6">
        <f>STANDARDIZE(F:F,'Estatística'!$E$2,$M$2)</f>
        <v>-0.6642855195</v>
      </c>
      <c r="O1157" s="6">
        <f>STANDARDIZE(F:F,'Estatística'!$C$2,$L$2)</f>
        <v>0.153329957</v>
      </c>
    </row>
    <row r="1158" ht="15.75" customHeight="1">
      <c r="A1158" s="1">
        <v>4.0</v>
      </c>
      <c r="B1158" s="2" t="s">
        <v>98</v>
      </c>
      <c r="C1158" s="2" t="s">
        <v>99</v>
      </c>
      <c r="D1158" s="2" t="s">
        <v>19</v>
      </c>
      <c r="E1158" s="2" t="s">
        <v>20</v>
      </c>
      <c r="F1158" s="3">
        <v>10.69</v>
      </c>
      <c r="G1158" s="4">
        <v>45142.0</v>
      </c>
      <c r="H1158" s="5">
        <f>IFERROR(__xludf.DUMMYFUNCTION("SPLIT(G1158,""/"",TRUE)"),4.0)</f>
        <v>4</v>
      </c>
      <c r="I1158" s="5">
        <f>IFERROR(__xludf.DUMMYFUNCTION("""COMPUTED_VALUE"""),8.0)</f>
        <v>8</v>
      </c>
      <c r="J1158" s="5">
        <f>IFERROR(__xludf.DUMMYFUNCTION("""COMPUTED_VALUE"""),2023.0)</f>
        <v>2023</v>
      </c>
      <c r="N1158" s="6">
        <f>STANDARDIZE(F:F,'Estatística'!$E$2,$M$2)</f>
        <v>-0.8143240172</v>
      </c>
      <c r="O1158" s="6">
        <f>STANDARDIZE(F:F,'Estatística'!$C$2,$L$2)</f>
        <v>0.1188908584</v>
      </c>
    </row>
    <row r="1159" ht="15.75" customHeight="1">
      <c r="A1159" s="1">
        <v>52.0</v>
      </c>
      <c r="B1159" s="2" t="s">
        <v>161</v>
      </c>
      <c r="C1159" s="2" t="s">
        <v>162</v>
      </c>
      <c r="D1159" s="2" t="s">
        <v>25</v>
      </c>
      <c r="E1159" s="2" t="s">
        <v>38</v>
      </c>
      <c r="F1159" s="3">
        <v>3.18</v>
      </c>
      <c r="G1159" s="4">
        <v>45143.0</v>
      </c>
      <c r="H1159" s="5">
        <f>IFERROR(__xludf.DUMMYFUNCTION("SPLIT(G1159,""/"",TRUE)"),5.0)</f>
        <v>5</v>
      </c>
      <c r="I1159" s="5">
        <f>IFERROR(__xludf.DUMMYFUNCTION("""COMPUTED_VALUE"""),8.0)</f>
        <v>8</v>
      </c>
      <c r="J1159" s="5">
        <f>IFERROR(__xludf.DUMMYFUNCTION("""COMPUTED_VALUE"""),2023.0)</f>
        <v>2023</v>
      </c>
      <c r="N1159" s="6">
        <f>STANDARDIZE(F:F,'Estatística'!$E$2,$M$2)</f>
        <v>-1.228584722</v>
      </c>
      <c r="O1159" s="6">
        <f>STANDARDIZE(F:F,'Estatística'!$C$2,$L$2)</f>
        <v>0.02380349456</v>
      </c>
    </row>
    <row r="1160" ht="15.75" customHeight="1">
      <c r="A1160" s="1">
        <v>83.0</v>
      </c>
      <c r="B1160" s="2" t="s">
        <v>80</v>
      </c>
      <c r="C1160" s="2" t="s">
        <v>81</v>
      </c>
      <c r="D1160" s="2" t="s">
        <v>19</v>
      </c>
      <c r="E1160" s="2" t="s">
        <v>32</v>
      </c>
      <c r="F1160" s="3">
        <v>43.63</v>
      </c>
      <c r="G1160" s="4">
        <v>45143.0</v>
      </c>
      <c r="H1160" s="5">
        <f>IFERROR(__xludf.DUMMYFUNCTION("SPLIT(G1160,""/"",TRUE)"),5.0)</f>
        <v>5</v>
      </c>
      <c r="I1160" s="5">
        <f>IFERROR(__xludf.DUMMYFUNCTION("""COMPUTED_VALUE"""),8.0)</f>
        <v>8</v>
      </c>
      <c r="J1160" s="5">
        <f>IFERROR(__xludf.DUMMYFUNCTION("""COMPUTED_VALUE"""),2023.0)</f>
        <v>2023</v>
      </c>
      <c r="N1160" s="6">
        <f>STANDARDIZE(F:F,'Estatística'!$E$2,$M$2)</f>
        <v>1.002686319</v>
      </c>
      <c r="O1160" s="6">
        <f>STANDARDIZE(F:F,'Estatística'!$C$2,$L$2)</f>
        <v>0.5359584705</v>
      </c>
    </row>
    <row r="1161" ht="15.75" customHeight="1">
      <c r="A1161" s="1">
        <v>58.0</v>
      </c>
      <c r="B1161" s="2" t="s">
        <v>145</v>
      </c>
      <c r="C1161" s="2" t="s">
        <v>146</v>
      </c>
      <c r="D1161" s="2" t="s">
        <v>25</v>
      </c>
      <c r="E1161" s="2" t="s">
        <v>38</v>
      </c>
      <c r="F1161" s="3">
        <v>3.06</v>
      </c>
      <c r="G1161" s="4">
        <v>45143.0</v>
      </c>
      <c r="H1161" s="5">
        <f>IFERROR(__xludf.DUMMYFUNCTION("SPLIT(G1161,""/"",TRUE)"),5.0)</f>
        <v>5</v>
      </c>
      <c r="I1161" s="5">
        <f>IFERROR(__xludf.DUMMYFUNCTION("""COMPUTED_VALUE"""),8.0)</f>
        <v>8</v>
      </c>
      <c r="J1161" s="5">
        <f>IFERROR(__xludf.DUMMYFUNCTION("""COMPUTED_VALUE"""),2023.0)</f>
        <v>2023</v>
      </c>
      <c r="N1161" s="6">
        <f>STANDARDIZE(F:F,'Estatística'!$E$2,$M$2)</f>
        <v>-1.235204068</v>
      </c>
      <c r="O1161" s="6">
        <f>STANDARDIZE(F:F,'Estatística'!$C$2,$L$2)</f>
        <v>0.02228412256</v>
      </c>
    </row>
    <row r="1162" ht="15.75" customHeight="1">
      <c r="A1162" s="1">
        <v>88.0</v>
      </c>
      <c r="B1162" s="2" t="s">
        <v>180</v>
      </c>
      <c r="C1162" s="2" t="s">
        <v>186</v>
      </c>
      <c r="D1162" s="2" t="s">
        <v>25</v>
      </c>
      <c r="E1162" s="2" t="s">
        <v>27</v>
      </c>
      <c r="F1162" s="3">
        <v>14.16</v>
      </c>
      <c r="G1162" s="4">
        <v>45144.0</v>
      </c>
      <c r="H1162" s="5">
        <f>IFERROR(__xludf.DUMMYFUNCTION("SPLIT(G1162,""/"",TRUE)"),6.0)</f>
        <v>6</v>
      </c>
      <c r="I1162" s="5">
        <f>IFERROR(__xludf.DUMMYFUNCTION("""COMPUTED_VALUE"""),8.0)</f>
        <v>8</v>
      </c>
      <c r="J1162" s="5">
        <f>IFERROR(__xludf.DUMMYFUNCTION("""COMPUTED_VALUE"""),2023.0)</f>
        <v>2023</v>
      </c>
      <c r="N1162" s="6">
        <f>STANDARDIZE(F:F,'Estatística'!$E$2,$M$2)</f>
        <v>-0.6229146102</v>
      </c>
      <c r="O1162" s="6">
        <f>STANDARDIZE(F:F,'Estatística'!$C$2,$L$2)</f>
        <v>0.1628260319</v>
      </c>
    </row>
    <row r="1163" ht="15.75" customHeight="1">
      <c r="A1163" s="1">
        <v>99.0</v>
      </c>
      <c r="B1163" s="2" t="s">
        <v>62</v>
      </c>
      <c r="C1163" s="2" t="s">
        <v>63</v>
      </c>
      <c r="D1163" s="2" t="s">
        <v>19</v>
      </c>
      <c r="E1163" s="2" t="s">
        <v>45</v>
      </c>
      <c r="F1163" s="3">
        <v>1.54</v>
      </c>
      <c r="G1163" s="4">
        <v>45144.0</v>
      </c>
      <c r="H1163" s="5">
        <f>IFERROR(__xludf.DUMMYFUNCTION("SPLIT(G1163,""/"",TRUE)"),6.0)</f>
        <v>6</v>
      </c>
      <c r="I1163" s="5">
        <f>IFERROR(__xludf.DUMMYFUNCTION("""COMPUTED_VALUE"""),8.0)</f>
        <v>8</v>
      </c>
      <c r="J1163" s="5">
        <f>IFERROR(__xludf.DUMMYFUNCTION("""COMPUTED_VALUE"""),2023.0)</f>
        <v>2023</v>
      </c>
      <c r="N1163" s="6">
        <f>STANDARDIZE(F:F,'Estatística'!$E$2,$M$2)</f>
        <v>-1.31904911</v>
      </c>
      <c r="O1163" s="6">
        <f>STANDARDIZE(F:F,'Estatística'!$C$2,$L$2)</f>
        <v>0.003038743986</v>
      </c>
    </row>
    <row r="1164" ht="15.75" customHeight="1">
      <c r="A1164" s="1">
        <v>38.0</v>
      </c>
      <c r="B1164" s="2" t="s">
        <v>96</v>
      </c>
      <c r="C1164" s="2" t="s">
        <v>97</v>
      </c>
      <c r="D1164" s="2" t="s">
        <v>25</v>
      </c>
      <c r="E1164" s="2" t="s">
        <v>21</v>
      </c>
      <c r="F1164" s="3">
        <v>12.87</v>
      </c>
      <c r="G1164" s="4">
        <v>45144.0</v>
      </c>
      <c r="H1164" s="5">
        <f>IFERROR(__xludf.DUMMYFUNCTION("SPLIT(G1164,""/"",TRUE)"),6.0)</f>
        <v>6</v>
      </c>
      <c r="I1164" s="5">
        <f>IFERROR(__xludf.DUMMYFUNCTION("""COMPUTED_VALUE"""),8.0)</f>
        <v>8</v>
      </c>
      <c r="J1164" s="5">
        <f>IFERROR(__xludf.DUMMYFUNCTION("""COMPUTED_VALUE"""),2023.0)</f>
        <v>2023</v>
      </c>
      <c r="N1164" s="6">
        <f>STANDARDIZE(F:F,'Estatística'!$E$2,$M$2)</f>
        <v>-0.6940725742</v>
      </c>
      <c r="O1164" s="6">
        <f>STANDARDIZE(F:F,'Estatística'!$C$2,$L$2)</f>
        <v>0.146492783</v>
      </c>
    </row>
    <row r="1165" ht="15.75" customHeight="1">
      <c r="A1165" s="1">
        <v>57.0</v>
      </c>
      <c r="B1165" s="2" t="s">
        <v>75</v>
      </c>
      <c r="C1165" s="2" t="s">
        <v>170</v>
      </c>
      <c r="D1165" s="2" t="s">
        <v>19</v>
      </c>
      <c r="E1165" s="2" t="s">
        <v>38</v>
      </c>
      <c r="F1165" s="3">
        <v>4.75</v>
      </c>
      <c r="G1165" s="4">
        <v>45144.0</v>
      </c>
      <c r="H1165" s="5">
        <f>IFERROR(__xludf.DUMMYFUNCTION("SPLIT(G1165,""/"",TRUE)"),6.0)</f>
        <v>6</v>
      </c>
      <c r="I1165" s="5">
        <f>IFERROR(__xludf.DUMMYFUNCTION("""COMPUTED_VALUE"""),8.0)</f>
        <v>8</v>
      </c>
      <c r="J1165" s="5">
        <f>IFERROR(__xludf.DUMMYFUNCTION("""COMPUTED_VALUE"""),2023.0)</f>
        <v>2023</v>
      </c>
      <c r="N1165" s="6">
        <f>STANDARDIZE(F:F,'Estatística'!$E$2,$M$2)</f>
        <v>-1.141981619</v>
      </c>
      <c r="O1165" s="6">
        <f>STANDARDIZE(F:F,'Estatística'!$C$2,$L$2)</f>
        <v>0.0436819448</v>
      </c>
    </row>
    <row r="1166" ht="15.75" customHeight="1">
      <c r="A1166" s="1">
        <v>9.0</v>
      </c>
      <c r="B1166" s="2" t="s">
        <v>187</v>
      </c>
      <c r="C1166" s="2" t="s">
        <v>188</v>
      </c>
      <c r="D1166" s="2" t="s">
        <v>19</v>
      </c>
      <c r="E1166" s="2" t="s">
        <v>48</v>
      </c>
      <c r="F1166" s="3">
        <v>55.9</v>
      </c>
      <c r="G1166" s="4">
        <v>45144.0</v>
      </c>
      <c r="H1166" s="5">
        <f>IFERROR(__xludf.DUMMYFUNCTION("SPLIT(G1166,""/"",TRUE)"),6.0)</f>
        <v>6</v>
      </c>
      <c r="I1166" s="5">
        <f>IFERROR(__xludf.DUMMYFUNCTION("""COMPUTED_VALUE"""),8.0)</f>
        <v>8</v>
      </c>
      <c r="J1166" s="5">
        <f>IFERROR(__xludf.DUMMYFUNCTION("""COMPUTED_VALUE"""),2023.0)</f>
        <v>2023</v>
      </c>
      <c r="N1166" s="6">
        <f>STANDARDIZE(F:F,'Estatística'!$E$2,$M$2)</f>
        <v>1.679514395</v>
      </c>
      <c r="O1166" s="6">
        <f>STANDARDIZE(F:F,'Estatística'!$C$2,$L$2)</f>
        <v>0.6913142568</v>
      </c>
    </row>
    <row r="1167" ht="15.75" customHeight="1">
      <c r="A1167" s="1">
        <v>26.0</v>
      </c>
      <c r="B1167" s="2" t="s">
        <v>191</v>
      </c>
      <c r="C1167" s="2" t="s">
        <v>192</v>
      </c>
      <c r="D1167" s="2" t="s">
        <v>19</v>
      </c>
      <c r="E1167" s="2" t="s">
        <v>44</v>
      </c>
      <c r="F1167" s="3">
        <v>37.15</v>
      </c>
      <c r="G1167" s="4">
        <v>45144.0</v>
      </c>
      <c r="H1167" s="5">
        <f>IFERROR(__xludf.DUMMYFUNCTION("SPLIT(G1167,""/"",TRUE)"),6.0)</f>
        <v>6</v>
      </c>
      <c r="I1167" s="5">
        <f>IFERROR(__xludf.DUMMYFUNCTION("""COMPUTED_VALUE"""),8.0)</f>
        <v>8</v>
      </c>
      <c r="J1167" s="5">
        <f>IFERROR(__xludf.DUMMYFUNCTION("""COMPUTED_VALUE"""),2023.0)</f>
        <v>2023</v>
      </c>
      <c r="N1167" s="6">
        <f>STANDARDIZE(F:F,'Estatística'!$E$2,$M$2)</f>
        <v>0.6452416625</v>
      </c>
      <c r="O1167" s="6">
        <f>STANDARDIZE(F:F,'Estatística'!$C$2,$L$2)</f>
        <v>0.4539123829</v>
      </c>
    </row>
    <row r="1168" ht="15.75" customHeight="1">
      <c r="A1168" s="1">
        <v>72.0</v>
      </c>
      <c r="B1168" s="2" t="s">
        <v>113</v>
      </c>
      <c r="C1168" s="2" t="s">
        <v>114</v>
      </c>
      <c r="D1168" s="2" t="s">
        <v>25</v>
      </c>
      <c r="E1168" s="2" t="s">
        <v>28</v>
      </c>
      <c r="F1168" s="3">
        <v>39.29</v>
      </c>
      <c r="G1168" s="4">
        <v>45144.0</v>
      </c>
      <c r="H1168" s="5">
        <f>IFERROR(__xludf.DUMMYFUNCTION("SPLIT(G1168,""/"",TRUE)"),6.0)</f>
        <v>6</v>
      </c>
      <c r="I1168" s="5">
        <f>IFERROR(__xludf.DUMMYFUNCTION("""COMPUTED_VALUE"""),8.0)</f>
        <v>8</v>
      </c>
      <c r="J1168" s="5">
        <f>IFERROR(__xludf.DUMMYFUNCTION("""COMPUTED_VALUE"""),2023.0)</f>
        <v>2023</v>
      </c>
      <c r="N1168" s="6">
        <f>STANDARDIZE(F:F,'Estatística'!$E$2,$M$2)</f>
        <v>0.763286657</v>
      </c>
      <c r="O1168" s="6">
        <f>STANDARDIZE(F:F,'Estatística'!$C$2,$L$2)</f>
        <v>0.4810078501</v>
      </c>
    </row>
    <row r="1169" ht="15.75" customHeight="1">
      <c r="A1169" s="1">
        <v>54.0</v>
      </c>
      <c r="B1169" s="2" t="s">
        <v>71</v>
      </c>
      <c r="C1169" s="2" t="s">
        <v>72</v>
      </c>
      <c r="D1169" s="2" t="s">
        <v>19</v>
      </c>
      <c r="E1169" s="2" t="s">
        <v>57</v>
      </c>
      <c r="F1169" s="3">
        <v>20.13</v>
      </c>
      <c r="G1169" s="4">
        <v>45144.0</v>
      </c>
      <c r="H1169" s="5">
        <f>IFERROR(__xludf.DUMMYFUNCTION("SPLIT(G1169,""/"",TRUE)"),6.0)</f>
        <v>6</v>
      </c>
      <c r="I1169" s="5">
        <f>IFERROR(__xludf.DUMMYFUNCTION("""COMPUTED_VALUE"""),8.0)</f>
        <v>8</v>
      </c>
      <c r="J1169" s="5">
        <f>IFERROR(__xludf.DUMMYFUNCTION("""COMPUTED_VALUE"""),2023.0)</f>
        <v>2023</v>
      </c>
      <c r="N1169" s="6">
        <f>STANDARDIZE(F:F,'Estatística'!$E$2,$M$2)</f>
        <v>-0.2936021723</v>
      </c>
      <c r="O1169" s="6">
        <f>STANDARDIZE(F:F,'Estatística'!$C$2,$L$2)</f>
        <v>0.2384147886</v>
      </c>
    </row>
    <row r="1170" ht="15.75" customHeight="1">
      <c r="A1170" s="1">
        <v>25.0</v>
      </c>
      <c r="B1170" s="2" t="s">
        <v>134</v>
      </c>
      <c r="C1170" s="2" t="s">
        <v>135</v>
      </c>
      <c r="D1170" s="2" t="s">
        <v>25</v>
      </c>
      <c r="E1170" s="2" t="s">
        <v>33</v>
      </c>
      <c r="F1170" s="3">
        <v>23.19</v>
      </c>
      <c r="G1170" s="4">
        <v>45144.0</v>
      </c>
      <c r="H1170" s="5">
        <f>IFERROR(__xludf.DUMMYFUNCTION("SPLIT(G1170,""/"",TRUE)"),6.0)</f>
        <v>6</v>
      </c>
      <c r="I1170" s="5">
        <f>IFERROR(__xludf.DUMMYFUNCTION("""COMPUTED_VALUE"""),8.0)</f>
        <v>8</v>
      </c>
      <c r="J1170" s="5">
        <f>IFERROR(__xludf.DUMMYFUNCTION("""COMPUTED_VALUE"""),2023.0)</f>
        <v>2023</v>
      </c>
      <c r="N1170" s="6">
        <f>STANDARDIZE(F:F,'Estatística'!$E$2,$M$2)</f>
        <v>-0.1248088624</v>
      </c>
      <c r="O1170" s="6">
        <f>STANDARDIZE(F:F,'Estatística'!$C$2,$L$2)</f>
        <v>0.2771587744</v>
      </c>
    </row>
    <row r="1171" ht="15.75" customHeight="1">
      <c r="A1171" s="1">
        <v>90.0</v>
      </c>
      <c r="B1171" s="2" t="s">
        <v>199</v>
      </c>
      <c r="C1171" s="2" t="s">
        <v>200</v>
      </c>
      <c r="D1171" s="2" t="s">
        <v>19</v>
      </c>
      <c r="E1171" s="2" t="s">
        <v>42</v>
      </c>
      <c r="F1171" s="3">
        <v>15.65</v>
      </c>
      <c r="G1171" s="4">
        <v>45144.0</v>
      </c>
      <c r="H1171" s="5">
        <f>IFERROR(__xludf.DUMMYFUNCTION("SPLIT(G1171,""/"",TRUE)"),6.0)</f>
        <v>6</v>
      </c>
      <c r="I1171" s="5">
        <f>IFERROR(__xludf.DUMMYFUNCTION("""COMPUTED_VALUE"""),8.0)</f>
        <v>8</v>
      </c>
      <c r="J1171" s="5">
        <f>IFERROR(__xludf.DUMMYFUNCTION("""COMPUTED_VALUE"""),2023.0)</f>
        <v>2023</v>
      </c>
      <c r="N1171" s="6">
        <f>STANDARDIZE(F:F,'Estatística'!$E$2,$M$2)</f>
        <v>-0.5407244037</v>
      </c>
      <c r="O1171" s="6">
        <f>STANDARDIZE(F:F,'Estatística'!$C$2,$L$2)</f>
        <v>0.1816915675</v>
      </c>
    </row>
    <row r="1172" ht="15.75" customHeight="1">
      <c r="A1172" s="1">
        <v>69.0</v>
      </c>
      <c r="B1172" s="2" t="s">
        <v>88</v>
      </c>
      <c r="C1172" s="2" t="s">
        <v>125</v>
      </c>
      <c r="D1172" s="2" t="s">
        <v>19</v>
      </c>
      <c r="E1172" s="2" t="s">
        <v>27</v>
      </c>
      <c r="F1172" s="3">
        <v>11.59</v>
      </c>
      <c r="G1172" s="4">
        <v>45144.0</v>
      </c>
      <c r="H1172" s="5">
        <f>IFERROR(__xludf.DUMMYFUNCTION("SPLIT(G1172,""/"",TRUE)"),6.0)</f>
        <v>6</v>
      </c>
      <c r="I1172" s="5">
        <f>IFERROR(__xludf.DUMMYFUNCTION("""COMPUTED_VALUE"""),8.0)</f>
        <v>8</v>
      </c>
      <c r="J1172" s="5">
        <f>IFERROR(__xludf.DUMMYFUNCTION("""COMPUTED_VALUE"""),2023.0)</f>
        <v>2023</v>
      </c>
      <c r="N1172" s="6">
        <f>STANDARDIZE(F:F,'Estatística'!$E$2,$M$2)</f>
        <v>-0.764678926</v>
      </c>
      <c r="O1172" s="6">
        <f>STANDARDIZE(F:F,'Estatística'!$C$2,$L$2)</f>
        <v>0.1302861484</v>
      </c>
    </row>
    <row r="1173" ht="15.75" customHeight="1">
      <c r="A1173" s="1">
        <v>80.0</v>
      </c>
      <c r="B1173" s="2" t="s">
        <v>34</v>
      </c>
      <c r="C1173" s="2" t="s">
        <v>35</v>
      </c>
      <c r="D1173" s="2" t="s">
        <v>25</v>
      </c>
      <c r="E1173" s="2" t="s">
        <v>57</v>
      </c>
      <c r="F1173" s="3">
        <v>21.04</v>
      </c>
      <c r="G1173" s="4">
        <v>45145.0</v>
      </c>
      <c r="H1173" s="5">
        <f>IFERROR(__xludf.DUMMYFUNCTION("SPLIT(G1173,""/"",TRUE)"),7.0)</f>
        <v>7</v>
      </c>
      <c r="I1173" s="5">
        <f>IFERROR(__xludf.DUMMYFUNCTION("""COMPUTED_VALUE"""),8.0)</f>
        <v>8</v>
      </c>
      <c r="J1173" s="5">
        <f>IFERROR(__xludf.DUMMYFUNCTION("""COMPUTED_VALUE"""),2023.0)</f>
        <v>2023</v>
      </c>
      <c r="N1173" s="6">
        <f>STANDARDIZE(F:F,'Estatística'!$E$2,$M$2)</f>
        <v>-0.243405469</v>
      </c>
      <c r="O1173" s="6">
        <f>STANDARDIZE(F:F,'Estatística'!$C$2,$L$2)</f>
        <v>0.2499366928</v>
      </c>
    </row>
    <row r="1174" ht="15.75" customHeight="1">
      <c r="A1174" s="1">
        <v>54.0</v>
      </c>
      <c r="B1174" s="2" t="s">
        <v>71</v>
      </c>
      <c r="C1174" s="2" t="s">
        <v>72</v>
      </c>
      <c r="D1174" s="2" t="s">
        <v>25</v>
      </c>
      <c r="E1174" s="2" t="s">
        <v>70</v>
      </c>
      <c r="F1174" s="3">
        <v>10.74</v>
      </c>
      <c r="G1174" s="4">
        <v>45145.0</v>
      </c>
      <c r="H1174" s="5">
        <f>IFERROR(__xludf.DUMMYFUNCTION("SPLIT(G1174,""/"",TRUE)"),7.0)</f>
        <v>7</v>
      </c>
      <c r="I1174" s="5">
        <f>IFERROR(__xludf.DUMMYFUNCTION("""COMPUTED_VALUE"""),8.0)</f>
        <v>8</v>
      </c>
      <c r="J1174" s="5">
        <f>IFERROR(__xludf.DUMMYFUNCTION("""COMPUTED_VALUE"""),2023.0)</f>
        <v>2023</v>
      </c>
      <c r="N1174" s="6">
        <f>STANDARDIZE(F:F,'Estatística'!$E$2,$M$2)</f>
        <v>-0.8115659565</v>
      </c>
      <c r="O1174" s="6">
        <f>STANDARDIZE(F:F,'Estatística'!$C$2,$L$2)</f>
        <v>0.1195239301</v>
      </c>
    </row>
    <row r="1175" ht="15.75" customHeight="1">
      <c r="A1175" s="1">
        <v>13.0</v>
      </c>
      <c r="B1175" s="2" t="s">
        <v>117</v>
      </c>
      <c r="C1175" s="2" t="s">
        <v>118</v>
      </c>
      <c r="D1175" s="2" t="s">
        <v>19</v>
      </c>
      <c r="E1175" s="2" t="s">
        <v>51</v>
      </c>
      <c r="F1175" s="3">
        <v>64.94</v>
      </c>
      <c r="G1175" s="4">
        <v>45146.0</v>
      </c>
      <c r="H1175" s="5">
        <f>IFERROR(__xludf.DUMMYFUNCTION("SPLIT(G1175,""/"",TRUE)"),8.0)</f>
        <v>8</v>
      </c>
      <c r="I1175" s="5">
        <f>IFERROR(__xludf.DUMMYFUNCTION("""COMPUTED_VALUE"""),8.0)</f>
        <v>8</v>
      </c>
      <c r="J1175" s="5">
        <f>IFERROR(__xludf.DUMMYFUNCTION("""COMPUTED_VALUE"""),2023.0)</f>
        <v>2023</v>
      </c>
      <c r="N1175" s="6">
        <f>STANDARDIZE(F:F,'Estatística'!$E$2,$M$2)</f>
        <v>2.178171755</v>
      </c>
      <c r="O1175" s="6">
        <f>STANDARDIZE(F:F,'Estatística'!$C$2,$L$2)</f>
        <v>0.8057736136</v>
      </c>
    </row>
    <row r="1176" ht="15.75" customHeight="1">
      <c r="A1176" s="1">
        <v>53.0</v>
      </c>
      <c r="B1176" s="2" t="s">
        <v>221</v>
      </c>
      <c r="C1176" s="2" t="s">
        <v>222</v>
      </c>
      <c r="D1176" s="2" t="s">
        <v>19</v>
      </c>
      <c r="E1176" s="2" t="s">
        <v>31</v>
      </c>
      <c r="F1176" s="3">
        <v>11.85</v>
      </c>
      <c r="G1176" s="4">
        <v>45146.0</v>
      </c>
      <c r="H1176" s="5">
        <f>IFERROR(__xludf.DUMMYFUNCTION("SPLIT(G1176,""/"",TRUE)"),8.0)</f>
        <v>8</v>
      </c>
      <c r="I1176" s="5">
        <f>IFERROR(__xludf.DUMMYFUNCTION("""COMPUTED_VALUE"""),8.0)</f>
        <v>8</v>
      </c>
      <c r="J1176" s="5">
        <f>IFERROR(__xludf.DUMMYFUNCTION("""COMPUTED_VALUE"""),2023.0)</f>
        <v>2023</v>
      </c>
      <c r="N1176" s="6">
        <f>STANDARDIZE(F:F,'Estatística'!$E$2,$M$2)</f>
        <v>-0.7503370108</v>
      </c>
      <c r="O1176" s="6">
        <f>STANDARDIZE(F:F,'Estatística'!$C$2,$L$2)</f>
        <v>0.133578121</v>
      </c>
    </row>
    <row r="1177" ht="15.75" customHeight="1">
      <c r="A1177" s="1">
        <v>57.0</v>
      </c>
      <c r="B1177" s="2" t="s">
        <v>75</v>
      </c>
      <c r="C1177" s="2" t="s">
        <v>170</v>
      </c>
      <c r="D1177" s="2" t="s">
        <v>19</v>
      </c>
      <c r="E1177" s="2" t="s">
        <v>31</v>
      </c>
      <c r="F1177" s="3">
        <v>21.37</v>
      </c>
      <c r="G1177" s="4">
        <v>45146.0</v>
      </c>
      <c r="H1177" s="5">
        <f>IFERROR(__xludf.DUMMYFUNCTION("SPLIT(G1177,""/"",TRUE)"),8.0)</f>
        <v>8</v>
      </c>
      <c r="I1177" s="5">
        <f>IFERROR(__xludf.DUMMYFUNCTION("""COMPUTED_VALUE"""),8.0)</f>
        <v>8</v>
      </c>
      <c r="J1177" s="5">
        <f>IFERROR(__xludf.DUMMYFUNCTION("""COMPUTED_VALUE"""),2023.0)</f>
        <v>2023</v>
      </c>
      <c r="N1177" s="6">
        <f>STANDARDIZE(F:F,'Estatística'!$E$2,$M$2)</f>
        <v>-0.2252022689</v>
      </c>
      <c r="O1177" s="6">
        <f>STANDARDIZE(F:F,'Estatística'!$C$2,$L$2)</f>
        <v>0.2541149658</v>
      </c>
    </row>
    <row r="1178" ht="15.75" customHeight="1">
      <c r="A1178" s="1">
        <v>40.0</v>
      </c>
      <c r="B1178" s="2" t="s">
        <v>102</v>
      </c>
      <c r="C1178" s="2" t="s">
        <v>165</v>
      </c>
      <c r="D1178" s="2" t="s">
        <v>19</v>
      </c>
      <c r="E1178" s="2" t="s">
        <v>52</v>
      </c>
      <c r="F1178" s="3">
        <v>30.76</v>
      </c>
      <c r="G1178" s="4">
        <v>45146.0</v>
      </c>
      <c r="H1178" s="5">
        <f>IFERROR(__xludf.DUMMYFUNCTION("SPLIT(G1178,""/"",TRUE)"),8.0)</f>
        <v>8</v>
      </c>
      <c r="I1178" s="5">
        <f>IFERROR(__xludf.DUMMYFUNCTION("""COMPUTED_VALUE"""),8.0)</f>
        <v>8</v>
      </c>
      <c r="J1178" s="5">
        <f>IFERROR(__xludf.DUMMYFUNCTION("""COMPUTED_VALUE"""),2023.0)</f>
        <v>2023</v>
      </c>
      <c r="N1178" s="6">
        <f>STANDARDIZE(F:F,'Estatística'!$E$2,$M$2)</f>
        <v>0.2927615154</v>
      </c>
      <c r="O1178" s="6">
        <f>STANDARDIZE(F:F,'Estatística'!$C$2,$L$2)</f>
        <v>0.3730058243</v>
      </c>
    </row>
    <row r="1179" ht="15.75" customHeight="1">
      <c r="A1179" s="1">
        <v>16.0</v>
      </c>
      <c r="B1179" s="2" t="s">
        <v>155</v>
      </c>
      <c r="C1179" s="2" t="s">
        <v>156</v>
      </c>
      <c r="D1179" s="2" t="s">
        <v>25</v>
      </c>
      <c r="E1179" s="2" t="s">
        <v>38</v>
      </c>
      <c r="F1179" s="3">
        <v>5.34</v>
      </c>
      <c r="G1179" s="4">
        <v>45146.0</v>
      </c>
      <c r="H1179" s="5">
        <f>IFERROR(__xludf.DUMMYFUNCTION("SPLIT(G1179,""/"",TRUE)"),8.0)</f>
        <v>8</v>
      </c>
      <c r="I1179" s="5">
        <f>IFERROR(__xludf.DUMMYFUNCTION("""COMPUTED_VALUE"""),8.0)</f>
        <v>8</v>
      </c>
      <c r="J1179" s="5">
        <f>IFERROR(__xludf.DUMMYFUNCTION("""COMPUTED_VALUE"""),2023.0)</f>
        <v>2023</v>
      </c>
      <c r="N1179" s="6">
        <f>STANDARDIZE(F:F,'Estatística'!$E$2,$M$2)</f>
        <v>-1.109436503</v>
      </c>
      <c r="O1179" s="6">
        <f>STANDARDIZE(F:F,'Estatística'!$C$2,$L$2)</f>
        <v>0.05115219043</v>
      </c>
    </row>
    <row r="1180" ht="15.75" customHeight="1">
      <c r="A1180" s="1">
        <v>30.0</v>
      </c>
      <c r="B1180" s="2" t="s">
        <v>17</v>
      </c>
      <c r="C1180" s="2" t="s">
        <v>18</v>
      </c>
      <c r="D1180" s="2" t="s">
        <v>25</v>
      </c>
      <c r="E1180" s="2" t="s">
        <v>20</v>
      </c>
      <c r="F1180" s="3">
        <v>10.16</v>
      </c>
      <c r="G1180" s="4">
        <v>45146.0</v>
      </c>
      <c r="H1180" s="5">
        <f>IFERROR(__xludf.DUMMYFUNCTION("SPLIT(G1180,""/"",TRUE)"),8.0)</f>
        <v>8</v>
      </c>
      <c r="I1180" s="5">
        <f>IFERROR(__xludf.DUMMYFUNCTION("""COMPUTED_VALUE"""),8.0)</f>
        <v>8</v>
      </c>
      <c r="J1180" s="5">
        <f>IFERROR(__xludf.DUMMYFUNCTION("""COMPUTED_VALUE"""),2023.0)</f>
        <v>2023</v>
      </c>
      <c r="N1180" s="6">
        <f>STANDARDIZE(F:F,'Estatística'!$E$2,$M$2)</f>
        <v>-0.8435594597</v>
      </c>
      <c r="O1180" s="6">
        <f>STANDARDIZE(F:F,'Estatística'!$C$2,$L$2)</f>
        <v>0.1121802988</v>
      </c>
    </row>
    <row r="1181" ht="15.75" customHeight="1">
      <c r="A1181" s="1">
        <v>32.0</v>
      </c>
      <c r="B1181" s="2" t="s">
        <v>126</v>
      </c>
      <c r="C1181" s="2" t="s">
        <v>127</v>
      </c>
      <c r="D1181" s="2" t="s">
        <v>19</v>
      </c>
      <c r="E1181" s="2" t="s">
        <v>52</v>
      </c>
      <c r="F1181" s="3">
        <v>29.83</v>
      </c>
      <c r="G1181" s="4">
        <v>45146.0</v>
      </c>
      <c r="H1181" s="5">
        <f>IFERROR(__xludf.DUMMYFUNCTION("SPLIT(G1181,""/"",TRUE)"),8.0)</f>
        <v>8</v>
      </c>
      <c r="I1181" s="5">
        <f>IFERROR(__xludf.DUMMYFUNCTION("""COMPUTED_VALUE"""),8.0)</f>
        <v>8</v>
      </c>
      <c r="J1181" s="5">
        <f>IFERROR(__xludf.DUMMYFUNCTION("""COMPUTED_VALUE"""),2023.0)</f>
        <v>2023</v>
      </c>
      <c r="N1181" s="6">
        <f>STANDARDIZE(F:F,'Estatística'!$E$2,$M$2)</f>
        <v>0.2414615879</v>
      </c>
      <c r="O1181" s="6">
        <f>STANDARDIZE(F:F,'Estatística'!$C$2,$L$2)</f>
        <v>0.3612306913</v>
      </c>
    </row>
    <row r="1182" ht="15.75" customHeight="1">
      <c r="A1182" s="1">
        <v>34.0</v>
      </c>
      <c r="B1182" s="2" t="s">
        <v>157</v>
      </c>
      <c r="C1182" s="2" t="s">
        <v>158</v>
      </c>
      <c r="D1182" s="2" t="s">
        <v>19</v>
      </c>
      <c r="E1182" s="2" t="s">
        <v>26</v>
      </c>
      <c r="F1182" s="3">
        <v>36.46</v>
      </c>
      <c r="G1182" s="4">
        <v>45147.0</v>
      </c>
      <c r="H1182" s="5">
        <f>IFERROR(__xludf.DUMMYFUNCTION("SPLIT(G1182,""/"",TRUE)"),9.0)</f>
        <v>9</v>
      </c>
      <c r="I1182" s="5">
        <f>IFERROR(__xludf.DUMMYFUNCTION("""COMPUTED_VALUE"""),8.0)</f>
        <v>8</v>
      </c>
      <c r="J1182" s="5">
        <f>IFERROR(__xludf.DUMMYFUNCTION("""COMPUTED_VALUE"""),2023.0)</f>
        <v>2023</v>
      </c>
      <c r="N1182" s="6">
        <f>STANDARDIZE(F:F,'Estatística'!$E$2,$M$2)</f>
        <v>0.607180426</v>
      </c>
      <c r="O1182" s="6">
        <f>STANDARDIZE(F:F,'Estatística'!$C$2,$L$2)</f>
        <v>0.4451759939</v>
      </c>
    </row>
    <row r="1183" ht="15.75" customHeight="1">
      <c r="A1183" s="1">
        <v>63.0</v>
      </c>
      <c r="B1183" s="2" t="s">
        <v>205</v>
      </c>
      <c r="C1183" s="2" t="s">
        <v>206</v>
      </c>
      <c r="D1183" s="2" t="s">
        <v>19</v>
      </c>
      <c r="E1183" s="2" t="s">
        <v>21</v>
      </c>
      <c r="F1183" s="3">
        <v>12.21</v>
      </c>
      <c r="G1183" s="4">
        <v>45147.0</v>
      </c>
      <c r="H1183" s="5">
        <f>IFERROR(__xludf.DUMMYFUNCTION("SPLIT(G1183,""/"",TRUE)"),9.0)</f>
        <v>9</v>
      </c>
      <c r="I1183" s="5">
        <f>IFERROR(__xludf.DUMMYFUNCTION("""COMPUTED_VALUE"""),8.0)</f>
        <v>8</v>
      </c>
      <c r="J1183" s="5">
        <f>IFERROR(__xludf.DUMMYFUNCTION("""COMPUTED_VALUE"""),2023.0)</f>
        <v>2023</v>
      </c>
      <c r="N1183" s="6">
        <f>STANDARDIZE(F:F,'Estatística'!$E$2,$M$2)</f>
        <v>-0.7304789743</v>
      </c>
      <c r="O1183" s="6">
        <f>STANDARDIZE(F:F,'Estatística'!$C$2,$L$2)</f>
        <v>0.138136237</v>
      </c>
    </row>
    <row r="1184" ht="15.75" customHeight="1">
      <c r="A1184" s="1">
        <v>30.0</v>
      </c>
      <c r="B1184" s="2" t="s">
        <v>17</v>
      </c>
      <c r="C1184" s="2" t="s">
        <v>18</v>
      </c>
      <c r="D1184" s="2" t="s">
        <v>19</v>
      </c>
      <c r="E1184" s="2" t="s">
        <v>27</v>
      </c>
      <c r="F1184" s="3">
        <v>14.8</v>
      </c>
      <c r="G1184" s="4">
        <v>45147.0</v>
      </c>
      <c r="H1184" s="5">
        <f>IFERROR(__xludf.DUMMYFUNCTION("SPLIT(G1184,""/"",TRUE)"),9.0)</f>
        <v>9</v>
      </c>
      <c r="I1184" s="5">
        <f>IFERROR(__xludf.DUMMYFUNCTION("""COMPUTED_VALUE"""),8.0)</f>
        <v>8</v>
      </c>
      <c r="J1184" s="5">
        <f>IFERROR(__xludf.DUMMYFUNCTION("""COMPUTED_VALUE"""),2023.0)</f>
        <v>2023</v>
      </c>
      <c r="N1184" s="6">
        <f>STANDARDIZE(F:F,'Estatística'!$E$2,$M$2)</f>
        <v>-0.5876114343</v>
      </c>
      <c r="O1184" s="6">
        <f>STANDARDIZE(F:F,'Estatística'!$C$2,$L$2)</f>
        <v>0.1709293492</v>
      </c>
    </row>
    <row r="1185" ht="15.75" customHeight="1">
      <c r="A1185" s="1">
        <v>46.0</v>
      </c>
      <c r="B1185" s="2" t="s">
        <v>123</v>
      </c>
      <c r="C1185" s="2" t="s">
        <v>124</v>
      </c>
      <c r="D1185" s="2" t="s">
        <v>19</v>
      </c>
      <c r="E1185" s="2" t="s">
        <v>37</v>
      </c>
      <c r="F1185" s="3">
        <v>14.56</v>
      </c>
      <c r="G1185" s="4">
        <v>45147.0</v>
      </c>
      <c r="H1185" s="5">
        <f>IFERROR(__xludf.DUMMYFUNCTION("SPLIT(G1185,""/"",TRUE)"),9.0)</f>
        <v>9</v>
      </c>
      <c r="I1185" s="5">
        <f>IFERROR(__xludf.DUMMYFUNCTION("""COMPUTED_VALUE"""),8.0)</f>
        <v>8</v>
      </c>
      <c r="J1185" s="5">
        <f>IFERROR(__xludf.DUMMYFUNCTION("""COMPUTED_VALUE"""),2023.0)</f>
        <v>2023</v>
      </c>
      <c r="N1185" s="6">
        <f>STANDARDIZE(F:F,'Estatística'!$E$2,$M$2)</f>
        <v>-0.6008501252</v>
      </c>
      <c r="O1185" s="6">
        <f>STANDARDIZE(F:F,'Estatística'!$C$2,$L$2)</f>
        <v>0.1678906052</v>
      </c>
    </row>
    <row r="1186" ht="15.75" customHeight="1">
      <c r="A1186" s="1">
        <v>59.0</v>
      </c>
      <c r="B1186" s="2" t="s">
        <v>84</v>
      </c>
      <c r="C1186" s="2" t="s">
        <v>85</v>
      </c>
      <c r="D1186" s="2" t="s">
        <v>25</v>
      </c>
      <c r="E1186" s="2" t="s">
        <v>41</v>
      </c>
      <c r="F1186" s="3">
        <v>16.36</v>
      </c>
      <c r="G1186" s="4">
        <v>45147.0</v>
      </c>
      <c r="H1186" s="5">
        <f>IFERROR(__xludf.DUMMYFUNCTION("SPLIT(G1186,""/"",TRUE)"),9.0)</f>
        <v>9</v>
      </c>
      <c r="I1186" s="5">
        <f>IFERROR(__xludf.DUMMYFUNCTION("""COMPUTED_VALUE"""),8.0)</f>
        <v>8</v>
      </c>
      <c r="J1186" s="5">
        <f>IFERROR(__xludf.DUMMYFUNCTION("""COMPUTED_VALUE"""),2023.0)</f>
        <v>2023</v>
      </c>
      <c r="N1186" s="6">
        <f>STANDARDIZE(F:F,'Estatística'!$E$2,$M$2)</f>
        <v>-0.5015599429</v>
      </c>
      <c r="O1186" s="6">
        <f>STANDARDIZE(F:F,'Estatística'!$C$2,$L$2)</f>
        <v>0.1906811851</v>
      </c>
    </row>
    <row r="1187" ht="15.75" customHeight="1">
      <c r="A1187" s="1">
        <v>91.0</v>
      </c>
      <c r="B1187" s="2" t="s">
        <v>92</v>
      </c>
      <c r="C1187" s="2" t="s">
        <v>93</v>
      </c>
      <c r="D1187" s="2" t="s">
        <v>19</v>
      </c>
      <c r="E1187" s="2" t="s">
        <v>41</v>
      </c>
      <c r="F1187" s="3">
        <v>18.89</v>
      </c>
      <c r="G1187" s="4">
        <v>45148.0</v>
      </c>
      <c r="H1187" s="5">
        <f>IFERROR(__xludf.DUMMYFUNCTION("SPLIT(G1187,""/"",TRUE)"),10.0)</f>
        <v>10</v>
      </c>
      <c r="I1187" s="5">
        <f>IFERROR(__xludf.DUMMYFUNCTION("""COMPUTED_VALUE"""),8.0)</f>
        <v>8</v>
      </c>
      <c r="J1187" s="5">
        <f>IFERROR(__xludf.DUMMYFUNCTION("""COMPUTED_VALUE"""),2023.0)</f>
        <v>2023</v>
      </c>
      <c r="N1187" s="6">
        <f>STANDARDIZE(F:F,'Estatística'!$E$2,$M$2)</f>
        <v>-0.3620020756</v>
      </c>
      <c r="O1187" s="6">
        <f>STANDARDIZE(F:F,'Estatística'!$C$2,$L$2)</f>
        <v>0.2227146113</v>
      </c>
    </row>
    <row r="1188" ht="15.75" customHeight="1">
      <c r="A1188" s="1">
        <v>84.0</v>
      </c>
      <c r="B1188" s="2" t="s">
        <v>121</v>
      </c>
      <c r="C1188" s="2" t="s">
        <v>122</v>
      </c>
      <c r="D1188" s="2" t="s">
        <v>19</v>
      </c>
      <c r="E1188" s="2" t="s">
        <v>28</v>
      </c>
      <c r="F1188" s="3">
        <v>40.85</v>
      </c>
      <c r="G1188" s="4">
        <v>45148.0</v>
      </c>
      <c r="H1188" s="5">
        <f>IFERROR(__xludf.DUMMYFUNCTION("SPLIT(G1188,""/"",TRUE)"),10.0)</f>
        <v>10</v>
      </c>
      <c r="I1188" s="5">
        <f>IFERROR(__xludf.DUMMYFUNCTION("""COMPUTED_VALUE"""),8.0)</f>
        <v>8</v>
      </c>
      <c r="J1188" s="5">
        <f>IFERROR(__xludf.DUMMYFUNCTION("""COMPUTED_VALUE"""),2023.0)</f>
        <v>2023</v>
      </c>
      <c r="N1188" s="6">
        <f>STANDARDIZE(F:F,'Estatística'!$E$2,$M$2)</f>
        <v>0.8493381483</v>
      </c>
      <c r="O1188" s="6">
        <f>STANDARDIZE(F:F,'Estatística'!$C$2,$L$2)</f>
        <v>0.500759686</v>
      </c>
    </row>
    <row r="1189" ht="15.75" customHeight="1">
      <c r="A1189" s="1">
        <v>20.0</v>
      </c>
      <c r="B1189" s="2" t="s">
        <v>141</v>
      </c>
      <c r="C1189" s="2" t="s">
        <v>142</v>
      </c>
      <c r="D1189" s="2" t="s">
        <v>19</v>
      </c>
      <c r="E1189" s="2" t="s">
        <v>44</v>
      </c>
      <c r="F1189" s="3">
        <v>26.58</v>
      </c>
      <c r="G1189" s="4">
        <v>45148.0</v>
      </c>
      <c r="H1189" s="5">
        <f>IFERROR(__xludf.DUMMYFUNCTION("SPLIT(G1189,""/"",TRUE)"),10.0)</f>
        <v>10</v>
      </c>
      <c r="I1189" s="5">
        <f>IFERROR(__xludf.DUMMYFUNCTION("""COMPUTED_VALUE"""),8.0)</f>
        <v>8</v>
      </c>
      <c r="J1189" s="5">
        <f>IFERROR(__xludf.DUMMYFUNCTION("""COMPUTED_VALUE"""),2023.0)</f>
        <v>2023</v>
      </c>
      <c r="N1189" s="6">
        <f>STANDARDIZE(F:F,'Estatística'!$E$2,$M$2)</f>
        <v>0.06218764762</v>
      </c>
      <c r="O1189" s="6">
        <f>STANDARDIZE(F:F,'Estatística'!$C$2,$L$2)</f>
        <v>0.3200810332</v>
      </c>
    </row>
    <row r="1190" ht="15.75" customHeight="1">
      <c r="A1190" s="1">
        <v>80.0</v>
      </c>
      <c r="B1190" s="2" t="s">
        <v>34</v>
      </c>
      <c r="C1190" s="2" t="s">
        <v>35</v>
      </c>
      <c r="D1190" s="2" t="s">
        <v>19</v>
      </c>
      <c r="E1190" s="2" t="s">
        <v>57</v>
      </c>
      <c r="F1190" s="3">
        <v>17.42</v>
      </c>
      <c r="G1190" s="4">
        <v>45148.0</v>
      </c>
      <c r="H1190" s="5">
        <f>IFERROR(__xludf.DUMMYFUNCTION("SPLIT(G1190,""/"",TRUE)"),10.0)</f>
        <v>10</v>
      </c>
      <c r="I1190" s="5">
        <f>IFERROR(__xludf.DUMMYFUNCTION("""COMPUTED_VALUE"""),8.0)</f>
        <v>8</v>
      </c>
      <c r="J1190" s="5">
        <f>IFERROR(__xludf.DUMMYFUNCTION("""COMPUTED_VALUE"""),2023.0)</f>
        <v>2023</v>
      </c>
      <c r="N1190" s="6">
        <f>STANDARDIZE(F:F,'Estatística'!$E$2,$M$2)</f>
        <v>-0.4430890578</v>
      </c>
      <c r="O1190" s="6">
        <f>STANDARDIZE(F:F,'Estatística'!$C$2,$L$2)</f>
        <v>0.2041023044</v>
      </c>
    </row>
    <row r="1191" ht="15.75" customHeight="1">
      <c r="A1191" s="1">
        <v>66.0</v>
      </c>
      <c r="B1191" s="2" t="s">
        <v>130</v>
      </c>
      <c r="C1191" s="2" t="s">
        <v>138</v>
      </c>
      <c r="D1191" s="2" t="s">
        <v>19</v>
      </c>
      <c r="E1191" s="2" t="s">
        <v>38</v>
      </c>
      <c r="F1191" s="3">
        <v>3.66</v>
      </c>
      <c r="G1191" s="4">
        <v>45148.0</v>
      </c>
      <c r="H1191" s="5">
        <f>IFERROR(__xludf.DUMMYFUNCTION("SPLIT(G1191,""/"",TRUE)"),10.0)</f>
        <v>10</v>
      </c>
      <c r="I1191" s="5">
        <f>IFERROR(__xludf.DUMMYFUNCTION("""COMPUTED_VALUE"""),8.0)</f>
        <v>8</v>
      </c>
      <c r="J1191" s="5">
        <f>IFERROR(__xludf.DUMMYFUNCTION("""COMPUTED_VALUE"""),2023.0)</f>
        <v>2023</v>
      </c>
      <c r="N1191" s="6">
        <f>STANDARDIZE(F:F,'Estatística'!$E$2,$M$2)</f>
        <v>-1.20210734</v>
      </c>
      <c r="O1191" s="6">
        <f>STANDARDIZE(F:F,'Estatística'!$C$2,$L$2)</f>
        <v>0.02988098253</v>
      </c>
    </row>
    <row r="1192" ht="15.75" customHeight="1">
      <c r="A1192" s="1">
        <v>53.0</v>
      </c>
      <c r="B1192" s="2" t="s">
        <v>221</v>
      </c>
      <c r="C1192" s="2" t="s">
        <v>222</v>
      </c>
      <c r="D1192" s="2" t="s">
        <v>25</v>
      </c>
      <c r="E1192" s="2" t="s">
        <v>52</v>
      </c>
      <c r="F1192" s="3">
        <v>29.75</v>
      </c>
      <c r="G1192" s="4">
        <v>45148.0</v>
      </c>
      <c r="H1192" s="5">
        <f>IFERROR(__xludf.DUMMYFUNCTION("SPLIT(G1192,""/"",TRUE)"),10.0)</f>
        <v>10</v>
      </c>
      <c r="I1192" s="5">
        <f>IFERROR(__xludf.DUMMYFUNCTION("""COMPUTED_VALUE"""),8.0)</f>
        <v>8</v>
      </c>
      <c r="J1192" s="5">
        <f>IFERROR(__xludf.DUMMYFUNCTION("""COMPUTED_VALUE"""),2023.0)</f>
        <v>2023</v>
      </c>
      <c r="N1192" s="6">
        <f>STANDARDIZE(F:F,'Estatística'!$E$2,$M$2)</f>
        <v>0.2370486909</v>
      </c>
      <c r="O1192" s="6">
        <f>STANDARDIZE(F:F,'Estatística'!$C$2,$L$2)</f>
        <v>0.3602177767</v>
      </c>
    </row>
    <row r="1193" ht="15.75" customHeight="1">
      <c r="A1193" s="1">
        <v>98.0</v>
      </c>
      <c r="B1193" s="2" t="s">
        <v>139</v>
      </c>
      <c r="C1193" s="2" t="s">
        <v>176</v>
      </c>
      <c r="D1193" s="2" t="s">
        <v>19</v>
      </c>
      <c r="E1193" s="2" t="s">
        <v>38</v>
      </c>
      <c r="F1193" s="3">
        <v>5.0</v>
      </c>
      <c r="G1193" s="4">
        <v>45148.0</v>
      </c>
      <c r="H1193" s="5">
        <f>IFERROR(__xludf.DUMMYFUNCTION("SPLIT(G1193,""/"",TRUE)"),10.0)</f>
        <v>10</v>
      </c>
      <c r="I1193" s="5">
        <f>IFERROR(__xludf.DUMMYFUNCTION("""COMPUTED_VALUE"""),8.0)</f>
        <v>8</v>
      </c>
      <c r="J1193" s="5">
        <f>IFERROR(__xludf.DUMMYFUNCTION("""COMPUTED_VALUE"""),2023.0)</f>
        <v>2023</v>
      </c>
      <c r="N1193" s="6">
        <f>STANDARDIZE(F:F,'Estatística'!$E$2,$M$2)</f>
        <v>-1.128191316</v>
      </c>
      <c r="O1193" s="6">
        <f>STANDARDIZE(F:F,'Estatística'!$C$2,$L$2)</f>
        <v>0.04684730311</v>
      </c>
    </row>
    <row r="1194" ht="15.75" customHeight="1">
      <c r="A1194" s="1">
        <v>54.0</v>
      </c>
      <c r="B1194" s="2" t="s">
        <v>71</v>
      </c>
      <c r="C1194" s="2" t="s">
        <v>72</v>
      </c>
      <c r="D1194" s="2" t="s">
        <v>25</v>
      </c>
      <c r="E1194" s="2" t="s">
        <v>26</v>
      </c>
      <c r="F1194" s="3">
        <v>45.16</v>
      </c>
      <c r="G1194" s="4">
        <v>45148.0</v>
      </c>
      <c r="H1194" s="5">
        <f>IFERROR(__xludf.DUMMYFUNCTION("SPLIT(G1194,""/"",TRUE)"),10.0)</f>
        <v>10</v>
      </c>
      <c r="I1194" s="5">
        <f>IFERROR(__xludf.DUMMYFUNCTION("""COMPUTED_VALUE"""),8.0)</f>
        <v>8</v>
      </c>
      <c r="J1194" s="5">
        <f>IFERROR(__xludf.DUMMYFUNCTION("""COMPUTED_VALUE"""),2023.0)</f>
        <v>2023</v>
      </c>
      <c r="N1194" s="6">
        <f>STANDARDIZE(F:F,'Estatística'!$E$2,$M$2)</f>
        <v>1.087082974</v>
      </c>
      <c r="O1194" s="6">
        <f>STANDARDIZE(F:F,'Estatística'!$C$2,$L$2)</f>
        <v>0.5553304634</v>
      </c>
    </row>
    <row r="1195" ht="15.75" customHeight="1">
      <c r="A1195" s="1">
        <v>79.0</v>
      </c>
      <c r="B1195" s="2" t="s">
        <v>82</v>
      </c>
      <c r="C1195" s="2" t="s">
        <v>83</v>
      </c>
      <c r="D1195" s="2" t="s">
        <v>25</v>
      </c>
      <c r="E1195" s="2" t="s">
        <v>52</v>
      </c>
      <c r="F1195" s="3">
        <v>29.87</v>
      </c>
      <c r="G1195" s="4">
        <v>45148.0</v>
      </c>
      <c r="H1195" s="5">
        <f>IFERROR(__xludf.DUMMYFUNCTION("SPLIT(G1195,""/"",TRUE)"),10.0)</f>
        <v>10</v>
      </c>
      <c r="I1195" s="5">
        <f>IFERROR(__xludf.DUMMYFUNCTION("""COMPUTED_VALUE"""),8.0)</f>
        <v>8</v>
      </c>
      <c r="J1195" s="5">
        <f>IFERROR(__xludf.DUMMYFUNCTION("""COMPUTED_VALUE"""),2023.0)</f>
        <v>2023</v>
      </c>
      <c r="N1195" s="6">
        <f>STANDARDIZE(F:F,'Estatística'!$E$2,$M$2)</f>
        <v>0.2436680364</v>
      </c>
      <c r="O1195" s="6">
        <f>STANDARDIZE(F:F,'Estatística'!$C$2,$L$2)</f>
        <v>0.3617371486</v>
      </c>
    </row>
    <row r="1196" ht="15.75" customHeight="1">
      <c r="A1196" s="1">
        <v>11.0</v>
      </c>
      <c r="B1196" s="2" t="s">
        <v>207</v>
      </c>
      <c r="C1196" s="2" t="s">
        <v>208</v>
      </c>
      <c r="D1196" s="2" t="s">
        <v>25</v>
      </c>
      <c r="E1196" s="2" t="s">
        <v>45</v>
      </c>
      <c r="F1196" s="3">
        <v>4.38</v>
      </c>
      <c r="G1196" s="4">
        <v>45148.0</v>
      </c>
      <c r="H1196" s="5">
        <f>IFERROR(__xludf.DUMMYFUNCTION("SPLIT(G1196,""/"",TRUE)"),10.0)</f>
        <v>10</v>
      </c>
      <c r="I1196" s="5">
        <f>IFERROR(__xludf.DUMMYFUNCTION("""COMPUTED_VALUE"""),8.0)</f>
        <v>8</v>
      </c>
      <c r="J1196" s="5">
        <f>IFERROR(__xludf.DUMMYFUNCTION("""COMPUTED_VALUE"""),2023.0)</f>
        <v>2023</v>
      </c>
      <c r="N1196" s="6">
        <f>STANDARDIZE(F:F,'Estatística'!$E$2,$M$2)</f>
        <v>-1.162391267</v>
      </c>
      <c r="O1196" s="6">
        <f>STANDARDIZE(F:F,'Estatística'!$C$2,$L$2)</f>
        <v>0.03899721448</v>
      </c>
    </row>
    <row r="1197" ht="15.75" customHeight="1">
      <c r="A1197" s="1">
        <v>6.0</v>
      </c>
      <c r="B1197" s="2" t="s">
        <v>163</v>
      </c>
      <c r="C1197" s="2" t="s">
        <v>164</v>
      </c>
      <c r="D1197" s="2" t="s">
        <v>25</v>
      </c>
      <c r="E1197" s="2" t="s">
        <v>52</v>
      </c>
      <c r="F1197" s="3">
        <v>27.43</v>
      </c>
      <c r="G1197" s="4">
        <v>45148.0</v>
      </c>
      <c r="H1197" s="5">
        <f>IFERROR(__xludf.DUMMYFUNCTION("SPLIT(G1197,""/"",TRUE)"),10.0)</f>
        <v>10</v>
      </c>
      <c r="I1197" s="5">
        <f>IFERROR(__xludf.DUMMYFUNCTION("""COMPUTED_VALUE"""),8.0)</f>
        <v>8</v>
      </c>
      <c r="J1197" s="5">
        <f>IFERROR(__xludf.DUMMYFUNCTION("""COMPUTED_VALUE"""),2023.0)</f>
        <v>2023</v>
      </c>
      <c r="N1197" s="6">
        <f>STANDARDIZE(F:F,'Estatística'!$E$2,$M$2)</f>
        <v>0.1090746781</v>
      </c>
      <c r="O1197" s="6">
        <f>STANDARDIZE(F:F,'Estatística'!$C$2,$L$2)</f>
        <v>0.3308432515</v>
      </c>
    </row>
    <row r="1198" ht="15.75" customHeight="1">
      <c r="A1198" s="1">
        <v>12.0</v>
      </c>
      <c r="B1198" s="2" t="s">
        <v>168</v>
      </c>
      <c r="C1198" s="2" t="s">
        <v>169</v>
      </c>
      <c r="D1198" s="2" t="s">
        <v>25</v>
      </c>
      <c r="E1198" s="2" t="s">
        <v>20</v>
      </c>
      <c r="F1198" s="3">
        <v>10.14</v>
      </c>
      <c r="G1198" s="4">
        <v>45148.0</v>
      </c>
      <c r="H1198" s="5">
        <f>IFERROR(__xludf.DUMMYFUNCTION("SPLIT(G1198,""/"",TRUE)"),10.0)</f>
        <v>10</v>
      </c>
      <c r="I1198" s="5">
        <f>IFERROR(__xludf.DUMMYFUNCTION("""COMPUTED_VALUE"""),8.0)</f>
        <v>8</v>
      </c>
      <c r="J1198" s="5">
        <f>IFERROR(__xludf.DUMMYFUNCTION("""COMPUTED_VALUE"""),2023.0)</f>
        <v>2023</v>
      </c>
      <c r="N1198" s="6">
        <f>STANDARDIZE(F:F,'Estatística'!$E$2,$M$2)</f>
        <v>-0.844662684</v>
      </c>
      <c r="O1198" s="6">
        <f>STANDARDIZE(F:F,'Estatística'!$C$2,$L$2)</f>
        <v>0.1119270701</v>
      </c>
    </row>
    <row r="1199" ht="15.75" customHeight="1">
      <c r="A1199" s="1">
        <v>36.0</v>
      </c>
      <c r="B1199" s="2" t="s">
        <v>75</v>
      </c>
      <c r="C1199" s="2" t="s">
        <v>76</v>
      </c>
      <c r="D1199" s="2" t="s">
        <v>19</v>
      </c>
      <c r="E1199" s="2" t="s">
        <v>48</v>
      </c>
      <c r="F1199" s="3">
        <v>68.3</v>
      </c>
      <c r="G1199" s="4">
        <v>45148.0</v>
      </c>
      <c r="H1199" s="5">
        <f>IFERROR(__xludf.DUMMYFUNCTION("SPLIT(G1199,""/"",TRUE)"),10.0)</f>
        <v>10</v>
      </c>
      <c r="I1199" s="5">
        <f>IFERROR(__xludf.DUMMYFUNCTION("""COMPUTED_VALUE"""),8.0)</f>
        <v>8</v>
      </c>
      <c r="J1199" s="5">
        <f>IFERROR(__xludf.DUMMYFUNCTION("""COMPUTED_VALUE"""),2023.0)</f>
        <v>2023</v>
      </c>
      <c r="N1199" s="6">
        <f>STANDARDIZE(F:F,'Estatística'!$E$2,$M$2)</f>
        <v>2.363513428</v>
      </c>
      <c r="O1199" s="6">
        <f>STANDARDIZE(F:F,'Estatística'!$C$2,$L$2)</f>
        <v>0.8483160294</v>
      </c>
    </row>
    <row r="1200" ht="15.75" customHeight="1">
      <c r="A1200" s="1">
        <v>26.0</v>
      </c>
      <c r="B1200" s="2" t="s">
        <v>191</v>
      </c>
      <c r="C1200" s="2" t="s">
        <v>192</v>
      </c>
      <c r="D1200" s="2" t="s">
        <v>19</v>
      </c>
      <c r="E1200" s="2" t="s">
        <v>31</v>
      </c>
      <c r="F1200" s="3">
        <v>15.51</v>
      </c>
      <c r="G1200" s="4">
        <v>45149.0</v>
      </c>
      <c r="H1200" s="5">
        <f>IFERROR(__xludf.DUMMYFUNCTION("SPLIT(G1200,""/"",TRUE)"),11.0)</f>
        <v>11</v>
      </c>
      <c r="I1200" s="5">
        <f>IFERROR(__xludf.DUMMYFUNCTION("""COMPUTED_VALUE"""),8.0)</f>
        <v>8</v>
      </c>
      <c r="J1200" s="5">
        <f>IFERROR(__xludf.DUMMYFUNCTION("""COMPUTED_VALUE"""),2023.0)</f>
        <v>2023</v>
      </c>
      <c r="N1200" s="6">
        <f>STANDARDIZE(F:F,'Estatística'!$E$2,$M$2)</f>
        <v>-0.5484469735</v>
      </c>
      <c r="O1200" s="6">
        <f>STANDARDIZE(F:F,'Estatística'!$C$2,$L$2)</f>
        <v>0.1799189668</v>
      </c>
    </row>
    <row r="1201" ht="15.75" customHeight="1">
      <c r="A1201" s="1">
        <v>79.0</v>
      </c>
      <c r="B1201" s="2" t="s">
        <v>82</v>
      </c>
      <c r="C1201" s="2" t="s">
        <v>83</v>
      </c>
      <c r="D1201" s="2" t="s">
        <v>25</v>
      </c>
      <c r="E1201" s="2" t="s">
        <v>20</v>
      </c>
      <c r="F1201" s="3">
        <v>10.83</v>
      </c>
      <c r="G1201" s="4">
        <v>45149.0</v>
      </c>
      <c r="H1201" s="5">
        <f>IFERROR(__xludf.DUMMYFUNCTION("SPLIT(G1201,""/"",TRUE)"),11.0)</f>
        <v>11</v>
      </c>
      <c r="I1201" s="5">
        <f>IFERROR(__xludf.DUMMYFUNCTION("""COMPUTED_VALUE"""),8.0)</f>
        <v>8</v>
      </c>
      <c r="J1201" s="5">
        <f>IFERROR(__xludf.DUMMYFUNCTION("""COMPUTED_VALUE"""),2023.0)</f>
        <v>2023</v>
      </c>
      <c r="N1201" s="6">
        <f>STANDARDIZE(F:F,'Estatística'!$E$2,$M$2)</f>
        <v>-0.8066014474</v>
      </c>
      <c r="O1201" s="6">
        <f>STANDARDIZE(F:F,'Estatística'!$C$2,$L$2)</f>
        <v>0.1206634591</v>
      </c>
    </row>
    <row r="1202" ht="15.75" customHeight="1">
      <c r="A1202" s="1">
        <v>8.0</v>
      </c>
      <c r="B1202" s="2" t="s">
        <v>88</v>
      </c>
      <c r="C1202" s="2" t="s">
        <v>89</v>
      </c>
      <c r="D1202" s="2" t="s">
        <v>25</v>
      </c>
      <c r="E1202" s="2" t="s">
        <v>27</v>
      </c>
      <c r="F1202" s="3">
        <v>11.25</v>
      </c>
      <c r="G1202" s="4">
        <v>45149.0</v>
      </c>
      <c r="H1202" s="5">
        <f>IFERROR(__xludf.DUMMYFUNCTION("SPLIT(G1202,""/"",TRUE)"),11.0)</f>
        <v>11</v>
      </c>
      <c r="I1202" s="5">
        <f>IFERROR(__xludf.DUMMYFUNCTION("""COMPUTED_VALUE"""),8.0)</f>
        <v>8</v>
      </c>
      <c r="J1202" s="5">
        <f>IFERROR(__xludf.DUMMYFUNCTION("""COMPUTED_VALUE"""),2023.0)</f>
        <v>2023</v>
      </c>
      <c r="N1202" s="6">
        <f>STANDARDIZE(F:F,'Estatística'!$E$2,$M$2)</f>
        <v>-0.7834337382</v>
      </c>
      <c r="O1202" s="6">
        <f>STANDARDIZE(F:F,'Estatística'!$C$2,$L$2)</f>
        <v>0.1259812611</v>
      </c>
    </row>
    <row r="1203" ht="15.75" customHeight="1">
      <c r="A1203" s="1">
        <v>86.0</v>
      </c>
      <c r="B1203" s="2" t="s">
        <v>55</v>
      </c>
      <c r="C1203" s="2" t="s">
        <v>56</v>
      </c>
      <c r="D1203" s="2" t="s">
        <v>25</v>
      </c>
      <c r="E1203" s="2" t="s">
        <v>70</v>
      </c>
      <c r="F1203" s="3">
        <v>11.62</v>
      </c>
      <c r="G1203" s="4">
        <v>45149.0</v>
      </c>
      <c r="H1203" s="5">
        <f>IFERROR(__xludf.DUMMYFUNCTION("SPLIT(G1203,""/"",TRUE)"),11.0)</f>
        <v>11</v>
      </c>
      <c r="I1203" s="5">
        <f>IFERROR(__xludf.DUMMYFUNCTION("""COMPUTED_VALUE"""),8.0)</f>
        <v>8</v>
      </c>
      <c r="J1203" s="5">
        <f>IFERROR(__xludf.DUMMYFUNCTION("""COMPUTED_VALUE"""),2023.0)</f>
        <v>2023</v>
      </c>
      <c r="N1203" s="6">
        <f>STANDARDIZE(F:F,'Estatística'!$E$2,$M$2)</f>
        <v>-0.7630240896</v>
      </c>
      <c r="O1203" s="6">
        <f>STANDARDIZE(F:F,'Estatística'!$C$2,$L$2)</f>
        <v>0.1306659914</v>
      </c>
    </row>
    <row r="1204" ht="15.75" customHeight="1">
      <c r="A1204" s="1">
        <v>31.0</v>
      </c>
      <c r="B1204" s="2" t="s">
        <v>209</v>
      </c>
      <c r="C1204" s="2" t="s">
        <v>210</v>
      </c>
      <c r="D1204" s="2" t="s">
        <v>25</v>
      </c>
      <c r="E1204" s="2" t="s">
        <v>32</v>
      </c>
      <c r="F1204" s="3">
        <v>46.29</v>
      </c>
      <c r="G1204" s="4">
        <v>45149.0</v>
      </c>
      <c r="H1204" s="5">
        <f>IFERROR(__xludf.DUMMYFUNCTION("SPLIT(G1204,""/"",TRUE)"),11.0)</f>
        <v>11</v>
      </c>
      <c r="I1204" s="5">
        <f>IFERROR(__xludf.DUMMYFUNCTION("""COMPUTED_VALUE"""),8.0)</f>
        <v>8</v>
      </c>
      <c r="J1204" s="5">
        <f>IFERROR(__xludf.DUMMYFUNCTION("""COMPUTED_VALUE"""),2023.0)</f>
        <v>2023</v>
      </c>
      <c r="N1204" s="6">
        <f>STANDARDIZE(F:F,'Estatística'!$E$2,$M$2)</f>
        <v>1.149415144</v>
      </c>
      <c r="O1204" s="6">
        <f>STANDARDIZE(F:F,'Estatística'!$C$2,$L$2)</f>
        <v>0.569637883</v>
      </c>
    </row>
    <row r="1205" ht="15.75" customHeight="1">
      <c r="A1205" s="1">
        <v>83.0</v>
      </c>
      <c r="B1205" s="2" t="s">
        <v>80</v>
      </c>
      <c r="C1205" s="2" t="s">
        <v>81</v>
      </c>
      <c r="D1205" s="2" t="s">
        <v>25</v>
      </c>
      <c r="E1205" s="2" t="s">
        <v>52</v>
      </c>
      <c r="F1205" s="3">
        <v>32.03</v>
      </c>
      <c r="G1205" s="4">
        <v>45150.0</v>
      </c>
      <c r="H1205" s="5">
        <f>IFERROR(__xludf.DUMMYFUNCTION("SPLIT(G1205,""/"",TRUE)"),12.0)</f>
        <v>12</v>
      </c>
      <c r="I1205" s="5">
        <f>IFERROR(__xludf.DUMMYFUNCTION("""COMPUTED_VALUE"""),8.0)</f>
        <v>8</v>
      </c>
      <c r="J1205" s="5">
        <f>IFERROR(__xludf.DUMMYFUNCTION("""COMPUTED_VALUE"""),2023.0)</f>
        <v>2023</v>
      </c>
      <c r="N1205" s="6">
        <f>STANDARDIZE(F:F,'Estatística'!$E$2,$M$2)</f>
        <v>0.3628162551</v>
      </c>
      <c r="O1205" s="6">
        <f>STANDARDIZE(F:F,'Estatística'!$C$2,$L$2)</f>
        <v>0.3890858445</v>
      </c>
    </row>
    <row r="1206" ht="15.75" customHeight="1">
      <c r="A1206" s="1">
        <v>32.0</v>
      </c>
      <c r="B1206" s="2" t="s">
        <v>126</v>
      </c>
      <c r="C1206" s="2" t="s">
        <v>127</v>
      </c>
      <c r="D1206" s="2" t="s">
        <v>19</v>
      </c>
      <c r="E1206" s="2" t="s">
        <v>33</v>
      </c>
      <c r="F1206" s="3">
        <v>21.86</v>
      </c>
      <c r="G1206" s="4">
        <v>45150.0</v>
      </c>
      <c r="H1206" s="5">
        <f>IFERROR(__xludf.DUMMYFUNCTION("SPLIT(G1206,""/"",TRUE)"),12.0)</f>
        <v>12</v>
      </c>
      <c r="I1206" s="5">
        <f>IFERROR(__xludf.DUMMYFUNCTION("""COMPUTED_VALUE"""),8.0)</f>
        <v>8</v>
      </c>
      <c r="J1206" s="5">
        <f>IFERROR(__xludf.DUMMYFUNCTION("""COMPUTED_VALUE"""),2023.0)</f>
        <v>2023</v>
      </c>
      <c r="N1206" s="6">
        <f>STANDARDIZE(F:F,'Estatística'!$E$2,$M$2)</f>
        <v>-0.1981732748</v>
      </c>
      <c r="O1206" s="6">
        <f>STANDARDIZE(F:F,'Estatística'!$C$2,$L$2)</f>
        <v>0.2603190681</v>
      </c>
    </row>
    <row r="1207" ht="15.75" customHeight="1">
      <c r="A1207" s="1">
        <v>46.0</v>
      </c>
      <c r="B1207" s="2" t="s">
        <v>123</v>
      </c>
      <c r="C1207" s="2" t="s">
        <v>124</v>
      </c>
      <c r="D1207" s="2" t="s">
        <v>25</v>
      </c>
      <c r="E1207" s="2" t="s">
        <v>42</v>
      </c>
      <c r="F1207" s="3">
        <v>15.05</v>
      </c>
      <c r="G1207" s="4">
        <v>45150.0</v>
      </c>
      <c r="H1207" s="5">
        <f>IFERROR(__xludf.DUMMYFUNCTION("SPLIT(G1207,""/"",TRUE)"),12.0)</f>
        <v>12</v>
      </c>
      <c r="I1207" s="5">
        <f>IFERROR(__xludf.DUMMYFUNCTION("""COMPUTED_VALUE"""),8.0)</f>
        <v>8</v>
      </c>
      <c r="J1207" s="5">
        <f>IFERROR(__xludf.DUMMYFUNCTION("""COMPUTED_VALUE"""),2023.0)</f>
        <v>2023</v>
      </c>
      <c r="N1207" s="6">
        <f>STANDARDIZE(F:F,'Estatística'!$E$2,$M$2)</f>
        <v>-0.5738211312</v>
      </c>
      <c r="O1207" s="6">
        <f>STANDARDIZE(F:F,'Estatística'!$C$2,$L$2)</f>
        <v>0.1740947075</v>
      </c>
    </row>
    <row r="1208" ht="15.75" customHeight="1">
      <c r="A1208" s="1">
        <v>52.0</v>
      </c>
      <c r="B1208" s="2" t="s">
        <v>161</v>
      </c>
      <c r="C1208" s="2" t="s">
        <v>162</v>
      </c>
      <c r="D1208" s="2" t="s">
        <v>19</v>
      </c>
      <c r="E1208" s="2" t="s">
        <v>33</v>
      </c>
      <c r="F1208" s="3">
        <v>31.14</v>
      </c>
      <c r="G1208" s="4">
        <v>45150.0</v>
      </c>
      <c r="H1208" s="5">
        <f>IFERROR(__xludf.DUMMYFUNCTION("SPLIT(G1208,""/"",TRUE)"),12.0)</f>
        <v>12</v>
      </c>
      <c r="I1208" s="5">
        <f>IFERROR(__xludf.DUMMYFUNCTION("""COMPUTED_VALUE"""),8.0)</f>
        <v>8</v>
      </c>
      <c r="J1208" s="5">
        <f>IFERROR(__xludf.DUMMYFUNCTION("""COMPUTED_VALUE"""),2023.0)</f>
        <v>2023</v>
      </c>
      <c r="N1208" s="6">
        <f>STANDARDIZE(F:F,'Estatística'!$E$2,$M$2)</f>
        <v>0.3137227761</v>
      </c>
      <c r="O1208" s="6">
        <f>STANDARDIZE(F:F,'Estatística'!$C$2,$L$2)</f>
        <v>0.3778171689</v>
      </c>
    </row>
    <row r="1209" ht="15.75" customHeight="1">
      <c r="A1209" s="1">
        <v>50.0</v>
      </c>
      <c r="B1209" s="2" t="s">
        <v>29</v>
      </c>
      <c r="C1209" s="2" t="s">
        <v>30</v>
      </c>
      <c r="D1209" s="2" t="s">
        <v>19</v>
      </c>
      <c r="E1209" s="2" t="s">
        <v>21</v>
      </c>
      <c r="F1209" s="3">
        <v>14.02</v>
      </c>
      <c r="G1209" s="4">
        <v>45150.0</v>
      </c>
      <c r="H1209" s="5">
        <f>IFERROR(__xludf.DUMMYFUNCTION("SPLIT(G1209,""/"",TRUE)"),12.0)</f>
        <v>12</v>
      </c>
      <c r="I1209" s="5">
        <f>IFERROR(__xludf.DUMMYFUNCTION("""COMPUTED_VALUE"""),8.0)</f>
        <v>8</v>
      </c>
      <c r="J1209" s="5">
        <f>IFERROR(__xludf.DUMMYFUNCTION("""COMPUTED_VALUE"""),2023.0)</f>
        <v>2023</v>
      </c>
      <c r="N1209" s="6">
        <f>STANDARDIZE(F:F,'Estatística'!$E$2,$M$2)</f>
        <v>-0.6306371799</v>
      </c>
      <c r="O1209" s="6">
        <f>STANDARDIZE(F:F,'Estatística'!$C$2,$L$2)</f>
        <v>0.1610534312</v>
      </c>
    </row>
    <row r="1210" ht="15.75" customHeight="1">
      <c r="A1210" s="1">
        <v>16.0</v>
      </c>
      <c r="B1210" s="2" t="s">
        <v>155</v>
      </c>
      <c r="C1210" s="2" t="s">
        <v>156</v>
      </c>
      <c r="D1210" s="2" t="s">
        <v>25</v>
      </c>
      <c r="E1210" s="2" t="s">
        <v>28</v>
      </c>
      <c r="F1210" s="3">
        <v>42.18</v>
      </c>
      <c r="G1210" s="4">
        <v>45150.0</v>
      </c>
      <c r="H1210" s="5">
        <f>IFERROR(__xludf.DUMMYFUNCTION("SPLIT(G1210,""/"",TRUE)"),12.0)</f>
        <v>12</v>
      </c>
      <c r="I1210" s="5">
        <f>IFERROR(__xludf.DUMMYFUNCTION("""COMPUTED_VALUE"""),8.0)</f>
        <v>8</v>
      </c>
      <c r="J1210" s="5">
        <f>IFERROR(__xludf.DUMMYFUNCTION("""COMPUTED_VALUE"""),2023.0)</f>
        <v>2023</v>
      </c>
      <c r="N1210" s="6">
        <f>STANDARDIZE(F:F,'Estatística'!$E$2,$M$2)</f>
        <v>0.9227025608</v>
      </c>
      <c r="O1210" s="6">
        <f>STANDARDIZE(F:F,'Estatística'!$C$2,$L$2)</f>
        <v>0.5175993923</v>
      </c>
    </row>
    <row r="1211" ht="15.75" customHeight="1">
      <c r="A1211" s="1">
        <v>3.0</v>
      </c>
      <c r="B1211" s="2" t="s">
        <v>66</v>
      </c>
      <c r="C1211" s="2" t="s">
        <v>67</v>
      </c>
      <c r="D1211" s="2" t="s">
        <v>25</v>
      </c>
      <c r="E1211" s="2" t="s">
        <v>48</v>
      </c>
      <c r="F1211" s="3">
        <v>58.5</v>
      </c>
      <c r="G1211" s="4">
        <v>45150.0</v>
      </c>
      <c r="H1211" s="5">
        <f>IFERROR(__xludf.DUMMYFUNCTION("SPLIT(G1211,""/"",TRUE)"),12.0)</f>
        <v>12</v>
      </c>
      <c r="I1211" s="5">
        <f>IFERROR(__xludf.DUMMYFUNCTION("""COMPUTED_VALUE"""),8.0)</f>
        <v>8</v>
      </c>
      <c r="J1211" s="5">
        <f>IFERROR(__xludf.DUMMYFUNCTION("""COMPUTED_VALUE"""),2023.0)</f>
        <v>2023</v>
      </c>
      <c r="N1211" s="6">
        <f>STANDARDIZE(F:F,'Estatística'!$E$2,$M$2)</f>
        <v>1.822933547</v>
      </c>
      <c r="O1211" s="6">
        <f>STANDARDIZE(F:F,'Estatística'!$C$2,$L$2)</f>
        <v>0.7242339833</v>
      </c>
    </row>
    <row r="1212" ht="15.75" customHeight="1">
      <c r="A1212" s="1">
        <v>31.0</v>
      </c>
      <c r="B1212" s="2" t="s">
        <v>209</v>
      </c>
      <c r="C1212" s="2" t="s">
        <v>210</v>
      </c>
      <c r="D1212" s="2" t="s">
        <v>25</v>
      </c>
      <c r="E1212" s="2" t="s">
        <v>45</v>
      </c>
      <c r="F1212" s="3">
        <v>3.19</v>
      </c>
      <c r="G1212" s="4">
        <v>45150.0</v>
      </c>
      <c r="H1212" s="5">
        <f>IFERROR(__xludf.DUMMYFUNCTION("SPLIT(G1212,""/"",TRUE)"),12.0)</f>
        <v>12</v>
      </c>
      <c r="I1212" s="5">
        <f>IFERROR(__xludf.DUMMYFUNCTION("""COMPUTED_VALUE"""),8.0)</f>
        <v>8</v>
      </c>
      <c r="J1212" s="5">
        <f>IFERROR(__xludf.DUMMYFUNCTION("""COMPUTED_VALUE"""),2023.0)</f>
        <v>2023</v>
      </c>
      <c r="N1212" s="6">
        <f>STANDARDIZE(F:F,'Estatística'!$E$2,$M$2)</f>
        <v>-1.22803311</v>
      </c>
      <c r="O1212" s="6">
        <f>STANDARDIZE(F:F,'Estatística'!$C$2,$L$2)</f>
        <v>0.02393010889</v>
      </c>
    </row>
    <row r="1213" ht="15.75" customHeight="1">
      <c r="A1213" s="1">
        <v>35.0</v>
      </c>
      <c r="B1213" s="2" t="s">
        <v>105</v>
      </c>
      <c r="C1213" s="2" t="s">
        <v>106</v>
      </c>
      <c r="D1213" s="2" t="s">
        <v>19</v>
      </c>
      <c r="E1213" s="2" t="s">
        <v>31</v>
      </c>
      <c r="F1213" s="3">
        <v>13.23</v>
      </c>
      <c r="G1213" s="4">
        <v>45150.0</v>
      </c>
      <c r="H1213" s="5">
        <f>IFERROR(__xludf.DUMMYFUNCTION("SPLIT(G1213,""/"",TRUE)"),12.0)</f>
        <v>12</v>
      </c>
      <c r="I1213" s="5">
        <f>IFERROR(__xludf.DUMMYFUNCTION("""COMPUTED_VALUE"""),8.0)</f>
        <v>8</v>
      </c>
      <c r="J1213" s="5">
        <f>IFERROR(__xludf.DUMMYFUNCTION("""COMPUTED_VALUE"""),2023.0)</f>
        <v>2023</v>
      </c>
      <c r="N1213" s="6">
        <f>STANDARDIZE(F:F,'Estatística'!$E$2,$M$2)</f>
        <v>-0.6742145377</v>
      </c>
      <c r="O1213" s="6">
        <f>STANDARDIZE(F:F,'Estatística'!$C$2,$L$2)</f>
        <v>0.151050899</v>
      </c>
    </row>
    <row r="1214" ht="15.75" customHeight="1">
      <c r="A1214" s="1">
        <v>36.0</v>
      </c>
      <c r="B1214" s="2" t="s">
        <v>75</v>
      </c>
      <c r="C1214" s="2" t="s">
        <v>76</v>
      </c>
      <c r="D1214" s="2" t="s">
        <v>19</v>
      </c>
      <c r="E1214" s="2" t="s">
        <v>48</v>
      </c>
      <c r="F1214" s="3">
        <v>47.88</v>
      </c>
      <c r="G1214" s="4">
        <v>45151.0</v>
      </c>
      <c r="H1214" s="5">
        <f>IFERROR(__xludf.DUMMYFUNCTION("SPLIT(G1214,""/"",TRUE)"),13.0)</f>
        <v>13</v>
      </c>
      <c r="I1214" s="5">
        <f>IFERROR(__xludf.DUMMYFUNCTION("""COMPUTED_VALUE"""),8.0)</f>
        <v>8</v>
      </c>
      <c r="J1214" s="5">
        <f>IFERROR(__xludf.DUMMYFUNCTION("""COMPUTED_VALUE"""),2023.0)</f>
        <v>2023</v>
      </c>
      <c r="N1214" s="6">
        <f>STANDARDIZE(F:F,'Estatística'!$E$2,$M$2)</f>
        <v>1.237121471</v>
      </c>
      <c r="O1214" s="6">
        <f>STANDARDIZE(F:F,'Estatística'!$C$2,$L$2)</f>
        <v>0.5897695619</v>
      </c>
    </row>
    <row r="1215" ht="15.75" customHeight="1">
      <c r="A1215" s="1">
        <v>61.0</v>
      </c>
      <c r="B1215" s="2" t="s">
        <v>86</v>
      </c>
      <c r="C1215" s="2" t="s">
        <v>87</v>
      </c>
      <c r="D1215" s="2" t="s">
        <v>25</v>
      </c>
      <c r="E1215" s="2" t="s">
        <v>27</v>
      </c>
      <c r="F1215" s="3">
        <v>10.56</v>
      </c>
      <c r="G1215" s="4">
        <v>45151.0</v>
      </c>
      <c r="H1215" s="5">
        <f>IFERROR(__xludf.DUMMYFUNCTION("SPLIT(G1215,""/"",TRUE)"),13.0)</f>
        <v>13</v>
      </c>
      <c r="I1215" s="5">
        <f>IFERROR(__xludf.DUMMYFUNCTION("""COMPUTED_VALUE"""),8.0)</f>
        <v>8</v>
      </c>
      <c r="J1215" s="5">
        <f>IFERROR(__xludf.DUMMYFUNCTION("""COMPUTED_VALUE"""),2023.0)</f>
        <v>2023</v>
      </c>
      <c r="N1215" s="6">
        <f>STANDARDIZE(F:F,'Estatística'!$E$2,$M$2)</f>
        <v>-0.8214949748</v>
      </c>
      <c r="O1215" s="6">
        <f>STANDARDIZE(F:F,'Estatística'!$C$2,$L$2)</f>
        <v>0.1172448721</v>
      </c>
    </row>
    <row r="1216" ht="15.75" customHeight="1">
      <c r="A1216" s="1">
        <v>79.0</v>
      </c>
      <c r="B1216" s="2" t="s">
        <v>82</v>
      </c>
      <c r="C1216" s="2" t="s">
        <v>83</v>
      </c>
      <c r="D1216" s="2" t="s">
        <v>25</v>
      </c>
      <c r="E1216" s="2" t="s">
        <v>37</v>
      </c>
      <c r="F1216" s="3">
        <v>16.77</v>
      </c>
      <c r="G1216" s="4">
        <v>45151.0</v>
      </c>
      <c r="H1216" s="5">
        <f>IFERROR(__xludf.DUMMYFUNCTION("SPLIT(G1216,""/"",TRUE)"),13.0)</f>
        <v>13</v>
      </c>
      <c r="I1216" s="5">
        <f>IFERROR(__xludf.DUMMYFUNCTION("""COMPUTED_VALUE"""),8.0)</f>
        <v>8</v>
      </c>
      <c r="J1216" s="5">
        <f>IFERROR(__xludf.DUMMYFUNCTION("""COMPUTED_VALUE"""),2023.0)</f>
        <v>2023</v>
      </c>
      <c r="N1216" s="6">
        <f>STANDARDIZE(F:F,'Estatística'!$E$2,$M$2)</f>
        <v>-0.4789438459</v>
      </c>
      <c r="O1216" s="6">
        <f>STANDARDIZE(F:F,'Estatística'!$C$2,$L$2)</f>
        <v>0.1958723728</v>
      </c>
    </row>
    <row r="1217" ht="15.75" customHeight="1">
      <c r="A1217" s="1">
        <v>9.0</v>
      </c>
      <c r="B1217" s="2" t="s">
        <v>187</v>
      </c>
      <c r="C1217" s="2" t="s">
        <v>188</v>
      </c>
      <c r="D1217" s="2" t="s">
        <v>25</v>
      </c>
      <c r="E1217" s="2" t="s">
        <v>37</v>
      </c>
      <c r="F1217" s="3">
        <v>16.56</v>
      </c>
      <c r="G1217" s="4">
        <v>45151.0</v>
      </c>
      <c r="H1217" s="5">
        <f>IFERROR(__xludf.DUMMYFUNCTION("SPLIT(G1217,""/"",TRUE)"),13.0)</f>
        <v>13</v>
      </c>
      <c r="I1217" s="5">
        <f>IFERROR(__xludf.DUMMYFUNCTION("""COMPUTED_VALUE"""),8.0)</f>
        <v>8</v>
      </c>
      <c r="J1217" s="5">
        <f>IFERROR(__xludf.DUMMYFUNCTION("""COMPUTED_VALUE"""),2023.0)</f>
        <v>2023</v>
      </c>
      <c r="N1217" s="6">
        <f>STANDARDIZE(F:F,'Estatística'!$E$2,$M$2)</f>
        <v>-0.4905277005</v>
      </c>
      <c r="O1217" s="6">
        <f>STANDARDIZE(F:F,'Estatística'!$C$2,$L$2)</f>
        <v>0.1932134718</v>
      </c>
    </row>
    <row r="1218" ht="15.75" customHeight="1">
      <c r="A1218" s="1">
        <v>12.0</v>
      </c>
      <c r="B1218" s="2" t="s">
        <v>168</v>
      </c>
      <c r="C1218" s="2" t="s">
        <v>169</v>
      </c>
      <c r="D1218" s="2" t="s">
        <v>19</v>
      </c>
      <c r="E1218" s="2" t="s">
        <v>44</v>
      </c>
      <c r="F1218" s="3">
        <v>34.37</v>
      </c>
      <c r="G1218" s="4">
        <v>45151.0</v>
      </c>
      <c r="H1218" s="5">
        <f>IFERROR(__xludf.DUMMYFUNCTION("SPLIT(G1218,""/"",TRUE)"),13.0)</f>
        <v>13</v>
      </c>
      <c r="I1218" s="5">
        <f>IFERROR(__xludf.DUMMYFUNCTION("""COMPUTED_VALUE"""),8.0)</f>
        <v>8</v>
      </c>
      <c r="J1218" s="5">
        <f>IFERROR(__xludf.DUMMYFUNCTION("""COMPUTED_VALUE"""),2023.0)</f>
        <v>2023</v>
      </c>
      <c r="N1218" s="6">
        <f>STANDARDIZE(F:F,'Estatística'!$E$2,$M$2)</f>
        <v>0.4918934921</v>
      </c>
      <c r="O1218" s="6">
        <f>STANDARDIZE(F:F,'Estatística'!$C$2,$L$2)</f>
        <v>0.4187135984</v>
      </c>
    </row>
    <row r="1219" ht="15.75" customHeight="1">
      <c r="A1219" s="1">
        <v>49.0</v>
      </c>
      <c r="B1219" s="2" t="s">
        <v>159</v>
      </c>
      <c r="C1219" s="2" t="s">
        <v>160</v>
      </c>
      <c r="D1219" s="2" t="s">
        <v>25</v>
      </c>
      <c r="E1219" s="2" t="s">
        <v>52</v>
      </c>
      <c r="F1219" s="3">
        <v>26.47</v>
      </c>
      <c r="G1219" s="4">
        <v>45151.0</v>
      </c>
      <c r="H1219" s="5">
        <f>IFERROR(__xludf.DUMMYFUNCTION("SPLIT(G1219,""/"",TRUE)"),13.0)</f>
        <v>13</v>
      </c>
      <c r="I1219" s="5">
        <f>IFERROR(__xludf.DUMMYFUNCTION("""COMPUTED_VALUE"""),8.0)</f>
        <v>8</v>
      </c>
      <c r="J1219" s="5">
        <f>IFERROR(__xludf.DUMMYFUNCTION("""COMPUTED_VALUE"""),2023.0)</f>
        <v>2023</v>
      </c>
      <c r="N1219" s="6">
        <f>STANDARDIZE(F:F,'Estatística'!$E$2,$M$2)</f>
        <v>0.05611991425</v>
      </c>
      <c r="O1219" s="6">
        <f>STANDARDIZE(F:F,'Estatística'!$C$2,$L$2)</f>
        <v>0.3186882755</v>
      </c>
    </row>
    <row r="1220" ht="15.75" customHeight="1">
      <c r="A1220" s="1">
        <v>83.0</v>
      </c>
      <c r="B1220" s="2" t="s">
        <v>80</v>
      </c>
      <c r="C1220" s="2" t="s">
        <v>81</v>
      </c>
      <c r="D1220" s="2" t="s">
        <v>25</v>
      </c>
      <c r="E1220" s="2" t="s">
        <v>32</v>
      </c>
      <c r="F1220" s="3">
        <v>46.98</v>
      </c>
      <c r="G1220" s="4">
        <v>45152.0</v>
      </c>
      <c r="H1220" s="5">
        <f>IFERROR(__xludf.DUMMYFUNCTION("SPLIT(G1220,""/"",TRUE)"),14.0)</f>
        <v>14</v>
      </c>
      <c r="I1220" s="5">
        <f>IFERROR(__xludf.DUMMYFUNCTION("""COMPUTED_VALUE"""),8.0)</f>
        <v>8</v>
      </c>
      <c r="J1220" s="5">
        <f>IFERROR(__xludf.DUMMYFUNCTION("""COMPUTED_VALUE"""),2023.0)</f>
        <v>2023</v>
      </c>
      <c r="N1220" s="6">
        <f>STANDARDIZE(F:F,'Estatística'!$E$2,$M$2)</f>
        <v>1.18747638</v>
      </c>
      <c r="O1220" s="6">
        <f>STANDARDIZE(F:F,'Estatística'!$C$2,$L$2)</f>
        <v>0.578374272</v>
      </c>
    </row>
    <row r="1221" ht="15.75" customHeight="1">
      <c r="A1221" s="1">
        <v>51.0</v>
      </c>
      <c r="B1221" s="2" t="s">
        <v>213</v>
      </c>
      <c r="C1221" s="2" t="s">
        <v>214</v>
      </c>
      <c r="D1221" s="2" t="s">
        <v>19</v>
      </c>
      <c r="E1221" s="2" t="s">
        <v>42</v>
      </c>
      <c r="F1221" s="3">
        <v>17.29</v>
      </c>
      <c r="G1221" s="4">
        <v>45152.0</v>
      </c>
      <c r="H1221" s="5">
        <f>IFERROR(__xludf.DUMMYFUNCTION("SPLIT(G1221,""/"",TRUE)"),14.0)</f>
        <v>14</v>
      </c>
      <c r="I1221" s="5">
        <f>IFERROR(__xludf.DUMMYFUNCTION("""COMPUTED_VALUE"""),8.0)</f>
        <v>8</v>
      </c>
      <c r="J1221" s="5">
        <f>IFERROR(__xludf.DUMMYFUNCTION("""COMPUTED_VALUE"""),2023.0)</f>
        <v>2023</v>
      </c>
      <c r="N1221" s="6">
        <f>STANDARDIZE(F:F,'Estatística'!$E$2,$M$2)</f>
        <v>-0.4502600154</v>
      </c>
      <c r="O1221" s="6">
        <f>STANDARDIZE(F:F,'Estatística'!$C$2,$L$2)</f>
        <v>0.2024563181</v>
      </c>
    </row>
    <row r="1222" ht="15.75" customHeight="1">
      <c r="A1222" s="1">
        <v>10.0</v>
      </c>
      <c r="B1222" s="2" t="s">
        <v>128</v>
      </c>
      <c r="C1222" s="2" t="s">
        <v>129</v>
      </c>
      <c r="D1222" s="2" t="s">
        <v>25</v>
      </c>
      <c r="E1222" s="2" t="s">
        <v>51</v>
      </c>
      <c r="F1222" s="3">
        <v>63.18</v>
      </c>
      <c r="G1222" s="4">
        <v>45152.0</v>
      </c>
      <c r="H1222" s="5">
        <f>IFERROR(__xludf.DUMMYFUNCTION("SPLIT(G1222,""/"",TRUE)"),14.0)</f>
        <v>14</v>
      </c>
      <c r="I1222" s="5">
        <f>IFERROR(__xludf.DUMMYFUNCTION("""COMPUTED_VALUE"""),8.0)</f>
        <v>8</v>
      </c>
      <c r="J1222" s="5">
        <f>IFERROR(__xludf.DUMMYFUNCTION("""COMPUTED_VALUE"""),2023.0)</f>
        <v>2023</v>
      </c>
      <c r="N1222" s="6">
        <f>STANDARDIZE(F:F,'Estatística'!$E$2,$M$2)</f>
        <v>2.081088021</v>
      </c>
      <c r="O1222" s="6">
        <f>STANDARDIZE(F:F,'Estatística'!$C$2,$L$2)</f>
        <v>0.783489491</v>
      </c>
    </row>
    <row r="1223" ht="15.75" customHeight="1">
      <c r="A1223" s="1">
        <v>85.0</v>
      </c>
      <c r="B1223" s="2" t="s">
        <v>178</v>
      </c>
      <c r="C1223" s="2" t="s">
        <v>179</v>
      </c>
      <c r="D1223" s="2" t="s">
        <v>25</v>
      </c>
      <c r="E1223" s="2" t="s">
        <v>33</v>
      </c>
      <c r="F1223" s="3">
        <v>32.39</v>
      </c>
      <c r="G1223" s="4">
        <v>45152.0</v>
      </c>
      <c r="H1223" s="5">
        <f>IFERROR(__xludf.DUMMYFUNCTION("SPLIT(G1223,""/"",TRUE)"),14.0)</f>
        <v>14</v>
      </c>
      <c r="I1223" s="5">
        <f>IFERROR(__xludf.DUMMYFUNCTION("""COMPUTED_VALUE"""),8.0)</f>
        <v>8</v>
      </c>
      <c r="J1223" s="5">
        <f>IFERROR(__xludf.DUMMYFUNCTION("""COMPUTED_VALUE"""),2023.0)</f>
        <v>2023</v>
      </c>
      <c r="N1223" s="6">
        <f>STANDARDIZE(F:F,'Estatística'!$E$2,$M$2)</f>
        <v>0.3826742916</v>
      </c>
      <c r="O1223" s="6">
        <f>STANDARDIZE(F:F,'Estatística'!$C$2,$L$2)</f>
        <v>0.3936439605</v>
      </c>
    </row>
    <row r="1224" ht="15.75" customHeight="1">
      <c r="A1224" s="1">
        <v>79.0</v>
      </c>
      <c r="B1224" s="2" t="s">
        <v>82</v>
      </c>
      <c r="C1224" s="2" t="s">
        <v>83</v>
      </c>
      <c r="D1224" s="2" t="s">
        <v>19</v>
      </c>
      <c r="E1224" s="2" t="s">
        <v>31</v>
      </c>
      <c r="F1224" s="3">
        <v>17.69</v>
      </c>
      <c r="G1224" s="4">
        <v>45152.0</v>
      </c>
      <c r="H1224" s="5">
        <f>IFERROR(__xludf.DUMMYFUNCTION("SPLIT(G1224,""/"",TRUE)"),14.0)</f>
        <v>14</v>
      </c>
      <c r="I1224" s="5">
        <f>IFERROR(__xludf.DUMMYFUNCTION("""COMPUTED_VALUE"""),8.0)</f>
        <v>8</v>
      </c>
      <c r="J1224" s="5">
        <f>IFERROR(__xludf.DUMMYFUNCTION("""COMPUTED_VALUE"""),2023.0)</f>
        <v>2023</v>
      </c>
      <c r="N1224" s="6">
        <f>STANDARDIZE(F:F,'Estatística'!$E$2,$M$2)</f>
        <v>-0.4281955305</v>
      </c>
      <c r="O1224" s="6">
        <f>STANDARDIZE(F:F,'Estatística'!$C$2,$L$2)</f>
        <v>0.2075208914</v>
      </c>
    </row>
    <row r="1225" ht="15.75" customHeight="1">
      <c r="A1225" s="1">
        <v>62.0</v>
      </c>
      <c r="B1225" s="2" t="s">
        <v>136</v>
      </c>
      <c r="C1225" s="2" t="s">
        <v>137</v>
      </c>
      <c r="D1225" s="2" t="s">
        <v>25</v>
      </c>
      <c r="E1225" s="2" t="s">
        <v>42</v>
      </c>
      <c r="F1225" s="3">
        <v>19.17</v>
      </c>
      <c r="G1225" s="4">
        <v>45152.0</v>
      </c>
      <c r="H1225" s="5">
        <f>IFERROR(__xludf.DUMMYFUNCTION("SPLIT(G1225,""/"",TRUE)"),14.0)</f>
        <v>14</v>
      </c>
      <c r="I1225" s="5">
        <f>IFERROR(__xludf.DUMMYFUNCTION("""COMPUTED_VALUE"""),8.0)</f>
        <v>8</v>
      </c>
      <c r="J1225" s="5">
        <f>IFERROR(__xludf.DUMMYFUNCTION("""COMPUTED_VALUE"""),2023.0)</f>
        <v>2023</v>
      </c>
      <c r="N1225" s="6">
        <f>STANDARDIZE(F:F,'Estatística'!$E$2,$M$2)</f>
        <v>-0.3465569361</v>
      </c>
      <c r="O1225" s="6">
        <f>STANDARDIZE(F:F,'Estatística'!$C$2,$L$2)</f>
        <v>0.2262598126</v>
      </c>
    </row>
    <row r="1226" ht="15.75" customHeight="1">
      <c r="A1226" s="1">
        <v>6.0</v>
      </c>
      <c r="B1226" s="2" t="s">
        <v>163</v>
      </c>
      <c r="C1226" s="2" t="s">
        <v>164</v>
      </c>
      <c r="D1226" s="2" t="s">
        <v>19</v>
      </c>
      <c r="E1226" s="2" t="s">
        <v>51</v>
      </c>
      <c r="F1226" s="3">
        <v>72.37</v>
      </c>
      <c r="G1226" s="4">
        <v>45153.0</v>
      </c>
      <c r="H1226" s="5">
        <f>IFERROR(__xludf.DUMMYFUNCTION("SPLIT(G1226,""/"",TRUE)"),15.0)</f>
        <v>15</v>
      </c>
      <c r="I1226" s="5">
        <f>IFERROR(__xludf.DUMMYFUNCTION("""COMPUTED_VALUE"""),8.0)</f>
        <v>8</v>
      </c>
      <c r="J1226" s="5">
        <f>IFERROR(__xludf.DUMMYFUNCTION("""COMPUTED_VALUE"""),2023.0)</f>
        <v>2023</v>
      </c>
      <c r="N1226" s="6">
        <f>STANDARDIZE(F:F,'Estatística'!$E$2,$M$2)</f>
        <v>2.588019563</v>
      </c>
      <c r="O1226" s="6">
        <f>STANDARDIZE(F:F,'Estatística'!$C$2,$L$2)</f>
        <v>0.8998480628</v>
      </c>
    </row>
    <row r="1227" ht="15.75" customHeight="1">
      <c r="A1227" s="1">
        <v>53.0</v>
      </c>
      <c r="B1227" s="2" t="s">
        <v>221</v>
      </c>
      <c r="C1227" s="2" t="s">
        <v>222</v>
      </c>
      <c r="D1227" s="2" t="s">
        <v>25</v>
      </c>
      <c r="E1227" s="2" t="s">
        <v>48</v>
      </c>
      <c r="F1227" s="3">
        <v>64.4</v>
      </c>
      <c r="G1227" s="4">
        <v>45153.0</v>
      </c>
      <c r="H1227" s="5">
        <f>IFERROR(__xludf.DUMMYFUNCTION("SPLIT(G1227,""/"",TRUE)"),15.0)</f>
        <v>15</v>
      </c>
      <c r="I1227" s="5">
        <f>IFERROR(__xludf.DUMMYFUNCTION("""COMPUTED_VALUE"""),8.0)</f>
        <v>8</v>
      </c>
      <c r="J1227" s="5">
        <f>IFERROR(__xludf.DUMMYFUNCTION("""COMPUTED_VALUE"""),2023.0)</f>
        <v>2023</v>
      </c>
      <c r="N1227" s="6">
        <f>STANDARDIZE(F:F,'Estatística'!$E$2,$M$2)</f>
        <v>2.1483847</v>
      </c>
      <c r="O1227" s="6">
        <f>STANDARDIZE(F:F,'Estatística'!$C$2,$L$2)</f>
        <v>0.7989364396</v>
      </c>
    </row>
    <row r="1228" ht="15.75" customHeight="1">
      <c r="A1228" s="1">
        <v>58.0</v>
      </c>
      <c r="B1228" s="2" t="s">
        <v>145</v>
      </c>
      <c r="C1228" s="2" t="s">
        <v>146</v>
      </c>
      <c r="D1228" s="2" t="s">
        <v>25</v>
      </c>
      <c r="E1228" s="2" t="s">
        <v>36</v>
      </c>
      <c r="F1228" s="3">
        <v>27.87</v>
      </c>
      <c r="G1228" s="4">
        <v>45153.0</v>
      </c>
      <c r="H1228" s="5">
        <f>IFERROR(__xludf.DUMMYFUNCTION("SPLIT(G1228,""/"",TRUE)"),15.0)</f>
        <v>15</v>
      </c>
      <c r="I1228" s="5">
        <f>IFERROR(__xludf.DUMMYFUNCTION("""COMPUTED_VALUE"""),8.0)</f>
        <v>8</v>
      </c>
      <c r="J1228" s="5">
        <f>IFERROR(__xludf.DUMMYFUNCTION("""COMPUTED_VALUE"""),2023.0)</f>
        <v>2023</v>
      </c>
      <c r="N1228" s="6">
        <f>STANDARDIZE(F:F,'Estatística'!$E$2,$M$2)</f>
        <v>0.1333456116</v>
      </c>
      <c r="O1228" s="6">
        <f>STANDARDIZE(F:F,'Estatística'!$C$2,$L$2)</f>
        <v>0.3364142821</v>
      </c>
    </row>
    <row r="1229" ht="15.75" customHeight="1">
      <c r="A1229" s="1">
        <v>32.0</v>
      </c>
      <c r="B1229" s="2" t="s">
        <v>126</v>
      </c>
      <c r="C1229" s="2" t="s">
        <v>127</v>
      </c>
      <c r="D1229" s="2" t="s">
        <v>19</v>
      </c>
      <c r="E1229" s="2" t="s">
        <v>31</v>
      </c>
      <c r="F1229" s="3">
        <v>15.88</v>
      </c>
      <c r="G1229" s="4">
        <v>45153.0</v>
      </c>
      <c r="H1229" s="5">
        <f>IFERROR(__xludf.DUMMYFUNCTION("SPLIT(G1229,""/"",TRUE)"),15.0)</f>
        <v>15</v>
      </c>
      <c r="I1229" s="5">
        <f>IFERROR(__xludf.DUMMYFUNCTION("""COMPUTED_VALUE"""),8.0)</f>
        <v>8</v>
      </c>
      <c r="J1229" s="5">
        <f>IFERROR(__xludf.DUMMYFUNCTION("""COMPUTED_VALUE"""),2023.0)</f>
        <v>2023</v>
      </c>
      <c r="N1229" s="6">
        <f>STANDARDIZE(F:F,'Estatística'!$E$2,$M$2)</f>
        <v>-0.5280373249</v>
      </c>
      <c r="O1229" s="6">
        <f>STANDARDIZE(F:F,'Estatística'!$C$2,$L$2)</f>
        <v>0.1846036971</v>
      </c>
    </row>
    <row r="1230" ht="15.75" customHeight="1">
      <c r="A1230" s="1">
        <v>17.0</v>
      </c>
      <c r="B1230" s="2" t="s">
        <v>180</v>
      </c>
      <c r="C1230" s="2" t="s">
        <v>181</v>
      </c>
      <c r="D1230" s="2" t="s">
        <v>25</v>
      </c>
      <c r="E1230" s="2" t="s">
        <v>52</v>
      </c>
      <c r="F1230" s="3">
        <v>29.79</v>
      </c>
      <c r="G1230" s="4">
        <v>45153.0</v>
      </c>
      <c r="H1230" s="5">
        <f>IFERROR(__xludf.DUMMYFUNCTION("SPLIT(G1230,""/"",TRUE)"),15.0)</f>
        <v>15</v>
      </c>
      <c r="I1230" s="5">
        <f>IFERROR(__xludf.DUMMYFUNCTION("""COMPUTED_VALUE"""),8.0)</f>
        <v>8</v>
      </c>
      <c r="J1230" s="5">
        <f>IFERROR(__xludf.DUMMYFUNCTION("""COMPUTED_VALUE"""),2023.0)</f>
        <v>2023</v>
      </c>
      <c r="N1230" s="6">
        <f>STANDARDIZE(F:F,'Estatística'!$E$2,$M$2)</f>
        <v>0.2392551394</v>
      </c>
      <c r="O1230" s="6">
        <f>STANDARDIZE(F:F,'Estatística'!$C$2,$L$2)</f>
        <v>0.360724234</v>
      </c>
    </row>
    <row r="1231" ht="15.75" customHeight="1">
      <c r="A1231" s="1">
        <v>77.0</v>
      </c>
      <c r="B1231" s="2" t="s">
        <v>17</v>
      </c>
      <c r="C1231" s="2" t="s">
        <v>149</v>
      </c>
      <c r="D1231" s="2" t="s">
        <v>25</v>
      </c>
      <c r="E1231" s="2" t="s">
        <v>57</v>
      </c>
      <c r="F1231" s="3">
        <v>19.73</v>
      </c>
      <c r="G1231" s="4">
        <v>45153.0</v>
      </c>
      <c r="H1231" s="5">
        <f>IFERROR(__xludf.DUMMYFUNCTION("SPLIT(G1231,""/"",TRUE)"),15.0)</f>
        <v>15</v>
      </c>
      <c r="I1231" s="5">
        <f>IFERROR(__xludf.DUMMYFUNCTION("""COMPUTED_VALUE"""),8.0)</f>
        <v>8</v>
      </c>
      <c r="J1231" s="5">
        <f>IFERROR(__xludf.DUMMYFUNCTION("""COMPUTED_VALUE"""),2023.0)</f>
        <v>2023</v>
      </c>
      <c r="N1231" s="6">
        <f>STANDARDIZE(F:F,'Estatística'!$E$2,$M$2)</f>
        <v>-0.3156666572</v>
      </c>
      <c r="O1231" s="6">
        <f>STANDARDIZE(F:F,'Estatística'!$C$2,$L$2)</f>
        <v>0.2333502152</v>
      </c>
    </row>
    <row r="1232" ht="15.75" customHeight="1">
      <c r="A1232" s="1">
        <v>40.0</v>
      </c>
      <c r="B1232" s="2" t="s">
        <v>102</v>
      </c>
      <c r="C1232" s="2" t="s">
        <v>165</v>
      </c>
      <c r="D1232" s="2" t="s">
        <v>19</v>
      </c>
      <c r="E1232" s="2" t="s">
        <v>38</v>
      </c>
      <c r="F1232" s="3">
        <v>3.61</v>
      </c>
      <c r="G1232" s="4">
        <v>45153.0</v>
      </c>
      <c r="H1232" s="5">
        <f>IFERROR(__xludf.DUMMYFUNCTION("SPLIT(G1232,""/"",TRUE)"),15.0)</f>
        <v>15</v>
      </c>
      <c r="I1232" s="5">
        <f>IFERROR(__xludf.DUMMYFUNCTION("""COMPUTED_VALUE"""),8.0)</f>
        <v>8</v>
      </c>
      <c r="J1232" s="5">
        <f>IFERROR(__xludf.DUMMYFUNCTION("""COMPUTED_VALUE"""),2023.0)</f>
        <v>2023</v>
      </c>
      <c r="N1232" s="6">
        <f>STANDARDIZE(F:F,'Estatística'!$E$2,$M$2)</f>
        <v>-1.204865401</v>
      </c>
      <c r="O1232" s="6">
        <f>STANDARDIZE(F:F,'Estatística'!$C$2,$L$2)</f>
        <v>0.02924791086</v>
      </c>
    </row>
    <row r="1233" ht="15.75" customHeight="1">
      <c r="A1233" s="1">
        <v>27.0</v>
      </c>
      <c r="B1233" s="2" t="s">
        <v>153</v>
      </c>
      <c r="C1233" s="2" t="s">
        <v>154</v>
      </c>
      <c r="D1233" s="2" t="s">
        <v>19</v>
      </c>
      <c r="E1233" s="2" t="s">
        <v>27</v>
      </c>
      <c r="F1233" s="3">
        <v>12.07</v>
      </c>
      <c r="G1233" s="4">
        <v>45154.0</v>
      </c>
      <c r="H1233" s="5">
        <f>IFERROR(__xludf.DUMMYFUNCTION("SPLIT(G1233,""/"",TRUE)"),16.0)</f>
        <v>16</v>
      </c>
      <c r="I1233" s="5">
        <f>IFERROR(__xludf.DUMMYFUNCTION("""COMPUTED_VALUE"""),8.0)</f>
        <v>8</v>
      </c>
      <c r="J1233" s="5">
        <f>IFERROR(__xludf.DUMMYFUNCTION("""COMPUTED_VALUE"""),2023.0)</f>
        <v>2023</v>
      </c>
      <c r="N1233" s="6">
        <f>STANDARDIZE(F:F,'Estatística'!$E$2,$M$2)</f>
        <v>-0.7382015441</v>
      </c>
      <c r="O1233" s="6">
        <f>STANDARDIZE(F:F,'Estatística'!$C$2,$L$2)</f>
        <v>0.1363636364</v>
      </c>
    </row>
    <row r="1234" ht="15.75" customHeight="1">
      <c r="A1234" s="1">
        <v>28.0</v>
      </c>
      <c r="B1234" s="2" t="s">
        <v>64</v>
      </c>
      <c r="C1234" s="2" t="s">
        <v>65</v>
      </c>
      <c r="D1234" s="2" t="s">
        <v>25</v>
      </c>
      <c r="E1234" s="2" t="s">
        <v>27</v>
      </c>
      <c r="F1234" s="3">
        <v>12.29</v>
      </c>
      <c r="G1234" s="4">
        <v>45154.0</v>
      </c>
      <c r="H1234" s="5">
        <f>IFERROR(__xludf.DUMMYFUNCTION("SPLIT(G1234,""/"",TRUE)"),16.0)</f>
        <v>16</v>
      </c>
      <c r="I1234" s="5">
        <f>IFERROR(__xludf.DUMMYFUNCTION("""COMPUTED_VALUE"""),8.0)</f>
        <v>8</v>
      </c>
      <c r="J1234" s="5">
        <f>IFERROR(__xludf.DUMMYFUNCTION("""COMPUTED_VALUE"""),2023.0)</f>
        <v>2023</v>
      </c>
      <c r="N1234" s="6">
        <f>STANDARDIZE(F:F,'Estatística'!$E$2,$M$2)</f>
        <v>-0.7260660773</v>
      </c>
      <c r="O1234" s="6">
        <f>STANDARDIZE(F:F,'Estatística'!$C$2,$L$2)</f>
        <v>0.1391491517</v>
      </c>
    </row>
    <row r="1235" ht="15.75" customHeight="1">
      <c r="A1235" s="1">
        <v>82.0</v>
      </c>
      <c r="B1235" s="2" t="s">
        <v>211</v>
      </c>
      <c r="C1235" s="2" t="s">
        <v>212</v>
      </c>
      <c r="D1235" s="2" t="s">
        <v>19</v>
      </c>
      <c r="E1235" s="2" t="s">
        <v>51</v>
      </c>
      <c r="F1235" s="3">
        <v>59.5</v>
      </c>
      <c r="G1235" s="4">
        <v>45154.0</v>
      </c>
      <c r="H1235" s="5">
        <f>IFERROR(__xludf.DUMMYFUNCTION("SPLIT(G1235,""/"",TRUE)"),16.0)</f>
        <v>16</v>
      </c>
      <c r="I1235" s="5">
        <f>IFERROR(__xludf.DUMMYFUNCTION("""COMPUTED_VALUE"""),8.0)</f>
        <v>8</v>
      </c>
      <c r="J1235" s="5">
        <f>IFERROR(__xludf.DUMMYFUNCTION("""COMPUTED_VALUE"""),2023.0)</f>
        <v>2023</v>
      </c>
      <c r="N1235" s="6">
        <f>STANDARDIZE(F:F,'Estatística'!$E$2,$M$2)</f>
        <v>1.878094759</v>
      </c>
      <c r="O1235" s="6">
        <f>STANDARDIZE(F:F,'Estatística'!$C$2,$L$2)</f>
        <v>0.7368954166</v>
      </c>
    </row>
    <row r="1236" ht="15.75" customHeight="1">
      <c r="A1236" s="1">
        <v>64.0</v>
      </c>
      <c r="B1236" s="2" t="s">
        <v>139</v>
      </c>
      <c r="C1236" s="2" t="s">
        <v>140</v>
      </c>
      <c r="D1236" s="2" t="s">
        <v>19</v>
      </c>
      <c r="E1236" s="2" t="s">
        <v>38</v>
      </c>
      <c r="F1236" s="3">
        <v>2.17</v>
      </c>
      <c r="G1236" s="4">
        <v>45154.0</v>
      </c>
      <c r="H1236" s="5">
        <f>IFERROR(__xludf.DUMMYFUNCTION("SPLIT(G1236,""/"",TRUE)"),16.0)</f>
        <v>16</v>
      </c>
      <c r="I1236" s="5">
        <f>IFERROR(__xludf.DUMMYFUNCTION("""COMPUTED_VALUE"""),8.0)</f>
        <v>8</v>
      </c>
      <c r="J1236" s="5">
        <f>IFERROR(__xludf.DUMMYFUNCTION("""COMPUTED_VALUE"""),2023.0)</f>
        <v>2023</v>
      </c>
      <c r="N1236" s="6">
        <f>STANDARDIZE(F:F,'Estatística'!$E$2,$M$2)</f>
        <v>-1.284297547</v>
      </c>
      <c r="O1236" s="6">
        <f>STANDARDIZE(F:F,'Estatística'!$C$2,$L$2)</f>
        <v>0.01101544695</v>
      </c>
    </row>
    <row r="1237" ht="15.75" customHeight="1">
      <c r="A1237" s="1">
        <v>1.0</v>
      </c>
      <c r="B1237" s="2" t="s">
        <v>174</v>
      </c>
      <c r="C1237" s="2" t="s">
        <v>175</v>
      </c>
      <c r="D1237" s="2" t="s">
        <v>19</v>
      </c>
      <c r="E1237" s="2" t="s">
        <v>37</v>
      </c>
      <c r="F1237" s="3">
        <v>13.48</v>
      </c>
      <c r="G1237" s="4">
        <v>45154.0</v>
      </c>
      <c r="H1237" s="5">
        <f>IFERROR(__xludf.DUMMYFUNCTION("SPLIT(G1237,""/"",TRUE)"),16.0)</f>
        <v>16</v>
      </c>
      <c r="I1237" s="5">
        <f>IFERROR(__xludf.DUMMYFUNCTION("""COMPUTED_VALUE"""),8.0)</f>
        <v>8</v>
      </c>
      <c r="J1237" s="5">
        <f>IFERROR(__xludf.DUMMYFUNCTION("""COMPUTED_VALUE"""),2023.0)</f>
        <v>2023</v>
      </c>
      <c r="N1237" s="6">
        <f>STANDARDIZE(F:F,'Estatística'!$E$2,$M$2)</f>
        <v>-0.6604242346</v>
      </c>
      <c r="O1237" s="6">
        <f>STANDARDIZE(F:F,'Estatística'!$C$2,$L$2)</f>
        <v>0.1542162573</v>
      </c>
    </row>
    <row r="1238" ht="15.75" customHeight="1">
      <c r="A1238" s="1">
        <v>39.0</v>
      </c>
      <c r="B1238" s="2" t="s">
        <v>73</v>
      </c>
      <c r="C1238" s="2" t="s">
        <v>74</v>
      </c>
      <c r="D1238" s="2" t="s">
        <v>25</v>
      </c>
      <c r="E1238" s="2" t="s">
        <v>52</v>
      </c>
      <c r="F1238" s="3">
        <v>29.42</v>
      </c>
      <c r="G1238" s="4">
        <v>45154.0</v>
      </c>
      <c r="H1238" s="5">
        <f>IFERROR(__xludf.DUMMYFUNCTION("SPLIT(G1238,""/"",TRUE)"),16.0)</f>
        <v>16</v>
      </c>
      <c r="I1238" s="5">
        <f>IFERROR(__xludf.DUMMYFUNCTION("""COMPUTED_VALUE"""),8.0)</f>
        <v>8</v>
      </c>
      <c r="J1238" s="5">
        <f>IFERROR(__xludf.DUMMYFUNCTION("""COMPUTED_VALUE"""),2023.0)</f>
        <v>2023</v>
      </c>
      <c r="N1238" s="6">
        <f>STANDARDIZE(F:F,'Estatística'!$E$2,$M$2)</f>
        <v>0.2188454908</v>
      </c>
      <c r="O1238" s="6">
        <f>STANDARDIZE(F:F,'Estatística'!$C$2,$L$2)</f>
        <v>0.3560395037</v>
      </c>
    </row>
    <row r="1239" ht="15.75" customHeight="1">
      <c r="A1239" s="1">
        <v>37.0</v>
      </c>
      <c r="B1239" s="2" t="s">
        <v>225</v>
      </c>
      <c r="C1239" s="2" t="s">
        <v>226</v>
      </c>
      <c r="D1239" s="2" t="s">
        <v>19</v>
      </c>
      <c r="E1239" s="2" t="s">
        <v>26</v>
      </c>
      <c r="F1239" s="3">
        <v>50.67</v>
      </c>
      <c r="G1239" s="4">
        <v>45154.0</v>
      </c>
      <c r="H1239" s="5">
        <f>IFERROR(__xludf.DUMMYFUNCTION("SPLIT(G1239,""/"",TRUE)"),16.0)</f>
        <v>16</v>
      </c>
      <c r="I1239" s="5">
        <f>IFERROR(__xludf.DUMMYFUNCTION("""COMPUTED_VALUE"""),8.0)</f>
        <v>8</v>
      </c>
      <c r="J1239" s="5">
        <f>IFERROR(__xludf.DUMMYFUNCTION("""COMPUTED_VALUE"""),2023.0)</f>
        <v>2023</v>
      </c>
      <c r="N1239" s="6">
        <f>STANDARDIZE(F:F,'Estatística'!$E$2,$M$2)</f>
        <v>1.391021254</v>
      </c>
      <c r="O1239" s="6">
        <f>STANDARDIZE(F:F,'Estatística'!$C$2,$L$2)</f>
        <v>0.6250949607</v>
      </c>
    </row>
    <row r="1240" ht="15.75" customHeight="1">
      <c r="A1240" s="1">
        <v>13.0</v>
      </c>
      <c r="B1240" s="2" t="s">
        <v>117</v>
      </c>
      <c r="C1240" s="2" t="s">
        <v>118</v>
      </c>
      <c r="D1240" s="2" t="s">
        <v>25</v>
      </c>
      <c r="E1240" s="2" t="s">
        <v>31</v>
      </c>
      <c r="F1240" s="3">
        <v>21.84</v>
      </c>
      <c r="G1240" s="4">
        <v>45155.0</v>
      </c>
      <c r="H1240" s="5">
        <f>IFERROR(__xludf.DUMMYFUNCTION("SPLIT(G1240,""/"",TRUE)"),17.0)</f>
        <v>17</v>
      </c>
      <c r="I1240" s="5">
        <f>IFERROR(__xludf.DUMMYFUNCTION("""COMPUTED_VALUE"""),8.0)</f>
        <v>8</v>
      </c>
      <c r="J1240" s="5">
        <f>IFERROR(__xludf.DUMMYFUNCTION("""COMPUTED_VALUE"""),2023.0)</f>
        <v>2023</v>
      </c>
      <c r="N1240" s="6">
        <f>STANDARDIZE(F:F,'Estatística'!$E$2,$M$2)</f>
        <v>-0.1992764991</v>
      </c>
      <c r="O1240" s="6">
        <f>STANDARDIZE(F:F,'Estatística'!$C$2,$L$2)</f>
        <v>0.2600658395</v>
      </c>
    </row>
    <row r="1241" ht="15.75" customHeight="1">
      <c r="A1241" s="1">
        <v>90.0</v>
      </c>
      <c r="B1241" s="2" t="s">
        <v>199</v>
      </c>
      <c r="C1241" s="2" t="s">
        <v>200</v>
      </c>
      <c r="D1241" s="2" t="s">
        <v>25</v>
      </c>
      <c r="E1241" s="2" t="s">
        <v>44</v>
      </c>
      <c r="F1241" s="3">
        <v>29.51</v>
      </c>
      <c r="G1241" s="4">
        <v>45155.0</v>
      </c>
      <c r="H1241" s="5">
        <f>IFERROR(__xludf.DUMMYFUNCTION("SPLIT(G1241,""/"",TRUE)"),17.0)</f>
        <v>17</v>
      </c>
      <c r="I1241" s="5">
        <f>IFERROR(__xludf.DUMMYFUNCTION("""COMPUTED_VALUE"""),8.0)</f>
        <v>8</v>
      </c>
      <c r="J1241" s="5">
        <f>IFERROR(__xludf.DUMMYFUNCTION("""COMPUTED_VALUE"""),2023.0)</f>
        <v>2023</v>
      </c>
      <c r="N1241" s="6">
        <f>STANDARDIZE(F:F,'Estatística'!$E$2,$M$2)</f>
        <v>0.2238099999</v>
      </c>
      <c r="O1241" s="6">
        <f>STANDARDIZE(F:F,'Estatística'!$C$2,$L$2)</f>
        <v>0.3571790327</v>
      </c>
    </row>
    <row r="1242" ht="15.75" customHeight="1">
      <c r="A1242" s="1">
        <v>60.0</v>
      </c>
      <c r="B1242" s="2" t="s">
        <v>58</v>
      </c>
      <c r="C1242" s="2" t="s">
        <v>59</v>
      </c>
      <c r="D1242" s="2" t="s">
        <v>25</v>
      </c>
      <c r="E1242" s="2" t="s">
        <v>45</v>
      </c>
      <c r="F1242" s="3">
        <v>3.98</v>
      </c>
      <c r="G1242" s="4">
        <v>45155.0</v>
      </c>
      <c r="H1242" s="5">
        <f>IFERROR(__xludf.DUMMYFUNCTION("SPLIT(G1242,""/"",TRUE)"),17.0)</f>
        <v>17</v>
      </c>
      <c r="I1242" s="5">
        <f>IFERROR(__xludf.DUMMYFUNCTION("""COMPUTED_VALUE"""),8.0)</f>
        <v>8</v>
      </c>
      <c r="J1242" s="5">
        <f>IFERROR(__xludf.DUMMYFUNCTION("""COMPUTED_VALUE"""),2023.0)</f>
        <v>2023</v>
      </c>
      <c r="N1242" s="6">
        <f>STANDARDIZE(F:F,'Estatística'!$E$2,$M$2)</f>
        <v>-1.184455752</v>
      </c>
      <c r="O1242" s="6">
        <f>STANDARDIZE(F:F,'Estatística'!$C$2,$L$2)</f>
        <v>0.03393264117</v>
      </c>
    </row>
    <row r="1243" ht="15.75" customHeight="1">
      <c r="A1243" s="1">
        <v>58.0</v>
      </c>
      <c r="B1243" s="2" t="s">
        <v>145</v>
      </c>
      <c r="C1243" s="2" t="s">
        <v>146</v>
      </c>
      <c r="D1243" s="2" t="s">
        <v>25</v>
      </c>
      <c r="E1243" s="2" t="s">
        <v>51</v>
      </c>
      <c r="F1243" s="3">
        <v>59.82</v>
      </c>
      <c r="G1243" s="4">
        <v>45155.0</v>
      </c>
      <c r="H1243" s="5">
        <f>IFERROR(__xludf.DUMMYFUNCTION("SPLIT(G1243,""/"",TRUE)"),17.0)</f>
        <v>17</v>
      </c>
      <c r="I1243" s="5">
        <f>IFERROR(__xludf.DUMMYFUNCTION("""COMPUTED_VALUE"""),8.0)</f>
        <v>8</v>
      </c>
      <c r="J1243" s="5">
        <f>IFERROR(__xludf.DUMMYFUNCTION("""COMPUTED_VALUE"""),2023.0)</f>
        <v>2023</v>
      </c>
      <c r="N1243" s="6">
        <f>STANDARDIZE(F:F,'Estatística'!$E$2,$M$2)</f>
        <v>1.895746347</v>
      </c>
      <c r="O1243" s="6">
        <f>STANDARDIZE(F:F,'Estatística'!$C$2,$L$2)</f>
        <v>0.7409470752</v>
      </c>
    </row>
    <row r="1244" ht="15.75" customHeight="1">
      <c r="A1244" s="1">
        <v>53.0</v>
      </c>
      <c r="B1244" s="2" t="s">
        <v>221</v>
      </c>
      <c r="C1244" s="2" t="s">
        <v>222</v>
      </c>
      <c r="D1244" s="2" t="s">
        <v>19</v>
      </c>
      <c r="E1244" s="2" t="s">
        <v>38</v>
      </c>
      <c r="F1244" s="3">
        <v>4.06</v>
      </c>
      <c r="G1244" s="4">
        <v>45155.0</v>
      </c>
      <c r="H1244" s="5">
        <f>IFERROR(__xludf.DUMMYFUNCTION("SPLIT(G1244,""/"",TRUE)"),17.0)</f>
        <v>17</v>
      </c>
      <c r="I1244" s="5">
        <f>IFERROR(__xludf.DUMMYFUNCTION("""COMPUTED_VALUE"""),8.0)</f>
        <v>8</v>
      </c>
      <c r="J1244" s="5">
        <f>IFERROR(__xludf.DUMMYFUNCTION("""COMPUTED_VALUE"""),2023.0)</f>
        <v>2023</v>
      </c>
      <c r="N1244" s="6">
        <f>STANDARDIZE(F:F,'Estatística'!$E$2,$M$2)</f>
        <v>-1.180042855</v>
      </c>
      <c r="O1244" s="6">
        <f>STANDARDIZE(F:F,'Estatística'!$C$2,$L$2)</f>
        <v>0.03494555584</v>
      </c>
    </row>
    <row r="1245" ht="15.75" customHeight="1">
      <c r="A1245" s="1">
        <v>40.0</v>
      </c>
      <c r="B1245" s="2" t="s">
        <v>102</v>
      </c>
      <c r="C1245" s="2" t="s">
        <v>165</v>
      </c>
      <c r="D1245" s="2" t="s">
        <v>19</v>
      </c>
      <c r="E1245" s="2" t="s">
        <v>57</v>
      </c>
      <c r="F1245" s="3">
        <v>21.75</v>
      </c>
      <c r="G1245" s="4">
        <v>45155.0</v>
      </c>
      <c r="H1245" s="5">
        <f>IFERROR(__xludf.DUMMYFUNCTION("SPLIT(G1245,""/"",TRUE)"),17.0)</f>
        <v>17</v>
      </c>
      <c r="I1245" s="5">
        <f>IFERROR(__xludf.DUMMYFUNCTION("""COMPUTED_VALUE"""),8.0)</f>
        <v>8</v>
      </c>
      <c r="J1245" s="5">
        <f>IFERROR(__xludf.DUMMYFUNCTION("""COMPUTED_VALUE"""),2023.0)</f>
        <v>2023</v>
      </c>
      <c r="N1245" s="6">
        <f>STANDARDIZE(F:F,'Estatística'!$E$2,$M$2)</f>
        <v>-0.2042410082</v>
      </c>
      <c r="O1245" s="6">
        <f>STANDARDIZE(F:F,'Estatística'!$C$2,$L$2)</f>
        <v>0.2589263105</v>
      </c>
    </row>
    <row r="1246" ht="15.75" customHeight="1">
      <c r="A1246" s="1">
        <v>70.0</v>
      </c>
      <c r="B1246" s="2" t="s">
        <v>132</v>
      </c>
      <c r="C1246" s="2" t="s">
        <v>133</v>
      </c>
      <c r="D1246" s="2" t="s">
        <v>19</v>
      </c>
      <c r="E1246" s="2" t="s">
        <v>57</v>
      </c>
      <c r="F1246" s="3">
        <v>19.84</v>
      </c>
      <c r="G1246" s="4">
        <v>45155.0</v>
      </c>
      <c r="H1246" s="5">
        <f>IFERROR(__xludf.DUMMYFUNCTION("SPLIT(G1246,""/"",TRUE)"),17.0)</f>
        <v>17</v>
      </c>
      <c r="I1246" s="5">
        <f>IFERROR(__xludf.DUMMYFUNCTION("""COMPUTED_VALUE"""),8.0)</f>
        <v>8</v>
      </c>
      <c r="J1246" s="5">
        <f>IFERROR(__xludf.DUMMYFUNCTION("""COMPUTED_VALUE"""),2023.0)</f>
        <v>2023</v>
      </c>
      <c r="N1246" s="6">
        <f>STANDARDIZE(F:F,'Estatística'!$E$2,$M$2)</f>
        <v>-0.3095989238</v>
      </c>
      <c r="O1246" s="6">
        <f>STANDARDIZE(F:F,'Estatística'!$C$2,$L$2)</f>
        <v>0.2347429729</v>
      </c>
    </row>
    <row r="1247" ht="15.75" customHeight="1">
      <c r="A1247" s="1">
        <v>19.0</v>
      </c>
      <c r="B1247" s="2" t="s">
        <v>39</v>
      </c>
      <c r="C1247" s="2" t="s">
        <v>173</v>
      </c>
      <c r="D1247" s="2" t="s">
        <v>25</v>
      </c>
      <c r="E1247" s="2" t="s">
        <v>42</v>
      </c>
      <c r="F1247" s="3">
        <v>19.53</v>
      </c>
      <c r="G1247" s="4">
        <v>45155.0</v>
      </c>
      <c r="H1247" s="5">
        <f>IFERROR(__xludf.DUMMYFUNCTION("SPLIT(G1247,""/"",TRUE)"),17.0)</f>
        <v>17</v>
      </c>
      <c r="I1247" s="5">
        <f>IFERROR(__xludf.DUMMYFUNCTION("""COMPUTED_VALUE"""),8.0)</f>
        <v>8</v>
      </c>
      <c r="J1247" s="5">
        <f>IFERROR(__xludf.DUMMYFUNCTION("""COMPUTED_VALUE"""),2023.0)</f>
        <v>2023</v>
      </c>
      <c r="N1247" s="6">
        <f>STANDARDIZE(F:F,'Estatística'!$E$2,$M$2)</f>
        <v>-0.3266988997</v>
      </c>
      <c r="O1247" s="6">
        <f>STANDARDIZE(F:F,'Estatística'!$C$2,$L$2)</f>
        <v>0.2308179286</v>
      </c>
    </row>
    <row r="1248" ht="15.75" customHeight="1">
      <c r="A1248" s="1">
        <v>10.0</v>
      </c>
      <c r="B1248" s="2" t="s">
        <v>128</v>
      </c>
      <c r="C1248" s="2" t="s">
        <v>129</v>
      </c>
      <c r="D1248" s="2" t="s">
        <v>25</v>
      </c>
      <c r="E1248" s="2" t="s">
        <v>37</v>
      </c>
      <c r="F1248" s="3">
        <v>14.44</v>
      </c>
      <c r="G1248" s="4">
        <v>45156.0</v>
      </c>
      <c r="H1248" s="5">
        <f>IFERROR(__xludf.DUMMYFUNCTION("SPLIT(G1248,""/"",TRUE)"),18.0)</f>
        <v>18</v>
      </c>
      <c r="I1248" s="5">
        <f>IFERROR(__xludf.DUMMYFUNCTION("""COMPUTED_VALUE"""),8.0)</f>
        <v>8</v>
      </c>
      <c r="J1248" s="5">
        <f>IFERROR(__xludf.DUMMYFUNCTION("""COMPUTED_VALUE"""),2023.0)</f>
        <v>2023</v>
      </c>
      <c r="N1248" s="6">
        <f>STANDARDIZE(F:F,'Estatística'!$E$2,$M$2)</f>
        <v>-0.6074694707</v>
      </c>
      <c r="O1248" s="6">
        <f>STANDARDIZE(F:F,'Estatística'!$C$2,$L$2)</f>
        <v>0.1663712332</v>
      </c>
    </row>
    <row r="1249" ht="15.75" customHeight="1">
      <c r="A1249" s="1">
        <v>86.0</v>
      </c>
      <c r="B1249" s="2" t="s">
        <v>55</v>
      </c>
      <c r="C1249" s="2" t="s">
        <v>56</v>
      </c>
      <c r="D1249" s="2" t="s">
        <v>25</v>
      </c>
      <c r="E1249" s="2" t="s">
        <v>41</v>
      </c>
      <c r="F1249" s="3">
        <v>18.67</v>
      </c>
      <c r="G1249" s="4">
        <v>45156.0</v>
      </c>
      <c r="H1249" s="5">
        <f>IFERROR(__xludf.DUMMYFUNCTION("SPLIT(G1249,""/"",TRUE)"),18.0)</f>
        <v>18</v>
      </c>
      <c r="I1249" s="5">
        <f>IFERROR(__xludf.DUMMYFUNCTION("""COMPUTED_VALUE"""),8.0)</f>
        <v>8</v>
      </c>
      <c r="J1249" s="5">
        <f>IFERROR(__xludf.DUMMYFUNCTION("""COMPUTED_VALUE"""),2023.0)</f>
        <v>2023</v>
      </c>
      <c r="N1249" s="6">
        <f>STANDARDIZE(F:F,'Estatística'!$E$2,$M$2)</f>
        <v>-0.3741375423</v>
      </c>
      <c r="O1249" s="6">
        <f>STANDARDIZE(F:F,'Estatística'!$C$2,$L$2)</f>
        <v>0.219929096</v>
      </c>
    </row>
    <row r="1250" ht="15.75" customHeight="1">
      <c r="A1250" s="1">
        <v>85.0</v>
      </c>
      <c r="B1250" s="2" t="s">
        <v>178</v>
      </c>
      <c r="C1250" s="2" t="s">
        <v>179</v>
      </c>
      <c r="D1250" s="2" t="s">
        <v>25</v>
      </c>
      <c r="E1250" s="2" t="s">
        <v>44</v>
      </c>
      <c r="F1250" s="3">
        <v>32.99</v>
      </c>
      <c r="G1250" s="4">
        <v>45156.0</v>
      </c>
      <c r="H1250" s="5">
        <f>IFERROR(__xludf.DUMMYFUNCTION("SPLIT(G1250,""/"",TRUE)"),18.0)</f>
        <v>18</v>
      </c>
      <c r="I1250" s="5">
        <f>IFERROR(__xludf.DUMMYFUNCTION("""COMPUTED_VALUE"""),8.0)</f>
        <v>8</v>
      </c>
      <c r="J1250" s="5">
        <f>IFERROR(__xludf.DUMMYFUNCTION("""COMPUTED_VALUE"""),2023.0)</f>
        <v>2023</v>
      </c>
      <c r="N1250" s="6">
        <f>STANDARDIZE(F:F,'Estatística'!$E$2,$M$2)</f>
        <v>0.415771019</v>
      </c>
      <c r="O1250" s="6">
        <f>STANDARDIZE(F:F,'Estatística'!$C$2,$L$2)</f>
        <v>0.4012408205</v>
      </c>
    </row>
    <row r="1251" ht="15.75" customHeight="1">
      <c r="A1251" s="1">
        <v>15.0</v>
      </c>
      <c r="B1251" s="2" t="s">
        <v>53</v>
      </c>
      <c r="C1251" s="2" t="s">
        <v>54</v>
      </c>
      <c r="D1251" s="2" t="s">
        <v>25</v>
      </c>
      <c r="E1251" s="2" t="s">
        <v>38</v>
      </c>
      <c r="F1251" s="3">
        <v>3.22</v>
      </c>
      <c r="G1251" s="4">
        <v>45156.0</v>
      </c>
      <c r="H1251" s="5">
        <f>IFERROR(__xludf.DUMMYFUNCTION("SPLIT(G1251,""/"",TRUE)"),18.0)</f>
        <v>18</v>
      </c>
      <c r="I1251" s="5">
        <f>IFERROR(__xludf.DUMMYFUNCTION("""COMPUTED_VALUE"""),8.0)</f>
        <v>8</v>
      </c>
      <c r="J1251" s="5">
        <f>IFERROR(__xludf.DUMMYFUNCTION("""COMPUTED_VALUE"""),2023.0)</f>
        <v>2023</v>
      </c>
      <c r="N1251" s="6">
        <f>STANDARDIZE(F:F,'Estatística'!$E$2,$M$2)</f>
        <v>-1.226378274</v>
      </c>
      <c r="O1251" s="6">
        <f>STANDARDIZE(F:F,'Estatística'!$C$2,$L$2)</f>
        <v>0.02430995189</v>
      </c>
    </row>
    <row r="1252" ht="15.75" customHeight="1">
      <c r="A1252" s="1">
        <v>23.0</v>
      </c>
      <c r="B1252" s="2" t="s">
        <v>215</v>
      </c>
      <c r="C1252" s="2" t="s">
        <v>216</v>
      </c>
      <c r="D1252" s="2" t="s">
        <v>25</v>
      </c>
      <c r="E1252" s="2" t="s">
        <v>28</v>
      </c>
      <c r="F1252" s="3">
        <v>39.86</v>
      </c>
      <c r="G1252" s="4">
        <v>45156.0</v>
      </c>
      <c r="H1252" s="5">
        <f>IFERROR(__xludf.DUMMYFUNCTION("SPLIT(G1252,""/"",TRUE)"),18.0)</f>
        <v>18</v>
      </c>
      <c r="I1252" s="5">
        <f>IFERROR(__xludf.DUMMYFUNCTION("""COMPUTED_VALUE"""),8.0)</f>
        <v>8</v>
      </c>
      <c r="J1252" s="5">
        <f>IFERROR(__xludf.DUMMYFUNCTION("""COMPUTED_VALUE"""),2023.0)</f>
        <v>2023</v>
      </c>
      <c r="N1252" s="6">
        <f>STANDARDIZE(F:F,'Estatística'!$E$2,$M$2)</f>
        <v>0.7947285481</v>
      </c>
      <c r="O1252" s="6">
        <f>STANDARDIZE(F:F,'Estatística'!$C$2,$L$2)</f>
        <v>0.4882248671</v>
      </c>
    </row>
    <row r="1253" ht="15.75" customHeight="1">
      <c r="A1253" s="1">
        <v>23.0</v>
      </c>
      <c r="B1253" s="2" t="s">
        <v>215</v>
      </c>
      <c r="C1253" s="2" t="s">
        <v>216</v>
      </c>
      <c r="D1253" s="2" t="s">
        <v>25</v>
      </c>
      <c r="E1253" s="2" t="s">
        <v>32</v>
      </c>
      <c r="F1253" s="3">
        <v>48.24</v>
      </c>
      <c r="G1253" s="4">
        <v>45157.0</v>
      </c>
      <c r="H1253" s="5">
        <f>IFERROR(__xludf.DUMMYFUNCTION("SPLIT(G1253,""/"",TRUE)"),19.0)</f>
        <v>19</v>
      </c>
      <c r="I1253" s="5">
        <f>IFERROR(__xludf.DUMMYFUNCTION("""COMPUTED_VALUE"""),8.0)</f>
        <v>8</v>
      </c>
      <c r="J1253" s="5">
        <f>IFERROR(__xludf.DUMMYFUNCTION("""COMPUTED_VALUE"""),2023.0)</f>
        <v>2023</v>
      </c>
      <c r="N1253" s="6">
        <f>STANDARDIZE(F:F,'Estatística'!$E$2,$M$2)</f>
        <v>1.256979508</v>
      </c>
      <c r="O1253" s="6">
        <f>STANDARDIZE(F:F,'Estatística'!$C$2,$L$2)</f>
        <v>0.5943276779</v>
      </c>
    </row>
    <row r="1254" ht="15.75" customHeight="1">
      <c r="A1254" s="1">
        <v>19.0</v>
      </c>
      <c r="B1254" s="2" t="s">
        <v>39</v>
      </c>
      <c r="C1254" s="2" t="s">
        <v>173</v>
      </c>
      <c r="D1254" s="2" t="s">
        <v>25</v>
      </c>
      <c r="E1254" s="2" t="s">
        <v>41</v>
      </c>
      <c r="F1254" s="3">
        <v>14.79</v>
      </c>
      <c r="G1254" s="4">
        <v>45157.0</v>
      </c>
      <c r="H1254" s="5">
        <f>IFERROR(__xludf.DUMMYFUNCTION("SPLIT(G1254,""/"",TRUE)"),19.0)</f>
        <v>19</v>
      </c>
      <c r="I1254" s="5">
        <f>IFERROR(__xludf.DUMMYFUNCTION("""COMPUTED_VALUE"""),8.0)</f>
        <v>8</v>
      </c>
      <c r="J1254" s="5">
        <f>IFERROR(__xludf.DUMMYFUNCTION("""COMPUTED_VALUE"""),2023.0)</f>
        <v>2023</v>
      </c>
      <c r="N1254" s="6">
        <f>STANDARDIZE(F:F,'Estatística'!$E$2,$M$2)</f>
        <v>-0.5881630464</v>
      </c>
      <c r="O1254" s="6">
        <f>STANDARDIZE(F:F,'Estatística'!$C$2,$L$2)</f>
        <v>0.1708027349</v>
      </c>
    </row>
    <row r="1255" ht="15.75" customHeight="1">
      <c r="A1255" s="1">
        <v>14.0</v>
      </c>
      <c r="B1255" s="2" t="s">
        <v>151</v>
      </c>
      <c r="C1255" s="2" t="s">
        <v>152</v>
      </c>
      <c r="D1255" s="2" t="s">
        <v>19</v>
      </c>
      <c r="E1255" s="2" t="s">
        <v>52</v>
      </c>
      <c r="F1255" s="3">
        <v>25.52</v>
      </c>
      <c r="G1255" s="4">
        <v>45157.0</v>
      </c>
      <c r="H1255" s="5">
        <f>IFERROR(__xludf.DUMMYFUNCTION("SPLIT(G1255,""/"",TRUE)"),19.0)</f>
        <v>19</v>
      </c>
      <c r="I1255" s="5">
        <f>IFERROR(__xludf.DUMMYFUNCTION("""COMPUTED_VALUE"""),8.0)</f>
        <v>8</v>
      </c>
      <c r="J1255" s="5">
        <f>IFERROR(__xludf.DUMMYFUNCTION("""COMPUTED_VALUE"""),2023.0)</f>
        <v>2023</v>
      </c>
      <c r="N1255" s="6">
        <f>STANDARDIZE(F:F,'Estatística'!$E$2,$M$2)</f>
        <v>0.00371676249</v>
      </c>
      <c r="O1255" s="6">
        <f>STANDARDIZE(F:F,'Estatística'!$C$2,$L$2)</f>
        <v>0.3066599139</v>
      </c>
    </row>
    <row r="1256" ht="15.75" customHeight="1">
      <c r="A1256" s="1">
        <v>71.0</v>
      </c>
      <c r="B1256" s="2" t="s">
        <v>130</v>
      </c>
      <c r="C1256" s="2" t="s">
        <v>131</v>
      </c>
      <c r="D1256" s="2" t="s">
        <v>25</v>
      </c>
      <c r="E1256" s="2" t="s">
        <v>52</v>
      </c>
      <c r="F1256" s="3">
        <v>27.37</v>
      </c>
      <c r="G1256" s="4">
        <v>45157.0</v>
      </c>
      <c r="H1256" s="5">
        <f>IFERROR(__xludf.DUMMYFUNCTION("SPLIT(G1256,""/"",TRUE)"),19.0)</f>
        <v>19</v>
      </c>
      <c r="I1256" s="5">
        <f>IFERROR(__xludf.DUMMYFUNCTION("""COMPUTED_VALUE"""),8.0)</f>
        <v>8</v>
      </c>
      <c r="J1256" s="5">
        <f>IFERROR(__xludf.DUMMYFUNCTION("""COMPUTED_VALUE"""),2023.0)</f>
        <v>2023</v>
      </c>
      <c r="N1256" s="6">
        <f>STANDARDIZE(F:F,'Estatística'!$E$2,$M$2)</f>
        <v>0.1057650054</v>
      </c>
      <c r="O1256" s="6">
        <f>STANDARDIZE(F:F,'Estatística'!$C$2,$L$2)</f>
        <v>0.3300835655</v>
      </c>
    </row>
    <row r="1257" ht="15.75" customHeight="1">
      <c r="A1257" s="1">
        <v>4.0</v>
      </c>
      <c r="B1257" s="2" t="s">
        <v>98</v>
      </c>
      <c r="C1257" s="2" t="s">
        <v>99</v>
      </c>
      <c r="D1257" s="2" t="s">
        <v>25</v>
      </c>
      <c r="E1257" s="2" t="s">
        <v>21</v>
      </c>
      <c r="F1257" s="3">
        <v>13.84</v>
      </c>
      <c r="G1257" s="4">
        <v>45157.0</v>
      </c>
      <c r="H1257" s="5">
        <f>IFERROR(__xludf.DUMMYFUNCTION("SPLIT(G1257,""/"",TRUE)"),19.0)</f>
        <v>19</v>
      </c>
      <c r="I1257" s="5">
        <f>IFERROR(__xludf.DUMMYFUNCTION("""COMPUTED_VALUE"""),8.0)</f>
        <v>8</v>
      </c>
      <c r="J1257" s="5">
        <f>IFERROR(__xludf.DUMMYFUNCTION("""COMPUTED_VALUE"""),2023.0)</f>
        <v>2023</v>
      </c>
      <c r="N1257" s="6">
        <f>STANDARDIZE(F:F,'Estatística'!$E$2,$M$2)</f>
        <v>-0.6405661981</v>
      </c>
      <c r="O1257" s="6">
        <f>STANDARDIZE(F:F,'Estatística'!$C$2,$L$2)</f>
        <v>0.1587743733</v>
      </c>
    </row>
    <row r="1258" ht="15.75" customHeight="1">
      <c r="A1258" s="1">
        <v>6.0</v>
      </c>
      <c r="B1258" s="2" t="s">
        <v>163</v>
      </c>
      <c r="C1258" s="2" t="s">
        <v>164</v>
      </c>
      <c r="D1258" s="2" t="s">
        <v>19</v>
      </c>
      <c r="E1258" s="2" t="s">
        <v>33</v>
      </c>
      <c r="F1258" s="3">
        <v>26.77</v>
      </c>
      <c r="G1258" s="4">
        <v>45157.0</v>
      </c>
      <c r="H1258" s="5">
        <f>IFERROR(__xludf.DUMMYFUNCTION("SPLIT(G1258,""/"",TRUE)"),19.0)</f>
        <v>19</v>
      </c>
      <c r="I1258" s="5">
        <f>IFERROR(__xludf.DUMMYFUNCTION("""COMPUTED_VALUE"""),8.0)</f>
        <v>8</v>
      </c>
      <c r="J1258" s="5">
        <f>IFERROR(__xludf.DUMMYFUNCTION("""COMPUTED_VALUE"""),2023.0)</f>
        <v>2023</v>
      </c>
      <c r="N1258" s="6">
        <f>STANDARDIZE(F:F,'Estatística'!$E$2,$M$2)</f>
        <v>0.07266827797</v>
      </c>
      <c r="O1258" s="6">
        <f>STANDARDIZE(F:F,'Estatística'!$C$2,$L$2)</f>
        <v>0.3224867055</v>
      </c>
    </row>
    <row r="1259" ht="15.75" customHeight="1">
      <c r="A1259" s="1">
        <v>24.0</v>
      </c>
      <c r="B1259" s="2" t="s">
        <v>119</v>
      </c>
      <c r="C1259" s="2" t="s">
        <v>120</v>
      </c>
      <c r="D1259" s="2" t="s">
        <v>25</v>
      </c>
      <c r="E1259" s="2" t="s">
        <v>42</v>
      </c>
      <c r="F1259" s="3">
        <v>11.11</v>
      </c>
      <c r="G1259" s="4">
        <v>45157.0</v>
      </c>
      <c r="H1259" s="5">
        <f>IFERROR(__xludf.DUMMYFUNCTION("SPLIT(G1259,""/"",TRUE)"),19.0)</f>
        <v>19</v>
      </c>
      <c r="I1259" s="5">
        <f>IFERROR(__xludf.DUMMYFUNCTION("""COMPUTED_VALUE"""),8.0)</f>
        <v>8</v>
      </c>
      <c r="J1259" s="5">
        <f>IFERROR(__xludf.DUMMYFUNCTION("""COMPUTED_VALUE"""),2023.0)</f>
        <v>2023</v>
      </c>
      <c r="N1259" s="6">
        <f>STANDARDIZE(F:F,'Estatística'!$E$2,$M$2)</f>
        <v>-0.791156308</v>
      </c>
      <c r="O1259" s="6">
        <f>STANDARDIZE(F:F,'Estatística'!$C$2,$L$2)</f>
        <v>0.1242086604</v>
      </c>
    </row>
    <row r="1260" ht="15.75" customHeight="1">
      <c r="A1260" s="1">
        <v>63.0</v>
      </c>
      <c r="B1260" s="2" t="s">
        <v>205</v>
      </c>
      <c r="C1260" s="2" t="s">
        <v>206</v>
      </c>
      <c r="D1260" s="2" t="s">
        <v>19</v>
      </c>
      <c r="E1260" s="2" t="s">
        <v>21</v>
      </c>
      <c r="F1260" s="3">
        <v>12.9</v>
      </c>
      <c r="G1260" s="4">
        <v>45157.0</v>
      </c>
      <c r="H1260" s="5">
        <f>IFERROR(__xludf.DUMMYFUNCTION("SPLIT(G1260,""/"",TRUE)"),19.0)</f>
        <v>19</v>
      </c>
      <c r="I1260" s="5">
        <f>IFERROR(__xludf.DUMMYFUNCTION("""COMPUTED_VALUE"""),8.0)</f>
        <v>8</v>
      </c>
      <c r="J1260" s="5">
        <f>IFERROR(__xludf.DUMMYFUNCTION("""COMPUTED_VALUE"""),2023.0)</f>
        <v>2023</v>
      </c>
      <c r="N1260" s="6">
        <f>STANDARDIZE(F:F,'Estatística'!$E$2,$M$2)</f>
        <v>-0.6924177378</v>
      </c>
      <c r="O1260" s="6">
        <f>STANDARDIZE(F:F,'Estatística'!$C$2,$L$2)</f>
        <v>0.146872626</v>
      </c>
    </row>
    <row r="1261" ht="15.75" customHeight="1">
      <c r="A1261" s="1">
        <v>3.0</v>
      </c>
      <c r="B1261" s="2" t="s">
        <v>66</v>
      </c>
      <c r="C1261" s="2" t="s">
        <v>67</v>
      </c>
      <c r="D1261" s="2" t="s">
        <v>25</v>
      </c>
      <c r="E1261" s="2" t="s">
        <v>33</v>
      </c>
      <c r="F1261" s="3">
        <v>28.31</v>
      </c>
      <c r="G1261" s="4">
        <v>45158.0</v>
      </c>
      <c r="H1261" s="5">
        <f>IFERROR(__xludf.DUMMYFUNCTION("SPLIT(G1261,""/"",TRUE)"),20.0)</f>
        <v>20</v>
      </c>
      <c r="I1261" s="5">
        <f>IFERROR(__xludf.DUMMYFUNCTION("""COMPUTED_VALUE"""),8.0)</f>
        <v>8</v>
      </c>
      <c r="J1261" s="5">
        <f>IFERROR(__xludf.DUMMYFUNCTION("""COMPUTED_VALUE"""),2023.0)</f>
        <v>2023</v>
      </c>
      <c r="N1261" s="6">
        <f>STANDARDIZE(F:F,'Estatística'!$E$2,$M$2)</f>
        <v>0.157616545</v>
      </c>
      <c r="O1261" s="6">
        <f>STANDARDIZE(F:F,'Estatística'!$C$2,$L$2)</f>
        <v>0.3419853127</v>
      </c>
    </row>
    <row r="1262" ht="15.75" customHeight="1">
      <c r="A1262" s="1">
        <v>25.0</v>
      </c>
      <c r="B1262" s="2" t="s">
        <v>134</v>
      </c>
      <c r="C1262" s="2" t="s">
        <v>135</v>
      </c>
      <c r="D1262" s="2" t="s">
        <v>19</v>
      </c>
      <c r="E1262" s="2" t="s">
        <v>33</v>
      </c>
      <c r="F1262" s="3">
        <v>27.82</v>
      </c>
      <c r="G1262" s="4">
        <v>45158.0</v>
      </c>
      <c r="H1262" s="5">
        <f>IFERROR(__xludf.DUMMYFUNCTION("SPLIT(G1262,""/"",TRUE)"),20.0)</f>
        <v>20</v>
      </c>
      <c r="I1262" s="5">
        <f>IFERROR(__xludf.DUMMYFUNCTION("""COMPUTED_VALUE"""),8.0)</f>
        <v>8</v>
      </c>
      <c r="J1262" s="5">
        <f>IFERROR(__xludf.DUMMYFUNCTION("""COMPUTED_VALUE"""),2023.0)</f>
        <v>2023</v>
      </c>
      <c r="N1262" s="6">
        <f>STANDARDIZE(F:F,'Estatística'!$E$2,$M$2)</f>
        <v>0.130587551</v>
      </c>
      <c r="O1262" s="6">
        <f>STANDARDIZE(F:F,'Estatística'!$C$2,$L$2)</f>
        <v>0.3357812104</v>
      </c>
    </row>
    <row r="1263" ht="15.75" customHeight="1">
      <c r="A1263" s="1">
        <v>13.0</v>
      </c>
      <c r="B1263" s="2" t="s">
        <v>117</v>
      </c>
      <c r="C1263" s="2" t="s">
        <v>118</v>
      </c>
      <c r="D1263" s="2" t="s">
        <v>19</v>
      </c>
      <c r="E1263" s="2" t="s">
        <v>32</v>
      </c>
      <c r="F1263" s="3">
        <v>34.55</v>
      </c>
      <c r="G1263" s="4">
        <v>45158.0</v>
      </c>
      <c r="H1263" s="5">
        <f>IFERROR(__xludf.DUMMYFUNCTION("SPLIT(G1263,""/"",TRUE)"),20.0)</f>
        <v>20</v>
      </c>
      <c r="I1263" s="5">
        <f>IFERROR(__xludf.DUMMYFUNCTION("""COMPUTED_VALUE"""),8.0)</f>
        <v>8</v>
      </c>
      <c r="J1263" s="5">
        <f>IFERROR(__xludf.DUMMYFUNCTION("""COMPUTED_VALUE"""),2023.0)</f>
        <v>2023</v>
      </c>
      <c r="N1263" s="6">
        <f>STANDARDIZE(F:F,'Estatística'!$E$2,$M$2)</f>
        <v>0.5018225103</v>
      </c>
      <c r="O1263" s="6">
        <f>STANDARDIZE(F:F,'Estatística'!$C$2,$L$2)</f>
        <v>0.4209926564</v>
      </c>
    </row>
    <row r="1264" ht="15.75" customHeight="1">
      <c r="A1264" s="1">
        <v>49.0</v>
      </c>
      <c r="B1264" s="2" t="s">
        <v>159</v>
      </c>
      <c r="C1264" s="2" t="s">
        <v>160</v>
      </c>
      <c r="D1264" s="2" t="s">
        <v>25</v>
      </c>
      <c r="E1264" s="2" t="s">
        <v>33</v>
      </c>
      <c r="F1264" s="3">
        <v>32.64</v>
      </c>
      <c r="G1264" s="4">
        <v>45158.0</v>
      </c>
      <c r="H1264" s="5">
        <f>IFERROR(__xludf.DUMMYFUNCTION("SPLIT(G1264,""/"",TRUE)"),20.0)</f>
        <v>20</v>
      </c>
      <c r="I1264" s="5">
        <f>IFERROR(__xludf.DUMMYFUNCTION("""COMPUTED_VALUE"""),8.0)</f>
        <v>8</v>
      </c>
      <c r="J1264" s="5">
        <f>IFERROR(__xludf.DUMMYFUNCTION("""COMPUTED_VALUE"""),2023.0)</f>
        <v>2023</v>
      </c>
      <c r="N1264" s="6">
        <f>STANDARDIZE(F:F,'Estatística'!$E$2,$M$2)</f>
        <v>0.3964645947</v>
      </c>
      <c r="O1264" s="6">
        <f>STANDARDIZE(F:F,'Estatística'!$C$2,$L$2)</f>
        <v>0.3968093188</v>
      </c>
    </row>
    <row r="1265" ht="15.75" customHeight="1">
      <c r="A1265" s="1">
        <v>52.0</v>
      </c>
      <c r="B1265" s="2" t="s">
        <v>161</v>
      </c>
      <c r="C1265" s="2" t="s">
        <v>162</v>
      </c>
      <c r="D1265" s="2" t="s">
        <v>25</v>
      </c>
      <c r="E1265" s="2" t="s">
        <v>52</v>
      </c>
      <c r="F1265" s="3">
        <v>32.28</v>
      </c>
      <c r="G1265" s="4">
        <v>45158.0</v>
      </c>
      <c r="H1265" s="5">
        <f>IFERROR(__xludf.DUMMYFUNCTION("SPLIT(G1265,""/"",TRUE)"),20.0)</f>
        <v>20</v>
      </c>
      <c r="I1265" s="5">
        <f>IFERROR(__xludf.DUMMYFUNCTION("""COMPUTED_VALUE"""),8.0)</f>
        <v>8</v>
      </c>
      <c r="J1265" s="5">
        <f>IFERROR(__xludf.DUMMYFUNCTION("""COMPUTED_VALUE"""),2023.0)</f>
        <v>2023</v>
      </c>
      <c r="N1265" s="6">
        <f>STANDARDIZE(F:F,'Estatística'!$E$2,$M$2)</f>
        <v>0.3766065582</v>
      </c>
      <c r="O1265" s="6">
        <f>STANDARDIZE(F:F,'Estatística'!$C$2,$L$2)</f>
        <v>0.3922512028</v>
      </c>
    </row>
    <row r="1266" ht="15.75" customHeight="1">
      <c r="A1266" s="1">
        <v>90.0</v>
      </c>
      <c r="B1266" s="2" t="s">
        <v>199</v>
      </c>
      <c r="C1266" s="2" t="s">
        <v>200</v>
      </c>
      <c r="D1266" s="2" t="s">
        <v>25</v>
      </c>
      <c r="E1266" s="2" t="s">
        <v>28</v>
      </c>
      <c r="F1266" s="3">
        <v>41.32</v>
      </c>
      <c r="G1266" s="4">
        <v>45159.0</v>
      </c>
      <c r="H1266" s="5">
        <f>IFERROR(__xludf.DUMMYFUNCTION("SPLIT(G1266,""/"",TRUE)"),21.0)</f>
        <v>21</v>
      </c>
      <c r="I1266" s="5">
        <f>IFERROR(__xludf.DUMMYFUNCTION("""COMPUTED_VALUE"""),8.0)</f>
        <v>8</v>
      </c>
      <c r="J1266" s="5">
        <f>IFERROR(__xludf.DUMMYFUNCTION("""COMPUTED_VALUE"""),2023.0)</f>
        <v>2023</v>
      </c>
      <c r="N1266" s="6">
        <f>STANDARDIZE(F:F,'Estatística'!$E$2,$M$2)</f>
        <v>0.8752639181</v>
      </c>
      <c r="O1266" s="6">
        <f>STANDARDIZE(F:F,'Estatística'!$C$2,$L$2)</f>
        <v>0.5067105596</v>
      </c>
    </row>
    <row r="1267" ht="15.75" customHeight="1">
      <c r="A1267" s="1">
        <v>52.0</v>
      </c>
      <c r="B1267" s="2" t="s">
        <v>161</v>
      </c>
      <c r="C1267" s="2" t="s">
        <v>162</v>
      </c>
      <c r="D1267" s="2" t="s">
        <v>25</v>
      </c>
      <c r="E1267" s="2" t="s">
        <v>51</v>
      </c>
      <c r="F1267" s="3">
        <v>74.68</v>
      </c>
      <c r="G1267" s="4">
        <v>45159.0</v>
      </c>
      <c r="H1267" s="5">
        <f>IFERROR(__xludf.DUMMYFUNCTION("SPLIT(G1267,""/"",TRUE)"),21.0)</f>
        <v>21</v>
      </c>
      <c r="I1267" s="5">
        <f>IFERROR(__xludf.DUMMYFUNCTION("""COMPUTED_VALUE"""),8.0)</f>
        <v>8</v>
      </c>
      <c r="J1267" s="5">
        <f>IFERROR(__xludf.DUMMYFUNCTION("""COMPUTED_VALUE"""),2023.0)</f>
        <v>2023</v>
      </c>
      <c r="N1267" s="6">
        <f>STANDARDIZE(F:F,'Estatística'!$E$2,$M$2)</f>
        <v>2.715441963</v>
      </c>
      <c r="O1267" s="6">
        <f>STANDARDIZE(F:F,'Estatística'!$C$2,$L$2)</f>
        <v>0.9290959737</v>
      </c>
    </row>
    <row r="1268" ht="15.75" customHeight="1">
      <c r="A1268" s="1">
        <v>23.0</v>
      </c>
      <c r="B1268" s="2" t="s">
        <v>215</v>
      </c>
      <c r="C1268" s="2" t="s">
        <v>216</v>
      </c>
      <c r="D1268" s="2" t="s">
        <v>25</v>
      </c>
      <c r="E1268" s="2" t="s">
        <v>20</v>
      </c>
      <c r="F1268" s="3">
        <v>10.46</v>
      </c>
      <c r="G1268" s="4">
        <v>45159.0</v>
      </c>
      <c r="H1268" s="5">
        <f>IFERROR(__xludf.DUMMYFUNCTION("SPLIT(G1268,""/"",TRUE)"),21.0)</f>
        <v>21</v>
      </c>
      <c r="I1268" s="5">
        <f>IFERROR(__xludf.DUMMYFUNCTION("""COMPUTED_VALUE"""),8.0)</f>
        <v>8</v>
      </c>
      <c r="J1268" s="5">
        <f>IFERROR(__xludf.DUMMYFUNCTION("""COMPUTED_VALUE"""),2023.0)</f>
        <v>2023</v>
      </c>
      <c r="N1268" s="6">
        <f>STANDARDIZE(F:F,'Estatística'!$E$2,$M$2)</f>
        <v>-0.827011096</v>
      </c>
      <c r="O1268" s="6">
        <f>STANDARDIZE(F:F,'Estatística'!$C$2,$L$2)</f>
        <v>0.1159787288</v>
      </c>
    </row>
    <row r="1269" ht="15.75" customHeight="1">
      <c r="A1269" s="1">
        <v>85.0</v>
      </c>
      <c r="B1269" s="2" t="s">
        <v>178</v>
      </c>
      <c r="C1269" s="2" t="s">
        <v>179</v>
      </c>
      <c r="D1269" s="2" t="s">
        <v>19</v>
      </c>
      <c r="E1269" s="2" t="s">
        <v>41</v>
      </c>
      <c r="F1269" s="3">
        <v>13.66</v>
      </c>
      <c r="G1269" s="4">
        <v>45159.0</v>
      </c>
      <c r="H1269" s="5">
        <f>IFERROR(__xludf.DUMMYFUNCTION("SPLIT(G1269,""/"",TRUE)"),21.0)</f>
        <v>21</v>
      </c>
      <c r="I1269" s="5">
        <f>IFERROR(__xludf.DUMMYFUNCTION("""COMPUTED_VALUE"""),8.0)</f>
        <v>8</v>
      </c>
      <c r="J1269" s="5">
        <f>IFERROR(__xludf.DUMMYFUNCTION("""COMPUTED_VALUE"""),2023.0)</f>
        <v>2023</v>
      </c>
      <c r="N1269" s="6">
        <f>STANDARDIZE(F:F,'Estatística'!$E$2,$M$2)</f>
        <v>-0.6504952164</v>
      </c>
      <c r="O1269" s="6">
        <f>STANDARDIZE(F:F,'Estatística'!$C$2,$L$2)</f>
        <v>0.1564953153</v>
      </c>
    </row>
    <row r="1270" ht="15.75" customHeight="1">
      <c r="A1270" s="1">
        <v>16.0</v>
      </c>
      <c r="B1270" s="2" t="s">
        <v>155</v>
      </c>
      <c r="C1270" s="2" t="s">
        <v>156</v>
      </c>
      <c r="D1270" s="2" t="s">
        <v>25</v>
      </c>
      <c r="E1270" s="2" t="s">
        <v>48</v>
      </c>
      <c r="F1270" s="3">
        <v>62.25</v>
      </c>
      <c r="G1270" s="4">
        <v>45159.0</v>
      </c>
      <c r="H1270" s="5">
        <f>IFERROR(__xludf.DUMMYFUNCTION("SPLIT(G1270,""/"",TRUE)"),21.0)</f>
        <v>21</v>
      </c>
      <c r="I1270" s="5">
        <f>IFERROR(__xludf.DUMMYFUNCTION("""COMPUTED_VALUE"""),8.0)</f>
        <v>8</v>
      </c>
      <c r="J1270" s="5">
        <f>IFERROR(__xludf.DUMMYFUNCTION("""COMPUTED_VALUE"""),2023.0)</f>
        <v>2023</v>
      </c>
      <c r="N1270" s="6">
        <f>STANDARDIZE(F:F,'Estatística'!$E$2,$M$2)</f>
        <v>2.029788093</v>
      </c>
      <c r="O1270" s="6">
        <f>STANDARDIZE(F:F,'Estatística'!$C$2,$L$2)</f>
        <v>0.7717143581</v>
      </c>
    </row>
    <row r="1271" ht="15.75" customHeight="1">
      <c r="A1271" s="1">
        <v>28.0</v>
      </c>
      <c r="B1271" s="2" t="s">
        <v>64</v>
      </c>
      <c r="C1271" s="2" t="s">
        <v>65</v>
      </c>
      <c r="D1271" s="2" t="s">
        <v>25</v>
      </c>
      <c r="E1271" s="2" t="s">
        <v>38</v>
      </c>
      <c r="F1271" s="3">
        <v>2.61</v>
      </c>
      <c r="G1271" s="4">
        <v>45159.0</v>
      </c>
      <c r="H1271" s="5">
        <f>IFERROR(__xludf.DUMMYFUNCTION("SPLIT(G1271,""/"",TRUE)"),21.0)</f>
        <v>21</v>
      </c>
      <c r="I1271" s="5">
        <f>IFERROR(__xludf.DUMMYFUNCTION("""COMPUTED_VALUE"""),8.0)</f>
        <v>8</v>
      </c>
      <c r="J1271" s="5">
        <f>IFERROR(__xludf.DUMMYFUNCTION("""COMPUTED_VALUE"""),2023.0)</f>
        <v>2023</v>
      </c>
      <c r="N1271" s="6">
        <f>STANDARDIZE(F:F,'Estatística'!$E$2,$M$2)</f>
        <v>-1.260026613</v>
      </c>
      <c r="O1271" s="6">
        <f>STANDARDIZE(F:F,'Estatística'!$C$2,$L$2)</f>
        <v>0.01658647759</v>
      </c>
    </row>
    <row r="1272" ht="15.75" customHeight="1">
      <c r="A1272" s="1">
        <v>2.0</v>
      </c>
      <c r="B1272" s="2" t="s">
        <v>68</v>
      </c>
      <c r="C1272" s="2" t="s">
        <v>69</v>
      </c>
      <c r="D1272" s="2" t="s">
        <v>25</v>
      </c>
      <c r="E1272" s="2" t="s">
        <v>48</v>
      </c>
      <c r="F1272" s="3">
        <v>47.61</v>
      </c>
      <c r="G1272" s="4">
        <v>45159.0</v>
      </c>
      <c r="H1272" s="5">
        <f>IFERROR(__xludf.DUMMYFUNCTION("SPLIT(G1272,""/"",TRUE)"),21.0)</f>
        <v>21</v>
      </c>
      <c r="I1272" s="5">
        <f>IFERROR(__xludf.DUMMYFUNCTION("""COMPUTED_VALUE"""),8.0)</f>
        <v>8</v>
      </c>
      <c r="J1272" s="5">
        <f>IFERROR(__xludf.DUMMYFUNCTION("""COMPUTED_VALUE"""),2023.0)</f>
        <v>2023</v>
      </c>
      <c r="N1272" s="6">
        <f>STANDARDIZE(F:F,'Estatística'!$E$2,$M$2)</f>
        <v>1.222227944</v>
      </c>
      <c r="O1272" s="6">
        <f>STANDARDIZE(F:F,'Estatística'!$C$2,$L$2)</f>
        <v>0.5863509749</v>
      </c>
    </row>
    <row r="1273" ht="15.75" customHeight="1">
      <c r="A1273" s="1">
        <v>72.0</v>
      </c>
      <c r="B1273" s="2" t="s">
        <v>113</v>
      </c>
      <c r="C1273" s="2" t="s">
        <v>114</v>
      </c>
      <c r="D1273" s="2" t="s">
        <v>25</v>
      </c>
      <c r="E1273" s="2" t="s">
        <v>32</v>
      </c>
      <c r="F1273" s="3">
        <v>39.66</v>
      </c>
      <c r="G1273" s="4">
        <v>45160.0</v>
      </c>
      <c r="H1273" s="5">
        <f>IFERROR(__xludf.DUMMYFUNCTION("SPLIT(G1273,""/"",TRUE)"),22.0)</f>
        <v>22</v>
      </c>
      <c r="I1273" s="5">
        <f>IFERROR(__xludf.DUMMYFUNCTION("""COMPUTED_VALUE"""),8.0)</f>
        <v>8</v>
      </c>
      <c r="J1273" s="5">
        <f>IFERROR(__xludf.DUMMYFUNCTION("""COMPUTED_VALUE"""),2023.0)</f>
        <v>2023</v>
      </c>
      <c r="N1273" s="6">
        <f>STANDARDIZE(F:F,'Estatística'!$E$2,$M$2)</f>
        <v>0.7836963056</v>
      </c>
      <c r="O1273" s="6">
        <f>STANDARDIZE(F:F,'Estatística'!$C$2,$L$2)</f>
        <v>0.4856925804</v>
      </c>
    </row>
    <row r="1274" ht="15.75" customHeight="1">
      <c r="A1274" s="1">
        <v>31.0</v>
      </c>
      <c r="B1274" s="2" t="s">
        <v>209</v>
      </c>
      <c r="C1274" s="2" t="s">
        <v>210</v>
      </c>
      <c r="D1274" s="2" t="s">
        <v>25</v>
      </c>
      <c r="E1274" s="2" t="s">
        <v>51</v>
      </c>
      <c r="F1274" s="3">
        <v>65.14</v>
      </c>
      <c r="G1274" s="4">
        <v>45160.0</v>
      </c>
      <c r="H1274" s="5">
        <f>IFERROR(__xludf.DUMMYFUNCTION("SPLIT(G1274,""/"",TRUE)"),22.0)</f>
        <v>22</v>
      </c>
      <c r="I1274" s="5">
        <f>IFERROR(__xludf.DUMMYFUNCTION("""COMPUTED_VALUE"""),8.0)</f>
        <v>8</v>
      </c>
      <c r="J1274" s="5">
        <f>IFERROR(__xludf.DUMMYFUNCTION("""COMPUTED_VALUE"""),2023.0)</f>
        <v>2023</v>
      </c>
      <c r="N1274" s="6">
        <f>STANDARDIZE(F:F,'Estatística'!$E$2,$M$2)</f>
        <v>2.189203997</v>
      </c>
      <c r="O1274" s="6">
        <f>STANDARDIZE(F:F,'Estatística'!$C$2,$L$2)</f>
        <v>0.8083059002</v>
      </c>
    </row>
    <row r="1275" ht="15.75" customHeight="1">
      <c r="A1275" s="1">
        <v>9.0</v>
      </c>
      <c r="B1275" s="2" t="s">
        <v>187</v>
      </c>
      <c r="C1275" s="2" t="s">
        <v>188</v>
      </c>
      <c r="D1275" s="2" t="s">
        <v>19</v>
      </c>
      <c r="E1275" s="2" t="s">
        <v>70</v>
      </c>
      <c r="F1275" s="3">
        <v>11.29</v>
      </c>
      <c r="G1275" s="4">
        <v>45160.0</v>
      </c>
      <c r="H1275" s="5">
        <f>IFERROR(__xludf.DUMMYFUNCTION("SPLIT(G1275,""/"",TRUE)"),22.0)</f>
        <v>22</v>
      </c>
      <c r="I1275" s="5">
        <f>IFERROR(__xludf.DUMMYFUNCTION("""COMPUTED_VALUE"""),8.0)</f>
        <v>8</v>
      </c>
      <c r="J1275" s="5">
        <f>IFERROR(__xludf.DUMMYFUNCTION("""COMPUTED_VALUE"""),2023.0)</f>
        <v>2023</v>
      </c>
      <c r="N1275" s="6">
        <f>STANDARDIZE(F:F,'Estatística'!$E$2,$M$2)</f>
        <v>-0.7812272897</v>
      </c>
      <c r="O1275" s="6">
        <f>STANDARDIZE(F:F,'Estatística'!$C$2,$L$2)</f>
        <v>0.1264877184</v>
      </c>
    </row>
    <row r="1276" ht="15.75" customHeight="1">
      <c r="A1276" s="1">
        <v>15.0</v>
      </c>
      <c r="B1276" s="2" t="s">
        <v>53</v>
      </c>
      <c r="C1276" s="2" t="s">
        <v>54</v>
      </c>
      <c r="D1276" s="2" t="s">
        <v>19</v>
      </c>
      <c r="E1276" s="2" t="s">
        <v>20</v>
      </c>
      <c r="F1276" s="3">
        <v>10.43</v>
      </c>
      <c r="G1276" s="4">
        <v>45160.0</v>
      </c>
      <c r="H1276" s="5">
        <f>IFERROR(__xludf.DUMMYFUNCTION("SPLIT(G1276,""/"",TRUE)"),22.0)</f>
        <v>22</v>
      </c>
      <c r="I1276" s="5">
        <f>IFERROR(__xludf.DUMMYFUNCTION("""COMPUTED_VALUE"""),8.0)</f>
        <v>8</v>
      </c>
      <c r="J1276" s="5">
        <f>IFERROR(__xludf.DUMMYFUNCTION("""COMPUTED_VALUE"""),2023.0)</f>
        <v>2023</v>
      </c>
      <c r="N1276" s="6">
        <f>STANDARDIZE(F:F,'Estatística'!$E$2,$M$2)</f>
        <v>-0.8286659324</v>
      </c>
      <c r="O1276" s="6">
        <f>STANDARDIZE(F:F,'Estatística'!$C$2,$L$2)</f>
        <v>0.1155988858</v>
      </c>
    </row>
    <row r="1277" ht="15.75" customHeight="1">
      <c r="A1277" s="1">
        <v>62.0</v>
      </c>
      <c r="B1277" s="2" t="s">
        <v>136</v>
      </c>
      <c r="C1277" s="2" t="s">
        <v>137</v>
      </c>
      <c r="D1277" s="2" t="s">
        <v>19</v>
      </c>
      <c r="E1277" s="2" t="s">
        <v>32</v>
      </c>
      <c r="F1277" s="3">
        <v>35.14</v>
      </c>
      <c r="G1277" s="4">
        <v>45160.0</v>
      </c>
      <c r="H1277" s="5">
        <f>IFERROR(__xludf.DUMMYFUNCTION("SPLIT(G1277,""/"",TRUE)"),22.0)</f>
        <v>22</v>
      </c>
      <c r="I1277" s="5">
        <f>IFERROR(__xludf.DUMMYFUNCTION("""COMPUTED_VALUE"""),8.0)</f>
        <v>8</v>
      </c>
      <c r="J1277" s="5">
        <f>IFERROR(__xludf.DUMMYFUNCTION("""COMPUTED_VALUE"""),2023.0)</f>
        <v>2023</v>
      </c>
      <c r="N1277" s="6">
        <f>STANDARDIZE(F:F,'Estatística'!$E$2,$M$2)</f>
        <v>0.5343676256</v>
      </c>
      <c r="O1277" s="6">
        <f>STANDARDIZE(F:F,'Estatística'!$C$2,$L$2)</f>
        <v>0.428462902</v>
      </c>
    </row>
    <row r="1278" ht="15.75" customHeight="1">
      <c r="A1278" s="1">
        <v>55.0</v>
      </c>
      <c r="B1278" s="2" t="s">
        <v>182</v>
      </c>
      <c r="C1278" s="2" t="s">
        <v>183</v>
      </c>
      <c r="D1278" s="2" t="s">
        <v>25</v>
      </c>
      <c r="E1278" s="2" t="s">
        <v>31</v>
      </c>
      <c r="F1278" s="3">
        <v>20.23</v>
      </c>
      <c r="G1278" s="4">
        <v>45160.0</v>
      </c>
      <c r="H1278" s="5">
        <f>IFERROR(__xludf.DUMMYFUNCTION("SPLIT(G1278,""/"",TRUE)"),22.0)</f>
        <v>22</v>
      </c>
      <c r="I1278" s="5">
        <f>IFERROR(__xludf.DUMMYFUNCTION("""COMPUTED_VALUE"""),8.0)</f>
        <v>8</v>
      </c>
      <c r="J1278" s="5">
        <f>IFERROR(__xludf.DUMMYFUNCTION("""COMPUTED_VALUE"""),2023.0)</f>
        <v>2023</v>
      </c>
      <c r="N1278" s="6">
        <f>STANDARDIZE(F:F,'Estatística'!$E$2,$M$2)</f>
        <v>-0.288086051</v>
      </c>
      <c r="O1278" s="6">
        <f>STANDARDIZE(F:F,'Estatística'!$C$2,$L$2)</f>
        <v>0.2396809319</v>
      </c>
    </row>
    <row r="1279" ht="15.75" customHeight="1">
      <c r="A1279" s="1">
        <v>59.0</v>
      </c>
      <c r="B1279" s="2" t="s">
        <v>84</v>
      </c>
      <c r="C1279" s="2" t="s">
        <v>85</v>
      </c>
      <c r="D1279" s="2" t="s">
        <v>25</v>
      </c>
      <c r="E1279" s="2" t="s">
        <v>33</v>
      </c>
      <c r="F1279" s="3">
        <v>26.13</v>
      </c>
      <c r="G1279" s="4">
        <v>45160.0</v>
      </c>
      <c r="H1279" s="5">
        <f>IFERROR(__xludf.DUMMYFUNCTION("SPLIT(G1279,""/"",TRUE)"),22.0)</f>
        <v>22</v>
      </c>
      <c r="I1279" s="5">
        <f>IFERROR(__xludf.DUMMYFUNCTION("""COMPUTED_VALUE"""),8.0)</f>
        <v>8</v>
      </c>
      <c r="J1279" s="5">
        <f>IFERROR(__xludf.DUMMYFUNCTION("""COMPUTED_VALUE"""),2023.0)</f>
        <v>2023</v>
      </c>
      <c r="N1279" s="6">
        <f>STANDARDIZE(F:F,'Estatística'!$E$2,$M$2)</f>
        <v>0.03736510204</v>
      </c>
      <c r="O1279" s="6">
        <f>STANDARDIZE(F:F,'Estatística'!$C$2,$L$2)</f>
        <v>0.3143833882</v>
      </c>
    </row>
    <row r="1280" ht="15.75" customHeight="1">
      <c r="A1280" s="1">
        <v>58.0</v>
      </c>
      <c r="B1280" s="2" t="s">
        <v>145</v>
      </c>
      <c r="C1280" s="2" t="s">
        <v>146</v>
      </c>
      <c r="D1280" s="2" t="s">
        <v>25</v>
      </c>
      <c r="E1280" s="2" t="s">
        <v>44</v>
      </c>
      <c r="F1280" s="3">
        <v>28.55</v>
      </c>
      <c r="G1280" s="4">
        <v>45160.0</v>
      </c>
      <c r="H1280" s="5">
        <f>IFERROR(__xludf.DUMMYFUNCTION("SPLIT(G1280,""/"",TRUE)"),22.0)</f>
        <v>22</v>
      </c>
      <c r="I1280" s="5">
        <f>IFERROR(__xludf.DUMMYFUNCTION("""COMPUTED_VALUE"""),8.0)</f>
        <v>8</v>
      </c>
      <c r="J1280" s="5">
        <f>IFERROR(__xludf.DUMMYFUNCTION("""COMPUTED_VALUE"""),2023.0)</f>
        <v>2023</v>
      </c>
      <c r="N1280" s="6">
        <f>STANDARDIZE(F:F,'Estatística'!$E$2,$M$2)</f>
        <v>0.170855236</v>
      </c>
      <c r="O1280" s="6">
        <f>STANDARDIZE(F:F,'Estatística'!$C$2,$L$2)</f>
        <v>0.3450240567</v>
      </c>
    </row>
    <row r="1281" ht="15.75" customHeight="1">
      <c r="A1281" s="1">
        <v>21.0</v>
      </c>
      <c r="B1281" s="2" t="s">
        <v>166</v>
      </c>
      <c r="C1281" s="2" t="s">
        <v>167</v>
      </c>
      <c r="D1281" s="2" t="s">
        <v>19</v>
      </c>
      <c r="E1281" s="2" t="s">
        <v>44</v>
      </c>
      <c r="F1281" s="3">
        <v>31.6</v>
      </c>
      <c r="G1281" s="4">
        <v>45160.0</v>
      </c>
      <c r="H1281" s="5">
        <f>IFERROR(__xludf.DUMMYFUNCTION("SPLIT(G1281,""/"",TRUE)"),22.0)</f>
        <v>22</v>
      </c>
      <c r="I1281" s="5">
        <f>IFERROR(__xludf.DUMMYFUNCTION("""COMPUTED_VALUE"""),8.0)</f>
        <v>8</v>
      </c>
      <c r="J1281" s="5">
        <f>IFERROR(__xludf.DUMMYFUNCTION("""COMPUTED_VALUE"""),2023.0)</f>
        <v>2023</v>
      </c>
      <c r="N1281" s="6">
        <f>STANDARDIZE(F:F,'Estatística'!$E$2,$M$2)</f>
        <v>0.3390969338</v>
      </c>
      <c r="O1281" s="6">
        <f>STANDARDIZE(F:F,'Estatística'!$C$2,$L$2)</f>
        <v>0.3836414282</v>
      </c>
    </row>
    <row r="1282" ht="15.75" customHeight="1">
      <c r="A1282" s="1">
        <v>24.0</v>
      </c>
      <c r="B1282" s="2" t="s">
        <v>119</v>
      </c>
      <c r="C1282" s="2" t="s">
        <v>120</v>
      </c>
      <c r="D1282" s="2" t="s">
        <v>19</v>
      </c>
      <c r="E1282" s="2" t="s">
        <v>41</v>
      </c>
      <c r="F1282" s="3">
        <v>15.92</v>
      </c>
      <c r="G1282" s="4">
        <v>45160.0</v>
      </c>
      <c r="H1282" s="5">
        <f>IFERROR(__xludf.DUMMYFUNCTION("SPLIT(G1282,""/"",TRUE)"),22.0)</f>
        <v>22</v>
      </c>
      <c r="I1282" s="5">
        <f>IFERROR(__xludf.DUMMYFUNCTION("""COMPUTED_VALUE"""),8.0)</f>
        <v>8</v>
      </c>
      <c r="J1282" s="5">
        <f>IFERROR(__xludf.DUMMYFUNCTION("""COMPUTED_VALUE"""),2023.0)</f>
        <v>2023</v>
      </c>
      <c r="N1282" s="6">
        <f>STANDARDIZE(F:F,'Estatística'!$E$2,$M$2)</f>
        <v>-0.5258308764</v>
      </c>
      <c r="O1282" s="6">
        <f>STANDARDIZE(F:F,'Estatística'!$C$2,$L$2)</f>
        <v>0.1851101545</v>
      </c>
    </row>
    <row r="1283" ht="15.75" customHeight="1">
      <c r="A1283" s="1">
        <v>64.0</v>
      </c>
      <c r="B1283" s="2" t="s">
        <v>139</v>
      </c>
      <c r="C1283" s="2" t="s">
        <v>140</v>
      </c>
      <c r="D1283" s="2" t="s">
        <v>19</v>
      </c>
      <c r="E1283" s="2" t="s">
        <v>32</v>
      </c>
      <c r="F1283" s="3">
        <v>51.7</v>
      </c>
      <c r="G1283" s="4">
        <v>45161.0</v>
      </c>
      <c r="H1283" s="5">
        <f>IFERROR(__xludf.DUMMYFUNCTION("SPLIT(G1283,""/"",TRUE)"),23.0)</f>
        <v>23</v>
      </c>
      <c r="I1283" s="5">
        <f>IFERROR(__xludf.DUMMYFUNCTION("""COMPUTED_VALUE"""),8.0)</f>
        <v>8</v>
      </c>
      <c r="J1283" s="5">
        <f>IFERROR(__xludf.DUMMYFUNCTION("""COMPUTED_VALUE"""),2023.0)</f>
        <v>2023</v>
      </c>
      <c r="N1283" s="6">
        <f>STANDARDIZE(F:F,'Estatística'!$E$2,$M$2)</f>
        <v>1.447837303</v>
      </c>
      <c r="O1283" s="6">
        <f>STANDARDIZE(F:F,'Estatística'!$C$2,$L$2)</f>
        <v>0.638136237</v>
      </c>
    </row>
    <row r="1284" ht="15.75" customHeight="1">
      <c r="A1284" s="1">
        <v>18.0</v>
      </c>
      <c r="B1284" s="2" t="s">
        <v>143</v>
      </c>
      <c r="C1284" s="2" t="s">
        <v>220</v>
      </c>
      <c r="D1284" s="2" t="s">
        <v>19</v>
      </c>
      <c r="E1284" s="2" t="s">
        <v>42</v>
      </c>
      <c r="F1284" s="3">
        <v>10.0</v>
      </c>
      <c r="G1284" s="4">
        <v>45161.0</v>
      </c>
      <c r="H1284" s="5">
        <f>IFERROR(__xludf.DUMMYFUNCTION("SPLIT(G1284,""/"",TRUE)"),23.0)</f>
        <v>23</v>
      </c>
      <c r="I1284" s="5">
        <f>IFERROR(__xludf.DUMMYFUNCTION("""COMPUTED_VALUE"""),8.0)</f>
        <v>8</v>
      </c>
      <c r="J1284" s="5">
        <f>IFERROR(__xludf.DUMMYFUNCTION("""COMPUTED_VALUE"""),2023.0)</f>
        <v>2023</v>
      </c>
      <c r="N1284" s="6">
        <f>STANDARDIZE(F:F,'Estatística'!$E$2,$M$2)</f>
        <v>-0.8523852537</v>
      </c>
      <c r="O1284" s="6">
        <f>STANDARDIZE(F:F,'Estatística'!$C$2,$L$2)</f>
        <v>0.1101544695</v>
      </c>
    </row>
    <row r="1285" ht="15.75" customHeight="1">
      <c r="A1285" s="1">
        <v>75.0</v>
      </c>
      <c r="B1285" s="2" t="s">
        <v>218</v>
      </c>
      <c r="C1285" s="2" t="s">
        <v>219</v>
      </c>
      <c r="D1285" s="2" t="s">
        <v>19</v>
      </c>
      <c r="E1285" s="2" t="s">
        <v>37</v>
      </c>
      <c r="F1285" s="3">
        <v>12.81</v>
      </c>
      <c r="G1285" s="4">
        <v>45161.0</v>
      </c>
      <c r="H1285" s="5">
        <f>IFERROR(__xludf.DUMMYFUNCTION("SPLIT(G1285,""/"",TRUE)"),23.0)</f>
        <v>23</v>
      </c>
      <c r="I1285" s="5">
        <f>IFERROR(__xludf.DUMMYFUNCTION("""COMPUTED_VALUE"""),8.0)</f>
        <v>8</v>
      </c>
      <c r="J1285" s="5">
        <f>IFERROR(__xludf.DUMMYFUNCTION("""COMPUTED_VALUE"""),2023.0)</f>
        <v>2023</v>
      </c>
      <c r="N1285" s="6">
        <f>STANDARDIZE(F:F,'Estatística'!$E$2,$M$2)</f>
        <v>-0.6973822469</v>
      </c>
      <c r="O1285" s="6">
        <f>STANDARDIZE(F:F,'Estatística'!$C$2,$L$2)</f>
        <v>0.145733097</v>
      </c>
    </row>
    <row r="1286" ht="15.75" customHeight="1">
      <c r="A1286" s="1">
        <v>99.0</v>
      </c>
      <c r="B1286" s="2" t="s">
        <v>62</v>
      </c>
      <c r="C1286" s="2" t="s">
        <v>63</v>
      </c>
      <c r="D1286" s="2" t="s">
        <v>19</v>
      </c>
      <c r="E1286" s="2" t="s">
        <v>28</v>
      </c>
      <c r="F1286" s="3">
        <v>35.86</v>
      </c>
      <c r="G1286" s="4">
        <v>45161.0</v>
      </c>
      <c r="H1286" s="5">
        <f>IFERROR(__xludf.DUMMYFUNCTION("SPLIT(G1286,""/"",TRUE)"),23.0)</f>
        <v>23</v>
      </c>
      <c r="I1286" s="5">
        <f>IFERROR(__xludf.DUMMYFUNCTION("""COMPUTED_VALUE"""),8.0)</f>
        <v>8</v>
      </c>
      <c r="J1286" s="5">
        <f>IFERROR(__xludf.DUMMYFUNCTION("""COMPUTED_VALUE"""),2023.0)</f>
        <v>2023</v>
      </c>
      <c r="N1286" s="6">
        <f>STANDARDIZE(F:F,'Estatística'!$E$2,$M$2)</f>
        <v>0.5740836985</v>
      </c>
      <c r="O1286" s="6">
        <f>STANDARDIZE(F:F,'Estatística'!$C$2,$L$2)</f>
        <v>0.437579134</v>
      </c>
    </row>
    <row r="1287" ht="15.75" customHeight="1">
      <c r="A1287" s="1">
        <v>28.0</v>
      </c>
      <c r="B1287" s="2" t="s">
        <v>64</v>
      </c>
      <c r="C1287" s="2" t="s">
        <v>65</v>
      </c>
      <c r="D1287" s="2" t="s">
        <v>25</v>
      </c>
      <c r="E1287" s="2" t="s">
        <v>21</v>
      </c>
      <c r="F1287" s="3">
        <v>12.61</v>
      </c>
      <c r="G1287" s="4">
        <v>45161.0</v>
      </c>
      <c r="H1287" s="5">
        <f>IFERROR(__xludf.DUMMYFUNCTION("SPLIT(G1287,""/"",TRUE)"),23.0)</f>
        <v>23</v>
      </c>
      <c r="I1287" s="5">
        <f>IFERROR(__xludf.DUMMYFUNCTION("""COMPUTED_VALUE"""),8.0)</f>
        <v>8</v>
      </c>
      <c r="J1287" s="5">
        <f>IFERROR(__xludf.DUMMYFUNCTION("""COMPUTED_VALUE"""),2023.0)</f>
        <v>2023</v>
      </c>
      <c r="N1287" s="6">
        <f>STANDARDIZE(F:F,'Estatística'!$E$2,$M$2)</f>
        <v>-0.7084144894</v>
      </c>
      <c r="O1287" s="6">
        <f>STANDARDIZE(F:F,'Estatística'!$C$2,$L$2)</f>
        <v>0.1432008103</v>
      </c>
    </row>
    <row r="1288" ht="15.75" customHeight="1">
      <c r="A1288" s="1">
        <v>21.0</v>
      </c>
      <c r="B1288" s="2" t="s">
        <v>166</v>
      </c>
      <c r="C1288" s="2" t="s">
        <v>167</v>
      </c>
      <c r="D1288" s="2" t="s">
        <v>19</v>
      </c>
      <c r="E1288" s="2" t="s">
        <v>48</v>
      </c>
      <c r="F1288" s="3">
        <v>57.97</v>
      </c>
      <c r="G1288" s="4">
        <v>45162.0</v>
      </c>
      <c r="H1288" s="5">
        <f>IFERROR(__xludf.DUMMYFUNCTION("SPLIT(G1288,""/"",TRUE)"),24.0)</f>
        <v>24</v>
      </c>
      <c r="I1288" s="5">
        <f>IFERROR(__xludf.DUMMYFUNCTION("""COMPUTED_VALUE"""),8.0)</f>
        <v>8</v>
      </c>
      <c r="J1288" s="5">
        <f>IFERROR(__xludf.DUMMYFUNCTION("""COMPUTED_VALUE"""),2023.0)</f>
        <v>2023</v>
      </c>
      <c r="N1288" s="6">
        <f>STANDARDIZE(F:F,'Estatística'!$E$2,$M$2)</f>
        <v>1.793698104</v>
      </c>
      <c r="O1288" s="6">
        <f>STANDARDIZE(F:F,'Estatística'!$C$2,$L$2)</f>
        <v>0.7175234237</v>
      </c>
    </row>
    <row r="1289" ht="15.75" customHeight="1">
      <c r="A1289" s="1">
        <v>88.0</v>
      </c>
      <c r="B1289" s="2" t="s">
        <v>180</v>
      </c>
      <c r="C1289" s="2" t="s">
        <v>186</v>
      </c>
      <c r="D1289" s="2" t="s">
        <v>25</v>
      </c>
      <c r="E1289" s="2" t="s">
        <v>32</v>
      </c>
      <c r="F1289" s="3">
        <v>51.9</v>
      </c>
      <c r="G1289" s="4">
        <v>45162.0</v>
      </c>
      <c r="H1289" s="5">
        <f>IFERROR(__xludf.DUMMYFUNCTION("SPLIT(G1289,""/"",TRUE)"),24.0)</f>
        <v>24</v>
      </c>
      <c r="I1289" s="5">
        <f>IFERROR(__xludf.DUMMYFUNCTION("""COMPUTED_VALUE"""),8.0)</f>
        <v>8</v>
      </c>
      <c r="J1289" s="5">
        <f>IFERROR(__xludf.DUMMYFUNCTION("""COMPUTED_VALUE"""),2023.0)</f>
        <v>2023</v>
      </c>
      <c r="N1289" s="6">
        <f>STANDARDIZE(F:F,'Estatística'!$E$2,$M$2)</f>
        <v>1.458869545</v>
      </c>
      <c r="O1289" s="6">
        <f>STANDARDIZE(F:F,'Estatística'!$C$2,$L$2)</f>
        <v>0.6406685237</v>
      </c>
    </row>
    <row r="1290" ht="15.75" customHeight="1">
      <c r="A1290" s="1">
        <v>70.0</v>
      </c>
      <c r="B1290" s="2" t="s">
        <v>132</v>
      </c>
      <c r="C1290" s="2" t="s">
        <v>133</v>
      </c>
      <c r="D1290" s="2" t="s">
        <v>19</v>
      </c>
      <c r="E1290" s="2" t="s">
        <v>48</v>
      </c>
      <c r="F1290" s="3">
        <v>53.87</v>
      </c>
      <c r="G1290" s="4">
        <v>45162.0</v>
      </c>
      <c r="H1290" s="5">
        <f>IFERROR(__xludf.DUMMYFUNCTION("SPLIT(G1290,""/"",TRUE)"),24.0)</f>
        <v>24</v>
      </c>
      <c r="I1290" s="5">
        <f>IFERROR(__xludf.DUMMYFUNCTION("""COMPUTED_VALUE"""),8.0)</f>
        <v>8</v>
      </c>
      <c r="J1290" s="5">
        <f>IFERROR(__xludf.DUMMYFUNCTION("""COMPUTED_VALUE"""),2023.0)</f>
        <v>2023</v>
      </c>
      <c r="N1290" s="6">
        <f>STANDARDIZE(F:F,'Estatística'!$E$2,$M$2)</f>
        <v>1.567537134</v>
      </c>
      <c r="O1290" s="6">
        <f>STANDARDIZE(F:F,'Estatística'!$C$2,$L$2)</f>
        <v>0.6656115472</v>
      </c>
    </row>
    <row r="1291" ht="15.75" customHeight="1">
      <c r="A1291" s="1">
        <v>39.0</v>
      </c>
      <c r="B1291" s="2" t="s">
        <v>73</v>
      </c>
      <c r="C1291" s="2" t="s">
        <v>74</v>
      </c>
      <c r="D1291" s="2" t="s">
        <v>25</v>
      </c>
      <c r="E1291" s="2" t="s">
        <v>45</v>
      </c>
      <c r="F1291" s="3">
        <v>2.96</v>
      </c>
      <c r="G1291" s="4">
        <v>45162.0</v>
      </c>
      <c r="H1291" s="5">
        <f>IFERROR(__xludf.DUMMYFUNCTION("SPLIT(G1291,""/"",TRUE)"),24.0)</f>
        <v>24</v>
      </c>
      <c r="I1291" s="5">
        <f>IFERROR(__xludf.DUMMYFUNCTION("""COMPUTED_VALUE"""),8.0)</f>
        <v>8</v>
      </c>
      <c r="J1291" s="5">
        <f>IFERROR(__xludf.DUMMYFUNCTION("""COMPUTED_VALUE"""),2023.0)</f>
        <v>2023</v>
      </c>
      <c r="N1291" s="6">
        <f>STANDARDIZE(F:F,'Estatística'!$E$2,$M$2)</f>
        <v>-1.240720189</v>
      </c>
      <c r="O1291" s="6">
        <f>STANDARDIZE(F:F,'Estatística'!$C$2,$L$2)</f>
        <v>0.02101797924</v>
      </c>
    </row>
    <row r="1292" ht="15.75" customHeight="1">
      <c r="A1292" s="1">
        <v>10.0</v>
      </c>
      <c r="B1292" s="2" t="s">
        <v>128</v>
      </c>
      <c r="C1292" s="2" t="s">
        <v>129</v>
      </c>
      <c r="D1292" s="2" t="s">
        <v>25</v>
      </c>
      <c r="E1292" s="2" t="s">
        <v>21</v>
      </c>
      <c r="F1292" s="3">
        <v>14.02</v>
      </c>
      <c r="G1292" s="4">
        <v>45162.0</v>
      </c>
      <c r="H1292" s="5">
        <f>IFERROR(__xludf.DUMMYFUNCTION("SPLIT(G1292,""/"",TRUE)"),24.0)</f>
        <v>24</v>
      </c>
      <c r="I1292" s="5">
        <f>IFERROR(__xludf.DUMMYFUNCTION("""COMPUTED_VALUE"""),8.0)</f>
        <v>8</v>
      </c>
      <c r="J1292" s="5">
        <f>IFERROR(__xludf.DUMMYFUNCTION("""COMPUTED_VALUE"""),2023.0)</f>
        <v>2023</v>
      </c>
      <c r="N1292" s="6">
        <f>STANDARDIZE(F:F,'Estatística'!$E$2,$M$2)</f>
        <v>-0.6306371799</v>
      </c>
      <c r="O1292" s="6">
        <f>STANDARDIZE(F:F,'Estatística'!$C$2,$L$2)</f>
        <v>0.1610534312</v>
      </c>
    </row>
    <row r="1293" ht="15.75" customHeight="1">
      <c r="A1293" s="1">
        <v>18.0</v>
      </c>
      <c r="B1293" s="2" t="s">
        <v>143</v>
      </c>
      <c r="C1293" s="2" t="s">
        <v>220</v>
      </c>
      <c r="D1293" s="2" t="s">
        <v>25</v>
      </c>
      <c r="E1293" s="2" t="s">
        <v>27</v>
      </c>
      <c r="F1293" s="3">
        <v>11.26</v>
      </c>
      <c r="G1293" s="4">
        <v>45162.0</v>
      </c>
      <c r="H1293" s="5">
        <f>IFERROR(__xludf.DUMMYFUNCTION("SPLIT(G1293,""/"",TRUE)"),24.0)</f>
        <v>24</v>
      </c>
      <c r="I1293" s="5">
        <f>IFERROR(__xludf.DUMMYFUNCTION("""COMPUTED_VALUE"""),8.0)</f>
        <v>8</v>
      </c>
      <c r="J1293" s="5">
        <f>IFERROR(__xludf.DUMMYFUNCTION("""COMPUTED_VALUE"""),2023.0)</f>
        <v>2023</v>
      </c>
      <c r="N1293" s="6">
        <f>STANDARDIZE(F:F,'Estatística'!$E$2,$M$2)</f>
        <v>-0.7828821261</v>
      </c>
      <c r="O1293" s="6">
        <f>STANDARDIZE(F:F,'Estatística'!$C$2,$L$2)</f>
        <v>0.1261078754</v>
      </c>
    </row>
    <row r="1294" ht="15.75" customHeight="1">
      <c r="A1294" s="1">
        <v>95.0</v>
      </c>
      <c r="B1294" s="2" t="s">
        <v>90</v>
      </c>
      <c r="C1294" s="2" t="s">
        <v>91</v>
      </c>
      <c r="D1294" s="2" t="s">
        <v>19</v>
      </c>
      <c r="E1294" s="2" t="s">
        <v>52</v>
      </c>
      <c r="F1294" s="3">
        <v>31.28</v>
      </c>
      <c r="G1294" s="4">
        <v>45162.0</v>
      </c>
      <c r="H1294" s="5">
        <f>IFERROR(__xludf.DUMMYFUNCTION("SPLIT(G1294,""/"",TRUE)"),24.0)</f>
        <v>24</v>
      </c>
      <c r="I1294" s="5">
        <f>IFERROR(__xludf.DUMMYFUNCTION("""COMPUTED_VALUE"""),8.0)</f>
        <v>8</v>
      </c>
      <c r="J1294" s="5">
        <f>IFERROR(__xludf.DUMMYFUNCTION("""COMPUTED_VALUE"""),2023.0)</f>
        <v>2023</v>
      </c>
      <c r="N1294" s="6">
        <f>STANDARDIZE(F:F,'Estatística'!$E$2,$M$2)</f>
        <v>0.3214453458</v>
      </c>
      <c r="O1294" s="6">
        <f>STANDARDIZE(F:F,'Estatística'!$C$2,$L$2)</f>
        <v>0.3795897696</v>
      </c>
    </row>
    <row r="1295" ht="15.75" customHeight="1">
      <c r="A1295" s="1">
        <v>31.0</v>
      </c>
      <c r="B1295" s="2" t="s">
        <v>209</v>
      </c>
      <c r="C1295" s="2" t="s">
        <v>210</v>
      </c>
      <c r="D1295" s="2" t="s">
        <v>25</v>
      </c>
      <c r="E1295" s="2" t="s">
        <v>45</v>
      </c>
      <c r="F1295" s="3">
        <v>2.26</v>
      </c>
      <c r="G1295" s="4">
        <v>45162.0</v>
      </c>
      <c r="H1295" s="5">
        <f>IFERROR(__xludf.DUMMYFUNCTION("SPLIT(G1295,""/"",TRUE)"),24.0)</f>
        <v>24</v>
      </c>
      <c r="I1295" s="5">
        <f>IFERROR(__xludf.DUMMYFUNCTION("""COMPUTED_VALUE"""),8.0)</f>
        <v>8</v>
      </c>
      <c r="J1295" s="5">
        <f>IFERROR(__xludf.DUMMYFUNCTION("""COMPUTED_VALUE"""),2023.0)</f>
        <v>2023</v>
      </c>
      <c r="N1295" s="6">
        <f>STANDARDIZE(F:F,'Estatística'!$E$2,$M$2)</f>
        <v>-1.279333038</v>
      </c>
      <c r="O1295" s="6">
        <f>STANDARDIZE(F:F,'Estatística'!$C$2,$L$2)</f>
        <v>0.01215497594</v>
      </c>
    </row>
    <row r="1296" ht="15.75" customHeight="1">
      <c r="A1296" s="1">
        <v>76.0</v>
      </c>
      <c r="B1296" s="2" t="s">
        <v>193</v>
      </c>
      <c r="C1296" s="2" t="s">
        <v>194</v>
      </c>
      <c r="D1296" s="2" t="s">
        <v>19</v>
      </c>
      <c r="E1296" s="2" t="s">
        <v>20</v>
      </c>
      <c r="F1296" s="3">
        <v>10.27</v>
      </c>
      <c r="G1296" s="4">
        <v>45163.0</v>
      </c>
      <c r="H1296" s="5">
        <f>IFERROR(__xludf.DUMMYFUNCTION("SPLIT(G1296,""/"",TRUE)"),25.0)</f>
        <v>25</v>
      </c>
      <c r="I1296" s="5">
        <f>IFERROR(__xludf.DUMMYFUNCTION("""COMPUTED_VALUE"""),8.0)</f>
        <v>8</v>
      </c>
      <c r="J1296" s="5">
        <f>IFERROR(__xludf.DUMMYFUNCTION("""COMPUTED_VALUE"""),2023.0)</f>
        <v>2023</v>
      </c>
      <c r="N1296" s="6">
        <f>STANDARDIZE(F:F,'Estatística'!$E$2,$M$2)</f>
        <v>-0.8374917264</v>
      </c>
      <c r="O1296" s="6">
        <f>STANDARDIZE(F:F,'Estatística'!$C$2,$L$2)</f>
        <v>0.1135730565</v>
      </c>
    </row>
    <row r="1297" ht="15.75" customHeight="1">
      <c r="A1297" s="1">
        <v>49.0</v>
      </c>
      <c r="B1297" s="2" t="s">
        <v>159</v>
      </c>
      <c r="C1297" s="2" t="s">
        <v>160</v>
      </c>
      <c r="D1297" s="2" t="s">
        <v>25</v>
      </c>
      <c r="E1297" s="2" t="s">
        <v>37</v>
      </c>
      <c r="F1297" s="3">
        <v>12.19</v>
      </c>
      <c r="G1297" s="4">
        <v>45163.0</v>
      </c>
      <c r="H1297" s="5">
        <f>IFERROR(__xludf.DUMMYFUNCTION("SPLIT(G1297,""/"",TRUE)"),25.0)</f>
        <v>25</v>
      </c>
      <c r="I1297" s="5">
        <f>IFERROR(__xludf.DUMMYFUNCTION("""COMPUTED_VALUE"""),8.0)</f>
        <v>8</v>
      </c>
      <c r="J1297" s="5">
        <f>IFERROR(__xludf.DUMMYFUNCTION("""COMPUTED_VALUE"""),2023.0)</f>
        <v>2023</v>
      </c>
      <c r="N1297" s="6">
        <f>STANDARDIZE(F:F,'Estatística'!$E$2,$M$2)</f>
        <v>-0.7315821986</v>
      </c>
      <c r="O1297" s="6">
        <f>STANDARDIZE(F:F,'Estatística'!$C$2,$L$2)</f>
        <v>0.1378830084</v>
      </c>
    </row>
    <row r="1298" ht="15.75" customHeight="1">
      <c r="A1298" s="1">
        <v>71.0</v>
      </c>
      <c r="B1298" s="2" t="s">
        <v>130</v>
      </c>
      <c r="C1298" s="2" t="s">
        <v>131</v>
      </c>
      <c r="D1298" s="2" t="s">
        <v>19</v>
      </c>
      <c r="E1298" s="2" t="s">
        <v>31</v>
      </c>
      <c r="F1298" s="3">
        <v>12.3</v>
      </c>
      <c r="G1298" s="4">
        <v>45163.0</v>
      </c>
      <c r="H1298" s="5">
        <f>IFERROR(__xludf.DUMMYFUNCTION("SPLIT(G1298,""/"",TRUE)"),25.0)</f>
        <v>25</v>
      </c>
      <c r="I1298" s="5">
        <f>IFERROR(__xludf.DUMMYFUNCTION("""COMPUTED_VALUE"""),8.0)</f>
        <v>8</v>
      </c>
      <c r="J1298" s="5">
        <f>IFERROR(__xludf.DUMMYFUNCTION("""COMPUTED_VALUE"""),2023.0)</f>
        <v>2023</v>
      </c>
      <c r="N1298" s="6">
        <f>STANDARDIZE(F:F,'Estatística'!$E$2,$M$2)</f>
        <v>-0.7255144652</v>
      </c>
      <c r="O1298" s="6">
        <f>STANDARDIZE(F:F,'Estatística'!$C$2,$L$2)</f>
        <v>0.139275766</v>
      </c>
    </row>
    <row r="1299" ht="15.75" customHeight="1">
      <c r="A1299" s="1">
        <v>24.0</v>
      </c>
      <c r="B1299" s="2" t="s">
        <v>119</v>
      </c>
      <c r="C1299" s="2" t="s">
        <v>120</v>
      </c>
      <c r="D1299" s="2" t="s">
        <v>19</v>
      </c>
      <c r="E1299" s="2" t="s">
        <v>36</v>
      </c>
      <c r="F1299" s="3">
        <v>31.44</v>
      </c>
      <c r="G1299" s="4">
        <v>45164.0</v>
      </c>
      <c r="H1299" s="5">
        <f>IFERROR(__xludf.DUMMYFUNCTION("SPLIT(G1299,""/"",TRUE)"),26.0)</f>
        <v>26</v>
      </c>
      <c r="I1299" s="5">
        <f>IFERROR(__xludf.DUMMYFUNCTION("""COMPUTED_VALUE"""),8.0)</f>
        <v>8</v>
      </c>
      <c r="J1299" s="5">
        <f>IFERROR(__xludf.DUMMYFUNCTION("""COMPUTED_VALUE"""),2023.0)</f>
        <v>2023</v>
      </c>
      <c r="N1299" s="6">
        <f>STANDARDIZE(F:F,'Estatística'!$E$2,$M$2)</f>
        <v>0.3302711398</v>
      </c>
      <c r="O1299" s="6">
        <f>STANDARDIZE(F:F,'Estatística'!$C$2,$L$2)</f>
        <v>0.3816155989</v>
      </c>
    </row>
    <row r="1300" ht="15.75" customHeight="1">
      <c r="A1300" s="1">
        <v>36.0</v>
      </c>
      <c r="B1300" s="2" t="s">
        <v>75</v>
      </c>
      <c r="C1300" s="2" t="s">
        <v>76</v>
      </c>
      <c r="D1300" s="2" t="s">
        <v>19</v>
      </c>
      <c r="E1300" s="2" t="s">
        <v>27</v>
      </c>
      <c r="F1300" s="3">
        <v>12.64</v>
      </c>
      <c r="G1300" s="4">
        <v>45164.0</v>
      </c>
      <c r="H1300" s="5">
        <f>IFERROR(__xludf.DUMMYFUNCTION("SPLIT(G1300,""/"",TRUE)"),26.0)</f>
        <v>26</v>
      </c>
      <c r="I1300" s="5">
        <f>IFERROR(__xludf.DUMMYFUNCTION("""COMPUTED_VALUE"""),8.0)</f>
        <v>8</v>
      </c>
      <c r="J1300" s="5">
        <f>IFERROR(__xludf.DUMMYFUNCTION("""COMPUTED_VALUE"""),2023.0)</f>
        <v>2023</v>
      </c>
      <c r="N1300" s="6">
        <f>STANDARDIZE(F:F,'Estatística'!$E$2,$M$2)</f>
        <v>-0.706759653</v>
      </c>
      <c r="O1300" s="6">
        <f>STANDARDIZE(F:F,'Estatística'!$C$2,$L$2)</f>
        <v>0.1435806533</v>
      </c>
    </row>
    <row r="1301" ht="15.75" customHeight="1">
      <c r="A1301" s="1">
        <v>31.0</v>
      </c>
      <c r="B1301" s="2" t="s">
        <v>209</v>
      </c>
      <c r="C1301" s="2" t="s">
        <v>210</v>
      </c>
      <c r="D1301" s="2" t="s">
        <v>19</v>
      </c>
      <c r="E1301" s="2" t="s">
        <v>33</v>
      </c>
      <c r="F1301" s="3">
        <v>26.13</v>
      </c>
      <c r="G1301" s="4">
        <v>45164.0</v>
      </c>
      <c r="H1301" s="5">
        <f>IFERROR(__xludf.DUMMYFUNCTION("SPLIT(G1301,""/"",TRUE)"),26.0)</f>
        <v>26</v>
      </c>
      <c r="I1301" s="5">
        <f>IFERROR(__xludf.DUMMYFUNCTION("""COMPUTED_VALUE"""),8.0)</f>
        <v>8</v>
      </c>
      <c r="J1301" s="5">
        <f>IFERROR(__xludf.DUMMYFUNCTION("""COMPUTED_VALUE"""),2023.0)</f>
        <v>2023</v>
      </c>
      <c r="N1301" s="6">
        <f>STANDARDIZE(F:F,'Estatística'!$E$2,$M$2)</f>
        <v>0.03736510204</v>
      </c>
      <c r="O1301" s="6">
        <f>STANDARDIZE(F:F,'Estatística'!$C$2,$L$2)</f>
        <v>0.3143833882</v>
      </c>
    </row>
    <row r="1302" ht="15.75" customHeight="1">
      <c r="A1302" s="1">
        <v>45.0</v>
      </c>
      <c r="B1302" s="2" t="s">
        <v>201</v>
      </c>
      <c r="C1302" s="2" t="s">
        <v>202</v>
      </c>
      <c r="D1302" s="2" t="s">
        <v>25</v>
      </c>
      <c r="E1302" s="2" t="s">
        <v>52</v>
      </c>
      <c r="F1302" s="3">
        <v>27.22</v>
      </c>
      <c r="G1302" s="4">
        <v>45164.0</v>
      </c>
      <c r="H1302" s="5">
        <f>IFERROR(__xludf.DUMMYFUNCTION("SPLIT(G1302,""/"",TRUE)"),26.0)</f>
        <v>26</v>
      </c>
      <c r="I1302" s="5">
        <f>IFERROR(__xludf.DUMMYFUNCTION("""COMPUTED_VALUE"""),8.0)</f>
        <v>8</v>
      </c>
      <c r="J1302" s="5">
        <f>IFERROR(__xludf.DUMMYFUNCTION("""COMPUTED_VALUE"""),2023.0)</f>
        <v>2023</v>
      </c>
      <c r="N1302" s="6">
        <f>STANDARDIZE(F:F,'Estatística'!$E$2,$M$2)</f>
        <v>0.09749082354</v>
      </c>
      <c r="O1302" s="6">
        <f>STANDARDIZE(F:F,'Estatística'!$C$2,$L$2)</f>
        <v>0.3281843505</v>
      </c>
    </row>
    <row r="1303" ht="15.75" customHeight="1">
      <c r="A1303" s="1">
        <v>21.0</v>
      </c>
      <c r="B1303" s="2" t="s">
        <v>166</v>
      </c>
      <c r="C1303" s="2" t="s">
        <v>167</v>
      </c>
      <c r="D1303" s="2" t="s">
        <v>25</v>
      </c>
      <c r="E1303" s="2" t="s">
        <v>38</v>
      </c>
      <c r="F1303" s="3">
        <v>2.17</v>
      </c>
      <c r="G1303" s="4">
        <v>45164.0</v>
      </c>
      <c r="H1303" s="5">
        <f>IFERROR(__xludf.DUMMYFUNCTION("SPLIT(G1303,""/"",TRUE)"),26.0)</f>
        <v>26</v>
      </c>
      <c r="I1303" s="5">
        <f>IFERROR(__xludf.DUMMYFUNCTION("""COMPUTED_VALUE"""),8.0)</f>
        <v>8</v>
      </c>
      <c r="J1303" s="5">
        <f>IFERROR(__xludf.DUMMYFUNCTION("""COMPUTED_VALUE"""),2023.0)</f>
        <v>2023</v>
      </c>
      <c r="N1303" s="6">
        <f>STANDARDIZE(F:F,'Estatística'!$E$2,$M$2)</f>
        <v>-1.284297547</v>
      </c>
      <c r="O1303" s="6">
        <f>STANDARDIZE(F:F,'Estatística'!$C$2,$L$2)</f>
        <v>0.01101544695</v>
      </c>
    </row>
    <row r="1304" ht="15.75" customHeight="1">
      <c r="A1304" s="1">
        <v>5.0</v>
      </c>
      <c r="B1304" s="2" t="s">
        <v>147</v>
      </c>
      <c r="C1304" s="2" t="s">
        <v>148</v>
      </c>
      <c r="D1304" s="2" t="s">
        <v>25</v>
      </c>
      <c r="E1304" s="2" t="s">
        <v>57</v>
      </c>
      <c r="F1304" s="3">
        <v>20.69</v>
      </c>
      <c r="G1304" s="4">
        <v>45165.0</v>
      </c>
      <c r="H1304" s="5">
        <f>IFERROR(__xludf.DUMMYFUNCTION("SPLIT(G1304,""/"",TRUE)"),27.0)</f>
        <v>27</v>
      </c>
      <c r="I1304" s="5">
        <f>IFERROR(__xludf.DUMMYFUNCTION("""COMPUTED_VALUE"""),8.0)</f>
        <v>8</v>
      </c>
      <c r="J1304" s="5">
        <f>IFERROR(__xludf.DUMMYFUNCTION("""COMPUTED_VALUE"""),2023.0)</f>
        <v>2023</v>
      </c>
      <c r="N1304" s="6">
        <f>STANDARDIZE(F:F,'Estatística'!$E$2,$M$2)</f>
        <v>-0.2627118933</v>
      </c>
      <c r="O1304" s="6">
        <f>STANDARDIZE(F:F,'Estatística'!$C$2,$L$2)</f>
        <v>0.2455051912</v>
      </c>
    </row>
    <row r="1305" ht="15.75" customHeight="1">
      <c r="A1305" s="1">
        <v>17.0</v>
      </c>
      <c r="B1305" s="2" t="s">
        <v>180</v>
      </c>
      <c r="C1305" s="2" t="s">
        <v>181</v>
      </c>
      <c r="D1305" s="2" t="s">
        <v>25</v>
      </c>
      <c r="E1305" s="2" t="s">
        <v>48</v>
      </c>
      <c r="F1305" s="3">
        <v>68.89</v>
      </c>
      <c r="G1305" s="4">
        <v>45165.0</v>
      </c>
      <c r="H1305" s="5">
        <f>IFERROR(__xludf.DUMMYFUNCTION("SPLIT(G1305,""/"",TRUE)"),27.0)</f>
        <v>27</v>
      </c>
      <c r="I1305" s="5">
        <f>IFERROR(__xludf.DUMMYFUNCTION("""COMPUTED_VALUE"""),8.0)</f>
        <v>8</v>
      </c>
      <c r="J1305" s="5">
        <f>IFERROR(__xludf.DUMMYFUNCTION("""COMPUTED_VALUE"""),2023.0)</f>
        <v>2023</v>
      </c>
      <c r="N1305" s="6">
        <f>STANDARDIZE(F:F,'Estatística'!$E$2,$M$2)</f>
        <v>2.396058544</v>
      </c>
      <c r="O1305" s="6">
        <f>STANDARDIZE(F:F,'Estatística'!$C$2,$L$2)</f>
        <v>0.855786275</v>
      </c>
    </row>
    <row r="1306" ht="15.75" customHeight="1">
      <c r="A1306" s="1">
        <v>44.0</v>
      </c>
      <c r="B1306" s="2" t="s">
        <v>195</v>
      </c>
      <c r="C1306" s="2" t="s">
        <v>196</v>
      </c>
      <c r="D1306" s="2" t="s">
        <v>19</v>
      </c>
      <c r="E1306" s="2" t="s">
        <v>57</v>
      </c>
      <c r="F1306" s="3">
        <v>24.32</v>
      </c>
      <c r="G1306" s="4">
        <v>45165.0</v>
      </c>
      <c r="H1306" s="5">
        <f>IFERROR(__xludf.DUMMYFUNCTION("SPLIT(G1306,""/"",TRUE)"),27.0)</f>
        <v>27</v>
      </c>
      <c r="I1306" s="5">
        <f>IFERROR(__xludf.DUMMYFUNCTION("""COMPUTED_VALUE"""),8.0)</f>
        <v>8</v>
      </c>
      <c r="J1306" s="5">
        <f>IFERROR(__xludf.DUMMYFUNCTION("""COMPUTED_VALUE"""),2023.0)</f>
        <v>2023</v>
      </c>
      <c r="N1306" s="6">
        <f>STANDARDIZE(F:F,'Estatística'!$E$2,$M$2)</f>
        <v>-0.06247669237</v>
      </c>
      <c r="O1306" s="6">
        <f>STANDARDIZE(F:F,'Estatística'!$C$2,$L$2)</f>
        <v>0.291466194</v>
      </c>
    </row>
    <row r="1307" ht="15.75" customHeight="1">
      <c r="A1307" s="1">
        <v>18.0</v>
      </c>
      <c r="B1307" s="2" t="s">
        <v>143</v>
      </c>
      <c r="C1307" s="2" t="s">
        <v>220</v>
      </c>
      <c r="D1307" s="2" t="s">
        <v>19</v>
      </c>
      <c r="E1307" s="2" t="s">
        <v>33</v>
      </c>
      <c r="F1307" s="3">
        <v>29.94</v>
      </c>
      <c r="G1307" s="4">
        <v>45165.0</v>
      </c>
      <c r="H1307" s="5">
        <f>IFERROR(__xludf.DUMMYFUNCTION("SPLIT(G1307,""/"",TRUE)"),27.0)</f>
        <v>27</v>
      </c>
      <c r="I1307" s="5">
        <f>IFERROR(__xludf.DUMMYFUNCTION("""COMPUTED_VALUE"""),8.0)</f>
        <v>8</v>
      </c>
      <c r="J1307" s="5">
        <f>IFERROR(__xludf.DUMMYFUNCTION("""COMPUTED_VALUE"""),2023.0)</f>
        <v>2023</v>
      </c>
      <c r="N1307" s="6">
        <f>STANDARDIZE(F:F,'Estatística'!$E$2,$M$2)</f>
        <v>0.2475293212</v>
      </c>
      <c r="O1307" s="6">
        <f>STANDARDIZE(F:F,'Estatística'!$C$2,$L$2)</f>
        <v>0.362623449</v>
      </c>
    </row>
    <row r="1308" ht="15.75" customHeight="1">
      <c r="A1308" s="1">
        <v>99.0</v>
      </c>
      <c r="B1308" s="2" t="s">
        <v>62</v>
      </c>
      <c r="C1308" s="2" t="s">
        <v>63</v>
      </c>
      <c r="D1308" s="2" t="s">
        <v>19</v>
      </c>
      <c r="E1308" s="2" t="s">
        <v>28</v>
      </c>
      <c r="F1308" s="3">
        <v>34.28</v>
      </c>
      <c r="G1308" s="4">
        <v>45165.0</v>
      </c>
      <c r="H1308" s="5">
        <f>IFERROR(__xludf.DUMMYFUNCTION("SPLIT(G1308,""/"",TRUE)"),27.0)</f>
        <v>27</v>
      </c>
      <c r="I1308" s="5">
        <f>IFERROR(__xludf.DUMMYFUNCTION("""COMPUTED_VALUE"""),8.0)</f>
        <v>8</v>
      </c>
      <c r="J1308" s="5">
        <f>IFERROR(__xludf.DUMMYFUNCTION("""COMPUTED_VALUE"""),2023.0)</f>
        <v>2023</v>
      </c>
      <c r="N1308" s="6">
        <f>STANDARDIZE(F:F,'Estatística'!$E$2,$M$2)</f>
        <v>0.486928983</v>
      </c>
      <c r="O1308" s="6">
        <f>STANDARDIZE(F:F,'Estatística'!$C$2,$L$2)</f>
        <v>0.4175740694</v>
      </c>
    </row>
    <row r="1309" ht="15.75" customHeight="1">
      <c r="A1309" s="1">
        <v>59.0</v>
      </c>
      <c r="B1309" s="2" t="s">
        <v>84</v>
      </c>
      <c r="C1309" s="2" t="s">
        <v>85</v>
      </c>
      <c r="D1309" s="2" t="s">
        <v>19</v>
      </c>
      <c r="E1309" s="2" t="s">
        <v>57</v>
      </c>
      <c r="F1309" s="3">
        <v>23.8</v>
      </c>
      <c r="G1309" s="4">
        <v>45165.0</v>
      </c>
      <c r="H1309" s="5">
        <f>IFERROR(__xludf.DUMMYFUNCTION("SPLIT(G1309,""/"",TRUE)"),27.0)</f>
        <v>27</v>
      </c>
      <c r="I1309" s="5">
        <f>IFERROR(__xludf.DUMMYFUNCTION("""COMPUTED_VALUE"""),8.0)</f>
        <v>8</v>
      </c>
      <c r="J1309" s="5">
        <f>IFERROR(__xludf.DUMMYFUNCTION("""COMPUTED_VALUE"""),2023.0)</f>
        <v>2023</v>
      </c>
      <c r="N1309" s="6">
        <f>STANDARDIZE(F:F,'Estatística'!$E$2,$M$2)</f>
        <v>-0.09116052281</v>
      </c>
      <c r="O1309" s="6">
        <f>STANDARDIZE(F:F,'Estatística'!$C$2,$L$2)</f>
        <v>0.2848822487</v>
      </c>
    </row>
    <row r="1310" ht="15.75" customHeight="1">
      <c r="A1310" s="1">
        <v>29.0</v>
      </c>
      <c r="B1310" s="2" t="s">
        <v>102</v>
      </c>
      <c r="C1310" s="2" t="s">
        <v>103</v>
      </c>
      <c r="D1310" s="2" t="s">
        <v>19</v>
      </c>
      <c r="E1310" s="2" t="s">
        <v>26</v>
      </c>
      <c r="F1310" s="3">
        <v>52.01</v>
      </c>
      <c r="G1310" s="4">
        <v>45165.0</v>
      </c>
      <c r="H1310" s="5">
        <f>IFERROR(__xludf.DUMMYFUNCTION("SPLIT(G1310,""/"",TRUE)"),27.0)</f>
        <v>27</v>
      </c>
      <c r="I1310" s="5">
        <f>IFERROR(__xludf.DUMMYFUNCTION("""COMPUTED_VALUE"""),8.0)</f>
        <v>8</v>
      </c>
      <c r="J1310" s="5">
        <f>IFERROR(__xludf.DUMMYFUNCTION("""COMPUTED_VALUE"""),2023.0)</f>
        <v>2023</v>
      </c>
      <c r="N1310" s="6">
        <f>STANDARDIZE(F:F,'Estatística'!$E$2,$M$2)</f>
        <v>1.464937279</v>
      </c>
      <c r="O1310" s="6">
        <f>STANDARDIZE(F:F,'Estatística'!$C$2,$L$2)</f>
        <v>0.6420612813</v>
      </c>
    </row>
    <row r="1311" ht="15.75" customHeight="1">
      <c r="A1311" s="1">
        <v>82.0</v>
      </c>
      <c r="B1311" s="2" t="s">
        <v>211</v>
      </c>
      <c r="C1311" s="2" t="s">
        <v>212</v>
      </c>
      <c r="D1311" s="2" t="s">
        <v>25</v>
      </c>
      <c r="E1311" s="2" t="s">
        <v>57</v>
      </c>
      <c r="F1311" s="3">
        <v>22.41</v>
      </c>
      <c r="G1311" s="4">
        <v>45166.0</v>
      </c>
      <c r="H1311" s="5">
        <f>IFERROR(__xludf.DUMMYFUNCTION("SPLIT(G1311,""/"",TRUE)"),28.0)</f>
        <v>28</v>
      </c>
      <c r="I1311" s="5">
        <f>IFERROR(__xludf.DUMMYFUNCTION("""COMPUTED_VALUE"""),8.0)</f>
        <v>8</v>
      </c>
      <c r="J1311" s="5">
        <f>IFERROR(__xludf.DUMMYFUNCTION("""COMPUTED_VALUE"""),2023.0)</f>
        <v>2023</v>
      </c>
      <c r="N1311" s="6">
        <f>STANDARDIZE(F:F,'Estatística'!$E$2,$M$2)</f>
        <v>-0.167834608</v>
      </c>
      <c r="O1311" s="6">
        <f>STANDARDIZE(F:F,'Estatística'!$C$2,$L$2)</f>
        <v>0.2672828564</v>
      </c>
    </row>
    <row r="1312" ht="15.75" customHeight="1">
      <c r="A1312" s="1">
        <v>57.0</v>
      </c>
      <c r="B1312" s="2" t="s">
        <v>75</v>
      </c>
      <c r="C1312" s="2" t="s">
        <v>170</v>
      </c>
      <c r="D1312" s="2" t="s">
        <v>19</v>
      </c>
      <c r="E1312" s="2" t="s">
        <v>41</v>
      </c>
      <c r="F1312" s="3">
        <v>19.69</v>
      </c>
      <c r="G1312" s="4">
        <v>45166.0</v>
      </c>
      <c r="H1312" s="5">
        <f>IFERROR(__xludf.DUMMYFUNCTION("SPLIT(G1312,""/"",TRUE)"),28.0)</f>
        <v>28</v>
      </c>
      <c r="I1312" s="5">
        <f>IFERROR(__xludf.DUMMYFUNCTION("""COMPUTED_VALUE"""),8.0)</f>
        <v>8</v>
      </c>
      <c r="J1312" s="5">
        <f>IFERROR(__xludf.DUMMYFUNCTION("""COMPUTED_VALUE"""),2023.0)</f>
        <v>2023</v>
      </c>
      <c r="N1312" s="6">
        <f>STANDARDIZE(F:F,'Estatística'!$E$2,$M$2)</f>
        <v>-0.3178731057</v>
      </c>
      <c r="O1312" s="6">
        <f>STANDARDIZE(F:F,'Estatística'!$C$2,$L$2)</f>
        <v>0.2328437579</v>
      </c>
    </row>
    <row r="1313" ht="15.75" customHeight="1">
      <c r="A1313" s="1">
        <v>87.0</v>
      </c>
      <c r="B1313" s="2" t="s">
        <v>223</v>
      </c>
      <c r="C1313" s="2" t="s">
        <v>224</v>
      </c>
      <c r="D1313" s="2" t="s">
        <v>19</v>
      </c>
      <c r="E1313" s="2" t="s">
        <v>37</v>
      </c>
      <c r="F1313" s="3">
        <v>14.93</v>
      </c>
      <c r="G1313" s="4">
        <v>45166.0</v>
      </c>
      <c r="H1313" s="5">
        <f>IFERROR(__xludf.DUMMYFUNCTION("SPLIT(G1313,""/"",TRUE)"),28.0)</f>
        <v>28</v>
      </c>
      <c r="I1313" s="5">
        <f>IFERROR(__xludf.DUMMYFUNCTION("""COMPUTED_VALUE"""),8.0)</f>
        <v>8</v>
      </c>
      <c r="J1313" s="5">
        <f>IFERROR(__xludf.DUMMYFUNCTION("""COMPUTED_VALUE"""),2023.0)</f>
        <v>2023</v>
      </c>
      <c r="N1313" s="6">
        <f>STANDARDIZE(F:F,'Estatística'!$E$2,$M$2)</f>
        <v>-0.5804404767</v>
      </c>
      <c r="O1313" s="6">
        <f>STANDARDIZE(F:F,'Estatística'!$C$2,$L$2)</f>
        <v>0.1725753355</v>
      </c>
    </row>
    <row r="1314" ht="15.75" customHeight="1">
      <c r="A1314" s="1">
        <v>95.0</v>
      </c>
      <c r="B1314" s="2" t="s">
        <v>90</v>
      </c>
      <c r="C1314" s="2" t="s">
        <v>91</v>
      </c>
      <c r="D1314" s="2" t="s">
        <v>19</v>
      </c>
      <c r="E1314" s="2" t="s">
        <v>45</v>
      </c>
      <c r="F1314" s="3">
        <v>4.35</v>
      </c>
      <c r="G1314" s="4">
        <v>45166.0</v>
      </c>
      <c r="H1314" s="5">
        <f>IFERROR(__xludf.DUMMYFUNCTION("SPLIT(G1314,""/"",TRUE)"),28.0)</f>
        <v>28</v>
      </c>
      <c r="I1314" s="5">
        <f>IFERROR(__xludf.DUMMYFUNCTION("""COMPUTED_VALUE"""),8.0)</f>
        <v>8</v>
      </c>
      <c r="J1314" s="5">
        <f>IFERROR(__xludf.DUMMYFUNCTION("""COMPUTED_VALUE"""),2023.0)</f>
        <v>2023</v>
      </c>
      <c r="N1314" s="6">
        <f>STANDARDIZE(F:F,'Estatística'!$E$2,$M$2)</f>
        <v>-1.164046104</v>
      </c>
      <c r="O1314" s="6">
        <f>STANDARDIZE(F:F,'Estatística'!$C$2,$L$2)</f>
        <v>0.03861737149</v>
      </c>
    </row>
    <row r="1315" ht="15.75" customHeight="1">
      <c r="A1315" s="1">
        <v>81.0</v>
      </c>
      <c r="B1315" s="2" t="s">
        <v>49</v>
      </c>
      <c r="C1315" s="2" t="s">
        <v>50</v>
      </c>
      <c r="D1315" s="2" t="s">
        <v>25</v>
      </c>
      <c r="E1315" s="2" t="s">
        <v>28</v>
      </c>
      <c r="F1315" s="3">
        <v>32.44</v>
      </c>
      <c r="G1315" s="4">
        <v>45166.0</v>
      </c>
      <c r="H1315" s="5">
        <f>IFERROR(__xludf.DUMMYFUNCTION("SPLIT(G1315,""/"",TRUE)"),28.0)</f>
        <v>28</v>
      </c>
      <c r="I1315" s="5">
        <f>IFERROR(__xludf.DUMMYFUNCTION("""COMPUTED_VALUE"""),8.0)</f>
        <v>8</v>
      </c>
      <c r="J1315" s="5">
        <f>IFERROR(__xludf.DUMMYFUNCTION("""COMPUTED_VALUE"""),2023.0)</f>
        <v>2023</v>
      </c>
      <c r="N1315" s="6">
        <f>STANDARDIZE(F:F,'Estatística'!$E$2,$M$2)</f>
        <v>0.3854323522</v>
      </c>
      <c r="O1315" s="6">
        <f>STANDARDIZE(F:F,'Estatística'!$C$2,$L$2)</f>
        <v>0.3942770322</v>
      </c>
    </row>
    <row r="1316" ht="15.75" customHeight="1">
      <c r="A1316" s="1">
        <v>46.0</v>
      </c>
      <c r="B1316" s="2" t="s">
        <v>123</v>
      </c>
      <c r="C1316" s="2" t="s">
        <v>124</v>
      </c>
      <c r="D1316" s="2" t="s">
        <v>19</v>
      </c>
      <c r="E1316" s="2" t="s">
        <v>42</v>
      </c>
      <c r="F1316" s="3">
        <v>7.1</v>
      </c>
      <c r="G1316" s="4">
        <v>45166.0</v>
      </c>
      <c r="H1316" s="5">
        <f>IFERROR(__xludf.DUMMYFUNCTION("SPLIT(G1316,""/"",TRUE)"),28.0)</f>
        <v>28</v>
      </c>
      <c r="I1316" s="5">
        <f>IFERROR(__xludf.DUMMYFUNCTION("""COMPUTED_VALUE"""),8.0)</f>
        <v>8</v>
      </c>
      <c r="J1316" s="5">
        <f>IFERROR(__xludf.DUMMYFUNCTION("""COMPUTED_VALUE"""),2023.0)</f>
        <v>2023</v>
      </c>
      <c r="N1316" s="6">
        <f>STANDARDIZE(F:F,'Estatística'!$E$2,$M$2)</f>
        <v>-1.01235277</v>
      </c>
      <c r="O1316" s="6">
        <f>STANDARDIZE(F:F,'Estatística'!$C$2,$L$2)</f>
        <v>0.07343631299</v>
      </c>
    </row>
    <row r="1317" ht="15.75" customHeight="1">
      <c r="A1317" s="1">
        <v>70.0</v>
      </c>
      <c r="B1317" s="2" t="s">
        <v>132</v>
      </c>
      <c r="C1317" s="2" t="s">
        <v>133</v>
      </c>
      <c r="D1317" s="2" t="s">
        <v>25</v>
      </c>
      <c r="E1317" s="2" t="s">
        <v>26</v>
      </c>
      <c r="F1317" s="3">
        <v>41.8</v>
      </c>
      <c r="G1317" s="4">
        <v>45166.0</v>
      </c>
      <c r="H1317" s="5">
        <f>IFERROR(__xludf.DUMMYFUNCTION("SPLIT(G1317,""/"",TRUE)"),28.0)</f>
        <v>28</v>
      </c>
      <c r="I1317" s="5">
        <f>IFERROR(__xludf.DUMMYFUNCTION("""COMPUTED_VALUE"""),8.0)</f>
        <v>8</v>
      </c>
      <c r="J1317" s="5">
        <f>IFERROR(__xludf.DUMMYFUNCTION("""COMPUTED_VALUE"""),2023.0)</f>
        <v>2023</v>
      </c>
      <c r="N1317" s="6">
        <f>STANDARDIZE(F:F,'Estatística'!$E$2,$M$2)</f>
        <v>0.9017413001</v>
      </c>
      <c r="O1317" s="6">
        <f>STANDARDIZE(F:F,'Estatística'!$C$2,$L$2)</f>
        <v>0.5127880476</v>
      </c>
    </row>
    <row r="1318" ht="15.75" customHeight="1">
      <c r="A1318" s="1">
        <v>30.0</v>
      </c>
      <c r="B1318" s="2" t="s">
        <v>17</v>
      </c>
      <c r="C1318" s="2" t="s">
        <v>18</v>
      </c>
      <c r="D1318" s="2" t="s">
        <v>25</v>
      </c>
      <c r="E1318" s="2" t="s">
        <v>36</v>
      </c>
      <c r="F1318" s="3">
        <v>32.56</v>
      </c>
      <c r="G1318" s="4">
        <v>45166.0</v>
      </c>
      <c r="H1318" s="5">
        <f>IFERROR(__xludf.DUMMYFUNCTION("SPLIT(G1318,""/"",TRUE)"),28.0)</f>
        <v>28</v>
      </c>
      <c r="I1318" s="5">
        <f>IFERROR(__xludf.DUMMYFUNCTION("""COMPUTED_VALUE"""),8.0)</f>
        <v>8</v>
      </c>
      <c r="J1318" s="5">
        <f>IFERROR(__xludf.DUMMYFUNCTION("""COMPUTED_VALUE"""),2023.0)</f>
        <v>2023</v>
      </c>
      <c r="N1318" s="6">
        <f>STANDARDIZE(F:F,'Estatística'!$E$2,$M$2)</f>
        <v>0.3920516977</v>
      </c>
      <c r="O1318" s="6">
        <f>STANDARDIZE(F:F,'Estatística'!$C$2,$L$2)</f>
        <v>0.3957964042</v>
      </c>
    </row>
    <row r="1319" ht="15.75" customHeight="1">
      <c r="A1319" s="1">
        <v>32.0</v>
      </c>
      <c r="B1319" s="2" t="s">
        <v>126</v>
      </c>
      <c r="C1319" s="2" t="s">
        <v>127</v>
      </c>
      <c r="D1319" s="2" t="s">
        <v>25</v>
      </c>
      <c r="E1319" s="2" t="s">
        <v>52</v>
      </c>
      <c r="F1319" s="3">
        <v>28.66</v>
      </c>
      <c r="G1319" s="4">
        <v>45166.0</v>
      </c>
      <c r="H1319" s="5">
        <f>IFERROR(__xludf.DUMMYFUNCTION("SPLIT(G1319,""/"",TRUE)"),28.0)</f>
        <v>28</v>
      </c>
      <c r="I1319" s="5">
        <f>IFERROR(__xludf.DUMMYFUNCTION("""COMPUTED_VALUE"""),8.0)</f>
        <v>8</v>
      </c>
      <c r="J1319" s="5">
        <f>IFERROR(__xludf.DUMMYFUNCTION("""COMPUTED_VALUE"""),2023.0)</f>
        <v>2023</v>
      </c>
      <c r="N1319" s="6">
        <f>STANDARDIZE(F:F,'Estatística'!$E$2,$M$2)</f>
        <v>0.1769229694</v>
      </c>
      <c r="O1319" s="6">
        <f>STANDARDIZE(F:F,'Estatística'!$C$2,$L$2)</f>
        <v>0.3464168144</v>
      </c>
    </row>
    <row r="1320" ht="15.75" customHeight="1">
      <c r="A1320" s="1">
        <v>20.0</v>
      </c>
      <c r="B1320" s="2" t="s">
        <v>141</v>
      </c>
      <c r="C1320" s="2" t="s">
        <v>142</v>
      </c>
      <c r="D1320" s="2" t="s">
        <v>25</v>
      </c>
      <c r="E1320" s="2" t="s">
        <v>32</v>
      </c>
      <c r="F1320" s="3">
        <v>54.2</v>
      </c>
      <c r="G1320" s="4">
        <v>45170.0</v>
      </c>
      <c r="H1320" s="5">
        <f>IFERROR(__xludf.DUMMYFUNCTION("SPLIT(G1320,""/"",TRUE)"),1.0)</f>
        <v>1</v>
      </c>
      <c r="I1320" s="5">
        <f>IFERROR(__xludf.DUMMYFUNCTION("""COMPUTED_VALUE"""),9.0)</f>
        <v>9</v>
      </c>
      <c r="J1320" s="5">
        <f>IFERROR(__xludf.DUMMYFUNCTION("""COMPUTED_VALUE"""),2023.0)</f>
        <v>2023</v>
      </c>
      <c r="N1320" s="6">
        <f>STANDARDIZE(F:F,'Estatística'!$E$2,$M$2)</f>
        <v>1.585740334</v>
      </c>
      <c r="O1320" s="6">
        <f>STANDARDIZE(F:F,'Estatística'!$C$2,$L$2)</f>
        <v>0.6697898202</v>
      </c>
    </row>
    <row r="1321" ht="15.75" customHeight="1">
      <c r="A1321" s="1">
        <v>32.0</v>
      </c>
      <c r="B1321" s="2" t="s">
        <v>126</v>
      </c>
      <c r="C1321" s="2" t="s">
        <v>127</v>
      </c>
      <c r="D1321" s="2" t="s">
        <v>25</v>
      </c>
      <c r="E1321" s="2" t="s">
        <v>28</v>
      </c>
      <c r="F1321" s="3">
        <v>37.81</v>
      </c>
      <c r="G1321" s="4">
        <v>45170.0</v>
      </c>
      <c r="H1321" s="5">
        <f>IFERROR(__xludf.DUMMYFUNCTION("SPLIT(G1321,""/"",TRUE)"),1.0)</f>
        <v>1</v>
      </c>
      <c r="I1321" s="5">
        <f>IFERROR(__xludf.DUMMYFUNCTION("""COMPUTED_VALUE"""),9.0)</f>
        <v>9</v>
      </c>
      <c r="J1321" s="5">
        <f>IFERROR(__xludf.DUMMYFUNCTION("""COMPUTED_VALUE"""),2023.0)</f>
        <v>2023</v>
      </c>
      <c r="N1321" s="6">
        <f>STANDARDIZE(F:F,'Estatística'!$E$2,$M$2)</f>
        <v>0.6816480627</v>
      </c>
      <c r="O1321" s="6">
        <f>STANDARDIZE(F:F,'Estatística'!$C$2,$L$2)</f>
        <v>0.4622689288</v>
      </c>
    </row>
    <row r="1322" ht="15.75" customHeight="1">
      <c r="A1322" s="1">
        <v>61.0</v>
      </c>
      <c r="B1322" s="2" t="s">
        <v>86</v>
      </c>
      <c r="C1322" s="2" t="s">
        <v>87</v>
      </c>
      <c r="D1322" s="2" t="s">
        <v>25</v>
      </c>
      <c r="E1322" s="2" t="s">
        <v>51</v>
      </c>
      <c r="F1322" s="3">
        <v>71.8</v>
      </c>
      <c r="G1322" s="4">
        <v>45170.0</v>
      </c>
      <c r="H1322" s="5">
        <f>IFERROR(__xludf.DUMMYFUNCTION("SPLIT(G1322,""/"",TRUE)"),1.0)</f>
        <v>1</v>
      </c>
      <c r="I1322" s="5">
        <f>IFERROR(__xludf.DUMMYFUNCTION("""COMPUTED_VALUE"""),9.0)</f>
        <v>9</v>
      </c>
      <c r="J1322" s="5">
        <f>IFERROR(__xludf.DUMMYFUNCTION("""COMPUTED_VALUE"""),2023.0)</f>
        <v>2023</v>
      </c>
      <c r="N1322" s="6">
        <f>STANDARDIZE(F:F,'Estatística'!$E$2,$M$2)</f>
        <v>2.556577672</v>
      </c>
      <c r="O1322" s="6">
        <f>STANDARDIZE(F:F,'Estatística'!$C$2,$L$2)</f>
        <v>0.8926310458</v>
      </c>
    </row>
    <row r="1323" ht="15.75" customHeight="1">
      <c r="A1323" s="1">
        <v>66.0</v>
      </c>
      <c r="B1323" s="2" t="s">
        <v>130</v>
      </c>
      <c r="C1323" s="2" t="s">
        <v>138</v>
      </c>
      <c r="D1323" s="2" t="s">
        <v>25</v>
      </c>
      <c r="E1323" s="2" t="s">
        <v>57</v>
      </c>
      <c r="F1323" s="3">
        <v>17.77</v>
      </c>
      <c r="G1323" s="4">
        <v>45170.0</v>
      </c>
      <c r="H1323" s="5">
        <f>IFERROR(__xludf.DUMMYFUNCTION("SPLIT(G1323,""/"",TRUE)"),1.0)</f>
        <v>1</v>
      </c>
      <c r="I1323" s="5">
        <f>IFERROR(__xludf.DUMMYFUNCTION("""COMPUTED_VALUE"""),9.0)</f>
        <v>9</v>
      </c>
      <c r="J1323" s="5">
        <f>IFERROR(__xludf.DUMMYFUNCTION("""COMPUTED_VALUE"""),2023.0)</f>
        <v>2023</v>
      </c>
      <c r="N1323" s="6">
        <f>STANDARDIZE(F:F,'Estatística'!$E$2,$M$2)</f>
        <v>-0.4237826335</v>
      </c>
      <c r="O1323" s="6">
        <f>STANDARDIZE(F:F,'Estatística'!$C$2,$L$2)</f>
        <v>0.208533806</v>
      </c>
    </row>
    <row r="1324" ht="15.75" customHeight="1">
      <c r="A1324" s="1">
        <v>6.0</v>
      </c>
      <c r="B1324" s="2" t="s">
        <v>163</v>
      </c>
      <c r="C1324" s="2" t="s">
        <v>164</v>
      </c>
      <c r="D1324" s="2" t="s">
        <v>19</v>
      </c>
      <c r="E1324" s="2" t="s">
        <v>26</v>
      </c>
      <c r="F1324" s="3">
        <v>44.27</v>
      </c>
      <c r="G1324" s="4">
        <v>45170.0</v>
      </c>
      <c r="H1324" s="5">
        <f>IFERROR(__xludf.DUMMYFUNCTION("SPLIT(G1324,""/"",TRUE)"),1.0)</f>
        <v>1</v>
      </c>
      <c r="I1324" s="5">
        <f>IFERROR(__xludf.DUMMYFUNCTION("""COMPUTED_VALUE"""),9.0)</f>
        <v>9</v>
      </c>
      <c r="J1324" s="5">
        <f>IFERROR(__xludf.DUMMYFUNCTION("""COMPUTED_VALUE"""),2023.0)</f>
        <v>2023</v>
      </c>
      <c r="N1324" s="6">
        <f>STANDARDIZE(F:F,'Estatística'!$E$2,$M$2)</f>
        <v>1.037989495</v>
      </c>
      <c r="O1324" s="6">
        <f>STANDARDIZE(F:F,'Estatística'!$C$2,$L$2)</f>
        <v>0.5440617878</v>
      </c>
    </row>
    <row r="1325" ht="15.75" customHeight="1">
      <c r="A1325" s="1">
        <v>21.0</v>
      </c>
      <c r="B1325" s="2" t="s">
        <v>166</v>
      </c>
      <c r="C1325" s="2" t="s">
        <v>167</v>
      </c>
      <c r="D1325" s="2" t="s">
        <v>25</v>
      </c>
      <c r="E1325" s="2" t="s">
        <v>41</v>
      </c>
      <c r="F1325" s="3">
        <v>14.85</v>
      </c>
      <c r="G1325" s="4">
        <v>45170.0</v>
      </c>
      <c r="H1325" s="5">
        <f>IFERROR(__xludf.DUMMYFUNCTION("SPLIT(G1325,""/"",TRUE)"),1.0)</f>
        <v>1</v>
      </c>
      <c r="I1325" s="5">
        <f>IFERROR(__xludf.DUMMYFUNCTION("""COMPUTED_VALUE"""),9.0)</f>
        <v>9</v>
      </c>
      <c r="J1325" s="5">
        <f>IFERROR(__xludf.DUMMYFUNCTION("""COMPUTED_VALUE"""),2023.0)</f>
        <v>2023</v>
      </c>
      <c r="N1325" s="6">
        <f>STANDARDIZE(F:F,'Estatística'!$E$2,$M$2)</f>
        <v>-0.5848533736</v>
      </c>
      <c r="O1325" s="6">
        <f>STANDARDIZE(F:F,'Estatística'!$C$2,$L$2)</f>
        <v>0.1715624209</v>
      </c>
    </row>
    <row r="1326" ht="15.75" customHeight="1">
      <c r="A1326" s="1">
        <v>13.0</v>
      </c>
      <c r="B1326" s="2" t="s">
        <v>117</v>
      </c>
      <c r="C1326" s="2" t="s">
        <v>118</v>
      </c>
      <c r="D1326" s="2" t="s">
        <v>19</v>
      </c>
      <c r="E1326" s="2" t="s">
        <v>45</v>
      </c>
      <c r="F1326" s="3">
        <v>1.37</v>
      </c>
      <c r="G1326" s="4">
        <v>45171.0</v>
      </c>
      <c r="H1326" s="5">
        <f>IFERROR(__xludf.DUMMYFUNCTION("SPLIT(G1326,""/"",TRUE)"),2.0)</f>
        <v>2</v>
      </c>
      <c r="I1326" s="5">
        <f>IFERROR(__xludf.DUMMYFUNCTION("""COMPUTED_VALUE"""),9.0)</f>
        <v>9</v>
      </c>
      <c r="J1326" s="5">
        <f>IFERROR(__xludf.DUMMYFUNCTION("""COMPUTED_VALUE"""),2023.0)</f>
        <v>2023</v>
      </c>
      <c r="N1326" s="6">
        <f>STANDARDIZE(F:F,'Estatística'!$E$2,$M$2)</f>
        <v>-1.328426517</v>
      </c>
      <c r="O1326" s="6">
        <f>STANDARDIZE(F:F,'Estatística'!$C$2,$L$2)</f>
        <v>0.0008863003292</v>
      </c>
    </row>
    <row r="1327" ht="15.75" customHeight="1">
      <c r="A1327" s="1">
        <v>70.0</v>
      </c>
      <c r="B1327" s="2" t="s">
        <v>132</v>
      </c>
      <c r="C1327" s="2" t="s">
        <v>133</v>
      </c>
      <c r="D1327" s="2" t="s">
        <v>19</v>
      </c>
      <c r="E1327" s="2" t="s">
        <v>38</v>
      </c>
      <c r="F1327" s="3">
        <v>2.19</v>
      </c>
      <c r="G1327" s="4">
        <v>45172.0</v>
      </c>
      <c r="H1327" s="5">
        <f>IFERROR(__xludf.DUMMYFUNCTION("SPLIT(G1327,""/"",TRUE)"),3.0)</f>
        <v>3</v>
      </c>
      <c r="I1327" s="5">
        <f>IFERROR(__xludf.DUMMYFUNCTION("""COMPUTED_VALUE"""),9.0)</f>
        <v>9</v>
      </c>
      <c r="J1327" s="5">
        <f>IFERROR(__xludf.DUMMYFUNCTION("""COMPUTED_VALUE"""),2023.0)</f>
        <v>2023</v>
      </c>
      <c r="N1327" s="6">
        <f>STANDARDIZE(F:F,'Estatística'!$E$2,$M$2)</f>
        <v>-1.283194322</v>
      </c>
      <c r="O1327" s="6">
        <f>STANDARDIZE(F:F,'Estatística'!$C$2,$L$2)</f>
        <v>0.01126867561</v>
      </c>
    </row>
    <row r="1328" ht="15.75" customHeight="1">
      <c r="A1328" s="1">
        <v>85.0</v>
      </c>
      <c r="B1328" s="2" t="s">
        <v>178</v>
      </c>
      <c r="C1328" s="2" t="s">
        <v>179</v>
      </c>
      <c r="D1328" s="2" t="s">
        <v>19</v>
      </c>
      <c r="E1328" s="2" t="s">
        <v>70</v>
      </c>
      <c r="F1328" s="3">
        <v>12.48</v>
      </c>
      <c r="G1328" s="4">
        <v>45172.0</v>
      </c>
      <c r="H1328" s="5">
        <f>IFERROR(__xludf.DUMMYFUNCTION("SPLIT(G1328,""/"",TRUE)"),3.0)</f>
        <v>3</v>
      </c>
      <c r="I1328" s="5">
        <f>IFERROR(__xludf.DUMMYFUNCTION("""COMPUTED_VALUE"""),9.0)</f>
        <v>9</v>
      </c>
      <c r="J1328" s="5">
        <f>IFERROR(__xludf.DUMMYFUNCTION("""COMPUTED_VALUE"""),2023.0)</f>
        <v>2023</v>
      </c>
      <c r="N1328" s="6">
        <f>STANDARDIZE(F:F,'Estatística'!$E$2,$M$2)</f>
        <v>-0.715585447</v>
      </c>
      <c r="O1328" s="6">
        <f>STANDARDIZE(F:F,'Estatística'!$C$2,$L$2)</f>
        <v>0.141554824</v>
      </c>
    </row>
    <row r="1329" ht="15.75" customHeight="1">
      <c r="A1329" s="1">
        <v>26.0</v>
      </c>
      <c r="B1329" s="2" t="s">
        <v>191</v>
      </c>
      <c r="C1329" s="2" t="s">
        <v>192</v>
      </c>
      <c r="D1329" s="2" t="s">
        <v>25</v>
      </c>
      <c r="E1329" s="2" t="s">
        <v>20</v>
      </c>
      <c r="F1329" s="3">
        <v>10.76</v>
      </c>
      <c r="G1329" s="4">
        <v>45172.0</v>
      </c>
      <c r="H1329" s="5">
        <f>IFERROR(__xludf.DUMMYFUNCTION("SPLIT(G1329,""/"",TRUE)"),3.0)</f>
        <v>3</v>
      </c>
      <c r="I1329" s="5">
        <f>IFERROR(__xludf.DUMMYFUNCTION("""COMPUTED_VALUE"""),9.0)</f>
        <v>9</v>
      </c>
      <c r="J1329" s="5">
        <f>IFERROR(__xludf.DUMMYFUNCTION("""COMPUTED_VALUE"""),2023.0)</f>
        <v>2023</v>
      </c>
      <c r="N1329" s="6">
        <f>STANDARDIZE(F:F,'Estatística'!$E$2,$M$2)</f>
        <v>-0.8104627323</v>
      </c>
      <c r="O1329" s="6">
        <f>STANDARDIZE(F:F,'Estatística'!$C$2,$L$2)</f>
        <v>0.1197771588</v>
      </c>
    </row>
    <row r="1330" ht="15.75" customHeight="1">
      <c r="A1330" s="1">
        <v>18.0</v>
      </c>
      <c r="B1330" s="2" t="s">
        <v>143</v>
      </c>
      <c r="C1330" s="2" t="s">
        <v>220</v>
      </c>
      <c r="D1330" s="2" t="s">
        <v>19</v>
      </c>
      <c r="E1330" s="2" t="s">
        <v>27</v>
      </c>
      <c r="F1330" s="3">
        <v>10.14</v>
      </c>
      <c r="G1330" s="4">
        <v>45172.0</v>
      </c>
      <c r="H1330" s="5">
        <f>IFERROR(__xludf.DUMMYFUNCTION("SPLIT(G1330,""/"",TRUE)"),3.0)</f>
        <v>3</v>
      </c>
      <c r="I1330" s="5">
        <f>IFERROR(__xludf.DUMMYFUNCTION("""COMPUTED_VALUE"""),9.0)</f>
        <v>9</v>
      </c>
      <c r="J1330" s="5">
        <f>IFERROR(__xludf.DUMMYFUNCTION("""COMPUTED_VALUE"""),2023.0)</f>
        <v>2023</v>
      </c>
      <c r="N1330" s="6">
        <f>STANDARDIZE(F:F,'Estatística'!$E$2,$M$2)</f>
        <v>-0.844662684</v>
      </c>
      <c r="O1330" s="6">
        <f>STANDARDIZE(F:F,'Estatística'!$C$2,$L$2)</f>
        <v>0.1119270701</v>
      </c>
    </row>
    <row r="1331" ht="15.75" customHeight="1">
      <c r="A1331" s="1">
        <v>97.0</v>
      </c>
      <c r="B1331" s="2" t="s">
        <v>60</v>
      </c>
      <c r="C1331" s="2" t="s">
        <v>61</v>
      </c>
      <c r="D1331" s="2" t="s">
        <v>19</v>
      </c>
      <c r="E1331" s="2" t="s">
        <v>26</v>
      </c>
      <c r="F1331" s="3">
        <v>39.52</v>
      </c>
      <c r="G1331" s="4">
        <v>45172.0</v>
      </c>
      <c r="H1331" s="5">
        <f>IFERROR(__xludf.DUMMYFUNCTION("SPLIT(G1331,""/"",TRUE)"),3.0)</f>
        <v>3</v>
      </c>
      <c r="I1331" s="5">
        <f>IFERROR(__xludf.DUMMYFUNCTION("""COMPUTED_VALUE"""),9.0)</f>
        <v>9</v>
      </c>
      <c r="J1331" s="5">
        <f>IFERROR(__xludf.DUMMYFUNCTION("""COMPUTED_VALUE"""),2023.0)</f>
        <v>2023</v>
      </c>
      <c r="N1331" s="6">
        <f>STANDARDIZE(F:F,'Estatística'!$E$2,$M$2)</f>
        <v>0.7759737359</v>
      </c>
      <c r="O1331" s="6">
        <f>STANDARDIZE(F:F,'Estatística'!$C$2,$L$2)</f>
        <v>0.4839199797</v>
      </c>
    </row>
    <row r="1332" ht="15.75" customHeight="1">
      <c r="A1332" s="1">
        <v>37.0</v>
      </c>
      <c r="B1332" s="2" t="s">
        <v>225</v>
      </c>
      <c r="C1332" s="2" t="s">
        <v>226</v>
      </c>
      <c r="D1332" s="2" t="s">
        <v>19</v>
      </c>
      <c r="E1332" s="2" t="s">
        <v>27</v>
      </c>
      <c r="F1332" s="3">
        <v>12.11</v>
      </c>
      <c r="G1332" s="4">
        <v>45172.0</v>
      </c>
      <c r="H1332" s="5">
        <f>IFERROR(__xludf.DUMMYFUNCTION("SPLIT(G1332,""/"",TRUE)"),3.0)</f>
        <v>3</v>
      </c>
      <c r="I1332" s="5">
        <f>IFERROR(__xludf.DUMMYFUNCTION("""COMPUTED_VALUE"""),9.0)</f>
        <v>9</v>
      </c>
      <c r="J1332" s="5">
        <f>IFERROR(__xludf.DUMMYFUNCTION("""COMPUTED_VALUE"""),2023.0)</f>
        <v>2023</v>
      </c>
      <c r="N1332" s="6">
        <f>STANDARDIZE(F:F,'Estatística'!$E$2,$M$2)</f>
        <v>-0.7359950956</v>
      </c>
      <c r="O1332" s="6">
        <f>STANDARDIZE(F:F,'Estatística'!$C$2,$L$2)</f>
        <v>0.1368700937</v>
      </c>
    </row>
    <row r="1333" ht="15.75" customHeight="1">
      <c r="A1333" s="1">
        <v>66.0</v>
      </c>
      <c r="B1333" s="2" t="s">
        <v>130</v>
      </c>
      <c r="C1333" s="2" t="s">
        <v>138</v>
      </c>
      <c r="D1333" s="2" t="s">
        <v>25</v>
      </c>
      <c r="E1333" s="2" t="s">
        <v>38</v>
      </c>
      <c r="F1333" s="3">
        <v>3.32</v>
      </c>
      <c r="G1333" s="4">
        <v>45173.0</v>
      </c>
      <c r="H1333" s="5">
        <f>IFERROR(__xludf.DUMMYFUNCTION("SPLIT(G1333,""/"",TRUE)"),4.0)</f>
        <v>4</v>
      </c>
      <c r="I1333" s="5">
        <f>IFERROR(__xludf.DUMMYFUNCTION("""COMPUTED_VALUE"""),9.0)</f>
        <v>9</v>
      </c>
      <c r="J1333" s="5">
        <f>IFERROR(__xludf.DUMMYFUNCTION("""COMPUTED_VALUE"""),2023.0)</f>
        <v>2023</v>
      </c>
      <c r="N1333" s="6">
        <f>STANDARDIZE(F:F,'Estatística'!$E$2,$M$2)</f>
        <v>-1.220862152</v>
      </c>
      <c r="O1333" s="6">
        <f>STANDARDIZE(F:F,'Estatística'!$C$2,$L$2)</f>
        <v>0.02557609521</v>
      </c>
    </row>
    <row r="1334" ht="15.75" customHeight="1">
      <c r="A1334" s="1">
        <v>45.0</v>
      </c>
      <c r="B1334" s="2" t="s">
        <v>201</v>
      </c>
      <c r="C1334" s="2" t="s">
        <v>202</v>
      </c>
      <c r="D1334" s="2" t="s">
        <v>19</v>
      </c>
      <c r="E1334" s="2" t="s">
        <v>52</v>
      </c>
      <c r="F1334" s="3">
        <v>26.03</v>
      </c>
      <c r="G1334" s="4">
        <v>45173.0</v>
      </c>
      <c r="H1334" s="5">
        <f>IFERROR(__xludf.DUMMYFUNCTION("SPLIT(G1334,""/"",TRUE)"),4.0)</f>
        <v>4</v>
      </c>
      <c r="I1334" s="5">
        <f>IFERROR(__xludf.DUMMYFUNCTION("""COMPUTED_VALUE"""),9.0)</f>
        <v>9</v>
      </c>
      <c r="J1334" s="5">
        <f>IFERROR(__xludf.DUMMYFUNCTION("""COMPUTED_VALUE"""),2023.0)</f>
        <v>2023</v>
      </c>
      <c r="N1334" s="6">
        <f>STANDARDIZE(F:F,'Estatística'!$E$2,$M$2)</f>
        <v>0.03184898081</v>
      </c>
      <c r="O1334" s="6">
        <f>STANDARDIZE(F:F,'Estatística'!$C$2,$L$2)</f>
        <v>0.3131172449</v>
      </c>
    </row>
    <row r="1335" ht="15.75" customHeight="1">
      <c r="A1335" s="1">
        <v>99.0</v>
      </c>
      <c r="B1335" s="2" t="s">
        <v>62</v>
      </c>
      <c r="C1335" s="2" t="s">
        <v>63</v>
      </c>
      <c r="D1335" s="2" t="s">
        <v>25</v>
      </c>
      <c r="E1335" s="2" t="s">
        <v>26</v>
      </c>
      <c r="F1335" s="3">
        <v>43.57</v>
      </c>
      <c r="G1335" s="4">
        <v>45173.0</v>
      </c>
      <c r="H1335" s="5">
        <f>IFERROR(__xludf.DUMMYFUNCTION("SPLIT(G1335,""/"",TRUE)"),4.0)</f>
        <v>4</v>
      </c>
      <c r="I1335" s="5">
        <f>IFERROR(__xludf.DUMMYFUNCTION("""COMPUTED_VALUE"""),9.0)</f>
        <v>9</v>
      </c>
      <c r="J1335" s="5">
        <f>IFERROR(__xludf.DUMMYFUNCTION("""COMPUTED_VALUE"""),2023.0)</f>
        <v>2023</v>
      </c>
      <c r="N1335" s="6">
        <f>STANDARDIZE(F:F,'Estatística'!$E$2,$M$2)</f>
        <v>0.999376646</v>
      </c>
      <c r="O1335" s="6">
        <f>STANDARDIZE(F:F,'Estatística'!$C$2,$L$2)</f>
        <v>0.5351987845</v>
      </c>
    </row>
    <row r="1336" ht="15.75" customHeight="1">
      <c r="A1336" s="1">
        <v>84.0</v>
      </c>
      <c r="B1336" s="2" t="s">
        <v>121</v>
      </c>
      <c r="C1336" s="2" t="s">
        <v>122</v>
      </c>
      <c r="D1336" s="2" t="s">
        <v>25</v>
      </c>
      <c r="E1336" s="2" t="s">
        <v>45</v>
      </c>
      <c r="F1336" s="3">
        <v>1.36</v>
      </c>
      <c r="G1336" s="4">
        <v>45173.0</v>
      </c>
      <c r="H1336" s="5">
        <f>IFERROR(__xludf.DUMMYFUNCTION("SPLIT(G1336,""/"",TRUE)"),4.0)</f>
        <v>4</v>
      </c>
      <c r="I1336" s="5">
        <f>IFERROR(__xludf.DUMMYFUNCTION("""COMPUTED_VALUE"""),9.0)</f>
        <v>9</v>
      </c>
      <c r="J1336" s="5">
        <f>IFERROR(__xludf.DUMMYFUNCTION("""COMPUTED_VALUE"""),2023.0)</f>
        <v>2023</v>
      </c>
      <c r="N1336" s="6">
        <f>STANDARDIZE(F:F,'Estatística'!$E$2,$M$2)</f>
        <v>-1.328978129</v>
      </c>
      <c r="O1336" s="6">
        <f>STANDARDIZE(F:F,'Estatística'!$C$2,$L$2)</f>
        <v>0.0007596859965</v>
      </c>
    </row>
    <row r="1337" ht="15.75" customHeight="1">
      <c r="A1337" s="1">
        <v>74.0</v>
      </c>
      <c r="B1337" s="2" t="s">
        <v>17</v>
      </c>
      <c r="C1337" s="2" t="s">
        <v>104</v>
      </c>
      <c r="D1337" s="2" t="s">
        <v>19</v>
      </c>
      <c r="E1337" s="2" t="s">
        <v>38</v>
      </c>
      <c r="F1337" s="3">
        <v>3.28</v>
      </c>
      <c r="G1337" s="4">
        <v>45173.0</v>
      </c>
      <c r="H1337" s="5">
        <f>IFERROR(__xludf.DUMMYFUNCTION("SPLIT(G1337,""/"",TRUE)"),4.0)</f>
        <v>4</v>
      </c>
      <c r="I1337" s="5">
        <f>IFERROR(__xludf.DUMMYFUNCTION("""COMPUTED_VALUE"""),9.0)</f>
        <v>9</v>
      </c>
      <c r="J1337" s="5">
        <f>IFERROR(__xludf.DUMMYFUNCTION("""COMPUTED_VALUE"""),2023.0)</f>
        <v>2023</v>
      </c>
      <c r="N1337" s="6">
        <f>STANDARDIZE(F:F,'Estatística'!$E$2,$M$2)</f>
        <v>-1.223068601</v>
      </c>
      <c r="O1337" s="6">
        <f>STANDARDIZE(F:F,'Estatística'!$C$2,$L$2)</f>
        <v>0.02506963788</v>
      </c>
    </row>
    <row r="1338" ht="15.75" customHeight="1">
      <c r="A1338" s="1">
        <v>70.0</v>
      </c>
      <c r="B1338" s="2" t="s">
        <v>132</v>
      </c>
      <c r="C1338" s="2" t="s">
        <v>133</v>
      </c>
      <c r="D1338" s="2" t="s">
        <v>19</v>
      </c>
      <c r="E1338" s="2" t="s">
        <v>33</v>
      </c>
      <c r="F1338" s="3">
        <v>34.23</v>
      </c>
      <c r="G1338" s="4">
        <v>45174.0</v>
      </c>
      <c r="H1338" s="5">
        <f>IFERROR(__xludf.DUMMYFUNCTION("SPLIT(G1338,""/"",TRUE)"),5.0)</f>
        <v>5</v>
      </c>
      <c r="I1338" s="5">
        <f>IFERROR(__xludf.DUMMYFUNCTION("""COMPUTED_VALUE"""),9.0)</f>
        <v>9</v>
      </c>
      <c r="J1338" s="5">
        <f>IFERROR(__xludf.DUMMYFUNCTION("""COMPUTED_VALUE"""),2023.0)</f>
        <v>2023</v>
      </c>
      <c r="N1338" s="6">
        <f>STANDARDIZE(F:F,'Estatística'!$E$2,$M$2)</f>
        <v>0.4841709224</v>
      </c>
      <c r="O1338" s="6">
        <f>STANDARDIZE(F:F,'Estatística'!$C$2,$L$2)</f>
        <v>0.4169409977</v>
      </c>
    </row>
    <row r="1339" ht="15.75" customHeight="1">
      <c r="A1339" s="1">
        <v>47.0</v>
      </c>
      <c r="B1339" s="2" t="s">
        <v>100</v>
      </c>
      <c r="C1339" s="2" t="s">
        <v>101</v>
      </c>
      <c r="D1339" s="2" t="s">
        <v>19</v>
      </c>
      <c r="E1339" s="2" t="s">
        <v>70</v>
      </c>
      <c r="F1339" s="3">
        <v>10.91</v>
      </c>
      <c r="G1339" s="4">
        <v>45174.0</v>
      </c>
      <c r="H1339" s="5">
        <f>IFERROR(__xludf.DUMMYFUNCTION("SPLIT(G1339,""/"",TRUE)"),5.0)</f>
        <v>5</v>
      </c>
      <c r="I1339" s="5">
        <f>IFERROR(__xludf.DUMMYFUNCTION("""COMPUTED_VALUE"""),9.0)</f>
        <v>9</v>
      </c>
      <c r="J1339" s="5">
        <f>IFERROR(__xludf.DUMMYFUNCTION("""COMPUTED_VALUE"""),2023.0)</f>
        <v>2023</v>
      </c>
      <c r="N1339" s="6">
        <f>STANDARDIZE(F:F,'Estatística'!$E$2,$M$2)</f>
        <v>-0.8021885504</v>
      </c>
      <c r="O1339" s="6">
        <f>STANDARDIZE(F:F,'Estatística'!$C$2,$L$2)</f>
        <v>0.1216763738</v>
      </c>
    </row>
    <row r="1340" ht="15.75" customHeight="1">
      <c r="A1340" s="1">
        <v>44.0</v>
      </c>
      <c r="B1340" s="2" t="s">
        <v>195</v>
      </c>
      <c r="C1340" s="2" t="s">
        <v>196</v>
      </c>
      <c r="D1340" s="2" t="s">
        <v>19</v>
      </c>
      <c r="E1340" s="2" t="s">
        <v>33</v>
      </c>
      <c r="F1340" s="3">
        <v>28.65</v>
      </c>
      <c r="G1340" s="4">
        <v>45174.0</v>
      </c>
      <c r="H1340" s="5">
        <f>IFERROR(__xludf.DUMMYFUNCTION("SPLIT(G1340,""/"",TRUE)"),5.0)</f>
        <v>5</v>
      </c>
      <c r="I1340" s="5">
        <f>IFERROR(__xludf.DUMMYFUNCTION("""COMPUTED_VALUE"""),9.0)</f>
        <v>9</v>
      </c>
      <c r="J1340" s="5">
        <f>IFERROR(__xludf.DUMMYFUNCTION("""COMPUTED_VALUE"""),2023.0)</f>
        <v>2023</v>
      </c>
      <c r="N1340" s="6">
        <f>STANDARDIZE(F:F,'Estatística'!$E$2,$M$2)</f>
        <v>0.1763713573</v>
      </c>
      <c r="O1340" s="6">
        <f>STANDARDIZE(F:F,'Estatística'!$C$2,$L$2)</f>
        <v>0.3462902001</v>
      </c>
    </row>
    <row r="1341" ht="15.75" customHeight="1">
      <c r="A1341" s="1">
        <v>74.0</v>
      </c>
      <c r="B1341" s="2" t="s">
        <v>17</v>
      </c>
      <c r="C1341" s="2" t="s">
        <v>104</v>
      </c>
      <c r="D1341" s="2" t="s">
        <v>19</v>
      </c>
      <c r="E1341" s="2" t="s">
        <v>31</v>
      </c>
      <c r="F1341" s="3">
        <v>18.53</v>
      </c>
      <c r="G1341" s="4">
        <v>45174.0</v>
      </c>
      <c r="H1341" s="5">
        <f>IFERROR(__xludf.DUMMYFUNCTION("SPLIT(G1341,""/"",TRUE)"),5.0)</f>
        <v>5</v>
      </c>
      <c r="I1341" s="5">
        <f>IFERROR(__xludf.DUMMYFUNCTION("""COMPUTED_VALUE"""),9.0)</f>
        <v>9</v>
      </c>
      <c r="J1341" s="5">
        <f>IFERROR(__xludf.DUMMYFUNCTION("""COMPUTED_VALUE"""),2023.0)</f>
        <v>2023</v>
      </c>
      <c r="N1341" s="6">
        <f>STANDARDIZE(F:F,'Estatística'!$E$2,$M$2)</f>
        <v>-0.3818601121</v>
      </c>
      <c r="O1341" s="6">
        <f>STANDARDIZE(F:F,'Estatística'!$C$2,$L$2)</f>
        <v>0.2181564953</v>
      </c>
    </row>
    <row r="1342" ht="15.75" customHeight="1">
      <c r="A1342" s="1">
        <v>34.0</v>
      </c>
      <c r="B1342" s="2" t="s">
        <v>157</v>
      </c>
      <c r="C1342" s="2" t="s">
        <v>158</v>
      </c>
      <c r="D1342" s="2" t="s">
        <v>19</v>
      </c>
      <c r="E1342" s="2" t="s">
        <v>21</v>
      </c>
      <c r="F1342" s="3">
        <v>12.62</v>
      </c>
      <c r="G1342" s="4">
        <v>45174.0</v>
      </c>
      <c r="H1342" s="5">
        <f>IFERROR(__xludf.DUMMYFUNCTION("SPLIT(G1342,""/"",TRUE)"),5.0)</f>
        <v>5</v>
      </c>
      <c r="I1342" s="5">
        <f>IFERROR(__xludf.DUMMYFUNCTION("""COMPUTED_VALUE"""),9.0)</f>
        <v>9</v>
      </c>
      <c r="J1342" s="5">
        <f>IFERROR(__xludf.DUMMYFUNCTION("""COMPUTED_VALUE"""),2023.0)</f>
        <v>2023</v>
      </c>
      <c r="N1342" s="6">
        <f>STANDARDIZE(F:F,'Estatística'!$E$2,$M$2)</f>
        <v>-0.7078628773</v>
      </c>
      <c r="O1342" s="6">
        <f>STANDARDIZE(F:F,'Estatística'!$C$2,$L$2)</f>
        <v>0.1433274247</v>
      </c>
    </row>
    <row r="1343" ht="15.75" customHeight="1">
      <c r="A1343" s="1">
        <v>100.0</v>
      </c>
      <c r="B1343" s="2" t="s">
        <v>46</v>
      </c>
      <c r="C1343" s="2" t="s">
        <v>47</v>
      </c>
      <c r="D1343" s="2" t="s">
        <v>25</v>
      </c>
      <c r="E1343" s="2" t="s">
        <v>27</v>
      </c>
      <c r="F1343" s="3">
        <v>12.86</v>
      </c>
      <c r="G1343" s="4">
        <v>45174.0</v>
      </c>
      <c r="H1343" s="5">
        <f>IFERROR(__xludf.DUMMYFUNCTION("SPLIT(G1343,""/"",TRUE)"),5.0)</f>
        <v>5</v>
      </c>
      <c r="I1343" s="5">
        <f>IFERROR(__xludf.DUMMYFUNCTION("""COMPUTED_VALUE"""),9.0)</f>
        <v>9</v>
      </c>
      <c r="J1343" s="5">
        <f>IFERROR(__xludf.DUMMYFUNCTION("""COMPUTED_VALUE"""),2023.0)</f>
        <v>2023</v>
      </c>
      <c r="N1343" s="6">
        <f>STANDARDIZE(F:F,'Estatística'!$E$2,$M$2)</f>
        <v>-0.6946241863</v>
      </c>
      <c r="O1343" s="6">
        <f>STANDARDIZE(F:F,'Estatística'!$C$2,$L$2)</f>
        <v>0.1463661687</v>
      </c>
    </row>
    <row r="1344" ht="15.75" customHeight="1">
      <c r="A1344" s="1">
        <v>13.0</v>
      </c>
      <c r="B1344" s="2" t="s">
        <v>117</v>
      </c>
      <c r="C1344" s="2" t="s">
        <v>118</v>
      </c>
      <c r="D1344" s="2" t="s">
        <v>25</v>
      </c>
      <c r="E1344" s="2" t="s">
        <v>32</v>
      </c>
      <c r="F1344" s="3">
        <v>44.27</v>
      </c>
      <c r="G1344" s="4">
        <v>45174.0</v>
      </c>
      <c r="H1344" s="5">
        <f>IFERROR(__xludf.DUMMYFUNCTION("SPLIT(G1344,""/"",TRUE)"),5.0)</f>
        <v>5</v>
      </c>
      <c r="I1344" s="5">
        <f>IFERROR(__xludf.DUMMYFUNCTION("""COMPUTED_VALUE"""),9.0)</f>
        <v>9</v>
      </c>
      <c r="J1344" s="5">
        <f>IFERROR(__xludf.DUMMYFUNCTION("""COMPUTED_VALUE"""),2023.0)</f>
        <v>2023</v>
      </c>
      <c r="N1344" s="6">
        <f>STANDARDIZE(F:F,'Estatística'!$E$2,$M$2)</f>
        <v>1.037989495</v>
      </c>
      <c r="O1344" s="6">
        <f>STANDARDIZE(F:F,'Estatística'!$C$2,$L$2)</f>
        <v>0.5440617878</v>
      </c>
    </row>
    <row r="1345" ht="15.75" customHeight="1">
      <c r="A1345" s="1">
        <v>77.0</v>
      </c>
      <c r="B1345" s="2" t="s">
        <v>17</v>
      </c>
      <c r="C1345" s="2" t="s">
        <v>149</v>
      </c>
      <c r="D1345" s="2" t="s">
        <v>25</v>
      </c>
      <c r="E1345" s="2" t="s">
        <v>38</v>
      </c>
      <c r="F1345" s="3">
        <v>4.8</v>
      </c>
      <c r="G1345" s="4">
        <v>45175.0</v>
      </c>
      <c r="H1345" s="5">
        <f>IFERROR(__xludf.DUMMYFUNCTION("SPLIT(G1345,""/"",TRUE)"),6.0)</f>
        <v>6</v>
      </c>
      <c r="I1345" s="5">
        <f>IFERROR(__xludf.DUMMYFUNCTION("""COMPUTED_VALUE"""),9.0)</f>
        <v>9</v>
      </c>
      <c r="J1345" s="5">
        <f>IFERROR(__xludf.DUMMYFUNCTION("""COMPUTED_VALUE"""),2023.0)</f>
        <v>2023</v>
      </c>
      <c r="N1345" s="6">
        <f>STANDARDIZE(F:F,'Estatística'!$E$2,$M$2)</f>
        <v>-1.139223558</v>
      </c>
      <c r="O1345" s="6">
        <f>STANDARDIZE(F:F,'Estatística'!$C$2,$L$2)</f>
        <v>0.04431501646</v>
      </c>
    </row>
    <row r="1346" ht="15.75" customHeight="1">
      <c r="A1346" s="1">
        <v>73.0</v>
      </c>
      <c r="B1346" s="2" t="s">
        <v>203</v>
      </c>
      <c r="C1346" s="2" t="s">
        <v>204</v>
      </c>
      <c r="D1346" s="2" t="s">
        <v>19</v>
      </c>
      <c r="E1346" s="2" t="s">
        <v>32</v>
      </c>
      <c r="F1346" s="3">
        <v>54.36</v>
      </c>
      <c r="G1346" s="4">
        <v>45175.0</v>
      </c>
      <c r="H1346" s="5">
        <f>IFERROR(__xludf.DUMMYFUNCTION("SPLIT(G1346,""/"",TRUE)"),6.0)</f>
        <v>6</v>
      </c>
      <c r="I1346" s="5">
        <f>IFERROR(__xludf.DUMMYFUNCTION("""COMPUTED_VALUE"""),9.0)</f>
        <v>9</v>
      </c>
      <c r="J1346" s="5">
        <f>IFERROR(__xludf.DUMMYFUNCTION("""COMPUTED_VALUE"""),2023.0)</f>
        <v>2023</v>
      </c>
      <c r="N1346" s="6">
        <f>STANDARDIZE(F:F,'Estatística'!$E$2,$M$2)</f>
        <v>1.594566128</v>
      </c>
      <c r="O1346" s="6">
        <f>STANDARDIZE(F:F,'Estatística'!$C$2,$L$2)</f>
        <v>0.6718156495</v>
      </c>
    </row>
    <row r="1347" ht="15.75" customHeight="1">
      <c r="A1347" s="1">
        <v>93.0</v>
      </c>
      <c r="B1347" s="2" t="s">
        <v>109</v>
      </c>
      <c r="C1347" s="2" t="s">
        <v>110</v>
      </c>
      <c r="D1347" s="2" t="s">
        <v>19</v>
      </c>
      <c r="E1347" s="2" t="s">
        <v>42</v>
      </c>
      <c r="F1347" s="3">
        <v>18.51</v>
      </c>
      <c r="G1347" s="4">
        <v>45176.0</v>
      </c>
      <c r="H1347" s="5">
        <f>IFERROR(__xludf.DUMMYFUNCTION("SPLIT(G1347,""/"",TRUE)"),7.0)</f>
        <v>7</v>
      </c>
      <c r="I1347" s="5">
        <f>IFERROR(__xludf.DUMMYFUNCTION("""COMPUTED_VALUE"""),9.0)</f>
        <v>9</v>
      </c>
      <c r="J1347" s="5">
        <f>IFERROR(__xludf.DUMMYFUNCTION("""COMPUTED_VALUE"""),2023.0)</f>
        <v>2023</v>
      </c>
      <c r="N1347" s="6">
        <f>STANDARDIZE(F:F,'Estatística'!$E$2,$M$2)</f>
        <v>-0.3829633363</v>
      </c>
      <c r="O1347" s="6">
        <f>STANDARDIZE(F:F,'Estatística'!$C$2,$L$2)</f>
        <v>0.2179032666</v>
      </c>
    </row>
    <row r="1348" ht="15.75" customHeight="1">
      <c r="A1348" s="1">
        <v>3.0</v>
      </c>
      <c r="B1348" s="2" t="s">
        <v>66</v>
      </c>
      <c r="C1348" s="2" t="s">
        <v>67</v>
      </c>
      <c r="D1348" s="2" t="s">
        <v>19</v>
      </c>
      <c r="E1348" s="2" t="s">
        <v>41</v>
      </c>
      <c r="F1348" s="3">
        <v>20.55</v>
      </c>
      <c r="G1348" s="4">
        <v>45176.0</v>
      </c>
      <c r="H1348" s="5">
        <f>IFERROR(__xludf.DUMMYFUNCTION("SPLIT(G1348,""/"",TRUE)"),7.0)</f>
        <v>7</v>
      </c>
      <c r="I1348" s="5">
        <f>IFERROR(__xludf.DUMMYFUNCTION("""COMPUTED_VALUE"""),9.0)</f>
        <v>9</v>
      </c>
      <c r="J1348" s="5">
        <f>IFERROR(__xludf.DUMMYFUNCTION("""COMPUTED_VALUE"""),2023.0)</f>
        <v>2023</v>
      </c>
      <c r="N1348" s="6">
        <f>STANDARDIZE(F:F,'Estatística'!$E$2,$M$2)</f>
        <v>-0.2704344631</v>
      </c>
      <c r="O1348" s="6">
        <f>STANDARDIZE(F:F,'Estatística'!$C$2,$L$2)</f>
        <v>0.2437325905</v>
      </c>
    </row>
    <row r="1349" ht="15.75" customHeight="1">
      <c r="A1349" s="1">
        <v>44.0</v>
      </c>
      <c r="B1349" s="2" t="s">
        <v>195</v>
      </c>
      <c r="C1349" s="2" t="s">
        <v>196</v>
      </c>
      <c r="D1349" s="2" t="s">
        <v>19</v>
      </c>
      <c r="E1349" s="2" t="s">
        <v>31</v>
      </c>
      <c r="F1349" s="3">
        <v>15.45</v>
      </c>
      <c r="G1349" s="4">
        <v>45176.0</v>
      </c>
      <c r="H1349" s="5">
        <f>IFERROR(__xludf.DUMMYFUNCTION("SPLIT(G1349,""/"",TRUE)"),7.0)</f>
        <v>7</v>
      </c>
      <c r="I1349" s="5">
        <f>IFERROR(__xludf.DUMMYFUNCTION("""COMPUTED_VALUE"""),9.0)</f>
        <v>9</v>
      </c>
      <c r="J1349" s="5">
        <f>IFERROR(__xludf.DUMMYFUNCTION("""COMPUTED_VALUE"""),2023.0)</f>
        <v>2023</v>
      </c>
      <c r="N1349" s="6">
        <f>STANDARDIZE(F:F,'Estatística'!$E$2,$M$2)</f>
        <v>-0.5517566462</v>
      </c>
      <c r="O1349" s="6">
        <f>STANDARDIZE(F:F,'Estatística'!$C$2,$L$2)</f>
        <v>0.1791592808</v>
      </c>
    </row>
    <row r="1350" ht="15.75" customHeight="1">
      <c r="A1350" s="1">
        <v>89.0</v>
      </c>
      <c r="B1350" s="2" t="s">
        <v>115</v>
      </c>
      <c r="C1350" s="2" t="s">
        <v>116</v>
      </c>
      <c r="D1350" s="2" t="s">
        <v>19</v>
      </c>
      <c r="E1350" s="2" t="s">
        <v>26</v>
      </c>
      <c r="F1350" s="3">
        <v>40.34</v>
      </c>
      <c r="G1350" s="4">
        <v>45176.0</v>
      </c>
      <c r="H1350" s="5">
        <f>IFERROR(__xludf.DUMMYFUNCTION("SPLIT(G1350,""/"",TRUE)"),7.0)</f>
        <v>7</v>
      </c>
      <c r="I1350" s="5">
        <f>IFERROR(__xludf.DUMMYFUNCTION("""COMPUTED_VALUE"""),9.0)</f>
        <v>9</v>
      </c>
      <c r="J1350" s="5">
        <f>IFERROR(__xludf.DUMMYFUNCTION("""COMPUTED_VALUE"""),2023.0)</f>
        <v>2023</v>
      </c>
      <c r="N1350" s="6">
        <f>STANDARDIZE(F:F,'Estatística'!$E$2,$M$2)</f>
        <v>0.82120593</v>
      </c>
      <c r="O1350" s="6">
        <f>STANDARDIZE(F:F,'Estatística'!$C$2,$L$2)</f>
        <v>0.494302355</v>
      </c>
    </row>
    <row r="1351" ht="15.75" customHeight="1">
      <c r="A1351" s="1">
        <v>92.0</v>
      </c>
      <c r="B1351" s="2" t="s">
        <v>92</v>
      </c>
      <c r="C1351" s="2" t="s">
        <v>177</v>
      </c>
      <c r="D1351" s="2" t="s">
        <v>19</v>
      </c>
      <c r="E1351" s="2" t="s">
        <v>27</v>
      </c>
      <c r="F1351" s="3">
        <v>13.66</v>
      </c>
      <c r="G1351" s="4">
        <v>45176.0</v>
      </c>
      <c r="H1351" s="5">
        <f>IFERROR(__xludf.DUMMYFUNCTION("SPLIT(G1351,""/"",TRUE)"),7.0)</f>
        <v>7</v>
      </c>
      <c r="I1351" s="5">
        <f>IFERROR(__xludf.DUMMYFUNCTION("""COMPUTED_VALUE"""),9.0)</f>
        <v>9</v>
      </c>
      <c r="J1351" s="5">
        <f>IFERROR(__xludf.DUMMYFUNCTION("""COMPUTED_VALUE"""),2023.0)</f>
        <v>2023</v>
      </c>
      <c r="N1351" s="6">
        <f>STANDARDIZE(F:F,'Estatística'!$E$2,$M$2)</f>
        <v>-0.6504952164</v>
      </c>
      <c r="O1351" s="6">
        <f>STANDARDIZE(F:F,'Estatística'!$C$2,$L$2)</f>
        <v>0.1564953153</v>
      </c>
    </row>
    <row r="1352" ht="15.75" customHeight="1">
      <c r="A1352" s="1">
        <v>55.0</v>
      </c>
      <c r="B1352" s="2" t="s">
        <v>182</v>
      </c>
      <c r="C1352" s="2" t="s">
        <v>183</v>
      </c>
      <c r="D1352" s="2" t="s">
        <v>19</v>
      </c>
      <c r="E1352" s="2" t="s">
        <v>32</v>
      </c>
      <c r="F1352" s="3">
        <v>53.37</v>
      </c>
      <c r="G1352" s="4">
        <v>45177.0</v>
      </c>
      <c r="H1352" s="5">
        <f>IFERROR(__xludf.DUMMYFUNCTION("SPLIT(G1352,""/"",TRUE)"),8.0)</f>
        <v>8</v>
      </c>
      <c r="I1352" s="5">
        <f>IFERROR(__xludf.DUMMYFUNCTION("""COMPUTED_VALUE"""),9.0)</f>
        <v>9</v>
      </c>
      <c r="J1352" s="5">
        <f>IFERROR(__xludf.DUMMYFUNCTION("""COMPUTED_VALUE"""),2023.0)</f>
        <v>2023</v>
      </c>
      <c r="N1352" s="6">
        <f>STANDARDIZE(F:F,'Estatística'!$E$2,$M$2)</f>
        <v>1.539956527</v>
      </c>
      <c r="O1352" s="6">
        <f>STANDARDIZE(F:F,'Estatística'!$C$2,$L$2)</f>
        <v>0.6592808306</v>
      </c>
    </row>
    <row r="1353" ht="15.75" customHeight="1">
      <c r="A1353" s="1">
        <v>30.0</v>
      </c>
      <c r="B1353" s="2" t="s">
        <v>17</v>
      </c>
      <c r="C1353" s="2" t="s">
        <v>18</v>
      </c>
      <c r="D1353" s="2" t="s">
        <v>25</v>
      </c>
      <c r="E1353" s="2" t="s">
        <v>52</v>
      </c>
      <c r="F1353" s="3">
        <v>27.78</v>
      </c>
      <c r="G1353" s="4">
        <v>45177.0</v>
      </c>
      <c r="H1353" s="5">
        <f>IFERROR(__xludf.DUMMYFUNCTION("SPLIT(G1353,""/"",TRUE)"),8.0)</f>
        <v>8</v>
      </c>
      <c r="I1353" s="5">
        <f>IFERROR(__xludf.DUMMYFUNCTION("""COMPUTED_VALUE"""),9.0)</f>
        <v>9</v>
      </c>
      <c r="J1353" s="5">
        <f>IFERROR(__xludf.DUMMYFUNCTION("""COMPUTED_VALUE"""),2023.0)</f>
        <v>2023</v>
      </c>
      <c r="N1353" s="6">
        <f>STANDARDIZE(F:F,'Estatística'!$E$2,$M$2)</f>
        <v>0.1283811025</v>
      </c>
      <c r="O1353" s="6">
        <f>STANDARDIZE(F:F,'Estatística'!$C$2,$L$2)</f>
        <v>0.3352747531</v>
      </c>
    </row>
    <row r="1354" ht="15.75" customHeight="1">
      <c r="A1354" s="1">
        <v>37.0</v>
      </c>
      <c r="B1354" s="2" t="s">
        <v>225</v>
      </c>
      <c r="C1354" s="2" t="s">
        <v>226</v>
      </c>
      <c r="D1354" s="2" t="s">
        <v>19</v>
      </c>
      <c r="E1354" s="2" t="s">
        <v>37</v>
      </c>
      <c r="F1354" s="3">
        <v>14.35</v>
      </c>
      <c r="G1354" s="4">
        <v>45177.0</v>
      </c>
      <c r="H1354" s="5">
        <f>IFERROR(__xludf.DUMMYFUNCTION("SPLIT(G1354,""/"",TRUE)"),8.0)</f>
        <v>8</v>
      </c>
      <c r="I1354" s="5">
        <f>IFERROR(__xludf.DUMMYFUNCTION("""COMPUTED_VALUE"""),9.0)</f>
        <v>9</v>
      </c>
      <c r="J1354" s="5">
        <f>IFERROR(__xludf.DUMMYFUNCTION("""COMPUTED_VALUE"""),2023.0)</f>
        <v>2023</v>
      </c>
      <c r="N1354" s="6">
        <f>STANDARDIZE(F:F,'Estatística'!$E$2,$M$2)</f>
        <v>-0.6124339798</v>
      </c>
      <c r="O1354" s="6">
        <f>STANDARDIZE(F:F,'Estatística'!$C$2,$L$2)</f>
        <v>0.1652317042</v>
      </c>
    </row>
    <row r="1355" ht="15.75" customHeight="1">
      <c r="A1355" s="1">
        <v>6.0</v>
      </c>
      <c r="B1355" s="2" t="s">
        <v>163</v>
      </c>
      <c r="C1355" s="2" t="s">
        <v>164</v>
      </c>
      <c r="D1355" s="2" t="s">
        <v>19</v>
      </c>
      <c r="E1355" s="2" t="s">
        <v>32</v>
      </c>
      <c r="F1355" s="3">
        <v>44.93</v>
      </c>
      <c r="G1355" s="4">
        <v>45178.0</v>
      </c>
      <c r="H1355" s="5">
        <f>IFERROR(__xludf.DUMMYFUNCTION("SPLIT(G1355,""/"",TRUE)"),9.0)</f>
        <v>9</v>
      </c>
      <c r="I1355" s="5">
        <f>IFERROR(__xludf.DUMMYFUNCTION("""COMPUTED_VALUE"""),9.0)</f>
        <v>9</v>
      </c>
      <c r="J1355" s="5">
        <f>IFERROR(__xludf.DUMMYFUNCTION("""COMPUTED_VALUE"""),2023.0)</f>
        <v>2023</v>
      </c>
      <c r="N1355" s="6">
        <f>STANDARDIZE(F:F,'Estatística'!$E$2,$M$2)</f>
        <v>1.074395895</v>
      </c>
      <c r="O1355" s="6">
        <f>STANDARDIZE(F:F,'Estatística'!$C$2,$L$2)</f>
        <v>0.5524183338</v>
      </c>
    </row>
    <row r="1356" ht="15.75" customHeight="1">
      <c r="A1356" s="1">
        <v>97.0</v>
      </c>
      <c r="B1356" s="2" t="s">
        <v>60</v>
      </c>
      <c r="C1356" s="2" t="s">
        <v>61</v>
      </c>
      <c r="D1356" s="2" t="s">
        <v>19</v>
      </c>
      <c r="E1356" s="2" t="s">
        <v>52</v>
      </c>
      <c r="F1356" s="3">
        <v>26.12</v>
      </c>
      <c r="G1356" s="4">
        <v>45178.0</v>
      </c>
      <c r="H1356" s="5">
        <f>IFERROR(__xludf.DUMMYFUNCTION("SPLIT(G1356,""/"",TRUE)"),9.0)</f>
        <v>9</v>
      </c>
      <c r="I1356" s="5">
        <f>IFERROR(__xludf.DUMMYFUNCTION("""COMPUTED_VALUE"""),9.0)</f>
        <v>9</v>
      </c>
      <c r="J1356" s="5">
        <f>IFERROR(__xludf.DUMMYFUNCTION("""COMPUTED_VALUE"""),2023.0)</f>
        <v>2023</v>
      </c>
      <c r="N1356" s="6">
        <f>STANDARDIZE(F:F,'Estatística'!$E$2,$M$2)</f>
        <v>0.03681348992</v>
      </c>
      <c r="O1356" s="6">
        <f>STANDARDIZE(F:F,'Estatística'!$C$2,$L$2)</f>
        <v>0.3142567739</v>
      </c>
    </row>
    <row r="1357" ht="15.75" customHeight="1">
      <c r="A1357" s="1">
        <v>32.0</v>
      </c>
      <c r="B1357" s="2" t="s">
        <v>126</v>
      </c>
      <c r="C1357" s="2" t="s">
        <v>127</v>
      </c>
      <c r="D1357" s="2" t="s">
        <v>19</v>
      </c>
      <c r="E1357" s="2" t="s">
        <v>38</v>
      </c>
      <c r="F1357" s="3">
        <v>5.24</v>
      </c>
      <c r="G1357" s="4">
        <v>45179.0</v>
      </c>
      <c r="H1357" s="5">
        <f>IFERROR(__xludf.DUMMYFUNCTION("SPLIT(G1357,""/"",TRUE)"),10.0)</f>
        <v>10</v>
      </c>
      <c r="I1357" s="5">
        <f>IFERROR(__xludf.DUMMYFUNCTION("""COMPUTED_VALUE"""),9.0)</f>
        <v>9</v>
      </c>
      <c r="J1357" s="5">
        <f>IFERROR(__xludf.DUMMYFUNCTION("""COMPUTED_VALUE"""),2023.0)</f>
        <v>2023</v>
      </c>
      <c r="N1357" s="6">
        <f>STANDARDIZE(F:F,'Estatística'!$E$2,$M$2)</f>
        <v>-1.114952625</v>
      </c>
      <c r="O1357" s="6">
        <f>STANDARDIZE(F:F,'Estatística'!$C$2,$L$2)</f>
        <v>0.0498860471</v>
      </c>
    </row>
    <row r="1358" ht="15.75" customHeight="1">
      <c r="A1358" s="1">
        <v>2.0</v>
      </c>
      <c r="B1358" s="2" t="s">
        <v>68</v>
      </c>
      <c r="C1358" s="2" t="s">
        <v>69</v>
      </c>
      <c r="D1358" s="2" t="s">
        <v>19</v>
      </c>
      <c r="E1358" s="2" t="s">
        <v>21</v>
      </c>
      <c r="F1358" s="3">
        <v>12.95</v>
      </c>
      <c r="G1358" s="4">
        <v>45179.0</v>
      </c>
      <c r="H1358" s="5">
        <f>IFERROR(__xludf.DUMMYFUNCTION("SPLIT(G1358,""/"",TRUE)"),10.0)</f>
        <v>10</v>
      </c>
      <c r="I1358" s="5">
        <f>IFERROR(__xludf.DUMMYFUNCTION("""COMPUTED_VALUE"""),9.0)</f>
        <v>9</v>
      </c>
      <c r="J1358" s="5">
        <f>IFERROR(__xludf.DUMMYFUNCTION("""COMPUTED_VALUE"""),2023.0)</f>
        <v>2023</v>
      </c>
      <c r="N1358" s="6">
        <f>STANDARDIZE(F:F,'Estatística'!$E$2,$M$2)</f>
        <v>-0.6896596772</v>
      </c>
      <c r="O1358" s="6">
        <f>STANDARDIZE(F:F,'Estatística'!$C$2,$L$2)</f>
        <v>0.1475056976</v>
      </c>
    </row>
    <row r="1359" ht="15.75" customHeight="1">
      <c r="A1359" s="1">
        <v>72.0</v>
      </c>
      <c r="B1359" s="2" t="s">
        <v>113</v>
      </c>
      <c r="C1359" s="2" t="s">
        <v>114</v>
      </c>
      <c r="D1359" s="2" t="s">
        <v>19</v>
      </c>
      <c r="E1359" s="2" t="s">
        <v>52</v>
      </c>
      <c r="F1359" s="3">
        <v>31.76</v>
      </c>
      <c r="G1359" s="4">
        <v>45179.0</v>
      </c>
      <c r="H1359" s="5">
        <f>IFERROR(__xludf.DUMMYFUNCTION("SPLIT(G1359,""/"",TRUE)"),10.0)</f>
        <v>10</v>
      </c>
      <c r="I1359" s="5">
        <f>IFERROR(__xludf.DUMMYFUNCTION("""COMPUTED_VALUE"""),9.0)</f>
        <v>9</v>
      </c>
      <c r="J1359" s="5">
        <f>IFERROR(__xludf.DUMMYFUNCTION("""COMPUTED_VALUE"""),2023.0)</f>
        <v>2023</v>
      </c>
      <c r="N1359" s="6">
        <f>STANDARDIZE(F:F,'Estatística'!$E$2,$M$2)</f>
        <v>0.3479227278</v>
      </c>
      <c r="O1359" s="6">
        <f>STANDARDIZE(F:F,'Estatística'!$C$2,$L$2)</f>
        <v>0.3856672575</v>
      </c>
    </row>
    <row r="1360" ht="15.75" customHeight="1">
      <c r="A1360" s="1">
        <v>22.0</v>
      </c>
      <c r="B1360" s="2" t="s">
        <v>111</v>
      </c>
      <c r="C1360" s="2" t="s">
        <v>112</v>
      </c>
      <c r="D1360" s="2" t="s">
        <v>25</v>
      </c>
      <c r="E1360" s="2" t="s">
        <v>51</v>
      </c>
      <c r="F1360" s="3">
        <v>64.53</v>
      </c>
      <c r="G1360" s="4">
        <v>45179.0</v>
      </c>
      <c r="H1360" s="5">
        <f>IFERROR(__xludf.DUMMYFUNCTION("SPLIT(G1360,""/"",TRUE)"),10.0)</f>
        <v>10</v>
      </c>
      <c r="I1360" s="5">
        <f>IFERROR(__xludf.DUMMYFUNCTION("""COMPUTED_VALUE"""),9.0)</f>
        <v>9</v>
      </c>
      <c r="J1360" s="5">
        <f>IFERROR(__xludf.DUMMYFUNCTION("""COMPUTED_VALUE"""),2023.0)</f>
        <v>2023</v>
      </c>
      <c r="N1360" s="6">
        <f>STANDARDIZE(F:F,'Estatística'!$E$2,$M$2)</f>
        <v>2.155555658</v>
      </c>
      <c r="O1360" s="6">
        <f>STANDARDIZE(F:F,'Estatística'!$C$2,$L$2)</f>
        <v>0.8005824259</v>
      </c>
    </row>
    <row r="1361" ht="15.75" customHeight="1">
      <c r="A1361" s="1">
        <v>72.0</v>
      </c>
      <c r="B1361" s="2" t="s">
        <v>113</v>
      </c>
      <c r="C1361" s="2" t="s">
        <v>114</v>
      </c>
      <c r="D1361" s="2" t="s">
        <v>25</v>
      </c>
      <c r="E1361" s="2" t="s">
        <v>41</v>
      </c>
      <c r="F1361" s="3">
        <v>13.15</v>
      </c>
      <c r="G1361" s="4">
        <v>45180.0</v>
      </c>
      <c r="H1361" s="5">
        <f>IFERROR(__xludf.DUMMYFUNCTION("SPLIT(G1361,""/"",TRUE)"),11.0)</f>
        <v>11</v>
      </c>
      <c r="I1361" s="5">
        <f>IFERROR(__xludf.DUMMYFUNCTION("""COMPUTED_VALUE"""),9.0)</f>
        <v>9</v>
      </c>
      <c r="J1361" s="5">
        <f>IFERROR(__xludf.DUMMYFUNCTION("""COMPUTED_VALUE"""),2023.0)</f>
        <v>2023</v>
      </c>
      <c r="N1361" s="6">
        <f>STANDARDIZE(F:F,'Estatística'!$E$2,$M$2)</f>
        <v>-0.6786274347</v>
      </c>
      <c r="O1361" s="6">
        <f>STANDARDIZE(F:F,'Estatística'!$C$2,$L$2)</f>
        <v>0.1500379843</v>
      </c>
    </row>
    <row r="1362" ht="15.75" customHeight="1">
      <c r="A1362" s="1">
        <v>10.0</v>
      </c>
      <c r="B1362" s="2" t="s">
        <v>128</v>
      </c>
      <c r="C1362" s="2" t="s">
        <v>129</v>
      </c>
      <c r="D1362" s="2" t="s">
        <v>19</v>
      </c>
      <c r="E1362" s="2" t="s">
        <v>36</v>
      </c>
      <c r="F1362" s="3">
        <v>19.6</v>
      </c>
      <c r="G1362" s="4">
        <v>45180.0</v>
      </c>
      <c r="H1362" s="5">
        <f>IFERROR(__xludf.DUMMYFUNCTION("SPLIT(G1362,""/"",TRUE)"),11.0)</f>
        <v>11</v>
      </c>
      <c r="I1362" s="5">
        <f>IFERROR(__xludf.DUMMYFUNCTION("""COMPUTED_VALUE"""),9.0)</f>
        <v>9</v>
      </c>
      <c r="J1362" s="5">
        <f>IFERROR(__xludf.DUMMYFUNCTION("""COMPUTED_VALUE"""),2023.0)</f>
        <v>2023</v>
      </c>
      <c r="N1362" s="6">
        <f>STANDARDIZE(F:F,'Estatística'!$E$2,$M$2)</f>
        <v>-0.3228376148</v>
      </c>
      <c r="O1362" s="6">
        <f>STANDARDIZE(F:F,'Estatística'!$C$2,$L$2)</f>
        <v>0.2317042289</v>
      </c>
    </row>
    <row r="1363" ht="15.75" customHeight="1">
      <c r="A1363" s="1">
        <v>37.0</v>
      </c>
      <c r="B1363" s="2" t="s">
        <v>225</v>
      </c>
      <c r="C1363" s="2" t="s">
        <v>226</v>
      </c>
      <c r="D1363" s="2" t="s">
        <v>19</v>
      </c>
      <c r="E1363" s="2" t="s">
        <v>48</v>
      </c>
      <c r="F1363" s="3">
        <v>59.63</v>
      </c>
      <c r="G1363" s="4">
        <v>45180.0</v>
      </c>
      <c r="H1363" s="5">
        <f>IFERROR(__xludf.DUMMYFUNCTION("SPLIT(G1363,""/"",TRUE)"),11.0)</f>
        <v>11</v>
      </c>
      <c r="I1363" s="5">
        <f>IFERROR(__xludf.DUMMYFUNCTION("""COMPUTED_VALUE"""),9.0)</f>
        <v>9</v>
      </c>
      <c r="J1363" s="5">
        <f>IFERROR(__xludf.DUMMYFUNCTION("""COMPUTED_VALUE"""),2023.0)</f>
        <v>2023</v>
      </c>
      <c r="N1363" s="6">
        <f>STANDARDIZE(F:F,'Estatística'!$E$2,$M$2)</f>
        <v>1.885265717</v>
      </c>
      <c r="O1363" s="6">
        <f>STANDARDIZE(F:F,'Estatística'!$C$2,$L$2)</f>
        <v>0.7385414029</v>
      </c>
    </row>
    <row r="1364" ht="15.75" customHeight="1">
      <c r="A1364" s="1">
        <v>75.0</v>
      </c>
      <c r="B1364" s="2" t="s">
        <v>218</v>
      </c>
      <c r="C1364" s="2" t="s">
        <v>219</v>
      </c>
      <c r="D1364" s="2" t="s">
        <v>19</v>
      </c>
      <c r="E1364" s="2" t="s">
        <v>44</v>
      </c>
      <c r="F1364" s="3">
        <v>28.14</v>
      </c>
      <c r="G1364" s="4">
        <v>45180.0</v>
      </c>
      <c r="H1364" s="5">
        <f>IFERROR(__xludf.DUMMYFUNCTION("SPLIT(G1364,""/"",TRUE)"),11.0)</f>
        <v>11</v>
      </c>
      <c r="I1364" s="5">
        <f>IFERROR(__xludf.DUMMYFUNCTION("""COMPUTED_VALUE"""),9.0)</f>
        <v>9</v>
      </c>
      <c r="J1364" s="5">
        <f>IFERROR(__xludf.DUMMYFUNCTION("""COMPUTED_VALUE"""),2023.0)</f>
        <v>2023</v>
      </c>
      <c r="N1364" s="6">
        <f>STANDARDIZE(F:F,'Estatística'!$E$2,$M$2)</f>
        <v>0.1482391389</v>
      </c>
      <c r="O1364" s="6">
        <f>STANDARDIZE(F:F,'Estatística'!$C$2,$L$2)</f>
        <v>0.3398328691</v>
      </c>
    </row>
    <row r="1365" ht="15.75" customHeight="1">
      <c r="A1365" s="1">
        <v>17.0</v>
      </c>
      <c r="B1365" s="2" t="s">
        <v>180</v>
      </c>
      <c r="C1365" s="2" t="s">
        <v>181</v>
      </c>
      <c r="D1365" s="2" t="s">
        <v>19</v>
      </c>
      <c r="E1365" s="2" t="s">
        <v>57</v>
      </c>
      <c r="F1365" s="3">
        <v>24.86</v>
      </c>
      <c r="G1365" s="4">
        <v>45180.0</v>
      </c>
      <c r="H1365" s="5">
        <f>IFERROR(__xludf.DUMMYFUNCTION("SPLIT(G1365,""/"",TRUE)"),11.0)</f>
        <v>11</v>
      </c>
      <c r="I1365" s="5">
        <f>IFERROR(__xludf.DUMMYFUNCTION("""COMPUTED_VALUE"""),9.0)</f>
        <v>9</v>
      </c>
      <c r="J1365" s="5">
        <f>IFERROR(__xludf.DUMMYFUNCTION("""COMPUTED_VALUE"""),2023.0)</f>
        <v>2023</v>
      </c>
      <c r="N1365" s="6">
        <f>STANDARDIZE(F:F,'Estatística'!$E$2,$M$2)</f>
        <v>-0.03268963768</v>
      </c>
      <c r="O1365" s="6">
        <f>STANDARDIZE(F:F,'Estatística'!$C$2,$L$2)</f>
        <v>0.2983033679</v>
      </c>
    </row>
    <row r="1366" ht="15.75" customHeight="1">
      <c r="A1366" s="1">
        <v>60.0</v>
      </c>
      <c r="B1366" s="2" t="s">
        <v>58</v>
      </c>
      <c r="C1366" s="2" t="s">
        <v>59</v>
      </c>
      <c r="D1366" s="2" t="s">
        <v>25</v>
      </c>
      <c r="E1366" s="2" t="s">
        <v>21</v>
      </c>
      <c r="F1366" s="3">
        <v>12.55</v>
      </c>
      <c r="G1366" s="4">
        <v>45180.0</v>
      </c>
      <c r="H1366" s="5">
        <f>IFERROR(__xludf.DUMMYFUNCTION("SPLIT(G1366,""/"",TRUE)"),11.0)</f>
        <v>11</v>
      </c>
      <c r="I1366" s="5">
        <f>IFERROR(__xludf.DUMMYFUNCTION("""COMPUTED_VALUE"""),9.0)</f>
        <v>9</v>
      </c>
      <c r="J1366" s="5">
        <f>IFERROR(__xludf.DUMMYFUNCTION("""COMPUTED_VALUE"""),2023.0)</f>
        <v>2023</v>
      </c>
      <c r="N1366" s="6">
        <f>STANDARDIZE(F:F,'Estatística'!$E$2,$M$2)</f>
        <v>-0.7117241621</v>
      </c>
      <c r="O1366" s="6">
        <f>STANDARDIZE(F:F,'Estatística'!$C$2,$L$2)</f>
        <v>0.1424411243</v>
      </c>
    </row>
    <row r="1367" ht="15.75" customHeight="1">
      <c r="A1367" s="1">
        <v>45.0</v>
      </c>
      <c r="B1367" s="2" t="s">
        <v>201</v>
      </c>
      <c r="C1367" s="2" t="s">
        <v>202</v>
      </c>
      <c r="D1367" s="2" t="s">
        <v>25</v>
      </c>
      <c r="E1367" s="2" t="s">
        <v>26</v>
      </c>
      <c r="F1367" s="3">
        <v>51.69</v>
      </c>
      <c r="G1367" s="4">
        <v>45180.0</v>
      </c>
      <c r="H1367" s="5">
        <f>IFERROR(__xludf.DUMMYFUNCTION("SPLIT(G1367,""/"",TRUE)"),11.0)</f>
        <v>11</v>
      </c>
      <c r="I1367" s="5">
        <f>IFERROR(__xludf.DUMMYFUNCTION("""COMPUTED_VALUE"""),9.0)</f>
        <v>9</v>
      </c>
      <c r="J1367" s="5">
        <f>IFERROR(__xludf.DUMMYFUNCTION("""COMPUTED_VALUE"""),2023.0)</f>
        <v>2023</v>
      </c>
      <c r="N1367" s="6">
        <f>STANDARDIZE(F:F,'Estatística'!$E$2,$M$2)</f>
        <v>1.447285691</v>
      </c>
      <c r="O1367" s="6">
        <f>STANDARDIZE(F:F,'Estatística'!$C$2,$L$2)</f>
        <v>0.6380096227</v>
      </c>
    </row>
    <row r="1368" ht="15.75" customHeight="1">
      <c r="A1368" s="1">
        <v>89.0</v>
      </c>
      <c r="B1368" s="2" t="s">
        <v>115</v>
      </c>
      <c r="C1368" s="2" t="s">
        <v>116</v>
      </c>
      <c r="D1368" s="2" t="s">
        <v>25</v>
      </c>
      <c r="E1368" s="2" t="s">
        <v>52</v>
      </c>
      <c r="F1368" s="3">
        <v>29.1</v>
      </c>
      <c r="G1368" s="4">
        <v>45181.0</v>
      </c>
      <c r="H1368" s="5">
        <f>IFERROR(__xludf.DUMMYFUNCTION("SPLIT(G1368,""/"",TRUE)"),12.0)</f>
        <v>12</v>
      </c>
      <c r="I1368" s="5">
        <f>IFERROR(__xludf.DUMMYFUNCTION("""COMPUTED_VALUE"""),9.0)</f>
        <v>9</v>
      </c>
      <c r="J1368" s="5">
        <f>IFERROR(__xludf.DUMMYFUNCTION("""COMPUTED_VALUE"""),2023.0)</f>
        <v>2023</v>
      </c>
      <c r="N1368" s="6">
        <f>STANDARDIZE(F:F,'Estatística'!$E$2,$M$2)</f>
        <v>0.2011939028</v>
      </c>
      <c r="O1368" s="6">
        <f>STANDARDIZE(F:F,'Estatística'!$C$2,$L$2)</f>
        <v>0.351987845</v>
      </c>
    </row>
    <row r="1369" ht="15.75" customHeight="1">
      <c r="A1369" s="1">
        <v>29.0</v>
      </c>
      <c r="B1369" s="2" t="s">
        <v>102</v>
      </c>
      <c r="C1369" s="2" t="s">
        <v>103</v>
      </c>
      <c r="D1369" s="2" t="s">
        <v>19</v>
      </c>
      <c r="E1369" s="2" t="s">
        <v>38</v>
      </c>
      <c r="F1369" s="3">
        <v>4.33</v>
      </c>
      <c r="G1369" s="4">
        <v>45181.0</v>
      </c>
      <c r="H1369" s="5">
        <f>IFERROR(__xludf.DUMMYFUNCTION("SPLIT(G1369,""/"",TRUE)"),12.0)</f>
        <v>12</v>
      </c>
      <c r="I1369" s="5">
        <f>IFERROR(__xludf.DUMMYFUNCTION("""COMPUTED_VALUE"""),9.0)</f>
        <v>9</v>
      </c>
      <c r="J1369" s="5">
        <f>IFERROR(__xludf.DUMMYFUNCTION("""COMPUTED_VALUE"""),2023.0)</f>
        <v>2023</v>
      </c>
      <c r="N1369" s="6">
        <f>STANDARDIZE(F:F,'Estatística'!$E$2,$M$2)</f>
        <v>-1.165149328</v>
      </c>
      <c r="O1369" s="6">
        <f>STANDARDIZE(F:F,'Estatística'!$C$2,$L$2)</f>
        <v>0.03836414282</v>
      </c>
    </row>
    <row r="1370" ht="15.75" customHeight="1">
      <c r="A1370" s="1">
        <v>87.0</v>
      </c>
      <c r="B1370" s="2" t="s">
        <v>223</v>
      </c>
      <c r="C1370" s="2" t="s">
        <v>224</v>
      </c>
      <c r="D1370" s="2" t="s">
        <v>25</v>
      </c>
      <c r="E1370" s="2" t="s">
        <v>38</v>
      </c>
      <c r="F1370" s="3">
        <v>2.07</v>
      </c>
      <c r="G1370" s="4">
        <v>45181.0</v>
      </c>
      <c r="H1370" s="5">
        <f>IFERROR(__xludf.DUMMYFUNCTION("SPLIT(G1370,""/"",TRUE)"),12.0)</f>
        <v>12</v>
      </c>
      <c r="I1370" s="5">
        <f>IFERROR(__xludf.DUMMYFUNCTION("""COMPUTED_VALUE"""),9.0)</f>
        <v>9</v>
      </c>
      <c r="J1370" s="5">
        <f>IFERROR(__xludf.DUMMYFUNCTION("""COMPUTED_VALUE"""),2023.0)</f>
        <v>2023</v>
      </c>
      <c r="N1370" s="6">
        <f>STANDARDIZE(F:F,'Estatística'!$E$2,$M$2)</f>
        <v>-1.289813668</v>
      </c>
      <c r="O1370" s="6">
        <f>STANDARDIZE(F:F,'Estatística'!$C$2,$L$2)</f>
        <v>0.009749303621</v>
      </c>
    </row>
    <row r="1371" ht="15.75" customHeight="1">
      <c r="A1371" s="1">
        <v>71.0</v>
      </c>
      <c r="B1371" s="2" t="s">
        <v>130</v>
      </c>
      <c r="C1371" s="2" t="s">
        <v>131</v>
      </c>
      <c r="D1371" s="2" t="s">
        <v>25</v>
      </c>
      <c r="E1371" s="2" t="s">
        <v>44</v>
      </c>
      <c r="F1371" s="3">
        <v>32.65</v>
      </c>
      <c r="G1371" s="4">
        <v>45181.0</v>
      </c>
      <c r="H1371" s="5">
        <f>IFERROR(__xludf.DUMMYFUNCTION("SPLIT(G1371,""/"",TRUE)"),12.0)</f>
        <v>12</v>
      </c>
      <c r="I1371" s="5">
        <f>IFERROR(__xludf.DUMMYFUNCTION("""COMPUTED_VALUE"""),9.0)</f>
        <v>9</v>
      </c>
      <c r="J1371" s="5">
        <f>IFERROR(__xludf.DUMMYFUNCTION("""COMPUTED_VALUE"""),2023.0)</f>
        <v>2023</v>
      </c>
      <c r="N1371" s="6">
        <f>STANDARDIZE(F:F,'Estatística'!$E$2,$M$2)</f>
        <v>0.3970162068</v>
      </c>
      <c r="O1371" s="6">
        <f>STANDARDIZE(F:F,'Estatística'!$C$2,$L$2)</f>
        <v>0.3969359331</v>
      </c>
    </row>
    <row r="1372" ht="15.75" customHeight="1">
      <c r="A1372" s="1">
        <v>22.0</v>
      </c>
      <c r="B1372" s="2" t="s">
        <v>111</v>
      </c>
      <c r="C1372" s="2" t="s">
        <v>112</v>
      </c>
      <c r="D1372" s="2" t="s">
        <v>25</v>
      </c>
      <c r="E1372" s="2" t="s">
        <v>26</v>
      </c>
      <c r="F1372" s="3">
        <v>55.69</v>
      </c>
      <c r="G1372" s="4">
        <v>45181.0</v>
      </c>
      <c r="H1372" s="5">
        <f>IFERROR(__xludf.DUMMYFUNCTION("SPLIT(G1372,""/"",TRUE)"),12.0)</f>
        <v>12</v>
      </c>
      <c r="I1372" s="5">
        <f>IFERROR(__xludf.DUMMYFUNCTION("""COMPUTED_VALUE"""),9.0)</f>
        <v>9</v>
      </c>
      <c r="J1372" s="5">
        <f>IFERROR(__xludf.DUMMYFUNCTION("""COMPUTED_VALUE"""),2023.0)</f>
        <v>2023</v>
      </c>
      <c r="N1372" s="6">
        <f>STANDARDIZE(F:F,'Estatística'!$E$2,$M$2)</f>
        <v>1.66793054</v>
      </c>
      <c r="O1372" s="6">
        <f>STANDARDIZE(F:F,'Estatística'!$C$2,$L$2)</f>
        <v>0.6886553558</v>
      </c>
    </row>
    <row r="1373" ht="15.75" customHeight="1">
      <c r="A1373" s="1">
        <v>57.0</v>
      </c>
      <c r="B1373" s="2" t="s">
        <v>75</v>
      </c>
      <c r="C1373" s="2" t="s">
        <v>170</v>
      </c>
      <c r="D1373" s="2" t="s">
        <v>19</v>
      </c>
      <c r="E1373" s="2" t="s">
        <v>32</v>
      </c>
      <c r="F1373" s="3">
        <v>35.57</v>
      </c>
      <c r="G1373" s="4">
        <v>45181.0</v>
      </c>
      <c r="H1373" s="5">
        <f>IFERROR(__xludf.DUMMYFUNCTION("SPLIT(G1373,""/"",TRUE)"),12.0)</f>
        <v>12</v>
      </c>
      <c r="I1373" s="5">
        <f>IFERROR(__xludf.DUMMYFUNCTION("""COMPUTED_VALUE"""),9.0)</f>
        <v>9</v>
      </c>
      <c r="J1373" s="5">
        <f>IFERROR(__xludf.DUMMYFUNCTION("""COMPUTED_VALUE"""),2023.0)</f>
        <v>2023</v>
      </c>
      <c r="N1373" s="6">
        <f>STANDARDIZE(F:F,'Estatística'!$E$2,$M$2)</f>
        <v>0.5580869469</v>
      </c>
      <c r="O1373" s="6">
        <f>STANDARDIZE(F:F,'Estatística'!$C$2,$L$2)</f>
        <v>0.4339073183</v>
      </c>
    </row>
    <row r="1374" ht="15.75" customHeight="1">
      <c r="A1374" s="1">
        <v>70.0</v>
      </c>
      <c r="B1374" s="2" t="s">
        <v>132</v>
      </c>
      <c r="C1374" s="2" t="s">
        <v>133</v>
      </c>
      <c r="D1374" s="2" t="s">
        <v>25</v>
      </c>
      <c r="E1374" s="2" t="s">
        <v>37</v>
      </c>
      <c r="F1374" s="3">
        <v>15.91</v>
      </c>
      <c r="G1374" s="4">
        <v>45181.0</v>
      </c>
      <c r="H1374" s="5">
        <f>IFERROR(__xludf.DUMMYFUNCTION("SPLIT(G1374,""/"",TRUE)"),12.0)</f>
        <v>12</v>
      </c>
      <c r="I1374" s="5">
        <f>IFERROR(__xludf.DUMMYFUNCTION("""COMPUTED_VALUE"""),9.0)</f>
        <v>9</v>
      </c>
      <c r="J1374" s="5">
        <f>IFERROR(__xludf.DUMMYFUNCTION("""COMPUTED_VALUE"""),2023.0)</f>
        <v>2023</v>
      </c>
      <c r="N1374" s="6">
        <f>STANDARDIZE(F:F,'Estatística'!$E$2,$M$2)</f>
        <v>-0.5263824885</v>
      </c>
      <c r="O1374" s="6">
        <f>STANDARDIZE(F:F,'Estatística'!$C$2,$L$2)</f>
        <v>0.1849835401</v>
      </c>
    </row>
    <row r="1375" ht="15.75" customHeight="1">
      <c r="A1375" s="1">
        <v>1.0</v>
      </c>
      <c r="B1375" s="2" t="s">
        <v>174</v>
      </c>
      <c r="C1375" s="2" t="s">
        <v>175</v>
      </c>
      <c r="D1375" s="2" t="s">
        <v>25</v>
      </c>
      <c r="E1375" s="2" t="s">
        <v>70</v>
      </c>
      <c r="F1375" s="3">
        <v>11.66</v>
      </c>
      <c r="G1375" s="4">
        <v>45181.0</v>
      </c>
      <c r="H1375" s="5">
        <f>IFERROR(__xludf.DUMMYFUNCTION("SPLIT(G1375,""/"",TRUE)"),12.0)</f>
        <v>12</v>
      </c>
      <c r="I1375" s="5">
        <f>IFERROR(__xludf.DUMMYFUNCTION("""COMPUTED_VALUE"""),9.0)</f>
        <v>9</v>
      </c>
      <c r="J1375" s="5">
        <f>IFERROR(__xludf.DUMMYFUNCTION("""COMPUTED_VALUE"""),2023.0)</f>
        <v>2023</v>
      </c>
      <c r="N1375" s="6">
        <f>STANDARDIZE(F:F,'Estatística'!$E$2,$M$2)</f>
        <v>-0.7608176411</v>
      </c>
      <c r="O1375" s="6">
        <f>STANDARDIZE(F:F,'Estatística'!$C$2,$L$2)</f>
        <v>0.1311724487</v>
      </c>
    </row>
    <row r="1376" ht="15.75" customHeight="1">
      <c r="A1376" s="1">
        <v>74.0</v>
      </c>
      <c r="B1376" s="2" t="s">
        <v>17</v>
      </c>
      <c r="C1376" s="2" t="s">
        <v>104</v>
      </c>
      <c r="D1376" s="2" t="s">
        <v>25</v>
      </c>
      <c r="E1376" s="2" t="s">
        <v>38</v>
      </c>
      <c r="F1376" s="3">
        <v>4.83</v>
      </c>
      <c r="G1376" s="4">
        <v>45181.0</v>
      </c>
      <c r="H1376" s="5">
        <f>IFERROR(__xludf.DUMMYFUNCTION("SPLIT(G1376,""/"",TRUE)"),12.0)</f>
        <v>12</v>
      </c>
      <c r="I1376" s="5">
        <f>IFERROR(__xludf.DUMMYFUNCTION("""COMPUTED_VALUE"""),9.0)</f>
        <v>9</v>
      </c>
      <c r="J1376" s="5">
        <f>IFERROR(__xludf.DUMMYFUNCTION("""COMPUTED_VALUE"""),2023.0)</f>
        <v>2023</v>
      </c>
      <c r="N1376" s="6">
        <f>STANDARDIZE(F:F,'Estatística'!$E$2,$M$2)</f>
        <v>-1.137568722</v>
      </c>
      <c r="O1376" s="6">
        <f>STANDARDIZE(F:F,'Estatística'!$C$2,$L$2)</f>
        <v>0.04469485946</v>
      </c>
    </row>
    <row r="1377" ht="15.75" customHeight="1">
      <c r="A1377" s="1">
        <v>38.0</v>
      </c>
      <c r="B1377" s="2" t="s">
        <v>96</v>
      </c>
      <c r="C1377" s="2" t="s">
        <v>97</v>
      </c>
      <c r="D1377" s="2" t="s">
        <v>25</v>
      </c>
      <c r="E1377" s="2" t="s">
        <v>36</v>
      </c>
      <c r="F1377" s="3">
        <v>18.52</v>
      </c>
      <c r="G1377" s="4">
        <v>45182.0</v>
      </c>
      <c r="H1377" s="5">
        <f>IFERROR(__xludf.DUMMYFUNCTION("SPLIT(G1377,""/"",TRUE)"),13.0)</f>
        <v>13</v>
      </c>
      <c r="I1377" s="5">
        <f>IFERROR(__xludf.DUMMYFUNCTION("""COMPUTED_VALUE"""),9.0)</f>
        <v>9</v>
      </c>
      <c r="J1377" s="5">
        <f>IFERROR(__xludf.DUMMYFUNCTION("""COMPUTED_VALUE"""),2023.0)</f>
        <v>2023</v>
      </c>
      <c r="N1377" s="6">
        <f>STANDARDIZE(F:F,'Estatística'!$E$2,$M$2)</f>
        <v>-0.3824117242</v>
      </c>
      <c r="O1377" s="6">
        <f>STANDARDIZE(F:F,'Estatística'!$C$2,$L$2)</f>
        <v>0.218029881</v>
      </c>
    </row>
    <row r="1378" ht="15.75" customHeight="1">
      <c r="A1378" s="1">
        <v>6.0</v>
      </c>
      <c r="B1378" s="2" t="s">
        <v>163</v>
      </c>
      <c r="C1378" s="2" t="s">
        <v>164</v>
      </c>
      <c r="D1378" s="2" t="s">
        <v>19</v>
      </c>
      <c r="E1378" s="2" t="s">
        <v>57</v>
      </c>
      <c r="F1378" s="3">
        <v>19.5</v>
      </c>
      <c r="G1378" s="4">
        <v>45182.0</v>
      </c>
      <c r="H1378" s="5">
        <f>IFERROR(__xludf.DUMMYFUNCTION("SPLIT(G1378,""/"",TRUE)"),13.0)</f>
        <v>13</v>
      </c>
      <c r="I1378" s="5">
        <f>IFERROR(__xludf.DUMMYFUNCTION("""COMPUTED_VALUE"""),9.0)</f>
        <v>9</v>
      </c>
      <c r="J1378" s="5">
        <f>IFERROR(__xludf.DUMMYFUNCTION("""COMPUTED_VALUE"""),2023.0)</f>
        <v>2023</v>
      </c>
      <c r="N1378" s="6">
        <f>STANDARDIZE(F:F,'Estatística'!$E$2,$M$2)</f>
        <v>-0.3283537361</v>
      </c>
      <c r="O1378" s="6">
        <f>STANDARDIZE(F:F,'Estatística'!$C$2,$L$2)</f>
        <v>0.2304380856</v>
      </c>
    </row>
    <row r="1379" ht="15.75" customHeight="1">
      <c r="A1379" s="1">
        <v>56.0</v>
      </c>
      <c r="B1379" s="2" t="s">
        <v>107</v>
      </c>
      <c r="C1379" s="2" t="s">
        <v>108</v>
      </c>
      <c r="D1379" s="2" t="s">
        <v>19</v>
      </c>
      <c r="E1379" s="2" t="s">
        <v>37</v>
      </c>
      <c r="F1379" s="3">
        <v>14.17</v>
      </c>
      <c r="G1379" s="4">
        <v>45182.0</v>
      </c>
      <c r="H1379" s="5">
        <f>IFERROR(__xludf.DUMMYFUNCTION("SPLIT(G1379,""/"",TRUE)"),13.0)</f>
        <v>13</v>
      </c>
      <c r="I1379" s="5">
        <f>IFERROR(__xludf.DUMMYFUNCTION("""COMPUTED_VALUE"""),9.0)</f>
        <v>9</v>
      </c>
      <c r="J1379" s="5">
        <f>IFERROR(__xludf.DUMMYFUNCTION("""COMPUTED_VALUE"""),2023.0)</f>
        <v>2023</v>
      </c>
      <c r="N1379" s="6">
        <f>STANDARDIZE(F:F,'Estatística'!$E$2,$M$2)</f>
        <v>-0.6223629981</v>
      </c>
      <c r="O1379" s="6">
        <f>STANDARDIZE(F:F,'Estatística'!$C$2,$L$2)</f>
        <v>0.1629526462</v>
      </c>
    </row>
    <row r="1380" ht="15.75" customHeight="1">
      <c r="A1380" s="1">
        <v>21.0</v>
      </c>
      <c r="B1380" s="2" t="s">
        <v>166</v>
      </c>
      <c r="C1380" s="2" t="s">
        <v>167</v>
      </c>
      <c r="D1380" s="2" t="s">
        <v>25</v>
      </c>
      <c r="E1380" s="2" t="s">
        <v>33</v>
      </c>
      <c r="F1380" s="3">
        <v>25.39</v>
      </c>
      <c r="G1380" s="4">
        <v>45182.0</v>
      </c>
      <c r="H1380" s="5">
        <f>IFERROR(__xludf.DUMMYFUNCTION("SPLIT(G1380,""/"",TRUE)"),13.0)</f>
        <v>13</v>
      </c>
      <c r="I1380" s="5">
        <f>IFERROR(__xludf.DUMMYFUNCTION("""COMPUTED_VALUE"""),9.0)</f>
        <v>9</v>
      </c>
      <c r="J1380" s="5">
        <f>IFERROR(__xludf.DUMMYFUNCTION("""COMPUTED_VALUE"""),2023.0)</f>
        <v>2023</v>
      </c>
      <c r="N1380" s="6">
        <f>STANDARDIZE(F:F,'Estatística'!$E$2,$M$2)</f>
        <v>-0.003454195119</v>
      </c>
      <c r="O1380" s="6">
        <f>STANDARDIZE(F:F,'Estatística'!$C$2,$L$2)</f>
        <v>0.3050139276</v>
      </c>
    </row>
    <row r="1381" ht="15.75" customHeight="1">
      <c r="A1381" s="1">
        <v>20.0</v>
      </c>
      <c r="B1381" s="2" t="s">
        <v>141</v>
      </c>
      <c r="C1381" s="2" t="s">
        <v>142</v>
      </c>
      <c r="D1381" s="2" t="s">
        <v>25</v>
      </c>
      <c r="E1381" s="2" t="s">
        <v>32</v>
      </c>
      <c r="F1381" s="3">
        <v>46.82</v>
      </c>
      <c r="G1381" s="4">
        <v>45182.0</v>
      </c>
      <c r="H1381" s="5">
        <f>IFERROR(__xludf.DUMMYFUNCTION("SPLIT(G1381,""/"",TRUE)"),13.0)</f>
        <v>13</v>
      </c>
      <c r="I1381" s="5">
        <f>IFERROR(__xludf.DUMMYFUNCTION("""COMPUTED_VALUE"""),9.0)</f>
        <v>9</v>
      </c>
      <c r="J1381" s="5">
        <f>IFERROR(__xludf.DUMMYFUNCTION("""COMPUTED_VALUE"""),2023.0)</f>
        <v>2023</v>
      </c>
      <c r="N1381" s="6">
        <f>STANDARDIZE(F:F,'Estatística'!$E$2,$M$2)</f>
        <v>1.178650586</v>
      </c>
      <c r="O1381" s="6">
        <f>STANDARDIZE(F:F,'Estatística'!$C$2,$L$2)</f>
        <v>0.5763484426</v>
      </c>
    </row>
    <row r="1382" ht="15.75" customHeight="1">
      <c r="A1382" s="1">
        <v>19.0</v>
      </c>
      <c r="B1382" s="2" t="s">
        <v>39</v>
      </c>
      <c r="C1382" s="2" t="s">
        <v>173</v>
      </c>
      <c r="D1382" s="2" t="s">
        <v>25</v>
      </c>
      <c r="E1382" s="2" t="s">
        <v>26</v>
      </c>
      <c r="F1382" s="3">
        <v>49.07</v>
      </c>
      <c r="G1382" s="4">
        <v>45182.0</v>
      </c>
      <c r="H1382" s="5">
        <f>IFERROR(__xludf.DUMMYFUNCTION("SPLIT(G1382,""/"",TRUE)"),13.0)</f>
        <v>13</v>
      </c>
      <c r="I1382" s="5">
        <f>IFERROR(__xludf.DUMMYFUNCTION("""COMPUTED_VALUE"""),9.0)</f>
        <v>9</v>
      </c>
      <c r="J1382" s="5">
        <f>IFERROR(__xludf.DUMMYFUNCTION("""COMPUTED_VALUE"""),2023.0)</f>
        <v>2023</v>
      </c>
      <c r="N1382" s="6">
        <f>STANDARDIZE(F:F,'Estatística'!$E$2,$M$2)</f>
        <v>1.302763314</v>
      </c>
      <c r="O1382" s="6">
        <f>STANDARDIZE(F:F,'Estatística'!$C$2,$L$2)</f>
        <v>0.6048366675</v>
      </c>
    </row>
    <row r="1383" ht="15.75" customHeight="1">
      <c r="A1383" s="1">
        <v>82.0</v>
      </c>
      <c r="B1383" s="2" t="s">
        <v>211</v>
      </c>
      <c r="C1383" s="2" t="s">
        <v>212</v>
      </c>
      <c r="D1383" s="2" t="s">
        <v>25</v>
      </c>
      <c r="E1383" s="2" t="s">
        <v>51</v>
      </c>
      <c r="F1383" s="3">
        <v>72.01</v>
      </c>
      <c r="G1383" s="4">
        <v>45182.0</v>
      </c>
      <c r="H1383" s="5">
        <f>IFERROR(__xludf.DUMMYFUNCTION("SPLIT(G1383,""/"",TRUE)"),13.0)</f>
        <v>13</v>
      </c>
      <c r="I1383" s="5">
        <f>IFERROR(__xludf.DUMMYFUNCTION("""COMPUTED_VALUE"""),9.0)</f>
        <v>9</v>
      </c>
      <c r="J1383" s="5">
        <f>IFERROR(__xludf.DUMMYFUNCTION("""COMPUTED_VALUE"""),2023.0)</f>
        <v>2023</v>
      </c>
      <c r="N1383" s="6">
        <f>STANDARDIZE(F:F,'Estatística'!$E$2,$M$2)</f>
        <v>2.568161526</v>
      </c>
      <c r="O1383" s="6">
        <f>STANDARDIZE(F:F,'Estatística'!$C$2,$L$2)</f>
        <v>0.8952899468</v>
      </c>
    </row>
    <row r="1384" ht="15.75" customHeight="1">
      <c r="A1384" s="1">
        <v>93.0</v>
      </c>
      <c r="B1384" s="2" t="s">
        <v>109</v>
      </c>
      <c r="C1384" s="2" t="s">
        <v>110</v>
      </c>
      <c r="D1384" s="2" t="s">
        <v>19</v>
      </c>
      <c r="E1384" s="2" t="s">
        <v>31</v>
      </c>
      <c r="F1384" s="3">
        <v>21.69</v>
      </c>
      <c r="G1384" s="4">
        <v>45182.0</v>
      </c>
      <c r="H1384" s="5">
        <f>IFERROR(__xludf.DUMMYFUNCTION("SPLIT(G1384,""/"",TRUE)"),13.0)</f>
        <v>13</v>
      </c>
      <c r="I1384" s="5">
        <f>IFERROR(__xludf.DUMMYFUNCTION("""COMPUTED_VALUE"""),9.0)</f>
        <v>9</v>
      </c>
      <c r="J1384" s="5">
        <f>IFERROR(__xludf.DUMMYFUNCTION("""COMPUTED_VALUE"""),2023.0)</f>
        <v>2023</v>
      </c>
      <c r="N1384" s="6">
        <f>STANDARDIZE(F:F,'Estatística'!$E$2,$M$2)</f>
        <v>-0.2075506809</v>
      </c>
      <c r="O1384" s="6">
        <f>STANDARDIZE(F:F,'Estatística'!$C$2,$L$2)</f>
        <v>0.2581666245</v>
      </c>
    </row>
    <row r="1385" ht="15.75" customHeight="1">
      <c r="A1385" s="1">
        <v>79.0</v>
      </c>
      <c r="B1385" s="2" t="s">
        <v>82</v>
      </c>
      <c r="C1385" s="2" t="s">
        <v>83</v>
      </c>
      <c r="D1385" s="2" t="s">
        <v>19</v>
      </c>
      <c r="E1385" s="2" t="s">
        <v>28</v>
      </c>
      <c r="F1385" s="3">
        <v>39.88</v>
      </c>
      <c r="G1385" s="4">
        <v>45182.0</v>
      </c>
      <c r="H1385" s="5">
        <f>IFERROR(__xludf.DUMMYFUNCTION("SPLIT(G1385,""/"",TRUE)"),13.0)</f>
        <v>13</v>
      </c>
      <c r="I1385" s="5">
        <f>IFERROR(__xludf.DUMMYFUNCTION("""COMPUTED_VALUE"""),9.0)</f>
        <v>9</v>
      </c>
      <c r="J1385" s="5">
        <f>IFERROR(__xludf.DUMMYFUNCTION("""COMPUTED_VALUE"""),2023.0)</f>
        <v>2023</v>
      </c>
      <c r="N1385" s="6">
        <f>STANDARDIZE(F:F,'Estatística'!$E$2,$M$2)</f>
        <v>0.7958317723</v>
      </c>
      <c r="O1385" s="6">
        <f>STANDARDIZE(F:F,'Estatística'!$C$2,$L$2)</f>
        <v>0.4884780957</v>
      </c>
    </row>
    <row r="1386" ht="15.75" customHeight="1">
      <c r="A1386" s="1">
        <v>43.0</v>
      </c>
      <c r="B1386" s="2" t="s">
        <v>77</v>
      </c>
      <c r="C1386" s="2" t="s">
        <v>78</v>
      </c>
      <c r="D1386" s="2" t="s">
        <v>19</v>
      </c>
      <c r="E1386" s="2" t="s">
        <v>20</v>
      </c>
      <c r="F1386" s="3">
        <v>10.63</v>
      </c>
      <c r="G1386" s="4">
        <v>45182.0</v>
      </c>
      <c r="H1386" s="5">
        <f>IFERROR(__xludf.DUMMYFUNCTION("SPLIT(G1386,""/"",TRUE)"),13.0)</f>
        <v>13</v>
      </c>
      <c r="I1386" s="5">
        <f>IFERROR(__xludf.DUMMYFUNCTION("""COMPUTED_VALUE"""),9.0)</f>
        <v>9</v>
      </c>
      <c r="J1386" s="5">
        <f>IFERROR(__xludf.DUMMYFUNCTION("""COMPUTED_VALUE"""),2023.0)</f>
        <v>2023</v>
      </c>
      <c r="N1386" s="6">
        <f>STANDARDIZE(F:F,'Estatística'!$E$2,$M$2)</f>
        <v>-0.8176336899</v>
      </c>
      <c r="O1386" s="6">
        <f>STANDARDIZE(F:F,'Estatística'!$C$2,$L$2)</f>
        <v>0.1181311724</v>
      </c>
    </row>
    <row r="1387" ht="15.75" customHeight="1">
      <c r="A1387" s="1">
        <v>30.0</v>
      </c>
      <c r="B1387" s="2" t="s">
        <v>17</v>
      </c>
      <c r="C1387" s="2" t="s">
        <v>18</v>
      </c>
      <c r="D1387" s="2" t="s">
        <v>25</v>
      </c>
      <c r="E1387" s="2" t="s">
        <v>27</v>
      </c>
      <c r="F1387" s="3">
        <v>13.0</v>
      </c>
      <c r="G1387" s="4">
        <v>45183.0</v>
      </c>
      <c r="H1387" s="5">
        <f>IFERROR(__xludf.DUMMYFUNCTION("SPLIT(G1387,""/"",TRUE)"),14.0)</f>
        <v>14</v>
      </c>
      <c r="I1387" s="5">
        <f>IFERROR(__xludf.DUMMYFUNCTION("""COMPUTED_VALUE"""),9.0)</f>
        <v>9</v>
      </c>
      <c r="J1387" s="5">
        <f>IFERROR(__xludf.DUMMYFUNCTION("""COMPUTED_VALUE"""),2023.0)</f>
        <v>2023</v>
      </c>
      <c r="N1387" s="6">
        <f>STANDARDIZE(F:F,'Estatística'!$E$2,$M$2)</f>
        <v>-0.6869016166</v>
      </c>
      <c r="O1387" s="6">
        <f>STANDARDIZE(F:F,'Estatística'!$C$2,$L$2)</f>
        <v>0.1481387693</v>
      </c>
    </row>
    <row r="1388" ht="15.75" customHeight="1">
      <c r="A1388" s="1">
        <v>55.0</v>
      </c>
      <c r="B1388" s="2" t="s">
        <v>182</v>
      </c>
      <c r="C1388" s="2" t="s">
        <v>183</v>
      </c>
      <c r="D1388" s="2" t="s">
        <v>19</v>
      </c>
      <c r="E1388" s="2" t="s">
        <v>70</v>
      </c>
      <c r="F1388" s="3">
        <v>12.6</v>
      </c>
      <c r="G1388" s="4">
        <v>45183.0</v>
      </c>
      <c r="H1388" s="5">
        <f>IFERROR(__xludf.DUMMYFUNCTION("SPLIT(G1388,""/"",TRUE)"),14.0)</f>
        <v>14</v>
      </c>
      <c r="I1388" s="5">
        <f>IFERROR(__xludf.DUMMYFUNCTION("""COMPUTED_VALUE"""),9.0)</f>
        <v>9</v>
      </c>
      <c r="J1388" s="5">
        <f>IFERROR(__xludf.DUMMYFUNCTION("""COMPUTED_VALUE"""),2023.0)</f>
        <v>2023</v>
      </c>
      <c r="N1388" s="6">
        <f>STANDARDIZE(F:F,'Estatística'!$E$2,$M$2)</f>
        <v>-0.7089661015</v>
      </c>
      <c r="O1388" s="6">
        <f>STANDARDIZE(F:F,'Estatística'!$C$2,$L$2)</f>
        <v>0.143074196</v>
      </c>
    </row>
    <row r="1389" ht="15.75" customHeight="1">
      <c r="A1389" s="1">
        <v>22.0</v>
      </c>
      <c r="B1389" s="2" t="s">
        <v>111</v>
      </c>
      <c r="C1389" s="2" t="s">
        <v>112</v>
      </c>
      <c r="D1389" s="2" t="s">
        <v>19</v>
      </c>
      <c r="E1389" s="2" t="s">
        <v>38</v>
      </c>
      <c r="F1389" s="3">
        <v>2.59</v>
      </c>
      <c r="G1389" s="4">
        <v>45183.0</v>
      </c>
      <c r="H1389" s="5">
        <f>IFERROR(__xludf.DUMMYFUNCTION("SPLIT(G1389,""/"",TRUE)"),14.0)</f>
        <v>14</v>
      </c>
      <c r="I1389" s="5">
        <f>IFERROR(__xludf.DUMMYFUNCTION("""COMPUTED_VALUE"""),9.0)</f>
        <v>9</v>
      </c>
      <c r="J1389" s="5">
        <f>IFERROR(__xludf.DUMMYFUNCTION("""COMPUTED_VALUE"""),2023.0)</f>
        <v>2023</v>
      </c>
      <c r="N1389" s="6">
        <f>STANDARDIZE(F:F,'Estatística'!$E$2,$M$2)</f>
        <v>-1.261129837</v>
      </c>
      <c r="O1389" s="6">
        <f>STANDARDIZE(F:F,'Estatística'!$C$2,$L$2)</f>
        <v>0.01633324892</v>
      </c>
    </row>
    <row r="1390" ht="15.75" customHeight="1">
      <c r="A1390" s="1">
        <v>9.0</v>
      </c>
      <c r="B1390" s="2" t="s">
        <v>187</v>
      </c>
      <c r="C1390" s="2" t="s">
        <v>188</v>
      </c>
      <c r="D1390" s="2" t="s">
        <v>25</v>
      </c>
      <c r="E1390" s="2" t="s">
        <v>70</v>
      </c>
      <c r="F1390" s="3">
        <v>11.01</v>
      </c>
      <c r="G1390" s="4">
        <v>45183.0</v>
      </c>
      <c r="H1390" s="5">
        <f>IFERROR(__xludf.DUMMYFUNCTION("SPLIT(G1390,""/"",TRUE)"),14.0)</f>
        <v>14</v>
      </c>
      <c r="I1390" s="5">
        <f>IFERROR(__xludf.DUMMYFUNCTION("""COMPUTED_VALUE"""),9.0)</f>
        <v>9</v>
      </c>
      <c r="J1390" s="5">
        <f>IFERROR(__xludf.DUMMYFUNCTION("""COMPUTED_VALUE"""),2023.0)</f>
        <v>2023</v>
      </c>
      <c r="N1390" s="6">
        <f>STANDARDIZE(F:F,'Estatística'!$E$2,$M$2)</f>
        <v>-0.7966724292</v>
      </c>
      <c r="O1390" s="6">
        <f>STANDARDIZE(F:F,'Estatística'!$C$2,$L$2)</f>
        <v>0.1229425171</v>
      </c>
    </row>
    <row r="1391" ht="15.75" customHeight="1">
      <c r="A1391" s="1">
        <v>42.0</v>
      </c>
      <c r="B1391" s="2" t="s">
        <v>75</v>
      </c>
      <c r="C1391" s="2" t="s">
        <v>150</v>
      </c>
      <c r="D1391" s="2" t="s">
        <v>19</v>
      </c>
      <c r="E1391" s="2" t="s">
        <v>70</v>
      </c>
      <c r="F1391" s="3">
        <v>12.31</v>
      </c>
      <c r="G1391" s="4">
        <v>45183.0</v>
      </c>
      <c r="H1391" s="5">
        <f>IFERROR(__xludf.DUMMYFUNCTION("SPLIT(G1391,""/"",TRUE)"),14.0)</f>
        <v>14</v>
      </c>
      <c r="I1391" s="5">
        <f>IFERROR(__xludf.DUMMYFUNCTION("""COMPUTED_VALUE"""),9.0)</f>
        <v>9</v>
      </c>
      <c r="J1391" s="5">
        <f>IFERROR(__xludf.DUMMYFUNCTION("""COMPUTED_VALUE"""),2023.0)</f>
        <v>2023</v>
      </c>
      <c r="N1391" s="6">
        <f>STANDARDIZE(F:F,'Estatística'!$E$2,$M$2)</f>
        <v>-0.7249628531</v>
      </c>
      <c r="O1391" s="6">
        <f>STANDARDIZE(F:F,'Estatística'!$C$2,$L$2)</f>
        <v>0.1394023803</v>
      </c>
    </row>
    <row r="1392" ht="15.75" customHeight="1">
      <c r="A1392" s="1">
        <v>32.0</v>
      </c>
      <c r="B1392" s="2" t="s">
        <v>126</v>
      </c>
      <c r="C1392" s="2" t="s">
        <v>127</v>
      </c>
      <c r="D1392" s="2" t="s">
        <v>19</v>
      </c>
      <c r="E1392" s="2" t="s">
        <v>20</v>
      </c>
      <c r="F1392" s="3">
        <v>10.16</v>
      </c>
      <c r="G1392" s="4">
        <v>45183.0</v>
      </c>
      <c r="H1392" s="5">
        <f>IFERROR(__xludf.DUMMYFUNCTION("SPLIT(G1392,""/"",TRUE)"),14.0)</f>
        <v>14</v>
      </c>
      <c r="I1392" s="5">
        <f>IFERROR(__xludf.DUMMYFUNCTION("""COMPUTED_VALUE"""),9.0)</f>
        <v>9</v>
      </c>
      <c r="J1392" s="5">
        <f>IFERROR(__xludf.DUMMYFUNCTION("""COMPUTED_VALUE"""),2023.0)</f>
        <v>2023</v>
      </c>
      <c r="N1392" s="6">
        <f>STANDARDIZE(F:F,'Estatística'!$E$2,$M$2)</f>
        <v>-0.8435594597</v>
      </c>
      <c r="O1392" s="6">
        <f>STANDARDIZE(F:F,'Estatística'!$C$2,$L$2)</f>
        <v>0.1121802988</v>
      </c>
    </row>
    <row r="1393" ht="15.75" customHeight="1">
      <c r="A1393" s="1">
        <v>76.0</v>
      </c>
      <c r="B1393" s="2" t="s">
        <v>193</v>
      </c>
      <c r="C1393" s="2" t="s">
        <v>194</v>
      </c>
      <c r="D1393" s="2" t="s">
        <v>19</v>
      </c>
      <c r="E1393" s="2" t="s">
        <v>31</v>
      </c>
      <c r="F1393" s="3">
        <v>13.23</v>
      </c>
      <c r="G1393" s="4">
        <v>45184.0</v>
      </c>
      <c r="H1393" s="5">
        <f>IFERROR(__xludf.DUMMYFUNCTION("SPLIT(G1393,""/"",TRUE)"),15.0)</f>
        <v>15</v>
      </c>
      <c r="I1393" s="5">
        <f>IFERROR(__xludf.DUMMYFUNCTION("""COMPUTED_VALUE"""),9.0)</f>
        <v>9</v>
      </c>
      <c r="J1393" s="5">
        <f>IFERROR(__xludf.DUMMYFUNCTION("""COMPUTED_VALUE"""),2023.0)</f>
        <v>2023</v>
      </c>
      <c r="N1393" s="6">
        <f>STANDARDIZE(F:F,'Estatística'!$E$2,$M$2)</f>
        <v>-0.6742145377</v>
      </c>
      <c r="O1393" s="6">
        <f>STANDARDIZE(F:F,'Estatística'!$C$2,$L$2)</f>
        <v>0.151050899</v>
      </c>
    </row>
    <row r="1394" ht="15.75" customHeight="1">
      <c r="A1394" s="1">
        <v>40.0</v>
      </c>
      <c r="B1394" s="2" t="s">
        <v>102</v>
      </c>
      <c r="C1394" s="2" t="s">
        <v>165</v>
      </c>
      <c r="D1394" s="2" t="s">
        <v>25</v>
      </c>
      <c r="E1394" s="2" t="s">
        <v>27</v>
      </c>
      <c r="F1394" s="3">
        <v>12.84</v>
      </c>
      <c r="G1394" s="4">
        <v>45184.0</v>
      </c>
      <c r="H1394" s="5">
        <f>IFERROR(__xludf.DUMMYFUNCTION("SPLIT(G1394,""/"",TRUE)"),15.0)</f>
        <v>15</v>
      </c>
      <c r="I1394" s="5">
        <f>IFERROR(__xludf.DUMMYFUNCTION("""COMPUTED_VALUE"""),9.0)</f>
        <v>9</v>
      </c>
      <c r="J1394" s="5">
        <f>IFERROR(__xludf.DUMMYFUNCTION("""COMPUTED_VALUE"""),2023.0)</f>
        <v>2023</v>
      </c>
      <c r="N1394" s="6">
        <f>STANDARDIZE(F:F,'Estatística'!$E$2,$M$2)</f>
        <v>-0.6957274105</v>
      </c>
      <c r="O1394" s="6">
        <f>STANDARDIZE(F:F,'Estatística'!$C$2,$L$2)</f>
        <v>0.14611294</v>
      </c>
    </row>
    <row r="1395" ht="15.75" customHeight="1">
      <c r="A1395" s="1">
        <v>90.0</v>
      </c>
      <c r="B1395" s="2" t="s">
        <v>199</v>
      </c>
      <c r="C1395" s="2" t="s">
        <v>200</v>
      </c>
      <c r="D1395" s="2" t="s">
        <v>25</v>
      </c>
      <c r="E1395" s="2" t="s">
        <v>42</v>
      </c>
      <c r="F1395" s="3">
        <v>9.52</v>
      </c>
      <c r="G1395" s="4">
        <v>45184.0</v>
      </c>
      <c r="H1395" s="5">
        <f>IFERROR(__xludf.DUMMYFUNCTION("SPLIT(G1395,""/"",TRUE)"),15.0)</f>
        <v>15</v>
      </c>
      <c r="I1395" s="5">
        <f>IFERROR(__xludf.DUMMYFUNCTION("""COMPUTED_VALUE"""),9.0)</f>
        <v>9</v>
      </c>
      <c r="J1395" s="5">
        <f>IFERROR(__xludf.DUMMYFUNCTION("""COMPUTED_VALUE"""),2023.0)</f>
        <v>2023</v>
      </c>
      <c r="N1395" s="6">
        <f>STANDARDIZE(F:F,'Estatística'!$E$2,$M$2)</f>
        <v>-0.8788626356</v>
      </c>
      <c r="O1395" s="6">
        <f>STANDARDIZE(F:F,'Estatística'!$C$2,$L$2)</f>
        <v>0.1040769815</v>
      </c>
    </row>
    <row r="1396" ht="15.75" customHeight="1">
      <c r="A1396" s="1">
        <v>58.0</v>
      </c>
      <c r="B1396" s="2" t="s">
        <v>145</v>
      </c>
      <c r="C1396" s="2" t="s">
        <v>146</v>
      </c>
      <c r="D1396" s="2" t="s">
        <v>19</v>
      </c>
      <c r="E1396" s="2" t="s">
        <v>31</v>
      </c>
      <c r="F1396" s="3">
        <v>20.35</v>
      </c>
      <c r="G1396" s="4">
        <v>45184.0</v>
      </c>
      <c r="H1396" s="5">
        <f>IFERROR(__xludf.DUMMYFUNCTION("SPLIT(G1396,""/"",TRUE)"),15.0)</f>
        <v>15</v>
      </c>
      <c r="I1396" s="5">
        <f>IFERROR(__xludf.DUMMYFUNCTION("""COMPUTED_VALUE"""),9.0)</f>
        <v>9</v>
      </c>
      <c r="J1396" s="5">
        <f>IFERROR(__xludf.DUMMYFUNCTION("""COMPUTED_VALUE"""),2023.0)</f>
        <v>2023</v>
      </c>
      <c r="N1396" s="6">
        <f>STANDARDIZE(F:F,'Estatística'!$E$2,$M$2)</f>
        <v>-0.2814667055</v>
      </c>
      <c r="O1396" s="6">
        <f>STANDARDIZE(F:F,'Estatística'!$C$2,$L$2)</f>
        <v>0.2412003039</v>
      </c>
    </row>
    <row r="1397" ht="15.75" customHeight="1">
      <c r="A1397" s="1">
        <v>36.0</v>
      </c>
      <c r="B1397" s="2" t="s">
        <v>75</v>
      </c>
      <c r="C1397" s="2" t="s">
        <v>76</v>
      </c>
      <c r="D1397" s="2" t="s">
        <v>25</v>
      </c>
      <c r="E1397" s="2" t="s">
        <v>32</v>
      </c>
      <c r="F1397" s="3">
        <v>58.54</v>
      </c>
      <c r="G1397" s="4">
        <v>45184.0</v>
      </c>
      <c r="H1397" s="5">
        <f>IFERROR(__xludf.DUMMYFUNCTION("SPLIT(G1397,""/"",TRUE)"),15.0)</f>
        <v>15</v>
      </c>
      <c r="I1397" s="5">
        <f>IFERROR(__xludf.DUMMYFUNCTION("""COMPUTED_VALUE"""),9.0)</f>
        <v>9</v>
      </c>
      <c r="J1397" s="5">
        <f>IFERROR(__xludf.DUMMYFUNCTION("""COMPUTED_VALUE"""),2023.0)</f>
        <v>2023</v>
      </c>
      <c r="N1397" s="6">
        <f>STANDARDIZE(F:F,'Estatística'!$E$2,$M$2)</f>
        <v>1.825139995</v>
      </c>
      <c r="O1397" s="6">
        <f>STANDARDIZE(F:F,'Estatística'!$C$2,$L$2)</f>
        <v>0.7247404406</v>
      </c>
    </row>
    <row r="1398" ht="15.75" customHeight="1">
      <c r="A1398" s="1">
        <v>54.0</v>
      </c>
      <c r="B1398" s="2" t="s">
        <v>71</v>
      </c>
      <c r="C1398" s="2" t="s">
        <v>72</v>
      </c>
      <c r="D1398" s="2" t="s">
        <v>19</v>
      </c>
      <c r="E1398" s="2" t="s">
        <v>42</v>
      </c>
      <c r="F1398" s="3">
        <v>9.29</v>
      </c>
      <c r="G1398" s="4">
        <v>45184.0</v>
      </c>
      <c r="H1398" s="5">
        <f>IFERROR(__xludf.DUMMYFUNCTION("SPLIT(G1398,""/"",TRUE)"),15.0)</f>
        <v>15</v>
      </c>
      <c r="I1398" s="5">
        <f>IFERROR(__xludf.DUMMYFUNCTION("""COMPUTED_VALUE"""),9.0)</f>
        <v>9</v>
      </c>
      <c r="J1398" s="5">
        <f>IFERROR(__xludf.DUMMYFUNCTION("""COMPUTED_VALUE"""),2023.0)</f>
        <v>2023</v>
      </c>
      <c r="N1398" s="6">
        <f>STANDARDIZE(F:F,'Estatística'!$E$2,$M$2)</f>
        <v>-0.8915497145</v>
      </c>
      <c r="O1398" s="6">
        <f>STANDARDIZE(F:F,'Estatística'!$C$2,$L$2)</f>
        <v>0.1011648519</v>
      </c>
    </row>
    <row r="1399" ht="15.75" customHeight="1">
      <c r="A1399" s="1">
        <v>12.0</v>
      </c>
      <c r="B1399" s="2" t="s">
        <v>168</v>
      </c>
      <c r="C1399" s="2" t="s">
        <v>169</v>
      </c>
      <c r="D1399" s="2" t="s">
        <v>19</v>
      </c>
      <c r="E1399" s="2" t="s">
        <v>48</v>
      </c>
      <c r="F1399" s="3">
        <v>51.5</v>
      </c>
      <c r="G1399" s="4">
        <v>45184.0</v>
      </c>
      <c r="H1399" s="5">
        <f>IFERROR(__xludf.DUMMYFUNCTION("SPLIT(G1399,""/"",TRUE)"),15.0)</f>
        <v>15</v>
      </c>
      <c r="I1399" s="5">
        <f>IFERROR(__xludf.DUMMYFUNCTION("""COMPUTED_VALUE"""),9.0)</f>
        <v>9</v>
      </c>
      <c r="J1399" s="5">
        <f>IFERROR(__xludf.DUMMYFUNCTION("""COMPUTED_VALUE"""),2023.0)</f>
        <v>2023</v>
      </c>
      <c r="N1399" s="6">
        <f>STANDARDIZE(F:F,'Estatística'!$E$2,$M$2)</f>
        <v>1.43680506</v>
      </c>
      <c r="O1399" s="6">
        <f>STANDARDIZE(F:F,'Estatística'!$C$2,$L$2)</f>
        <v>0.6356039504</v>
      </c>
    </row>
    <row r="1400" ht="15.75" customHeight="1">
      <c r="A1400" s="1">
        <v>5.0</v>
      </c>
      <c r="B1400" s="2" t="s">
        <v>147</v>
      </c>
      <c r="C1400" s="2" t="s">
        <v>148</v>
      </c>
      <c r="D1400" s="2" t="s">
        <v>25</v>
      </c>
      <c r="E1400" s="2" t="s">
        <v>45</v>
      </c>
      <c r="F1400" s="3">
        <v>4.36</v>
      </c>
      <c r="G1400" s="4">
        <v>45184.0</v>
      </c>
      <c r="H1400" s="5">
        <f>IFERROR(__xludf.DUMMYFUNCTION("SPLIT(G1400,""/"",TRUE)"),15.0)</f>
        <v>15</v>
      </c>
      <c r="I1400" s="5">
        <f>IFERROR(__xludf.DUMMYFUNCTION("""COMPUTED_VALUE"""),9.0)</f>
        <v>9</v>
      </c>
      <c r="J1400" s="5">
        <f>IFERROR(__xludf.DUMMYFUNCTION("""COMPUTED_VALUE"""),2023.0)</f>
        <v>2023</v>
      </c>
      <c r="N1400" s="6">
        <f>STANDARDIZE(F:F,'Estatística'!$E$2,$M$2)</f>
        <v>-1.163494492</v>
      </c>
      <c r="O1400" s="6">
        <f>STANDARDIZE(F:F,'Estatística'!$C$2,$L$2)</f>
        <v>0.03874398582</v>
      </c>
    </row>
    <row r="1401" ht="15.75" customHeight="1">
      <c r="A1401" s="1">
        <v>28.0</v>
      </c>
      <c r="B1401" s="2" t="s">
        <v>64</v>
      </c>
      <c r="C1401" s="2" t="s">
        <v>65</v>
      </c>
      <c r="D1401" s="2" t="s">
        <v>19</v>
      </c>
      <c r="E1401" s="2" t="s">
        <v>28</v>
      </c>
      <c r="F1401" s="3">
        <v>37.14</v>
      </c>
      <c r="G1401" s="4">
        <v>45184.0</v>
      </c>
      <c r="H1401" s="5">
        <f>IFERROR(__xludf.DUMMYFUNCTION("SPLIT(G1401,""/"",TRUE)"),15.0)</f>
        <v>15</v>
      </c>
      <c r="I1401" s="5">
        <f>IFERROR(__xludf.DUMMYFUNCTION("""COMPUTED_VALUE"""),9.0)</f>
        <v>9</v>
      </c>
      <c r="J1401" s="5">
        <f>IFERROR(__xludf.DUMMYFUNCTION("""COMPUTED_VALUE"""),2023.0)</f>
        <v>2023</v>
      </c>
      <c r="N1401" s="6">
        <f>STANDARDIZE(F:F,'Estatística'!$E$2,$M$2)</f>
        <v>0.6446900504</v>
      </c>
      <c r="O1401" s="6">
        <f>STANDARDIZE(F:F,'Estatística'!$C$2,$L$2)</f>
        <v>0.4537857685</v>
      </c>
    </row>
    <row r="1402" ht="15.75" customHeight="1">
      <c r="A1402" s="1">
        <v>11.0</v>
      </c>
      <c r="B1402" s="2" t="s">
        <v>207</v>
      </c>
      <c r="C1402" s="2" t="s">
        <v>208</v>
      </c>
      <c r="D1402" s="2" t="s">
        <v>19</v>
      </c>
      <c r="E1402" s="2" t="s">
        <v>28</v>
      </c>
      <c r="F1402" s="3">
        <v>31.58</v>
      </c>
      <c r="G1402" s="4">
        <v>45185.0</v>
      </c>
      <c r="H1402" s="5">
        <f>IFERROR(__xludf.DUMMYFUNCTION("SPLIT(G1402,""/"",TRUE)"),16.0)</f>
        <v>16</v>
      </c>
      <c r="I1402" s="5">
        <f>IFERROR(__xludf.DUMMYFUNCTION("""COMPUTED_VALUE"""),9.0)</f>
        <v>9</v>
      </c>
      <c r="J1402" s="5">
        <f>IFERROR(__xludf.DUMMYFUNCTION("""COMPUTED_VALUE"""),2023.0)</f>
        <v>2023</v>
      </c>
      <c r="N1402" s="6">
        <f>STANDARDIZE(F:F,'Estatística'!$E$2,$M$2)</f>
        <v>0.3379937095</v>
      </c>
      <c r="O1402" s="6">
        <f>STANDARDIZE(F:F,'Estatística'!$C$2,$L$2)</f>
        <v>0.3833881995</v>
      </c>
    </row>
    <row r="1403" ht="15.75" customHeight="1">
      <c r="A1403" s="1">
        <v>23.0</v>
      </c>
      <c r="B1403" s="2" t="s">
        <v>215</v>
      </c>
      <c r="C1403" s="2" t="s">
        <v>216</v>
      </c>
      <c r="D1403" s="2" t="s">
        <v>25</v>
      </c>
      <c r="E1403" s="2" t="s">
        <v>27</v>
      </c>
      <c r="F1403" s="3">
        <v>10.68</v>
      </c>
      <c r="G1403" s="4">
        <v>45185.0</v>
      </c>
      <c r="H1403" s="5">
        <f>IFERROR(__xludf.DUMMYFUNCTION("SPLIT(G1403,""/"",TRUE)"),16.0)</f>
        <v>16</v>
      </c>
      <c r="I1403" s="5">
        <f>IFERROR(__xludf.DUMMYFUNCTION("""COMPUTED_VALUE"""),9.0)</f>
        <v>9</v>
      </c>
      <c r="J1403" s="5">
        <f>IFERROR(__xludf.DUMMYFUNCTION("""COMPUTED_VALUE"""),2023.0)</f>
        <v>2023</v>
      </c>
      <c r="N1403" s="6">
        <f>STANDARDIZE(F:F,'Estatística'!$E$2,$M$2)</f>
        <v>-0.8148756293</v>
      </c>
      <c r="O1403" s="6">
        <f>STANDARDIZE(F:F,'Estatística'!$C$2,$L$2)</f>
        <v>0.1187642441</v>
      </c>
    </row>
    <row r="1404" ht="15.75" customHeight="1">
      <c r="A1404" s="1">
        <v>44.0</v>
      </c>
      <c r="B1404" s="2" t="s">
        <v>195</v>
      </c>
      <c r="C1404" s="2" t="s">
        <v>196</v>
      </c>
      <c r="D1404" s="2" t="s">
        <v>25</v>
      </c>
      <c r="E1404" s="2" t="s">
        <v>37</v>
      </c>
      <c r="F1404" s="3">
        <v>13.66</v>
      </c>
      <c r="G1404" s="4">
        <v>45185.0</v>
      </c>
      <c r="H1404" s="5">
        <f>IFERROR(__xludf.DUMMYFUNCTION("SPLIT(G1404,""/"",TRUE)"),16.0)</f>
        <v>16</v>
      </c>
      <c r="I1404" s="5">
        <f>IFERROR(__xludf.DUMMYFUNCTION("""COMPUTED_VALUE"""),9.0)</f>
        <v>9</v>
      </c>
      <c r="J1404" s="5">
        <f>IFERROR(__xludf.DUMMYFUNCTION("""COMPUTED_VALUE"""),2023.0)</f>
        <v>2023</v>
      </c>
      <c r="N1404" s="6">
        <f>STANDARDIZE(F:F,'Estatística'!$E$2,$M$2)</f>
        <v>-0.6504952164</v>
      </c>
      <c r="O1404" s="6">
        <f>STANDARDIZE(F:F,'Estatística'!$C$2,$L$2)</f>
        <v>0.1564953153</v>
      </c>
    </row>
    <row r="1405" ht="15.75" customHeight="1">
      <c r="A1405" s="1">
        <v>82.0</v>
      </c>
      <c r="B1405" s="2" t="s">
        <v>211</v>
      </c>
      <c r="C1405" s="2" t="s">
        <v>212</v>
      </c>
      <c r="D1405" s="2" t="s">
        <v>25</v>
      </c>
      <c r="E1405" s="2" t="s">
        <v>36</v>
      </c>
      <c r="F1405" s="3">
        <v>32.27</v>
      </c>
      <c r="G1405" s="4">
        <v>45186.0</v>
      </c>
      <c r="H1405" s="5">
        <f>IFERROR(__xludf.DUMMYFUNCTION("SPLIT(G1405,""/"",TRUE)"),17.0)</f>
        <v>17</v>
      </c>
      <c r="I1405" s="5">
        <f>IFERROR(__xludf.DUMMYFUNCTION("""COMPUTED_VALUE"""),9.0)</f>
        <v>9</v>
      </c>
      <c r="J1405" s="5">
        <f>IFERROR(__xludf.DUMMYFUNCTION("""COMPUTED_VALUE"""),2023.0)</f>
        <v>2023</v>
      </c>
      <c r="N1405" s="6">
        <f>STANDARDIZE(F:F,'Estatística'!$E$2,$M$2)</f>
        <v>0.3760549461</v>
      </c>
      <c r="O1405" s="6">
        <f>STANDARDIZE(F:F,'Estatística'!$C$2,$L$2)</f>
        <v>0.3921245885</v>
      </c>
    </row>
    <row r="1406" ht="15.75" customHeight="1">
      <c r="A1406" s="1">
        <v>14.0</v>
      </c>
      <c r="B1406" s="2" t="s">
        <v>151</v>
      </c>
      <c r="C1406" s="2" t="s">
        <v>152</v>
      </c>
      <c r="D1406" s="2" t="s">
        <v>19</v>
      </c>
      <c r="E1406" s="2" t="s">
        <v>36</v>
      </c>
      <c r="F1406" s="3">
        <v>42.86</v>
      </c>
      <c r="G1406" s="4">
        <v>45186.0</v>
      </c>
      <c r="H1406" s="5">
        <f>IFERROR(__xludf.DUMMYFUNCTION("SPLIT(G1406,""/"",TRUE)"),17.0)</f>
        <v>17</v>
      </c>
      <c r="I1406" s="5">
        <f>IFERROR(__xludf.DUMMYFUNCTION("""COMPUTED_VALUE"""),9.0)</f>
        <v>9</v>
      </c>
      <c r="J1406" s="5">
        <f>IFERROR(__xludf.DUMMYFUNCTION("""COMPUTED_VALUE"""),2023.0)</f>
        <v>2023</v>
      </c>
      <c r="N1406" s="6">
        <f>STANDARDIZE(F:F,'Estatística'!$E$2,$M$2)</f>
        <v>0.9602121852</v>
      </c>
      <c r="O1406" s="6">
        <f>STANDARDIZE(F:F,'Estatística'!$C$2,$L$2)</f>
        <v>0.5262091669</v>
      </c>
    </row>
    <row r="1407" ht="15.75" customHeight="1">
      <c r="A1407" s="1">
        <v>23.0</v>
      </c>
      <c r="B1407" s="2" t="s">
        <v>215</v>
      </c>
      <c r="C1407" s="2" t="s">
        <v>216</v>
      </c>
      <c r="D1407" s="2" t="s">
        <v>25</v>
      </c>
      <c r="E1407" s="2" t="s">
        <v>20</v>
      </c>
      <c r="F1407" s="3">
        <v>10.56</v>
      </c>
      <c r="G1407" s="4">
        <v>45186.0</v>
      </c>
      <c r="H1407" s="5">
        <f>IFERROR(__xludf.DUMMYFUNCTION("SPLIT(G1407,""/"",TRUE)"),17.0)</f>
        <v>17</v>
      </c>
      <c r="I1407" s="5">
        <f>IFERROR(__xludf.DUMMYFUNCTION("""COMPUTED_VALUE"""),9.0)</f>
        <v>9</v>
      </c>
      <c r="J1407" s="5">
        <f>IFERROR(__xludf.DUMMYFUNCTION("""COMPUTED_VALUE"""),2023.0)</f>
        <v>2023</v>
      </c>
      <c r="N1407" s="6">
        <f>STANDARDIZE(F:F,'Estatística'!$E$2,$M$2)</f>
        <v>-0.8214949748</v>
      </c>
      <c r="O1407" s="6">
        <f>STANDARDIZE(F:F,'Estatística'!$C$2,$L$2)</f>
        <v>0.1172448721</v>
      </c>
    </row>
    <row r="1408" ht="15.75" customHeight="1">
      <c r="A1408" s="1">
        <v>33.0</v>
      </c>
      <c r="B1408" s="2" t="s">
        <v>171</v>
      </c>
      <c r="C1408" s="2" t="s">
        <v>172</v>
      </c>
      <c r="D1408" s="2" t="s">
        <v>19</v>
      </c>
      <c r="E1408" s="2" t="s">
        <v>38</v>
      </c>
      <c r="F1408" s="3">
        <v>4.54</v>
      </c>
      <c r="G1408" s="4">
        <v>45186.0</v>
      </c>
      <c r="H1408" s="5">
        <f>IFERROR(__xludf.DUMMYFUNCTION("SPLIT(G1408,""/"",TRUE)"),17.0)</f>
        <v>17</v>
      </c>
      <c r="I1408" s="5">
        <f>IFERROR(__xludf.DUMMYFUNCTION("""COMPUTED_VALUE"""),9.0)</f>
        <v>9</v>
      </c>
      <c r="J1408" s="5">
        <f>IFERROR(__xludf.DUMMYFUNCTION("""COMPUTED_VALUE"""),2023.0)</f>
        <v>2023</v>
      </c>
      <c r="N1408" s="6">
        <f>STANDARDIZE(F:F,'Estatística'!$E$2,$M$2)</f>
        <v>-1.153565473</v>
      </c>
      <c r="O1408" s="6">
        <f>STANDARDIZE(F:F,'Estatística'!$C$2,$L$2)</f>
        <v>0.04102304381</v>
      </c>
    </row>
    <row r="1409" ht="15.75" customHeight="1">
      <c r="A1409" s="1">
        <v>34.0</v>
      </c>
      <c r="B1409" s="2" t="s">
        <v>157</v>
      </c>
      <c r="C1409" s="2" t="s">
        <v>158</v>
      </c>
      <c r="D1409" s="2" t="s">
        <v>25</v>
      </c>
      <c r="E1409" s="2" t="s">
        <v>33</v>
      </c>
      <c r="F1409" s="3">
        <v>22.06</v>
      </c>
      <c r="G1409" s="4">
        <v>45186.0</v>
      </c>
      <c r="H1409" s="5">
        <f>IFERROR(__xludf.DUMMYFUNCTION("SPLIT(G1409,""/"",TRUE)"),17.0)</f>
        <v>17</v>
      </c>
      <c r="I1409" s="5">
        <f>IFERROR(__xludf.DUMMYFUNCTION("""COMPUTED_VALUE"""),9.0)</f>
        <v>9</v>
      </c>
      <c r="J1409" s="5">
        <f>IFERROR(__xludf.DUMMYFUNCTION("""COMPUTED_VALUE"""),2023.0)</f>
        <v>2023</v>
      </c>
      <c r="N1409" s="6">
        <f>STANDARDIZE(F:F,'Estatística'!$E$2,$M$2)</f>
        <v>-0.1871410324</v>
      </c>
      <c r="O1409" s="6">
        <f>STANDARDIZE(F:F,'Estatística'!$C$2,$L$2)</f>
        <v>0.2628513548</v>
      </c>
    </row>
    <row r="1410" ht="15.75" customHeight="1">
      <c r="A1410" s="1">
        <v>8.0</v>
      </c>
      <c r="B1410" s="2" t="s">
        <v>88</v>
      </c>
      <c r="C1410" s="2" t="s">
        <v>89</v>
      </c>
      <c r="D1410" s="2" t="s">
        <v>25</v>
      </c>
      <c r="E1410" s="2" t="s">
        <v>31</v>
      </c>
      <c r="F1410" s="3">
        <v>16.38</v>
      </c>
      <c r="G1410" s="4">
        <v>45186.0</v>
      </c>
      <c r="H1410" s="5">
        <f>IFERROR(__xludf.DUMMYFUNCTION("SPLIT(G1410,""/"",TRUE)"),17.0)</f>
        <v>17</v>
      </c>
      <c r="I1410" s="5">
        <f>IFERROR(__xludf.DUMMYFUNCTION("""COMPUTED_VALUE"""),9.0)</f>
        <v>9</v>
      </c>
      <c r="J1410" s="5">
        <f>IFERROR(__xludf.DUMMYFUNCTION("""COMPUTED_VALUE"""),2023.0)</f>
        <v>2023</v>
      </c>
      <c r="N1410" s="6">
        <f>STANDARDIZE(F:F,'Estatística'!$E$2,$M$2)</f>
        <v>-0.5004567187</v>
      </c>
      <c r="O1410" s="6">
        <f>STANDARDIZE(F:F,'Estatística'!$C$2,$L$2)</f>
        <v>0.1909344138</v>
      </c>
    </row>
    <row r="1411" ht="15.75" customHeight="1">
      <c r="A1411" s="1">
        <v>55.0</v>
      </c>
      <c r="B1411" s="2" t="s">
        <v>182</v>
      </c>
      <c r="C1411" s="2" t="s">
        <v>183</v>
      </c>
      <c r="D1411" s="2" t="s">
        <v>25</v>
      </c>
      <c r="E1411" s="2" t="s">
        <v>51</v>
      </c>
      <c r="F1411" s="3">
        <v>77.94</v>
      </c>
      <c r="G1411" s="4">
        <v>45186.0</v>
      </c>
      <c r="H1411" s="5">
        <f>IFERROR(__xludf.DUMMYFUNCTION("SPLIT(G1411,""/"",TRUE)"),17.0)</f>
        <v>17</v>
      </c>
      <c r="I1411" s="5">
        <f>IFERROR(__xludf.DUMMYFUNCTION("""COMPUTED_VALUE"""),9.0)</f>
        <v>9</v>
      </c>
      <c r="J1411" s="5">
        <f>IFERROR(__xludf.DUMMYFUNCTION("""COMPUTED_VALUE"""),2023.0)</f>
        <v>2023</v>
      </c>
      <c r="N1411" s="6">
        <f>STANDARDIZE(F:F,'Estatística'!$E$2,$M$2)</f>
        <v>2.895267516</v>
      </c>
      <c r="O1411" s="6">
        <f>STANDARDIZE(F:F,'Estatística'!$C$2,$L$2)</f>
        <v>0.9703722461</v>
      </c>
    </row>
    <row r="1412" ht="15.75" customHeight="1">
      <c r="A1412" s="1">
        <v>74.0</v>
      </c>
      <c r="B1412" s="2" t="s">
        <v>17</v>
      </c>
      <c r="C1412" s="2" t="s">
        <v>104</v>
      </c>
      <c r="D1412" s="2" t="s">
        <v>19</v>
      </c>
      <c r="E1412" s="2" t="s">
        <v>38</v>
      </c>
      <c r="F1412" s="3">
        <v>3.7</v>
      </c>
      <c r="G1412" s="4">
        <v>45186.0</v>
      </c>
      <c r="H1412" s="5">
        <f>IFERROR(__xludf.DUMMYFUNCTION("SPLIT(G1412,""/"",TRUE)"),17.0)</f>
        <v>17</v>
      </c>
      <c r="I1412" s="5">
        <f>IFERROR(__xludf.DUMMYFUNCTION("""COMPUTED_VALUE"""),9.0)</f>
        <v>9</v>
      </c>
      <c r="J1412" s="5">
        <f>IFERROR(__xludf.DUMMYFUNCTION("""COMPUTED_VALUE"""),2023.0)</f>
        <v>2023</v>
      </c>
      <c r="N1412" s="6">
        <f>STANDARDIZE(F:F,'Estatística'!$E$2,$M$2)</f>
        <v>-1.199900892</v>
      </c>
      <c r="O1412" s="6">
        <f>STANDARDIZE(F:F,'Estatística'!$C$2,$L$2)</f>
        <v>0.03038743986</v>
      </c>
    </row>
    <row r="1413" ht="15.75" customHeight="1">
      <c r="A1413" s="1">
        <v>11.0</v>
      </c>
      <c r="B1413" s="2" t="s">
        <v>207</v>
      </c>
      <c r="C1413" s="2" t="s">
        <v>208</v>
      </c>
      <c r="D1413" s="2" t="s">
        <v>25</v>
      </c>
      <c r="E1413" s="2" t="s">
        <v>33</v>
      </c>
      <c r="F1413" s="3">
        <v>23.17</v>
      </c>
      <c r="G1413" s="4">
        <v>45187.0</v>
      </c>
      <c r="H1413" s="5">
        <f>IFERROR(__xludf.DUMMYFUNCTION("SPLIT(G1413,""/"",TRUE)"),18.0)</f>
        <v>18</v>
      </c>
      <c r="I1413" s="5">
        <f>IFERROR(__xludf.DUMMYFUNCTION("""COMPUTED_VALUE"""),9.0)</f>
        <v>9</v>
      </c>
      <c r="J1413" s="5">
        <f>IFERROR(__xludf.DUMMYFUNCTION("""COMPUTED_VALUE"""),2023.0)</f>
        <v>2023</v>
      </c>
      <c r="N1413" s="6">
        <f>STANDARDIZE(F:F,'Estatística'!$E$2,$M$2)</f>
        <v>-0.1259120866</v>
      </c>
      <c r="O1413" s="6">
        <f>STANDARDIZE(F:F,'Estatística'!$C$2,$L$2)</f>
        <v>0.2769055457</v>
      </c>
    </row>
    <row r="1414" ht="15.75" customHeight="1">
      <c r="A1414" s="1">
        <v>5.0</v>
      </c>
      <c r="B1414" s="2" t="s">
        <v>147</v>
      </c>
      <c r="C1414" s="2" t="s">
        <v>148</v>
      </c>
      <c r="D1414" s="2" t="s">
        <v>25</v>
      </c>
      <c r="E1414" s="2" t="s">
        <v>26</v>
      </c>
      <c r="F1414" s="3">
        <v>55.15</v>
      </c>
      <c r="G1414" s="4">
        <v>45187.0</v>
      </c>
      <c r="H1414" s="5">
        <f>IFERROR(__xludf.DUMMYFUNCTION("SPLIT(G1414,""/"",TRUE)"),18.0)</f>
        <v>18</v>
      </c>
      <c r="I1414" s="5">
        <f>IFERROR(__xludf.DUMMYFUNCTION("""COMPUTED_VALUE"""),9.0)</f>
        <v>9</v>
      </c>
      <c r="J1414" s="5">
        <f>IFERROR(__xludf.DUMMYFUNCTION("""COMPUTED_VALUE"""),2023.0)</f>
        <v>2023</v>
      </c>
      <c r="N1414" s="6">
        <f>STANDARDIZE(F:F,'Estatística'!$E$2,$M$2)</f>
        <v>1.638143485</v>
      </c>
      <c r="O1414" s="6">
        <f>STANDARDIZE(F:F,'Estatística'!$C$2,$L$2)</f>
        <v>0.6818181818</v>
      </c>
    </row>
    <row r="1415" ht="15.75" customHeight="1">
      <c r="A1415" s="1">
        <v>77.0</v>
      </c>
      <c r="B1415" s="2" t="s">
        <v>17</v>
      </c>
      <c r="C1415" s="2" t="s">
        <v>149</v>
      </c>
      <c r="D1415" s="2" t="s">
        <v>25</v>
      </c>
      <c r="E1415" s="2" t="s">
        <v>41</v>
      </c>
      <c r="F1415" s="3">
        <v>16.77</v>
      </c>
      <c r="G1415" s="4">
        <v>45187.0</v>
      </c>
      <c r="H1415" s="5">
        <f>IFERROR(__xludf.DUMMYFUNCTION("SPLIT(G1415,""/"",TRUE)"),18.0)</f>
        <v>18</v>
      </c>
      <c r="I1415" s="5">
        <f>IFERROR(__xludf.DUMMYFUNCTION("""COMPUTED_VALUE"""),9.0)</f>
        <v>9</v>
      </c>
      <c r="J1415" s="5">
        <f>IFERROR(__xludf.DUMMYFUNCTION("""COMPUTED_VALUE"""),2023.0)</f>
        <v>2023</v>
      </c>
      <c r="N1415" s="6">
        <f>STANDARDIZE(F:F,'Estatística'!$E$2,$M$2)</f>
        <v>-0.4789438459</v>
      </c>
      <c r="O1415" s="6">
        <f>STANDARDIZE(F:F,'Estatística'!$C$2,$L$2)</f>
        <v>0.1958723728</v>
      </c>
    </row>
    <row r="1416" ht="15.75" customHeight="1">
      <c r="A1416" s="1">
        <v>47.0</v>
      </c>
      <c r="B1416" s="2" t="s">
        <v>100</v>
      </c>
      <c r="C1416" s="2" t="s">
        <v>101</v>
      </c>
      <c r="D1416" s="2" t="s">
        <v>19</v>
      </c>
      <c r="E1416" s="2" t="s">
        <v>45</v>
      </c>
      <c r="F1416" s="3">
        <v>3.6</v>
      </c>
      <c r="G1416" s="4">
        <v>45187.0</v>
      </c>
      <c r="H1416" s="5">
        <f>IFERROR(__xludf.DUMMYFUNCTION("SPLIT(G1416,""/"",TRUE)"),18.0)</f>
        <v>18</v>
      </c>
      <c r="I1416" s="5">
        <f>IFERROR(__xludf.DUMMYFUNCTION("""COMPUTED_VALUE"""),9.0)</f>
        <v>9</v>
      </c>
      <c r="J1416" s="5">
        <f>IFERROR(__xludf.DUMMYFUNCTION("""COMPUTED_VALUE"""),2023.0)</f>
        <v>2023</v>
      </c>
      <c r="N1416" s="6">
        <f>STANDARDIZE(F:F,'Estatística'!$E$2,$M$2)</f>
        <v>-1.205417013</v>
      </c>
      <c r="O1416" s="6">
        <f>STANDARDIZE(F:F,'Estatística'!$C$2,$L$2)</f>
        <v>0.02912129653</v>
      </c>
    </row>
    <row r="1417" ht="15.75" customHeight="1">
      <c r="A1417" s="1">
        <v>99.0</v>
      </c>
      <c r="B1417" s="2" t="s">
        <v>62</v>
      </c>
      <c r="C1417" s="2" t="s">
        <v>63</v>
      </c>
      <c r="D1417" s="2" t="s">
        <v>19</v>
      </c>
      <c r="E1417" s="2" t="s">
        <v>28</v>
      </c>
      <c r="F1417" s="3">
        <v>37.34</v>
      </c>
      <c r="G1417" s="4">
        <v>45187.0</v>
      </c>
      <c r="H1417" s="5">
        <f>IFERROR(__xludf.DUMMYFUNCTION("SPLIT(G1417,""/"",TRUE)"),18.0)</f>
        <v>18</v>
      </c>
      <c r="I1417" s="5">
        <f>IFERROR(__xludf.DUMMYFUNCTION("""COMPUTED_VALUE"""),9.0)</f>
        <v>9</v>
      </c>
      <c r="J1417" s="5">
        <f>IFERROR(__xludf.DUMMYFUNCTION("""COMPUTED_VALUE"""),2023.0)</f>
        <v>2023</v>
      </c>
      <c r="N1417" s="6">
        <f>STANDARDIZE(F:F,'Estatística'!$E$2,$M$2)</f>
        <v>0.6557222929</v>
      </c>
      <c r="O1417" s="6">
        <f>STANDARDIZE(F:F,'Estatística'!$C$2,$L$2)</f>
        <v>0.4563180552</v>
      </c>
    </row>
    <row r="1418" ht="15.75" customHeight="1">
      <c r="A1418" s="1">
        <v>32.0</v>
      </c>
      <c r="B1418" s="2" t="s">
        <v>126</v>
      </c>
      <c r="C1418" s="2" t="s">
        <v>127</v>
      </c>
      <c r="D1418" s="2" t="s">
        <v>25</v>
      </c>
      <c r="E1418" s="2" t="s">
        <v>41</v>
      </c>
      <c r="F1418" s="3">
        <v>15.62</v>
      </c>
      <c r="G1418" s="4">
        <v>45187.0</v>
      </c>
      <c r="H1418" s="5">
        <f>IFERROR(__xludf.DUMMYFUNCTION("SPLIT(G1418,""/"",TRUE)"),18.0)</f>
        <v>18</v>
      </c>
      <c r="I1418" s="5">
        <f>IFERROR(__xludf.DUMMYFUNCTION("""COMPUTED_VALUE"""),9.0)</f>
        <v>9</v>
      </c>
      <c r="J1418" s="5">
        <f>IFERROR(__xludf.DUMMYFUNCTION("""COMPUTED_VALUE"""),2023.0)</f>
        <v>2023</v>
      </c>
      <c r="N1418" s="6">
        <f>STANDARDIZE(F:F,'Estatística'!$E$2,$M$2)</f>
        <v>-0.5423792401</v>
      </c>
      <c r="O1418" s="6">
        <f>STANDARDIZE(F:F,'Estatística'!$C$2,$L$2)</f>
        <v>0.1813117245</v>
      </c>
    </row>
    <row r="1419" ht="15.75" customHeight="1">
      <c r="A1419" s="1">
        <v>53.0</v>
      </c>
      <c r="B1419" s="2" t="s">
        <v>221</v>
      </c>
      <c r="C1419" s="2" t="s">
        <v>222</v>
      </c>
      <c r="D1419" s="2" t="s">
        <v>19</v>
      </c>
      <c r="E1419" s="2" t="s">
        <v>38</v>
      </c>
      <c r="F1419" s="3">
        <v>5.41</v>
      </c>
      <c r="G1419" s="4">
        <v>45187.0</v>
      </c>
      <c r="H1419" s="5">
        <f>IFERROR(__xludf.DUMMYFUNCTION("SPLIT(G1419,""/"",TRUE)"),18.0)</f>
        <v>18</v>
      </c>
      <c r="I1419" s="5">
        <f>IFERROR(__xludf.DUMMYFUNCTION("""COMPUTED_VALUE"""),9.0)</f>
        <v>9</v>
      </c>
      <c r="J1419" s="5">
        <f>IFERROR(__xludf.DUMMYFUNCTION("""COMPUTED_VALUE"""),2023.0)</f>
        <v>2023</v>
      </c>
      <c r="N1419" s="6">
        <f>STANDARDIZE(F:F,'Estatística'!$E$2,$M$2)</f>
        <v>-1.105575219</v>
      </c>
      <c r="O1419" s="6">
        <f>STANDARDIZE(F:F,'Estatística'!$C$2,$L$2)</f>
        <v>0.05203849076</v>
      </c>
    </row>
    <row r="1420" ht="15.75" customHeight="1">
      <c r="A1420" s="1">
        <v>34.0</v>
      </c>
      <c r="B1420" s="2" t="s">
        <v>157</v>
      </c>
      <c r="C1420" s="2" t="s">
        <v>158</v>
      </c>
      <c r="D1420" s="2" t="s">
        <v>25</v>
      </c>
      <c r="E1420" s="2" t="s">
        <v>36</v>
      </c>
      <c r="F1420" s="3">
        <v>39.19</v>
      </c>
      <c r="G1420" s="4">
        <v>45187.0</v>
      </c>
      <c r="H1420" s="5">
        <f>IFERROR(__xludf.DUMMYFUNCTION("SPLIT(G1420,""/"",TRUE)"),18.0)</f>
        <v>18</v>
      </c>
      <c r="I1420" s="5">
        <f>IFERROR(__xludf.DUMMYFUNCTION("""COMPUTED_VALUE"""),9.0)</f>
        <v>9</v>
      </c>
      <c r="J1420" s="5">
        <f>IFERROR(__xludf.DUMMYFUNCTION("""COMPUTED_VALUE"""),2023.0)</f>
        <v>2023</v>
      </c>
      <c r="N1420" s="6">
        <f>STANDARDIZE(F:F,'Estatística'!$E$2,$M$2)</f>
        <v>0.7577705358</v>
      </c>
      <c r="O1420" s="6">
        <f>STANDARDIZE(F:F,'Estatística'!$C$2,$L$2)</f>
        <v>0.4797417068</v>
      </c>
    </row>
    <row r="1421" ht="15.75" customHeight="1">
      <c r="A1421" s="1">
        <v>7.0</v>
      </c>
      <c r="B1421" s="2" t="s">
        <v>94</v>
      </c>
      <c r="C1421" s="2" t="s">
        <v>95</v>
      </c>
      <c r="D1421" s="2" t="s">
        <v>25</v>
      </c>
      <c r="E1421" s="2" t="s">
        <v>36</v>
      </c>
      <c r="F1421" s="3">
        <v>21.9</v>
      </c>
      <c r="G1421" s="4">
        <v>45188.0</v>
      </c>
      <c r="H1421" s="5">
        <f>IFERROR(__xludf.DUMMYFUNCTION("SPLIT(G1421,""/"",TRUE)"),19.0)</f>
        <v>19</v>
      </c>
      <c r="I1421" s="5">
        <f>IFERROR(__xludf.DUMMYFUNCTION("""COMPUTED_VALUE"""),9.0)</f>
        <v>9</v>
      </c>
      <c r="J1421" s="5">
        <f>IFERROR(__xludf.DUMMYFUNCTION("""COMPUTED_VALUE"""),2023.0)</f>
        <v>2023</v>
      </c>
      <c r="N1421" s="6">
        <f>STANDARDIZE(F:F,'Estatística'!$E$2,$M$2)</f>
        <v>-0.1959668263</v>
      </c>
      <c r="O1421" s="6">
        <f>STANDARDIZE(F:F,'Estatística'!$C$2,$L$2)</f>
        <v>0.2608255254</v>
      </c>
    </row>
    <row r="1422" ht="15.75" customHeight="1">
      <c r="A1422" s="1">
        <v>54.0</v>
      </c>
      <c r="B1422" s="2" t="s">
        <v>71</v>
      </c>
      <c r="C1422" s="2" t="s">
        <v>72</v>
      </c>
      <c r="D1422" s="2" t="s">
        <v>25</v>
      </c>
      <c r="E1422" s="2" t="s">
        <v>42</v>
      </c>
      <c r="F1422" s="3">
        <v>14.44</v>
      </c>
      <c r="G1422" s="4">
        <v>45188.0</v>
      </c>
      <c r="H1422" s="5">
        <f>IFERROR(__xludf.DUMMYFUNCTION("SPLIT(G1422,""/"",TRUE)"),19.0)</f>
        <v>19</v>
      </c>
      <c r="I1422" s="5">
        <f>IFERROR(__xludf.DUMMYFUNCTION("""COMPUTED_VALUE"""),9.0)</f>
        <v>9</v>
      </c>
      <c r="J1422" s="5">
        <f>IFERROR(__xludf.DUMMYFUNCTION("""COMPUTED_VALUE"""),2023.0)</f>
        <v>2023</v>
      </c>
      <c r="N1422" s="6">
        <f>STANDARDIZE(F:F,'Estatística'!$E$2,$M$2)</f>
        <v>-0.6074694707</v>
      </c>
      <c r="O1422" s="6">
        <f>STANDARDIZE(F:F,'Estatística'!$C$2,$L$2)</f>
        <v>0.1663712332</v>
      </c>
    </row>
    <row r="1423" ht="15.75" customHeight="1">
      <c r="A1423" s="1">
        <v>43.0</v>
      </c>
      <c r="B1423" s="2" t="s">
        <v>77</v>
      </c>
      <c r="C1423" s="2" t="s">
        <v>78</v>
      </c>
      <c r="D1423" s="2" t="s">
        <v>19</v>
      </c>
      <c r="E1423" s="2" t="s">
        <v>38</v>
      </c>
      <c r="F1423" s="3">
        <v>2.83</v>
      </c>
      <c r="G1423" s="4">
        <v>45188.0</v>
      </c>
      <c r="H1423" s="5">
        <f>IFERROR(__xludf.DUMMYFUNCTION("SPLIT(G1423,""/"",TRUE)"),19.0)</f>
        <v>19</v>
      </c>
      <c r="I1423" s="5">
        <f>IFERROR(__xludf.DUMMYFUNCTION("""COMPUTED_VALUE"""),9.0)</f>
        <v>9</v>
      </c>
      <c r="J1423" s="5">
        <f>IFERROR(__xludf.DUMMYFUNCTION("""COMPUTED_VALUE"""),2023.0)</f>
        <v>2023</v>
      </c>
      <c r="N1423" s="6">
        <f>STANDARDIZE(F:F,'Estatística'!$E$2,$M$2)</f>
        <v>-1.247891146</v>
      </c>
      <c r="O1423" s="6">
        <f>STANDARDIZE(F:F,'Estatística'!$C$2,$L$2)</f>
        <v>0.01937199291</v>
      </c>
    </row>
    <row r="1424" ht="15.75" customHeight="1">
      <c r="A1424" s="1">
        <v>84.0</v>
      </c>
      <c r="B1424" s="2" t="s">
        <v>121</v>
      </c>
      <c r="C1424" s="2" t="s">
        <v>122</v>
      </c>
      <c r="D1424" s="2" t="s">
        <v>25</v>
      </c>
      <c r="E1424" s="2" t="s">
        <v>38</v>
      </c>
      <c r="F1424" s="3">
        <v>5.3</v>
      </c>
      <c r="G1424" s="4">
        <v>45188.0</v>
      </c>
      <c r="H1424" s="5">
        <f>IFERROR(__xludf.DUMMYFUNCTION("SPLIT(G1424,""/"",TRUE)"),19.0)</f>
        <v>19</v>
      </c>
      <c r="I1424" s="5">
        <f>IFERROR(__xludf.DUMMYFUNCTION("""COMPUTED_VALUE"""),9.0)</f>
        <v>9</v>
      </c>
      <c r="J1424" s="5">
        <f>IFERROR(__xludf.DUMMYFUNCTION("""COMPUTED_VALUE"""),2023.0)</f>
        <v>2023</v>
      </c>
      <c r="N1424" s="6">
        <f>STANDARDIZE(F:F,'Estatística'!$E$2,$M$2)</f>
        <v>-1.111642952</v>
      </c>
      <c r="O1424" s="6">
        <f>STANDARDIZE(F:F,'Estatística'!$C$2,$L$2)</f>
        <v>0.0506457331</v>
      </c>
    </row>
    <row r="1425" ht="15.75" customHeight="1">
      <c r="A1425" s="1">
        <v>69.0</v>
      </c>
      <c r="B1425" s="2" t="s">
        <v>88</v>
      </c>
      <c r="C1425" s="2" t="s">
        <v>125</v>
      </c>
      <c r="D1425" s="2" t="s">
        <v>25</v>
      </c>
      <c r="E1425" s="2" t="s">
        <v>44</v>
      </c>
      <c r="F1425" s="3">
        <v>34.61</v>
      </c>
      <c r="G1425" s="4">
        <v>45188.0</v>
      </c>
      <c r="H1425" s="5">
        <f>IFERROR(__xludf.DUMMYFUNCTION("SPLIT(G1425,""/"",TRUE)"),19.0)</f>
        <v>19</v>
      </c>
      <c r="I1425" s="5">
        <f>IFERROR(__xludf.DUMMYFUNCTION("""COMPUTED_VALUE"""),9.0)</f>
        <v>9</v>
      </c>
      <c r="J1425" s="5">
        <f>IFERROR(__xludf.DUMMYFUNCTION("""COMPUTED_VALUE"""),2023.0)</f>
        <v>2023</v>
      </c>
      <c r="N1425" s="6">
        <f>STANDARDIZE(F:F,'Estatística'!$E$2,$M$2)</f>
        <v>0.5051321831</v>
      </c>
      <c r="O1425" s="6">
        <f>STANDARDIZE(F:F,'Estatística'!$C$2,$L$2)</f>
        <v>0.4217523424</v>
      </c>
    </row>
    <row r="1426" ht="15.75" customHeight="1">
      <c r="A1426" s="1">
        <v>31.0</v>
      </c>
      <c r="B1426" s="2" t="s">
        <v>209</v>
      </c>
      <c r="C1426" s="2" t="s">
        <v>210</v>
      </c>
      <c r="D1426" s="2" t="s">
        <v>25</v>
      </c>
      <c r="E1426" s="2" t="s">
        <v>48</v>
      </c>
      <c r="F1426" s="3">
        <v>47.73</v>
      </c>
      <c r="G1426" s="4">
        <v>45188.0</v>
      </c>
      <c r="H1426" s="5">
        <f>IFERROR(__xludf.DUMMYFUNCTION("SPLIT(G1426,""/"",TRUE)"),19.0)</f>
        <v>19</v>
      </c>
      <c r="I1426" s="5">
        <f>IFERROR(__xludf.DUMMYFUNCTION("""COMPUTED_VALUE"""),9.0)</f>
        <v>9</v>
      </c>
      <c r="J1426" s="5">
        <f>IFERROR(__xludf.DUMMYFUNCTION("""COMPUTED_VALUE"""),2023.0)</f>
        <v>2023</v>
      </c>
      <c r="N1426" s="6">
        <f>STANDARDIZE(F:F,'Estatística'!$E$2,$M$2)</f>
        <v>1.22884729</v>
      </c>
      <c r="O1426" s="6">
        <f>STANDARDIZE(F:F,'Estatística'!$C$2,$L$2)</f>
        <v>0.5878703469</v>
      </c>
    </row>
    <row r="1427" ht="15.75" customHeight="1">
      <c r="A1427" s="1">
        <v>3.0</v>
      </c>
      <c r="B1427" s="2" t="s">
        <v>66</v>
      </c>
      <c r="C1427" s="2" t="s">
        <v>67</v>
      </c>
      <c r="D1427" s="2" t="s">
        <v>25</v>
      </c>
      <c r="E1427" s="2" t="s">
        <v>28</v>
      </c>
      <c r="F1427" s="3">
        <v>34.47</v>
      </c>
      <c r="G1427" s="4">
        <v>45188.0</v>
      </c>
      <c r="H1427" s="5">
        <f>IFERROR(__xludf.DUMMYFUNCTION("SPLIT(G1427,""/"",TRUE)"),19.0)</f>
        <v>19</v>
      </c>
      <c r="I1427" s="5">
        <f>IFERROR(__xludf.DUMMYFUNCTION("""COMPUTED_VALUE"""),9.0)</f>
        <v>9</v>
      </c>
      <c r="J1427" s="5">
        <f>IFERROR(__xludf.DUMMYFUNCTION("""COMPUTED_VALUE"""),2023.0)</f>
        <v>2023</v>
      </c>
      <c r="N1427" s="6">
        <f>STANDARDIZE(F:F,'Estatística'!$E$2,$M$2)</f>
        <v>0.4974096133</v>
      </c>
      <c r="O1427" s="6">
        <f>STANDARDIZE(F:F,'Estatística'!$C$2,$L$2)</f>
        <v>0.4199797417</v>
      </c>
    </row>
    <row r="1428" ht="15.75" customHeight="1">
      <c r="A1428" s="1">
        <v>78.0</v>
      </c>
      <c r="B1428" s="2" t="s">
        <v>23</v>
      </c>
      <c r="C1428" s="2" t="s">
        <v>24</v>
      </c>
      <c r="D1428" s="2" t="s">
        <v>19</v>
      </c>
      <c r="E1428" s="2" t="s">
        <v>37</v>
      </c>
      <c r="F1428" s="3">
        <v>11.78</v>
      </c>
      <c r="G1428" s="4">
        <v>45189.0</v>
      </c>
      <c r="H1428" s="5">
        <f>IFERROR(__xludf.DUMMYFUNCTION("SPLIT(G1428,""/"",TRUE)"),20.0)</f>
        <v>20</v>
      </c>
      <c r="I1428" s="5">
        <f>IFERROR(__xludf.DUMMYFUNCTION("""COMPUTED_VALUE"""),9.0)</f>
        <v>9</v>
      </c>
      <c r="J1428" s="5">
        <f>IFERROR(__xludf.DUMMYFUNCTION("""COMPUTED_VALUE"""),2023.0)</f>
        <v>2023</v>
      </c>
      <c r="N1428" s="6">
        <f>STANDARDIZE(F:F,'Estatística'!$E$2,$M$2)</f>
        <v>-0.7541982957</v>
      </c>
      <c r="O1428" s="6">
        <f>STANDARDIZE(F:F,'Estatística'!$C$2,$L$2)</f>
        <v>0.1326918207</v>
      </c>
    </row>
    <row r="1429" ht="15.75" customHeight="1">
      <c r="A1429" s="1">
        <v>29.0</v>
      </c>
      <c r="B1429" s="2" t="s">
        <v>102</v>
      </c>
      <c r="C1429" s="2" t="s">
        <v>103</v>
      </c>
      <c r="D1429" s="2" t="s">
        <v>19</v>
      </c>
      <c r="E1429" s="2" t="s">
        <v>36</v>
      </c>
      <c r="F1429" s="3">
        <v>41.45</v>
      </c>
      <c r="G1429" s="4">
        <v>45189.0</v>
      </c>
      <c r="H1429" s="5">
        <f>IFERROR(__xludf.DUMMYFUNCTION("SPLIT(G1429,""/"",TRUE)"),20.0)</f>
        <v>20</v>
      </c>
      <c r="I1429" s="5">
        <f>IFERROR(__xludf.DUMMYFUNCTION("""COMPUTED_VALUE"""),9.0)</f>
        <v>9</v>
      </c>
      <c r="J1429" s="5">
        <f>IFERROR(__xludf.DUMMYFUNCTION("""COMPUTED_VALUE"""),2023.0)</f>
        <v>2023</v>
      </c>
      <c r="N1429" s="6">
        <f>STANDARDIZE(F:F,'Estatística'!$E$2,$M$2)</f>
        <v>0.8824348758</v>
      </c>
      <c r="O1429" s="6">
        <f>STANDARDIZE(F:F,'Estatística'!$C$2,$L$2)</f>
        <v>0.508356546</v>
      </c>
    </row>
    <row r="1430" ht="15.75" customHeight="1">
      <c r="A1430" s="1">
        <v>51.0</v>
      </c>
      <c r="B1430" s="2" t="s">
        <v>213</v>
      </c>
      <c r="C1430" s="2" t="s">
        <v>214</v>
      </c>
      <c r="D1430" s="2" t="s">
        <v>25</v>
      </c>
      <c r="E1430" s="2" t="s">
        <v>37</v>
      </c>
      <c r="F1430" s="3">
        <v>13.85</v>
      </c>
      <c r="G1430" s="4">
        <v>45189.0</v>
      </c>
      <c r="H1430" s="5">
        <f>IFERROR(__xludf.DUMMYFUNCTION("SPLIT(G1430,""/"",TRUE)"),20.0)</f>
        <v>20</v>
      </c>
      <c r="I1430" s="5">
        <f>IFERROR(__xludf.DUMMYFUNCTION("""COMPUTED_VALUE"""),9.0)</f>
        <v>9</v>
      </c>
      <c r="J1430" s="5">
        <f>IFERROR(__xludf.DUMMYFUNCTION("""COMPUTED_VALUE"""),2023.0)</f>
        <v>2023</v>
      </c>
      <c r="N1430" s="6">
        <f>STANDARDIZE(F:F,'Estatística'!$E$2,$M$2)</f>
        <v>-0.640014586</v>
      </c>
      <c r="O1430" s="6">
        <f>STANDARDIZE(F:F,'Estatística'!$C$2,$L$2)</f>
        <v>0.1589009876</v>
      </c>
    </row>
    <row r="1431" ht="15.75" customHeight="1">
      <c r="A1431" s="1">
        <v>71.0</v>
      </c>
      <c r="B1431" s="2" t="s">
        <v>130</v>
      </c>
      <c r="C1431" s="2" t="s">
        <v>131</v>
      </c>
      <c r="D1431" s="2" t="s">
        <v>19</v>
      </c>
      <c r="E1431" s="2" t="s">
        <v>38</v>
      </c>
      <c r="F1431" s="3">
        <v>4.31</v>
      </c>
      <c r="G1431" s="4">
        <v>45189.0</v>
      </c>
      <c r="H1431" s="5">
        <f>IFERROR(__xludf.DUMMYFUNCTION("SPLIT(G1431,""/"",TRUE)"),20.0)</f>
        <v>20</v>
      </c>
      <c r="I1431" s="5">
        <f>IFERROR(__xludf.DUMMYFUNCTION("""COMPUTED_VALUE"""),9.0)</f>
        <v>9</v>
      </c>
      <c r="J1431" s="5">
        <f>IFERROR(__xludf.DUMMYFUNCTION("""COMPUTED_VALUE"""),2023.0)</f>
        <v>2023</v>
      </c>
      <c r="N1431" s="6">
        <f>STANDARDIZE(F:F,'Estatística'!$E$2,$M$2)</f>
        <v>-1.166252552</v>
      </c>
      <c r="O1431" s="6">
        <f>STANDARDIZE(F:F,'Estatística'!$C$2,$L$2)</f>
        <v>0.03811091416</v>
      </c>
    </row>
    <row r="1432" ht="15.75" customHeight="1">
      <c r="A1432" s="1">
        <v>53.0</v>
      </c>
      <c r="B1432" s="2" t="s">
        <v>221</v>
      </c>
      <c r="C1432" s="2" t="s">
        <v>222</v>
      </c>
      <c r="D1432" s="2" t="s">
        <v>19</v>
      </c>
      <c r="E1432" s="2" t="s">
        <v>41</v>
      </c>
      <c r="F1432" s="3">
        <v>15.58</v>
      </c>
      <c r="G1432" s="4">
        <v>45189.0</v>
      </c>
      <c r="H1432" s="5">
        <f>IFERROR(__xludf.DUMMYFUNCTION("SPLIT(G1432,""/"",TRUE)"),20.0)</f>
        <v>20</v>
      </c>
      <c r="I1432" s="5">
        <f>IFERROR(__xludf.DUMMYFUNCTION("""COMPUTED_VALUE"""),9.0)</f>
        <v>9</v>
      </c>
      <c r="J1432" s="5">
        <f>IFERROR(__xludf.DUMMYFUNCTION("""COMPUTED_VALUE"""),2023.0)</f>
        <v>2023</v>
      </c>
      <c r="N1432" s="6">
        <f>STANDARDIZE(F:F,'Estatística'!$E$2,$M$2)</f>
        <v>-0.5445856886</v>
      </c>
      <c r="O1432" s="6">
        <f>STANDARDIZE(F:F,'Estatística'!$C$2,$L$2)</f>
        <v>0.1808052672</v>
      </c>
    </row>
    <row r="1433" ht="15.75" customHeight="1">
      <c r="A1433" s="1">
        <v>17.0</v>
      </c>
      <c r="B1433" s="2" t="s">
        <v>180</v>
      </c>
      <c r="C1433" s="2" t="s">
        <v>181</v>
      </c>
      <c r="D1433" s="2" t="s">
        <v>19</v>
      </c>
      <c r="E1433" s="2" t="s">
        <v>51</v>
      </c>
      <c r="F1433" s="3">
        <v>76.29</v>
      </c>
      <c r="G1433" s="4">
        <v>45189.0</v>
      </c>
      <c r="H1433" s="5">
        <f>IFERROR(__xludf.DUMMYFUNCTION("SPLIT(G1433,""/"",TRUE)"),20.0)</f>
        <v>20</v>
      </c>
      <c r="I1433" s="5">
        <f>IFERROR(__xludf.DUMMYFUNCTION("""COMPUTED_VALUE"""),9.0)</f>
        <v>9</v>
      </c>
      <c r="J1433" s="5">
        <f>IFERROR(__xludf.DUMMYFUNCTION("""COMPUTED_VALUE"""),2023.0)</f>
        <v>2023</v>
      </c>
      <c r="N1433" s="6">
        <f>STANDARDIZE(F:F,'Estatística'!$E$2,$M$2)</f>
        <v>2.804251515</v>
      </c>
      <c r="O1433" s="6">
        <f>STANDARDIZE(F:F,'Estatística'!$C$2,$L$2)</f>
        <v>0.9494808812</v>
      </c>
    </row>
    <row r="1434" ht="15.75" customHeight="1">
      <c r="A1434" s="1">
        <v>68.0</v>
      </c>
      <c r="B1434" s="2" t="s">
        <v>39</v>
      </c>
      <c r="C1434" s="2" t="s">
        <v>40</v>
      </c>
      <c r="D1434" s="2" t="s">
        <v>19</v>
      </c>
      <c r="E1434" s="2" t="s">
        <v>31</v>
      </c>
      <c r="F1434" s="3">
        <v>14.9</v>
      </c>
      <c r="G1434" s="4">
        <v>45189.0</v>
      </c>
      <c r="H1434" s="5">
        <f>IFERROR(__xludf.DUMMYFUNCTION("SPLIT(G1434,""/"",TRUE)"),20.0)</f>
        <v>20</v>
      </c>
      <c r="I1434" s="5">
        <f>IFERROR(__xludf.DUMMYFUNCTION("""COMPUTED_VALUE"""),9.0)</f>
        <v>9</v>
      </c>
      <c r="J1434" s="5">
        <f>IFERROR(__xludf.DUMMYFUNCTION("""COMPUTED_VALUE"""),2023.0)</f>
        <v>2023</v>
      </c>
      <c r="N1434" s="6">
        <f>STANDARDIZE(F:F,'Estatística'!$E$2,$M$2)</f>
        <v>-0.582095313</v>
      </c>
      <c r="O1434" s="6">
        <f>STANDARDIZE(F:F,'Estatística'!$C$2,$L$2)</f>
        <v>0.1721954925</v>
      </c>
    </row>
    <row r="1435" ht="15.75" customHeight="1">
      <c r="A1435" s="1">
        <v>98.0</v>
      </c>
      <c r="B1435" s="2" t="s">
        <v>139</v>
      </c>
      <c r="C1435" s="2" t="s">
        <v>176</v>
      </c>
      <c r="D1435" s="2" t="s">
        <v>25</v>
      </c>
      <c r="E1435" s="2" t="s">
        <v>45</v>
      </c>
      <c r="F1435" s="3">
        <v>2.52</v>
      </c>
      <c r="G1435" s="4">
        <v>45190.0</v>
      </c>
      <c r="H1435" s="5">
        <f>IFERROR(__xludf.DUMMYFUNCTION("SPLIT(G1435,""/"",TRUE)"),21.0)</f>
        <v>21</v>
      </c>
      <c r="I1435" s="5">
        <f>IFERROR(__xludf.DUMMYFUNCTION("""COMPUTED_VALUE"""),9.0)</f>
        <v>9</v>
      </c>
      <c r="J1435" s="5">
        <f>IFERROR(__xludf.DUMMYFUNCTION("""COMPUTED_VALUE"""),2023.0)</f>
        <v>2023</v>
      </c>
      <c r="N1435" s="6">
        <f>STANDARDIZE(F:F,'Estatística'!$E$2,$M$2)</f>
        <v>-1.264991122</v>
      </c>
      <c r="O1435" s="6">
        <f>STANDARDIZE(F:F,'Estatística'!$C$2,$L$2)</f>
        <v>0.01544694859</v>
      </c>
    </row>
    <row r="1436" ht="15.75" customHeight="1">
      <c r="A1436" s="1">
        <v>75.0</v>
      </c>
      <c r="B1436" s="2" t="s">
        <v>218</v>
      </c>
      <c r="C1436" s="2" t="s">
        <v>219</v>
      </c>
      <c r="D1436" s="2" t="s">
        <v>19</v>
      </c>
      <c r="E1436" s="2" t="s">
        <v>28</v>
      </c>
      <c r="F1436" s="3">
        <v>35.77</v>
      </c>
      <c r="G1436" s="4">
        <v>45190.0</v>
      </c>
      <c r="H1436" s="5">
        <f>IFERROR(__xludf.DUMMYFUNCTION("SPLIT(G1436,""/"",TRUE)"),21.0)</f>
        <v>21</v>
      </c>
      <c r="I1436" s="5">
        <f>IFERROR(__xludf.DUMMYFUNCTION("""COMPUTED_VALUE"""),9.0)</f>
        <v>9</v>
      </c>
      <c r="J1436" s="5">
        <f>IFERROR(__xludf.DUMMYFUNCTION("""COMPUTED_VALUE"""),2023.0)</f>
        <v>2023</v>
      </c>
      <c r="N1436" s="6">
        <f>STANDARDIZE(F:F,'Estatística'!$E$2,$M$2)</f>
        <v>0.5691191894</v>
      </c>
      <c r="O1436" s="6">
        <f>STANDARDIZE(F:F,'Estatística'!$C$2,$L$2)</f>
        <v>0.436439605</v>
      </c>
    </row>
    <row r="1437" ht="15.75" customHeight="1">
      <c r="A1437" s="1">
        <v>16.0</v>
      </c>
      <c r="B1437" s="2" t="s">
        <v>155</v>
      </c>
      <c r="C1437" s="2" t="s">
        <v>156</v>
      </c>
      <c r="D1437" s="2" t="s">
        <v>25</v>
      </c>
      <c r="E1437" s="2" t="s">
        <v>27</v>
      </c>
      <c r="F1437" s="3">
        <v>14.72</v>
      </c>
      <c r="G1437" s="4">
        <v>45190.0</v>
      </c>
      <c r="H1437" s="5">
        <f>IFERROR(__xludf.DUMMYFUNCTION("SPLIT(G1437,""/"",TRUE)"),21.0)</f>
        <v>21</v>
      </c>
      <c r="I1437" s="5">
        <f>IFERROR(__xludf.DUMMYFUNCTION("""COMPUTED_VALUE"""),9.0)</f>
        <v>9</v>
      </c>
      <c r="J1437" s="5">
        <f>IFERROR(__xludf.DUMMYFUNCTION("""COMPUTED_VALUE"""),2023.0)</f>
        <v>2023</v>
      </c>
      <c r="N1437" s="6">
        <f>STANDARDIZE(F:F,'Estatística'!$E$2,$M$2)</f>
        <v>-0.5920243313</v>
      </c>
      <c r="O1437" s="6">
        <f>STANDARDIZE(F:F,'Estatística'!$C$2,$L$2)</f>
        <v>0.1699164345</v>
      </c>
    </row>
    <row r="1438" ht="15.75" customHeight="1">
      <c r="A1438" s="1">
        <v>90.0</v>
      </c>
      <c r="B1438" s="2" t="s">
        <v>199</v>
      </c>
      <c r="C1438" s="2" t="s">
        <v>200</v>
      </c>
      <c r="D1438" s="2" t="s">
        <v>19</v>
      </c>
      <c r="E1438" s="2" t="s">
        <v>42</v>
      </c>
      <c r="F1438" s="3">
        <v>10.38</v>
      </c>
      <c r="G1438" s="4">
        <v>45190.0</v>
      </c>
      <c r="H1438" s="5">
        <f>IFERROR(__xludf.DUMMYFUNCTION("SPLIT(G1438,""/"",TRUE)"),21.0)</f>
        <v>21</v>
      </c>
      <c r="I1438" s="5">
        <f>IFERROR(__xludf.DUMMYFUNCTION("""COMPUTED_VALUE"""),9.0)</f>
        <v>9</v>
      </c>
      <c r="J1438" s="5">
        <f>IFERROR(__xludf.DUMMYFUNCTION("""COMPUTED_VALUE"""),2023.0)</f>
        <v>2023</v>
      </c>
      <c r="N1438" s="6">
        <f>STANDARDIZE(F:F,'Estatística'!$E$2,$M$2)</f>
        <v>-0.831423993</v>
      </c>
      <c r="O1438" s="6">
        <f>STANDARDIZE(F:F,'Estatística'!$C$2,$L$2)</f>
        <v>0.1149658141</v>
      </c>
    </row>
    <row r="1439" ht="15.75" customHeight="1">
      <c r="A1439" s="1">
        <v>12.0</v>
      </c>
      <c r="B1439" s="2" t="s">
        <v>168</v>
      </c>
      <c r="C1439" s="2" t="s">
        <v>169</v>
      </c>
      <c r="D1439" s="2" t="s">
        <v>19</v>
      </c>
      <c r="E1439" s="2" t="s">
        <v>32</v>
      </c>
      <c r="F1439" s="3">
        <v>56.92</v>
      </c>
      <c r="G1439" s="4">
        <v>45190.0</v>
      </c>
      <c r="H1439" s="5">
        <f>IFERROR(__xludf.DUMMYFUNCTION("SPLIT(G1439,""/"",TRUE)"),21.0)</f>
        <v>21</v>
      </c>
      <c r="I1439" s="5">
        <f>IFERROR(__xludf.DUMMYFUNCTION("""COMPUTED_VALUE"""),9.0)</f>
        <v>9</v>
      </c>
      <c r="J1439" s="5">
        <f>IFERROR(__xludf.DUMMYFUNCTION("""COMPUTED_VALUE"""),2023.0)</f>
        <v>2023</v>
      </c>
      <c r="N1439" s="6">
        <f>STANDARDIZE(F:F,'Estatística'!$E$2,$M$2)</f>
        <v>1.735778831</v>
      </c>
      <c r="O1439" s="6">
        <f>STANDARDIZE(F:F,'Estatística'!$C$2,$L$2)</f>
        <v>0.7042289187</v>
      </c>
    </row>
    <row r="1440" ht="15.75" customHeight="1">
      <c r="A1440" s="1">
        <v>59.0</v>
      </c>
      <c r="B1440" s="2" t="s">
        <v>84</v>
      </c>
      <c r="C1440" s="2" t="s">
        <v>85</v>
      </c>
      <c r="D1440" s="2" t="s">
        <v>25</v>
      </c>
      <c r="E1440" s="2" t="s">
        <v>45</v>
      </c>
      <c r="F1440" s="3">
        <v>1.43</v>
      </c>
      <c r="G1440" s="4">
        <v>45190.0</v>
      </c>
      <c r="H1440" s="5">
        <f>IFERROR(__xludf.DUMMYFUNCTION("SPLIT(G1440,""/"",TRUE)"),21.0)</f>
        <v>21</v>
      </c>
      <c r="I1440" s="5">
        <f>IFERROR(__xludf.DUMMYFUNCTION("""COMPUTED_VALUE"""),9.0)</f>
        <v>9</v>
      </c>
      <c r="J1440" s="5">
        <f>IFERROR(__xludf.DUMMYFUNCTION("""COMPUTED_VALUE"""),2023.0)</f>
        <v>2023</v>
      </c>
      <c r="N1440" s="6">
        <f>STANDARDIZE(F:F,'Estatística'!$E$2,$M$2)</f>
        <v>-1.325116844</v>
      </c>
      <c r="O1440" s="6">
        <f>STANDARDIZE(F:F,'Estatística'!$C$2,$L$2)</f>
        <v>0.001645986326</v>
      </c>
    </row>
    <row r="1441" ht="15.75" customHeight="1">
      <c r="A1441" s="1">
        <v>90.0</v>
      </c>
      <c r="B1441" s="2" t="s">
        <v>199</v>
      </c>
      <c r="C1441" s="2" t="s">
        <v>200</v>
      </c>
      <c r="D1441" s="2" t="s">
        <v>19</v>
      </c>
      <c r="E1441" s="2" t="s">
        <v>28</v>
      </c>
      <c r="F1441" s="3">
        <v>33.68</v>
      </c>
      <c r="G1441" s="4">
        <v>45190.0</v>
      </c>
      <c r="H1441" s="5">
        <f>IFERROR(__xludf.DUMMYFUNCTION("SPLIT(G1441,""/"",TRUE)"),21.0)</f>
        <v>21</v>
      </c>
      <c r="I1441" s="5">
        <f>IFERROR(__xludf.DUMMYFUNCTION("""COMPUTED_VALUE"""),9.0)</f>
        <v>9</v>
      </c>
      <c r="J1441" s="5">
        <f>IFERROR(__xludf.DUMMYFUNCTION("""COMPUTED_VALUE"""),2023.0)</f>
        <v>2023</v>
      </c>
      <c r="N1441" s="6">
        <f>STANDARDIZE(F:F,'Estatística'!$E$2,$M$2)</f>
        <v>0.4538322555</v>
      </c>
      <c r="O1441" s="6">
        <f>STANDARDIZE(F:F,'Estatística'!$C$2,$L$2)</f>
        <v>0.4099772094</v>
      </c>
    </row>
    <row r="1442" ht="15.75" customHeight="1">
      <c r="A1442" s="1">
        <v>42.0</v>
      </c>
      <c r="B1442" s="2" t="s">
        <v>75</v>
      </c>
      <c r="C1442" s="2" t="s">
        <v>150</v>
      </c>
      <c r="D1442" s="2" t="s">
        <v>25</v>
      </c>
      <c r="E1442" s="2" t="s">
        <v>28</v>
      </c>
      <c r="F1442" s="3">
        <v>36.82</v>
      </c>
      <c r="G1442" s="4">
        <v>45191.0</v>
      </c>
      <c r="H1442" s="5">
        <f>IFERROR(__xludf.DUMMYFUNCTION("SPLIT(G1442,""/"",TRUE)"),22.0)</f>
        <v>22</v>
      </c>
      <c r="I1442" s="5">
        <f>IFERROR(__xludf.DUMMYFUNCTION("""COMPUTED_VALUE"""),9.0)</f>
        <v>9</v>
      </c>
      <c r="J1442" s="5">
        <f>IFERROR(__xludf.DUMMYFUNCTION("""COMPUTED_VALUE"""),2023.0)</f>
        <v>2023</v>
      </c>
      <c r="N1442" s="6">
        <f>STANDARDIZE(F:F,'Estatística'!$E$2,$M$2)</f>
        <v>0.6270384624</v>
      </c>
      <c r="O1442" s="6">
        <f>STANDARDIZE(F:F,'Estatística'!$C$2,$L$2)</f>
        <v>0.4497341099</v>
      </c>
    </row>
    <row r="1443" ht="15.75" customHeight="1">
      <c r="A1443" s="1">
        <v>61.0</v>
      </c>
      <c r="B1443" s="2" t="s">
        <v>86</v>
      </c>
      <c r="C1443" s="2" t="s">
        <v>87</v>
      </c>
      <c r="D1443" s="2" t="s">
        <v>19</v>
      </c>
      <c r="E1443" s="2" t="s">
        <v>21</v>
      </c>
      <c r="F1443" s="3">
        <v>12.54</v>
      </c>
      <c r="G1443" s="4">
        <v>45191.0</v>
      </c>
      <c r="H1443" s="5">
        <f>IFERROR(__xludf.DUMMYFUNCTION("SPLIT(G1443,""/"",TRUE)"),22.0)</f>
        <v>22</v>
      </c>
      <c r="I1443" s="5">
        <f>IFERROR(__xludf.DUMMYFUNCTION("""COMPUTED_VALUE"""),9.0)</f>
        <v>9</v>
      </c>
      <c r="J1443" s="5">
        <f>IFERROR(__xludf.DUMMYFUNCTION("""COMPUTED_VALUE"""),2023.0)</f>
        <v>2023</v>
      </c>
      <c r="N1443" s="6">
        <f>STANDARDIZE(F:F,'Estatística'!$E$2,$M$2)</f>
        <v>-0.7122757742</v>
      </c>
      <c r="O1443" s="6">
        <f>STANDARDIZE(F:F,'Estatística'!$C$2,$L$2)</f>
        <v>0.14231451</v>
      </c>
    </row>
    <row r="1444" ht="15.75" customHeight="1">
      <c r="A1444" s="1">
        <v>82.0</v>
      </c>
      <c r="B1444" s="2" t="s">
        <v>211</v>
      </c>
      <c r="C1444" s="2" t="s">
        <v>212</v>
      </c>
      <c r="D1444" s="2" t="s">
        <v>25</v>
      </c>
      <c r="E1444" s="2" t="s">
        <v>41</v>
      </c>
      <c r="F1444" s="3">
        <v>18.01</v>
      </c>
      <c r="G1444" s="4">
        <v>45191.0</v>
      </c>
      <c r="H1444" s="5">
        <f>IFERROR(__xludf.DUMMYFUNCTION("SPLIT(G1444,""/"",TRUE)"),22.0)</f>
        <v>22</v>
      </c>
      <c r="I1444" s="5">
        <f>IFERROR(__xludf.DUMMYFUNCTION("""COMPUTED_VALUE"""),9.0)</f>
        <v>9</v>
      </c>
      <c r="J1444" s="5">
        <f>IFERROR(__xludf.DUMMYFUNCTION("""COMPUTED_VALUE"""),2023.0)</f>
        <v>2023</v>
      </c>
      <c r="N1444" s="6">
        <f>STANDARDIZE(F:F,'Estatística'!$E$2,$M$2)</f>
        <v>-0.4105439425</v>
      </c>
      <c r="O1444" s="6">
        <f>STANDARDIZE(F:F,'Estatística'!$C$2,$L$2)</f>
        <v>0.21157255</v>
      </c>
    </row>
    <row r="1445" ht="15.75" customHeight="1">
      <c r="A1445" s="1">
        <v>41.0</v>
      </c>
      <c r="B1445" s="2" t="s">
        <v>197</v>
      </c>
      <c r="C1445" s="2" t="s">
        <v>198</v>
      </c>
      <c r="D1445" s="2" t="s">
        <v>25</v>
      </c>
      <c r="E1445" s="2" t="s">
        <v>28</v>
      </c>
      <c r="F1445" s="3">
        <v>33.54</v>
      </c>
      <c r="G1445" s="4">
        <v>45192.0</v>
      </c>
      <c r="H1445" s="5">
        <f>IFERROR(__xludf.DUMMYFUNCTION("SPLIT(G1445,""/"",TRUE)"),23.0)</f>
        <v>23</v>
      </c>
      <c r="I1445" s="5">
        <f>IFERROR(__xludf.DUMMYFUNCTION("""COMPUTED_VALUE"""),9.0)</f>
        <v>9</v>
      </c>
      <c r="J1445" s="5">
        <f>IFERROR(__xludf.DUMMYFUNCTION("""COMPUTED_VALUE"""),2023.0)</f>
        <v>2023</v>
      </c>
      <c r="N1445" s="6">
        <f>STANDARDIZE(F:F,'Estatística'!$E$2,$M$2)</f>
        <v>0.4461096858</v>
      </c>
      <c r="O1445" s="6">
        <f>STANDARDIZE(F:F,'Estatística'!$C$2,$L$2)</f>
        <v>0.4082046088</v>
      </c>
    </row>
    <row r="1446" ht="15.75" customHeight="1">
      <c r="A1446" s="1">
        <v>32.0</v>
      </c>
      <c r="B1446" s="2" t="s">
        <v>126</v>
      </c>
      <c r="C1446" s="2" t="s">
        <v>127</v>
      </c>
      <c r="D1446" s="2" t="s">
        <v>19</v>
      </c>
      <c r="E1446" s="2" t="s">
        <v>42</v>
      </c>
      <c r="F1446" s="3">
        <v>16.49</v>
      </c>
      <c r="G1446" s="4">
        <v>45192.0</v>
      </c>
      <c r="H1446" s="5">
        <f>IFERROR(__xludf.DUMMYFUNCTION("SPLIT(G1446,""/"",TRUE)"),23.0)</f>
        <v>23</v>
      </c>
      <c r="I1446" s="5">
        <f>IFERROR(__xludf.DUMMYFUNCTION("""COMPUTED_VALUE"""),9.0)</f>
        <v>9</v>
      </c>
      <c r="J1446" s="5">
        <f>IFERROR(__xludf.DUMMYFUNCTION("""COMPUTED_VALUE"""),2023.0)</f>
        <v>2023</v>
      </c>
      <c r="N1446" s="6">
        <f>STANDARDIZE(F:F,'Estatística'!$E$2,$M$2)</f>
        <v>-0.4943889853</v>
      </c>
      <c r="O1446" s="6">
        <f>STANDARDIZE(F:F,'Estatística'!$C$2,$L$2)</f>
        <v>0.1923271714</v>
      </c>
    </row>
    <row r="1447" ht="15.75" customHeight="1">
      <c r="A1447" s="1">
        <v>98.0</v>
      </c>
      <c r="B1447" s="2" t="s">
        <v>139</v>
      </c>
      <c r="C1447" s="2" t="s">
        <v>176</v>
      </c>
      <c r="D1447" s="2" t="s">
        <v>25</v>
      </c>
      <c r="E1447" s="2" t="s">
        <v>28</v>
      </c>
      <c r="F1447" s="3">
        <v>34.78</v>
      </c>
      <c r="G1447" s="4">
        <v>45192.0</v>
      </c>
      <c r="H1447" s="5">
        <f>IFERROR(__xludf.DUMMYFUNCTION("SPLIT(G1447,""/"",TRUE)"),23.0)</f>
        <v>23</v>
      </c>
      <c r="I1447" s="5">
        <f>IFERROR(__xludf.DUMMYFUNCTION("""COMPUTED_VALUE"""),9.0)</f>
        <v>9</v>
      </c>
      <c r="J1447" s="5">
        <f>IFERROR(__xludf.DUMMYFUNCTION("""COMPUTED_VALUE"""),2023.0)</f>
        <v>2023</v>
      </c>
      <c r="N1447" s="6">
        <f>STANDARDIZE(F:F,'Estatística'!$E$2,$M$2)</f>
        <v>0.5145095892</v>
      </c>
      <c r="O1447" s="6">
        <f>STANDARDIZE(F:F,'Estatística'!$C$2,$L$2)</f>
        <v>0.423904786</v>
      </c>
    </row>
    <row r="1448" ht="15.75" customHeight="1">
      <c r="A1448" s="1">
        <v>50.0</v>
      </c>
      <c r="B1448" s="2" t="s">
        <v>29</v>
      </c>
      <c r="C1448" s="2" t="s">
        <v>30</v>
      </c>
      <c r="D1448" s="2" t="s">
        <v>19</v>
      </c>
      <c r="E1448" s="2" t="s">
        <v>48</v>
      </c>
      <c r="F1448" s="3">
        <v>47.14</v>
      </c>
      <c r="G1448" s="4">
        <v>45192.0</v>
      </c>
      <c r="H1448" s="5">
        <f>IFERROR(__xludf.DUMMYFUNCTION("SPLIT(G1448,""/"",TRUE)"),23.0)</f>
        <v>23</v>
      </c>
      <c r="I1448" s="5">
        <f>IFERROR(__xludf.DUMMYFUNCTION("""COMPUTED_VALUE"""),9.0)</f>
        <v>9</v>
      </c>
      <c r="J1448" s="5">
        <f>IFERROR(__xludf.DUMMYFUNCTION("""COMPUTED_VALUE"""),2023.0)</f>
        <v>2023</v>
      </c>
      <c r="N1448" s="6">
        <f>STANDARDIZE(F:F,'Estatística'!$E$2,$M$2)</f>
        <v>1.196302174</v>
      </c>
      <c r="O1448" s="6">
        <f>STANDARDIZE(F:F,'Estatística'!$C$2,$L$2)</f>
        <v>0.5804001013</v>
      </c>
    </row>
    <row r="1449" ht="15.75" customHeight="1">
      <c r="A1449" s="1">
        <v>95.0</v>
      </c>
      <c r="B1449" s="2" t="s">
        <v>90</v>
      </c>
      <c r="C1449" s="2" t="s">
        <v>91</v>
      </c>
      <c r="D1449" s="2" t="s">
        <v>19</v>
      </c>
      <c r="E1449" s="2" t="s">
        <v>52</v>
      </c>
      <c r="F1449" s="3">
        <v>31.34</v>
      </c>
      <c r="G1449" s="4">
        <v>45193.0</v>
      </c>
      <c r="H1449" s="5">
        <f>IFERROR(__xludf.DUMMYFUNCTION("SPLIT(G1449,""/"",TRUE)"),24.0)</f>
        <v>24</v>
      </c>
      <c r="I1449" s="5">
        <f>IFERROR(__xludf.DUMMYFUNCTION("""COMPUTED_VALUE"""),9.0)</f>
        <v>9</v>
      </c>
      <c r="J1449" s="5">
        <f>IFERROR(__xludf.DUMMYFUNCTION("""COMPUTED_VALUE"""),2023.0)</f>
        <v>2023</v>
      </c>
      <c r="N1449" s="6">
        <f>STANDARDIZE(F:F,'Estatística'!$E$2,$M$2)</f>
        <v>0.3247550186</v>
      </c>
      <c r="O1449" s="6">
        <f>STANDARDIZE(F:F,'Estatística'!$C$2,$L$2)</f>
        <v>0.3803494556</v>
      </c>
    </row>
    <row r="1450" ht="15.75" customHeight="1">
      <c r="A1450" s="1">
        <v>40.0</v>
      </c>
      <c r="B1450" s="2" t="s">
        <v>102</v>
      </c>
      <c r="C1450" s="2" t="s">
        <v>165</v>
      </c>
      <c r="D1450" s="2" t="s">
        <v>25</v>
      </c>
      <c r="E1450" s="2" t="s">
        <v>37</v>
      </c>
      <c r="F1450" s="3">
        <v>13.67</v>
      </c>
      <c r="G1450" s="4">
        <v>45193.0</v>
      </c>
      <c r="H1450" s="5">
        <f>IFERROR(__xludf.DUMMYFUNCTION("SPLIT(G1450,""/"",TRUE)"),24.0)</f>
        <v>24</v>
      </c>
      <c r="I1450" s="5">
        <f>IFERROR(__xludf.DUMMYFUNCTION("""COMPUTED_VALUE"""),9.0)</f>
        <v>9</v>
      </c>
      <c r="J1450" s="5">
        <f>IFERROR(__xludf.DUMMYFUNCTION("""COMPUTED_VALUE"""),2023.0)</f>
        <v>2023</v>
      </c>
      <c r="N1450" s="6">
        <f>STANDARDIZE(F:F,'Estatística'!$E$2,$M$2)</f>
        <v>-0.6499436043</v>
      </c>
      <c r="O1450" s="6">
        <f>STANDARDIZE(F:F,'Estatística'!$C$2,$L$2)</f>
        <v>0.1566219296</v>
      </c>
    </row>
    <row r="1451" ht="15.75" customHeight="1">
      <c r="A1451" s="1">
        <v>73.0</v>
      </c>
      <c r="B1451" s="2" t="s">
        <v>203</v>
      </c>
      <c r="C1451" s="2" t="s">
        <v>204</v>
      </c>
      <c r="D1451" s="2" t="s">
        <v>25</v>
      </c>
      <c r="E1451" s="2" t="s">
        <v>36</v>
      </c>
      <c r="F1451" s="3">
        <v>22.59</v>
      </c>
      <c r="G1451" s="4">
        <v>45193.0</v>
      </c>
      <c r="H1451" s="5">
        <f>IFERROR(__xludf.DUMMYFUNCTION("SPLIT(G1451,""/"",TRUE)"),24.0)</f>
        <v>24</v>
      </c>
      <c r="I1451" s="5">
        <f>IFERROR(__xludf.DUMMYFUNCTION("""COMPUTED_VALUE"""),9.0)</f>
        <v>9</v>
      </c>
      <c r="J1451" s="5">
        <f>IFERROR(__xludf.DUMMYFUNCTION("""COMPUTED_VALUE"""),2023.0)</f>
        <v>2023</v>
      </c>
      <c r="N1451" s="6">
        <f>STANDARDIZE(F:F,'Estatística'!$E$2,$M$2)</f>
        <v>-0.1579055898</v>
      </c>
      <c r="O1451" s="6">
        <f>STANDARDIZE(F:F,'Estatística'!$C$2,$L$2)</f>
        <v>0.2695619144</v>
      </c>
    </row>
    <row r="1452" ht="15.75" customHeight="1">
      <c r="A1452" s="1">
        <v>71.0</v>
      </c>
      <c r="B1452" s="2" t="s">
        <v>130</v>
      </c>
      <c r="C1452" s="2" t="s">
        <v>131</v>
      </c>
      <c r="D1452" s="2" t="s">
        <v>25</v>
      </c>
      <c r="E1452" s="2" t="s">
        <v>36</v>
      </c>
      <c r="F1452" s="3">
        <v>28.81</v>
      </c>
      <c r="G1452" s="4">
        <v>45193.0</v>
      </c>
      <c r="H1452" s="5">
        <f>IFERROR(__xludf.DUMMYFUNCTION("SPLIT(G1452,""/"",TRUE)"),24.0)</f>
        <v>24</v>
      </c>
      <c r="I1452" s="5">
        <f>IFERROR(__xludf.DUMMYFUNCTION("""COMPUTED_VALUE"""),9.0)</f>
        <v>9</v>
      </c>
      <c r="J1452" s="5">
        <f>IFERROR(__xludf.DUMMYFUNCTION("""COMPUTED_VALUE"""),2023.0)</f>
        <v>2023</v>
      </c>
      <c r="N1452" s="6">
        <f>STANDARDIZE(F:F,'Estatística'!$E$2,$M$2)</f>
        <v>0.1851971512</v>
      </c>
      <c r="O1452" s="6">
        <f>STANDARDIZE(F:F,'Estatística'!$C$2,$L$2)</f>
        <v>0.3483160294</v>
      </c>
    </row>
    <row r="1453" ht="15.75" customHeight="1">
      <c r="A1453" s="1">
        <v>67.0</v>
      </c>
      <c r="B1453" s="2" t="s">
        <v>184</v>
      </c>
      <c r="C1453" s="2" t="s">
        <v>185</v>
      </c>
      <c r="D1453" s="2" t="s">
        <v>25</v>
      </c>
      <c r="E1453" s="2" t="s">
        <v>31</v>
      </c>
      <c r="F1453" s="3">
        <v>15.66</v>
      </c>
      <c r="G1453" s="4">
        <v>45193.0</v>
      </c>
      <c r="H1453" s="5">
        <f>IFERROR(__xludf.DUMMYFUNCTION("SPLIT(G1453,""/"",TRUE)"),24.0)</f>
        <v>24</v>
      </c>
      <c r="I1453" s="5">
        <f>IFERROR(__xludf.DUMMYFUNCTION("""COMPUTED_VALUE"""),9.0)</f>
        <v>9</v>
      </c>
      <c r="J1453" s="5">
        <f>IFERROR(__xludf.DUMMYFUNCTION("""COMPUTED_VALUE"""),2023.0)</f>
        <v>2023</v>
      </c>
      <c r="N1453" s="6">
        <f>STANDARDIZE(F:F,'Estatística'!$E$2,$M$2)</f>
        <v>-0.5401727916</v>
      </c>
      <c r="O1453" s="6">
        <f>STANDARDIZE(F:F,'Estatística'!$C$2,$L$2)</f>
        <v>0.1818181818</v>
      </c>
    </row>
    <row r="1454" ht="15.75" customHeight="1">
      <c r="A1454" s="1">
        <v>84.0</v>
      </c>
      <c r="B1454" s="2" t="s">
        <v>121</v>
      </c>
      <c r="C1454" s="2" t="s">
        <v>122</v>
      </c>
      <c r="D1454" s="2" t="s">
        <v>19</v>
      </c>
      <c r="E1454" s="2" t="s">
        <v>21</v>
      </c>
      <c r="F1454" s="3">
        <v>12.35</v>
      </c>
      <c r="G1454" s="4">
        <v>45193.0</v>
      </c>
      <c r="H1454" s="5">
        <f>IFERROR(__xludf.DUMMYFUNCTION("SPLIT(G1454,""/"",TRUE)"),24.0)</f>
        <v>24</v>
      </c>
      <c r="I1454" s="5">
        <f>IFERROR(__xludf.DUMMYFUNCTION("""COMPUTED_VALUE"""),9.0)</f>
        <v>9</v>
      </c>
      <c r="J1454" s="5">
        <f>IFERROR(__xludf.DUMMYFUNCTION("""COMPUTED_VALUE"""),2023.0)</f>
        <v>2023</v>
      </c>
      <c r="N1454" s="6">
        <f>STANDARDIZE(F:F,'Estatística'!$E$2,$M$2)</f>
        <v>-0.7227564046</v>
      </c>
      <c r="O1454" s="6">
        <f>STANDARDIZE(F:F,'Estatística'!$C$2,$L$2)</f>
        <v>0.1399088377</v>
      </c>
    </row>
    <row r="1455" ht="15.75" customHeight="1">
      <c r="A1455" s="1">
        <v>93.0</v>
      </c>
      <c r="B1455" s="2" t="s">
        <v>109</v>
      </c>
      <c r="C1455" s="2" t="s">
        <v>110</v>
      </c>
      <c r="D1455" s="2" t="s">
        <v>19</v>
      </c>
      <c r="E1455" s="2" t="s">
        <v>31</v>
      </c>
      <c r="F1455" s="3">
        <v>17.94</v>
      </c>
      <c r="G1455" s="4">
        <v>45193.0</v>
      </c>
      <c r="H1455" s="5">
        <f>IFERROR(__xludf.DUMMYFUNCTION("SPLIT(G1455,""/"",TRUE)"),24.0)</f>
        <v>24</v>
      </c>
      <c r="I1455" s="5">
        <f>IFERROR(__xludf.DUMMYFUNCTION("""COMPUTED_VALUE"""),9.0)</f>
        <v>9</v>
      </c>
      <c r="J1455" s="5">
        <f>IFERROR(__xludf.DUMMYFUNCTION("""COMPUTED_VALUE"""),2023.0)</f>
        <v>2023</v>
      </c>
      <c r="N1455" s="6">
        <f>STANDARDIZE(F:F,'Estatística'!$E$2,$M$2)</f>
        <v>-0.4144052274</v>
      </c>
      <c r="O1455" s="6">
        <f>STANDARDIZE(F:F,'Estatística'!$C$2,$L$2)</f>
        <v>0.2106862497</v>
      </c>
    </row>
    <row r="1456" ht="15.75" customHeight="1">
      <c r="A1456" s="1">
        <v>17.0</v>
      </c>
      <c r="B1456" s="2" t="s">
        <v>180</v>
      </c>
      <c r="C1456" s="2" t="s">
        <v>181</v>
      </c>
      <c r="D1456" s="2" t="s">
        <v>19</v>
      </c>
      <c r="E1456" s="2" t="s">
        <v>38</v>
      </c>
      <c r="F1456" s="3">
        <v>2.05</v>
      </c>
      <c r="G1456" s="4">
        <v>45193.0</v>
      </c>
      <c r="H1456" s="5">
        <f>IFERROR(__xludf.DUMMYFUNCTION("SPLIT(G1456,""/"",TRUE)"),24.0)</f>
        <v>24</v>
      </c>
      <c r="I1456" s="5">
        <f>IFERROR(__xludf.DUMMYFUNCTION("""COMPUTED_VALUE"""),9.0)</f>
        <v>9</v>
      </c>
      <c r="J1456" s="5">
        <f>IFERROR(__xludf.DUMMYFUNCTION("""COMPUTED_VALUE"""),2023.0)</f>
        <v>2023</v>
      </c>
      <c r="N1456" s="6">
        <f>STANDARDIZE(F:F,'Estatística'!$E$2,$M$2)</f>
        <v>-1.290916892</v>
      </c>
      <c r="O1456" s="6">
        <f>STANDARDIZE(F:F,'Estatística'!$C$2,$L$2)</f>
        <v>0.009496074956</v>
      </c>
    </row>
    <row r="1457" ht="15.75" customHeight="1">
      <c r="A1457" s="1">
        <v>1.0</v>
      </c>
      <c r="B1457" s="2" t="s">
        <v>174</v>
      </c>
      <c r="C1457" s="2" t="s">
        <v>175</v>
      </c>
      <c r="D1457" s="2" t="s">
        <v>25</v>
      </c>
      <c r="E1457" s="2" t="s">
        <v>27</v>
      </c>
      <c r="F1457" s="3">
        <v>15.16</v>
      </c>
      <c r="G1457" s="4">
        <v>45194.0</v>
      </c>
      <c r="H1457" s="5">
        <f>IFERROR(__xludf.DUMMYFUNCTION("SPLIT(G1457,""/"",TRUE)"),25.0)</f>
        <v>25</v>
      </c>
      <c r="I1457" s="5">
        <f>IFERROR(__xludf.DUMMYFUNCTION("""COMPUTED_VALUE"""),9.0)</f>
        <v>9</v>
      </c>
      <c r="J1457" s="5">
        <f>IFERROR(__xludf.DUMMYFUNCTION("""COMPUTED_VALUE"""),2023.0)</f>
        <v>2023</v>
      </c>
      <c r="N1457" s="6">
        <f>STANDARDIZE(F:F,'Estatística'!$E$2,$M$2)</f>
        <v>-0.5677533978</v>
      </c>
      <c r="O1457" s="6">
        <f>STANDARDIZE(F:F,'Estatística'!$C$2,$L$2)</f>
        <v>0.1754874652</v>
      </c>
    </row>
    <row r="1458" ht="15.75" customHeight="1">
      <c r="A1458" s="1">
        <v>1.0</v>
      </c>
      <c r="B1458" s="2" t="s">
        <v>174</v>
      </c>
      <c r="C1458" s="2" t="s">
        <v>175</v>
      </c>
      <c r="D1458" s="2" t="s">
        <v>25</v>
      </c>
      <c r="E1458" s="2" t="s">
        <v>41</v>
      </c>
      <c r="F1458" s="3">
        <v>18.3</v>
      </c>
      <c r="G1458" s="4">
        <v>45194.0</v>
      </c>
      <c r="H1458" s="5">
        <f>IFERROR(__xludf.DUMMYFUNCTION("SPLIT(G1458,""/"",TRUE)"),25.0)</f>
        <v>25</v>
      </c>
      <c r="I1458" s="5">
        <f>IFERROR(__xludf.DUMMYFUNCTION("""COMPUTED_VALUE"""),9.0)</f>
        <v>9</v>
      </c>
      <c r="J1458" s="5">
        <f>IFERROR(__xludf.DUMMYFUNCTION("""COMPUTED_VALUE"""),2023.0)</f>
        <v>2023</v>
      </c>
      <c r="N1458" s="6">
        <f>STANDARDIZE(F:F,'Estatística'!$E$2,$M$2)</f>
        <v>-0.3945471909</v>
      </c>
      <c r="O1458" s="6">
        <f>STANDARDIZE(F:F,'Estatística'!$C$2,$L$2)</f>
        <v>0.2152443657</v>
      </c>
    </row>
    <row r="1459" ht="15.75" customHeight="1">
      <c r="A1459" s="1">
        <v>77.0</v>
      </c>
      <c r="B1459" s="2" t="s">
        <v>17</v>
      </c>
      <c r="C1459" s="2" t="s">
        <v>149</v>
      </c>
      <c r="D1459" s="2" t="s">
        <v>25</v>
      </c>
      <c r="E1459" s="2" t="s">
        <v>36</v>
      </c>
      <c r="F1459" s="3">
        <v>22.33</v>
      </c>
      <c r="G1459" s="4">
        <v>45195.0</v>
      </c>
      <c r="H1459" s="5">
        <f>IFERROR(__xludf.DUMMYFUNCTION("SPLIT(G1459,""/"",TRUE)"),26.0)</f>
        <v>26</v>
      </c>
      <c r="I1459" s="5">
        <f>IFERROR(__xludf.DUMMYFUNCTION("""COMPUTED_VALUE"""),9.0)</f>
        <v>9</v>
      </c>
      <c r="J1459" s="5">
        <f>IFERROR(__xludf.DUMMYFUNCTION("""COMPUTED_VALUE"""),2023.0)</f>
        <v>2023</v>
      </c>
      <c r="N1459" s="6">
        <f>STANDARDIZE(F:F,'Estatística'!$E$2,$M$2)</f>
        <v>-0.172247505</v>
      </c>
      <c r="O1459" s="6">
        <f>STANDARDIZE(F:F,'Estatística'!$C$2,$L$2)</f>
        <v>0.2662699418</v>
      </c>
    </row>
    <row r="1460" ht="15.75" customHeight="1">
      <c r="A1460" s="1">
        <v>35.0</v>
      </c>
      <c r="B1460" s="2" t="s">
        <v>105</v>
      </c>
      <c r="C1460" s="2" t="s">
        <v>106</v>
      </c>
      <c r="D1460" s="2" t="s">
        <v>19</v>
      </c>
      <c r="E1460" s="2" t="s">
        <v>51</v>
      </c>
      <c r="F1460" s="3">
        <v>73.16</v>
      </c>
      <c r="G1460" s="4">
        <v>45195.0</v>
      </c>
      <c r="H1460" s="5">
        <f>IFERROR(__xludf.DUMMYFUNCTION("SPLIT(G1460,""/"",TRUE)"),26.0)</f>
        <v>26</v>
      </c>
      <c r="I1460" s="5">
        <f>IFERROR(__xludf.DUMMYFUNCTION("""COMPUTED_VALUE"""),9.0)</f>
        <v>9</v>
      </c>
      <c r="J1460" s="5">
        <f>IFERROR(__xludf.DUMMYFUNCTION("""COMPUTED_VALUE"""),2023.0)</f>
        <v>2023</v>
      </c>
      <c r="N1460" s="6">
        <f>STANDARDIZE(F:F,'Estatística'!$E$2,$M$2)</f>
        <v>2.63159692</v>
      </c>
      <c r="O1460" s="6">
        <f>STANDARDIZE(F:F,'Estatística'!$C$2,$L$2)</f>
        <v>0.9098505951</v>
      </c>
    </row>
    <row r="1461" ht="15.75" customHeight="1">
      <c r="A1461" s="1">
        <v>81.0</v>
      </c>
      <c r="B1461" s="2" t="s">
        <v>49</v>
      </c>
      <c r="C1461" s="2" t="s">
        <v>50</v>
      </c>
      <c r="D1461" s="2" t="s">
        <v>25</v>
      </c>
      <c r="E1461" s="2" t="s">
        <v>44</v>
      </c>
      <c r="F1461" s="3">
        <v>36.84</v>
      </c>
      <c r="G1461" s="4">
        <v>45195.0</v>
      </c>
      <c r="H1461" s="5">
        <f>IFERROR(__xludf.DUMMYFUNCTION("SPLIT(G1461,""/"",TRUE)"),26.0)</f>
        <v>26</v>
      </c>
      <c r="I1461" s="5">
        <f>IFERROR(__xludf.DUMMYFUNCTION("""COMPUTED_VALUE"""),9.0)</f>
        <v>9</v>
      </c>
      <c r="J1461" s="5">
        <f>IFERROR(__xludf.DUMMYFUNCTION("""COMPUTED_VALUE"""),2023.0)</f>
        <v>2023</v>
      </c>
      <c r="N1461" s="6">
        <f>STANDARDIZE(F:F,'Estatística'!$E$2,$M$2)</f>
        <v>0.6281416867</v>
      </c>
      <c r="O1461" s="6">
        <f>STANDARDIZE(F:F,'Estatística'!$C$2,$L$2)</f>
        <v>0.4499873386</v>
      </c>
    </row>
    <row r="1462" ht="15.75" customHeight="1">
      <c r="A1462" s="1">
        <v>48.0</v>
      </c>
      <c r="B1462" s="2" t="s">
        <v>39</v>
      </c>
      <c r="C1462" s="2" t="s">
        <v>43</v>
      </c>
      <c r="D1462" s="2" t="s">
        <v>19</v>
      </c>
      <c r="E1462" s="2" t="s">
        <v>21</v>
      </c>
      <c r="F1462" s="3">
        <v>12.13</v>
      </c>
      <c r="G1462" s="4">
        <v>45195.0</v>
      </c>
      <c r="H1462" s="5">
        <f>IFERROR(__xludf.DUMMYFUNCTION("SPLIT(G1462,""/"",TRUE)"),26.0)</f>
        <v>26</v>
      </c>
      <c r="I1462" s="5">
        <f>IFERROR(__xludf.DUMMYFUNCTION("""COMPUTED_VALUE"""),9.0)</f>
        <v>9</v>
      </c>
      <c r="J1462" s="5">
        <f>IFERROR(__xludf.DUMMYFUNCTION("""COMPUTED_VALUE"""),2023.0)</f>
        <v>2023</v>
      </c>
      <c r="N1462" s="6">
        <f>STANDARDIZE(F:F,'Estatística'!$E$2,$M$2)</f>
        <v>-0.7348918713</v>
      </c>
      <c r="O1462" s="6">
        <f>STANDARDIZE(F:F,'Estatística'!$C$2,$L$2)</f>
        <v>0.1371233224</v>
      </c>
    </row>
    <row r="1463" ht="15.75" customHeight="1">
      <c r="A1463" s="1">
        <v>68.0</v>
      </c>
      <c r="B1463" s="2" t="s">
        <v>39</v>
      </c>
      <c r="C1463" s="2" t="s">
        <v>40</v>
      </c>
      <c r="D1463" s="2" t="s">
        <v>19</v>
      </c>
      <c r="E1463" s="2" t="s">
        <v>33</v>
      </c>
      <c r="F1463" s="3">
        <v>29.42</v>
      </c>
      <c r="G1463" s="4">
        <v>45195.0</v>
      </c>
      <c r="H1463" s="5">
        <f>IFERROR(__xludf.DUMMYFUNCTION("SPLIT(G1463,""/"",TRUE)"),26.0)</f>
        <v>26</v>
      </c>
      <c r="I1463" s="5">
        <f>IFERROR(__xludf.DUMMYFUNCTION("""COMPUTED_VALUE"""),9.0)</f>
        <v>9</v>
      </c>
      <c r="J1463" s="5">
        <f>IFERROR(__xludf.DUMMYFUNCTION("""COMPUTED_VALUE"""),2023.0)</f>
        <v>2023</v>
      </c>
      <c r="N1463" s="6">
        <f>STANDARDIZE(F:F,'Estatística'!$E$2,$M$2)</f>
        <v>0.2188454908</v>
      </c>
      <c r="O1463" s="6">
        <f>STANDARDIZE(F:F,'Estatística'!$C$2,$L$2)</f>
        <v>0.3560395037</v>
      </c>
    </row>
    <row r="1464" ht="15.75" customHeight="1">
      <c r="A1464" s="1">
        <v>22.0</v>
      </c>
      <c r="B1464" s="2" t="s">
        <v>111</v>
      </c>
      <c r="C1464" s="2" t="s">
        <v>112</v>
      </c>
      <c r="D1464" s="2" t="s">
        <v>25</v>
      </c>
      <c r="E1464" s="2" t="s">
        <v>44</v>
      </c>
      <c r="F1464" s="3">
        <v>30.94</v>
      </c>
      <c r="G1464" s="4">
        <v>45195.0</v>
      </c>
      <c r="H1464" s="5">
        <f>IFERROR(__xludf.DUMMYFUNCTION("SPLIT(G1464,""/"",TRUE)"),26.0)</f>
        <v>26</v>
      </c>
      <c r="I1464" s="5">
        <f>IFERROR(__xludf.DUMMYFUNCTION("""COMPUTED_VALUE"""),9.0)</f>
        <v>9</v>
      </c>
      <c r="J1464" s="5">
        <f>IFERROR(__xludf.DUMMYFUNCTION("""COMPUTED_VALUE"""),2023.0)</f>
        <v>2023</v>
      </c>
      <c r="N1464" s="6">
        <f>STANDARDIZE(F:F,'Estatística'!$E$2,$M$2)</f>
        <v>0.3026905336</v>
      </c>
      <c r="O1464" s="6">
        <f>STANDARDIZE(F:F,'Estatística'!$C$2,$L$2)</f>
        <v>0.3752848822</v>
      </c>
    </row>
    <row r="1465" ht="15.75" customHeight="1">
      <c r="A1465" s="1">
        <v>6.0</v>
      </c>
      <c r="B1465" s="2" t="s">
        <v>163</v>
      </c>
      <c r="C1465" s="2" t="s">
        <v>164</v>
      </c>
      <c r="D1465" s="2" t="s">
        <v>19</v>
      </c>
      <c r="E1465" s="2" t="s">
        <v>45</v>
      </c>
      <c r="F1465" s="3">
        <v>1.78</v>
      </c>
      <c r="G1465" s="4">
        <v>45195.0</v>
      </c>
      <c r="H1465" s="5">
        <f>IFERROR(__xludf.DUMMYFUNCTION("SPLIT(G1465,""/"",TRUE)"),26.0)</f>
        <v>26</v>
      </c>
      <c r="I1465" s="5">
        <f>IFERROR(__xludf.DUMMYFUNCTION("""COMPUTED_VALUE"""),9.0)</f>
        <v>9</v>
      </c>
      <c r="J1465" s="5">
        <f>IFERROR(__xludf.DUMMYFUNCTION("""COMPUTED_VALUE"""),2023.0)</f>
        <v>2023</v>
      </c>
      <c r="N1465" s="6">
        <f>STANDARDIZE(F:F,'Estatística'!$E$2,$M$2)</f>
        <v>-1.305810419</v>
      </c>
      <c r="O1465" s="6">
        <f>STANDARDIZE(F:F,'Estatística'!$C$2,$L$2)</f>
        <v>0.006077487972</v>
      </c>
    </row>
    <row r="1466" ht="15.75" customHeight="1">
      <c r="A1466" s="1">
        <v>75.0</v>
      </c>
      <c r="B1466" s="2" t="s">
        <v>218</v>
      </c>
      <c r="C1466" s="2" t="s">
        <v>219</v>
      </c>
      <c r="D1466" s="2" t="s">
        <v>25</v>
      </c>
      <c r="E1466" s="2" t="s">
        <v>48</v>
      </c>
      <c r="F1466" s="3">
        <v>53.66</v>
      </c>
      <c r="G1466" s="4">
        <v>45196.0</v>
      </c>
      <c r="H1466" s="5">
        <f>IFERROR(__xludf.DUMMYFUNCTION("SPLIT(G1466,""/"",TRUE)"),27.0)</f>
        <v>27</v>
      </c>
      <c r="I1466" s="5">
        <f>IFERROR(__xludf.DUMMYFUNCTION("""COMPUTED_VALUE"""),9.0)</f>
        <v>9</v>
      </c>
      <c r="J1466" s="5">
        <f>IFERROR(__xludf.DUMMYFUNCTION("""COMPUTED_VALUE"""),2023.0)</f>
        <v>2023</v>
      </c>
      <c r="N1466" s="6">
        <f>STANDARDIZE(F:F,'Estatística'!$E$2,$M$2)</f>
        <v>1.555953279</v>
      </c>
      <c r="O1466" s="6">
        <f>STANDARDIZE(F:F,'Estatística'!$C$2,$L$2)</f>
        <v>0.6629526462</v>
      </c>
    </row>
    <row r="1467" ht="15.75" customHeight="1">
      <c r="A1467" s="1">
        <v>3.0</v>
      </c>
      <c r="B1467" s="2" t="s">
        <v>66</v>
      </c>
      <c r="C1467" s="2" t="s">
        <v>67</v>
      </c>
      <c r="D1467" s="2" t="s">
        <v>25</v>
      </c>
      <c r="E1467" s="2" t="s">
        <v>33</v>
      </c>
      <c r="F1467" s="3">
        <v>28.68</v>
      </c>
      <c r="G1467" s="4">
        <v>45196.0</v>
      </c>
      <c r="H1467" s="5">
        <f>IFERROR(__xludf.DUMMYFUNCTION("SPLIT(G1467,""/"",TRUE)"),27.0)</f>
        <v>27</v>
      </c>
      <c r="I1467" s="5">
        <f>IFERROR(__xludf.DUMMYFUNCTION("""COMPUTED_VALUE"""),9.0)</f>
        <v>9</v>
      </c>
      <c r="J1467" s="5">
        <f>IFERROR(__xludf.DUMMYFUNCTION("""COMPUTED_VALUE"""),2023.0)</f>
        <v>2023</v>
      </c>
      <c r="N1467" s="6">
        <f>STANDARDIZE(F:F,'Estatística'!$E$2,$M$2)</f>
        <v>0.1780261936</v>
      </c>
      <c r="O1467" s="6">
        <f>STANDARDIZE(F:F,'Estatística'!$C$2,$L$2)</f>
        <v>0.346670043</v>
      </c>
    </row>
    <row r="1468" ht="15.75" customHeight="1">
      <c r="A1468" s="1">
        <v>87.0</v>
      </c>
      <c r="B1468" s="2" t="s">
        <v>223</v>
      </c>
      <c r="C1468" s="2" t="s">
        <v>224</v>
      </c>
      <c r="D1468" s="2" t="s">
        <v>25</v>
      </c>
      <c r="E1468" s="2" t="s">
        <v>21</v>
      </c>
      <c r="F1468" s="3">
        <v>14.81</v>
      </c>
      <c r="G1468" s="4">
        <v>45196.0</v>
      </c>
      <c r="H1468" s="5">
        <f>IFERROR(__xludf.DUMMYFUNCTION("SPLIT(G1468,""/"",TRUE)"),27.0)</f>
        <v>27</v>
      </c>
      <c r="I1468" s="5">
        <f>IFERROR(__xludf.DUMMYFUNCTION("""COMPUTED_VALUE"""),9.0)</f>
        <v>9</v>
      </c>
      <c r="J1468" s="5">
        <f>IFERROR(__xludf.DUMMYFUNCTION("""COMPUTED_VALUE"""),2023.0)</f>
        <v>2023</v>
      </c>
      <c r="N1468" s="6">
        <f>STANDARDIZE(F:F,'Estatística'!$E$2,$M$2)</f>
        <v>-0.5870598221</v>
      </c>
      <c r="O1468" s="6">
        <f>STANDARDIZE(F:F,'Estatística'!$C$2,$L$2)</f>
        <v>0.1710559635</v>
      </c>
    </row>
    <row r="1469" ht="15.75" customHeight="1">
      <c r="A1469" s="1">
        <v>81.0</v>
      </c>
      <c r="B1469" s="2" t="s">
        <v>49</v>
      </c>
      <c r="C1469" s="2" t="s">
        <v>50</v>
      </c>
      <c r="D1469" s="2" t="s">
        <v>25</v>
      </c>
      <c r="E1469" s="2" t="s">
        <v>52</v>
      </c>
      <c r="F1469" s="3">
        <v>28.6</v>
      </c>
      <c r="G1469" s="4">
        <v>45196.0</v>
      </c>
      <c r="H1469" s="5">
        <f>IFERROR(__xludf.DUMMYFUNCTION("SPLIT(G1469,""/"",TRUE)"),27.0)</f>
        <v>27</v>
      </c>
      <c r="I1469" s="5">
        <f>IFERROR(__xludf.DUMMYFUNCTION("""COMPUTED_VALUE"""),9.0)</f>
        <v>9</v>
      </c>
      <c r="J1469" s="5">
        <f>IFERROR(__xludf.DUMMYFUNCTION("""COMPUTED_VALUE"""),2023.0)</f>
        <v>2023</v>
      </c>
      <c r="N1469" s="6">
        <f>STANDARDIZE(F:F,'Estatística'!$E$2,$M$2)</f>
        <v>0.1736132966</v>
      </c>
      <c r="O1469" s="6">
        <f>STANDARDIZE(F:F,'Estatística'!$C$2,$L$2)</f>
        <v>0.3456571284</v>
      </c>
    </row>
    <row r="1470" ht="15.75" customHeight="1">
      <c r="A1470" s="1">
        <v>94.0</v>
      </c>
      <c r="B1470" s="2" t="s">
        <v>187</v>
      </c>
      <c r="C1470" s="2" t="s">
        <v>217</v>
      </c>
      <c r="D1470" s="2" t="s">
        <v>19</v>
      </c>
      <c r="E1470" s="2" t="s">
        <v>28</v>
      </c>
      <c r="F1470" s="3">
        <v>40.82</v>
      </c>
      <c r="G1470" s="4">
        <v>45197.0</v>
      </c>
      <c r="H1470" s="5">
        <f>IFERROR(__xludf.DUMMYFUNCTION("SPLIT(G1470,""/"",TRUE)"),28.0)</f>
        <v>28</v>
      </c>
      <c r="I1470" s="5">
        <f>IFERROR(__xludf.DUMMYFUNCTION("""COMPUTED_VALUE"""),9.0)</f>
        <v>9</v>
      </c>
      <c r="J1470" s="5">
        <f>IFERROR(__xludf.DUMMYFUNCTION("""COMPUTED_VALUE"""),2023.0)</f>
        <v>2023</v>
      </c>
      <c r="N1470" s="6">
        <f>STANDARDIZE(F:F,'Estatística'!$E$2,$M$2)</f>
        <v>0.847683312</v>
      </c>
      <c r="O1470" s="6">
        <f>STANDARDIZE(F:F,'Estatística'!$C$2,$L$2)</f>
        <v>0.500379843</v>
      </c>
    </row>
    <row r="1471" ht="15.75" customHeight="1">
      <c r="A1471" s="1">
        <v>68.0</v>
      </c>
      <c r="B1471" s="2" t="s">
        <v>39</v>
      </c>
      <c r="C1471" s="2" t="s">
        <v>40</v>
      </c>
      <c r="D1471" s="2" t="s">
        <v>25</v>
      </c>
      <c r="E1471" s="2" t="s">
        <v>28</v>
      </c>
      <c r="F1471" s="3">
        <v>39.42</v>
      </c>
      <c r="G1471" s="4">
        <v>45197.0</v>
      </c>
      <c r="H1471" s="5">
        <f>IFERROR(__xludf.DUMMYFUNCTION("SPLIT(G1471,""/"",TRUE)"),28.0)</f>
        <v>28</v>
      </c>
      <c r="I1471" s="5">
        <f>IFERROR(__xludf.DUMMYFUNCTION("""COMPUTED_VALUE"""),9.0)</f>
        <v>9</v>
      </c>
      <c r="J1471" s="5">
        <f>IFERROR(__xludf.DUMMYFUNCTION("""COMPUTED_VALUE"""),2023.0)</f>
        <v>2023</v>
      </c>
      <c r="N1471" s="6">
        <f>STANDARDIZE(F:F,'Estatística'!$E$2,$M$2)</f>
        <v>0.7704576146</v>
      </c>
      <c r="O1471" s="6">
        <f>STANDARDIZE(F:F,'Estatística'!$C$2,$L$2)</f>
        <v>0.4826538364</v>
      </c>
    </row>
    <row r="1472" ht="15.75" customHeight="1">
      <c r="A1472" s="1">
        <v>99.0</v>
      </c>
      <c r="B1472" s="2" t="s">
        <v>62</v>
      </c>
      <c r="C1472" s="2" t="s">
        <v>63</v>
      </c>
      <c r="D1472" s="2" t="s">
        <v>25</v>
      </c>
      <c r="E1472" s="2" t="s">
        <v>45</v>
      </c>
      <c r="F1472" s="3">
        <v>3.4</v>
      </c>
      <c r="G1472" s="4">
        <v>45197.0</v>
      </c>
      <c r="H1472" s="5">
        <f>IFERROR(__xludf.DUMMYFUNCTION("SPLIT(G1472,""/"",TRUE)"),28.0)</f>
        <v>28</v>
      </c>
      <c r="I1472" s="5">
        <f>IFERROR(__xludf.DUMMYFUNCTION("""COMPUTED_VALUE"""),9.0)</f>
        <v>9</v>
      </c>
      <c r="J1472" s="5">
        <f>IFERROR(__xludf.DUMMYFUNCTION("""COMPUTED_VALUE"""),2023.0)</f>
        <v>2023</v>
      </c>
      <c r="N1472" s="6">
        <f>STANDARDIZE(F:F,'Estatística'!$E$2,$M$2)</f>
        <v>-1.216449255</v>
      </c>
      <c r="O1472" s="6">
        <f>STANDARDIZE(F:F,'Estatística'!$C$2,$L$2)</f>
        <v>0.02658900988</v>
      </c>
    </row>
    <row r="1473" ht="15.75" customHeight="1">
      <c r="A1473" s="1">
        <v>74.0</v>
      </c>
      <c r="B1473" s="2" t="s">
        <v>17</v>
      </c>
      <c r="C1473" s="2" t="s">
        <v>104</v>
      </c>
      <c r="D1473" s="2" t="s">
        <v>19</v>
      </c>
      <c r="E1473" s="2" t="s">
        <v>38</v>
      </c>
      <c r="F1473" s="3">
        <v>4.59</v>
      </c>
      <c r="G1473" s="4">
        <v>45197.0</v>
      </c>
      <c r="H1473" s="5">
        <f>IFERROR(__xludf.DUMMYFUNCTION("SPLIT(G1473,""/"",TRUE)"),28.0)</f>
        <v>28</v>
      </c>
      <c r="I1473" s="5">
        <f>IFERROR(__xludf.DUMMYFUNCTION("""COMPUTED_VALUE"""),9.0)</f>
        <v>9</v>
      </c>
      <c r="J1473" s="5">
        <f>IFERROR(__xludf.DUMMYFUNCTION("""COMPUTED_VALUE"""),2023.0)</f>
        <v>2023</v>
      </c>
      <c r="N1473" s="6">
        <f>STANDARDIZE(F:F,'Estatística'!$E$2,$M$2)</f>
        <v>-1.150807413</v>
      </c>
      <c r="O1473" s="6">
        <f>STANDARDIZE(F:F,'Estatística'!$C$2,$L$2)</f>
        <v>0.04165611547</v>
      </c>
    </row>
    <row r="1474" ht="15.75" customHeight="1">
      <c r="A1474" s="1">
        <v>7.0</v>
      </c>
      <c r="B1474" s="2" t="s">
        <v>94</v>
      </c>
      <c r="C1474" s="2" t="s">
        <v>95</v>
      </c>
      <c r="D1474" s="2" t="s">
        <v>25</v>
      </c>
      <c r="E1474" s="2" t="s">
        <v>45</v>
      </c>
      <c r="F1474" s="3">
        <v>3.89</v>
      </c>
      <c r="G1474" s="4">
        <v>45200.0</v>
      </c>
      <c r="H1474" s="5">
        <f>IFERROR(__xludf.DUMMYFUNCTION("SPLIT(G1474,""/"",TRUE)"),1.0)</f>
        <v>1</v>
      </c>
      <c r="I1474" s="5">
        <f>IFERROR(__xludf.DUMMYFUNCTION("""COMPUTED_VALUE"""),10.0)</f>
        <v>10</v>
      </c>
      <c r="J1474" s="5">
        <f>IFERROR(__xludf.DUMMYFUNCTION("""COMPUTED_VALUE"""),2023.0)</f>
        <v>2023</v>
      </c>
      <c r="N1474" s="6">
        <f>STANDARDIZE(F:F,'Estatística'!$E$2,$M$2)</f>
        <v>-1.189420261</v>
      </c>
      <c r="O1474" s="6">
        <f>STANDARDIZE(F:F,'Estatística'!$C$2,$L$2)</f>
        <v>0.03279311218</v>
      </c>
    </row>
    <row r="1475" ht="15.75" customHeight="1">
      <c r="A1475" s="1">
        <v>48.0</v>
      </c>
      <c r="B1475" s="2" t="s">
        <v>39</v>
      </c>
      <c r="C1475" s="2" t="s">
        <v>43</v>
      </c>
      <c r="D1475" s="2" t="s">
        <v>25</v>
      </c>
      <c r="E1475" s="2" t="s">
        <v>44</v>
      </c>
      <c r="F1475" s="3">
        <v>33.51</v>
      </c>
      <c r="G1475" s="4">
        <v>45200.0</v>
      </c>
      <c r="H1475" s="5">
        <f>IFERROR(__xludf.DUMMYFUNCTION("SPLIT(G1475,""/"",TRUE)"),1.0)</f>
        <v>1</v>
      </c>
      <c r="I1475" s="5">
        <f>IFERROR(__xludf.DUMMYFUNCTION("""COMPUTED_VALUE"""),10.0)</f>
        <v>10</v>
      </c>
      <c r="J1475" s="5">
        <f>IFERROR(__xludf.DUMMYFUNCTION("""COMPUTED_VALUE"""),2023.0)</f>
        <v>2023</v>
      </c>
      <c r="N1475" s="6">
        <f>STANDARDIZE(F:F,'Estatística'!$E$2,$M$2)</f>
        <v>0.4444548494</v>
      </c>
      <c r="O1475" s="6">
        <f>STANDARDIZE(F:F,'Estatística'!$C$2,$L$2)</f>
        <v>0.4078247658</v>
      </c>
    </row>
    <row r="1476" ht="15.75" customHeight="1">
      <c r="A1476" s="1">
        <v>94.0</v>
      </c>
      <c r="B1476" s="2" t="s">
        <v>187</v>
      </c>
      <c r="C1476" s="2" t="s">
        <v>217</v>
      </c>
      <c r="D1476" s="2" t="s">
        <v>25</v>
      </c>
      <c r="E1476" s="2" t="s">
        <v>26</v>
      </c>
      <c r="F1476" s="3">
        <v>55.41</v>
      </c>
      <c r="G1476" s="4">
        <v>45200.0</v>
      </c>
      <c r="H1476" s="5">
        <f>IFERROR(__xludf.DUMMYFUNCTION("SPLIT(G1476,""/"",TRUE)"),1.0)</f>
        <v>1</v>
      </c>
      <c r="I1476" s="5">
        <f>IFERROR(__xludf.DUMMYFUNCTION("""COMPUTED_VALUE"""),10.0)</f>
        <v>10</v>
      </c>
      <c r="J1476" s="5">
        <f>IFERROR(__xludf.DUMMYFUNCTION("""COMPUTED_VALUE"""),2023.0)</f>
        <v>2023</v>
      </c>
      <c r="N1476" s="6">
        <f>STANDARDIZE(F:F,'Estatística'!$E$2,$M$2)</f>
        <v>1.652485401</v>
      </c>
      <c r="O1476" s="6">
        <f>STANDARDIZE(F:F,'Estatística'!$C$2,$L$2)</f>
        <v>0.6851101545</v>
      </c>
    </row>
    <row r="1477" ht="15.75" customHeight="1">
      <c r="A1477" s="1">
        <v>72.0</v>
      </c>
      <c r="B1477" s="2" t="s">
        <v>113</v>
      </c>
      <c r="C1477" s="2" t="s">
        <v>114</v>
      </c>
      <c r="D1477" s="2" t="s">
        <v>25</v>
      </c>
      <c r="E1477" s="2" t="s">
        <v>42</v>
      </c>
      <c r="F1477" s="3">
        <v>17.24</v>
      </c>
      <c r="G1477" s="4">
        <v>45200.0</v>
      </c>
      <c r="H1477" s="5">
        <f>IFERROR(__xludf.DUMMYFUNCTION("SPLIT(G1477,""/"",TRUE)"),1.0)</f>
        <v>1</v>
      </c>
      <c r="I1477" s="5">
        <f>IFERROR(__xludf.DUMMYFUNCTION("""COMPUTED_VALUE"""),10.0)</f>
        <v>10</v>
      </c>
      <c r="J1477" s="5">
        <f>IFERROR(__xludf.DUMMYFUNCTION("""COMPUTED_VALUE"""),2023.0)</f>
        <v>2023</v>
      </c>
      <c r="N1477" s="6">
        <f>STANDARDIZE(F:F,'Estatística'!$E$2,$M$2)</f>
        <v>-0.453018076</v>
      </c>
      <c r="O1477" s="6">
        <f>STANDARDIZE(F:F,'Estatística'!$C$2,$L$2)</f>
        <v>0.2018232464</v>
      </c>
    </row>
    <row r="1478" ht="15.75" customHeight="1">
      <c r="A1478" s="1">
        <v>52.0</v>
      </c>
      <c r="B1478" s="2" t="s">
        <v>161</v>
      </c>
      <c r="C1478" s="2" t="s">
        <v>162</v>
      </c>
      <c r="D1478" s="2" t="s">
        <v>19</v>
      </c>
      <c r="E1478" s="2" t="s">
        <v>36</v>
      </c>
      <c r="F1478" s="3">
        <v>42.2</v>
      </c>
      <c r="G1478" s="4">
        <v>45200.0</v>
      </c>
      <c r="H1478" s="5">
        <f>IFERROR(__xludf.DUMMYFUNCTION("SPLIT(G1478,""/"",TRUE)"),1.0)</f>
        <v>1</v>
      </c>
      <c r="I1478" s="5">
        <f>IFERROR(__xludf.DUMMYFUNCTION("""COMPUTED_VALUE"""),10.0)</f>
        <v>10</v>
      </c>
      <c r="J1478" s="5">
        <f>IFERROR(__xludf.DUMMYFUNCTION("""COMPUTED_VALUE"""),2023.0)</f>
        <v>2023</v>
      </c>
      <c r="N1478" s="6">
        <f>STANDARDIZE(F:F,'Estatística'!$E$2,$M$2)</f>
        <v>0.923805785</v>
      </c>
      <c r="O1478" s="6">
        <f>STANDARDIZE(F:F,'Estatística'!$C$2,$L$2)</f>
        <v>0.5178526209</v>
      </c>
    </row>
    <row r="1479" ht="15.75" customHeight="1">
      <c r="A1479" s="1">
        <v>36.0</v>
      </c>
      <c r="B1479" s="2" t="s">
        <v>75</v>
      </c>
      <c r="C1479" s="2" t="s">
        <v>76</v>
      </c>
      <c r="D1479" s="2" t="s">
        <v>19</v>
      </c>
      <c r="E1479" s="2" t="s">
        <v>36</v>
      </c>
      <c r="F1479" s="3">
        <v>32.9</v>
      </c>
      <c r="G1479" s="4">
        <v>45200.0</v>
      </c>
      <c r="H1479" s="5">
        <f>IFERROR(__xludf.DUMMYFUNCTION("SPLIT(G1479,""/"",TRUE)"),1.0)</f>
        <v>1</v>
      </c>
      <c r="I1479" s="5">
        <f>IFERROR(__xludf.DUMMYFUNCTION("""COMPUTED_VALUE"""),10.0)</f>
        <v>10</v>
      </c>
      <c r="J1479" s="5">
        <f>IFERROR(__xludf.DUMMYFUNCTION("""COMPUTED_VALUE"""),2023.0)</f>
        <v>2023</v>
      </c>
      <c r="N1479" s="6">
        <f>STANDARDIZE(F:F,'Estatística'!$E$2,$M$2)</f>
        <v>0.4108065099</v>
      </c>
      <c r="O1479" s="6">
        <f>STANDARDIZE(F:F,'Estatística'!$C$2,$L$2)</f>
        <v>0.4001012915</v>
      </c>
    </row>
    <row r="1480" ht="15.75" customHeight="1">
      <c r="A1480" s="1">
        <v>7.0</v>
      </c>
      <c r="B1480" s="2" t="s">
        <v>94</v>
      </c>
      <c r="C1480" s="2" t="s">
        <v>95</v>
      </c>
      <c r="D1480" s="2" t="s">
        <v>19</v>
      </c>
      <c r="E1480" s="2" t="s">
        <v>28</v>
      </c>
      <c r="F1480" s="3">
        <v>38.84</v>
      </c>
      <c r="G1480" s="4">
        <v>45200.0</v>
      </c>
      <c r="H1480" s="5">
        <f>IFERROR(__xludf.DUMMYFUNCTION("SPLIT(G1480,""/"",TRUE)"),1.0)</f>
        <v>1</v>
      </c>
      <c r="I1480" s="5">
        <f>IFERROR(__xludf.DUMMYFUNCTION("""COMPUTED_VALUE"""),10.0)</f>
        <v>10</v>
      </c>
      <c r="J1480" s="5">
        <f>IFERROR(__xludf.DUMMYFUNCTION("""COMPUTED_VALUE"""),2023.0)</f>
        <v>2023</v>
      </c>
      <c r="N1480" s="6">
        <f>STANDARDIZE(F:F,'Estatística'!$E$2,$M$2)</f>
        <v>0.7384641114</v>
      </c>
      <c r="O1480" s="6">
        <f>STANDARDIZE(F:F,'Estatística'!$C$2,$L$2)</f>
        <v>0.4753102051</v>
      </c>
    </row>
    <row r="1481" ht="15.75" customHeight="1">
      <c r="A1481" s="1">
        <v>48.0</v>
      </c>
      <c r="B1481" s="2" t="s">
        <v>39</v>
      </c>
      <c r="C1481" s="2" t="s">
        <v>43</v>
      </c>
      <c r="D1481" s="2" t="s">
        <v>25</v>
      </c>
      <c r="E1481" s="2" t="s">
        <v>32</v>
      </c>
      <c r="F1481" s="3">
        <v>40.21</v>
      </c>
      <c r="G1481" s="4">
        <v>45200.0</v>
      </c>
      <c r="H1481" s="5">
        <f>IFERROR(__xludf.DUMMYFUNCTION("SPLIT(G1481,""/"",TRUE)"),1.0)</f>
        <v>1</v>
      </c>
      <c r="I1481" s="5">
        <f>IFERROR(__xludf.DUMMYFUNCTION("""COMPUTED_VALUE"""),10.0)</f>
        <v>10</v>
      </c>
      <c r="J1481" s="5">
        <f>IFERROR(__xludf.DUMMYFUNCTION("""COMPUTED_VALUE"""),2023.0)</f>
        <v>2023</v>
      </c>
      <c r="N1481" s="6">
        <f>STANDARDIZE(F:F,'Estatística'!$E$2,$M$2)</f>
        <v>0.8140349724</v>
      </c>
      <c r="O1481" s="6">
        <f>STANDARDIZE(F:F,'Estatística'!$C$2,$L$2)</f>
        <v>0.4926563687</v>
      </c>
    </row>
    <row r="1482" ht="15.75" customHeight="1">
      <c r="A1482" s="1">
        <v>96.0</v>
      </c>
      <c r="B1482" s="2" t="s">
        <v>143</v>
      </c>
      <c r="C1482" s="2" t="s">
        <v>144</v>
      </c>
      <c r="D1482" s="2" t="s">
        <v>19</v>
      </c>
      <c r="E1482" s="2" t="s">
        <v>37</v>
      </c>
      <c r="F1482" s="3">
        <v>16.95</v>
      </c>
      <c r="G1482" s="4">
        <v>45200.0</v>
      </c>
      <c r="H1482" s="5">
        <f>IFERROR(__xludf.DUMMYFUNCTION("SPLIT(G1482,""/"",TRUE)"),1.0)</f>
        <v>1</v>
      </c>
      <c r="I1482" s="5">
        <f>IFERROR(__xludf.DUMMYFUNCTION("""COMPUTED_VALUE"""),10.0)</f>
        <v>10</v>
      </c>
      <c r="J1482" s="5">
        <f>IFERROR(__xludf.DUMMYFUNCTION("""COMPUTED_VALUE"""),2023.0)</f>
        <v>2023</v>
      </c>
      <c r="N1482" s="6">
        <f>STANDARDIZE(F:F,'Estatística'!$E$2,$M$2)</f>
        <v>-0.4690148276</v>
      </c>
      <c r="O1482" s="6">
        <f>STANDARDIZE(F:F,'Estatística'!$C$2,$L$2)</f>
        <v>0.1981514307</v>
      </c>
    </row>
    <row r="1483" ht="15.75" customHeight="1">
      <c r="A1483" s="1">
        <v>59.0</v>
      </c>
      <c r="B1483" s="2" t="s">
        <v>84</v>
      </c>
      <c r="C1483" s="2" t="s">
        <v>85</v>
      </c>
      <c r="D1483" s="2" t="s">
        <v>25</v>
      </c>
      <c r="E1483" s="2" t="s">
        <v>33</v>
      </c>
      <c r="F1483" s="3">
        <v>28.87</v>
      </c>
      <c r="G1483" s="4">
        <v>45201.0</v>
      </c>
      <c r="H1483" s="5">
        <f>IFERROR(__xludf.DUMMYFUNCTION("SPLIT(G1483,""/"",TRUE)"),2.0)</f>
        <v>2</v>
      </c>
      <c r="I1483" s="5">
        <f>IFERROR(__xludf.DUMMYFUNCTION("""COMPUTED_VALUE"""),10.0)</f>
        <v>10</v>
      </c>
      <c r="J1483" s="5">
        <f>IFERROR(__xludf.DUMMYFUNCTION("""COMPUTED_VALUE"""),2023.0)</f>
        <v>2023</v>
      </c>
      <c r="N1483" s="6">
        <f>STANDARDIZE(F:F,'Estatística'!$E$2,$M$2)</f>
        <v>0.188506824</v>
      </c>
      <c r="O1483" s="6">
        <f>STANDARDIZE(F:F,'Estatística'!$C$2,$L$2)</f>
        <v>0.3490757154</v>
      </c>
    </row>
    <row r="1484" ht="15.75" customHeight="1">
      <c r="A1484" s="1">
        <v>48.0</v>
      </c>
      <c r="B1484" s="2" t="s">
        <v>39</v>
      </c>
      <c r="C1484" s="2" t="s">
        <v>43</v>
      </c>
      <c r="D1484" s="2" t="s">
        <v>25</v>
      </c>
      <c r="E1484" s="2" t="s">
        <v>32</v>
      </c>
      <c r="F1484" s="3">
        <v>56.8</v>
      </c>
      <c r="G1484" s="4">
        <v>45201.0</v>
      </c>
      <c r="H1484" s="5">
        <f>IFERROR(__xludf.DUMMYFUNCTION("SPLIT(G1484,""/"",TRUE)"),2.0)</f>
        <v>2</v>
      </c>
      <c r="I1484" s="5">
        <f>IFERROR(__xludf.DUMMYFUNCTION("""COMPUTED_VALUE"""),10.0)</f>
        <v>10</v>
      </c>
      <c r="J1484" s="5">
        <f>IFERROR(__xludf.DUMMYFUNCTION("""COMPUTED_VALUE"""),2023.0)</f>
        <v>2023</v>
      </c>
      <c r="N1484" s="6">
        <f>STANDARDIZE(F:F,'Estatística'!$E$2,$M$2)</f>
        <v>1.729159486</v>
      </c>
      <c r="O1484" s="6">
        <f>STANDARDIZE(F:F,'Estatística'!$C$2,$L$2)</f>
        <v>0.7027095467</v>
      </c>
    </row>
    <row r="1485" ht="15.75" customHeight="1">
      <c r="A1485" s="1">
        <v>95.0</v>
      </c>
      <c r="B1485" s="2" t="s">
        <v>90</v>
      </c>
      <c r="C1485" s="2" t="s">
        <v>91</v>
      </c>
      <c r="D1485" s="2" t="s">
        <v>19</v>
      </c>
      <c r="E1485" s="2" t="s">
        <v>20</v>
      </c>
      <c r="F1485" s="3">
        <v>10.33</v>
      </c>
      <c r="G1485" s="4">
        <v>45201.0</v>
      </c>
      <c r="H1485" s="5">
        <f>IFERROR(__xludf.DUMMYFUNCTION("SPLIT(G1485,""/"",TRUE)"),2.0)</f>
        <v>2</v>
      </c>
      <c r="I1485" s="5">
        <f>IFERROR(__xludf.DUMMYFUNCTION("""COMPUTED_VALUE"""),10.0)</f>
        <v>10</v>
      </c>
      <c r="J1485" s="5">
        <f>IFERROR(__xludf.DUMMYFUNCTION("""COMPUTED_VALUE"""),2023.0)</f>
        <v>2023</v>
      </c>
      <c r="N1485" s="6">
        <f>STANDARDIZE(F:F,'Estatística'!$E$2,$M$2)</f>
        <v>-0.8341820536</v>
      </c>
      <c r="O1485" s="6">
        <f>STANDARDIZE(F:F,'Estatística'!$C$2,$L$2)</f>
        <v>0.1143327425</v>
      </c>
    </row>
    <row r="1486" ht="15.75" customHeight="1">
      <c r="A1486" s="1">
        <v>75.0</v>
      </c>
      <c r="B1486" s="2" t="s">
        <v>218</v>
      </c>
      <c r="C1486" s="2" t="s">
        <v>219</v>
      </c>
      <c r="D1486" s="2" t="s">
        <v>19</v>
      </c>
      <c r="E1486" s="2" t="s">
        <v>42</v>
      </c>
      <c r="F1486" s="3">
        <v>19.84</v>
      </c>
      <c r="G1486" s="4">
        <v>45201.0</v>
      </c>
      <c r="H1486" s="5">
        <f>IFERROR(__xludf.DUMMYFUNCTION("SPLIT(G1486,""/"",TRUE)"),2.0)</f>
        <v>2</v>
      </c>
      <c r="I1486" s="5">
        <f>IFERROR(__xludf.DUMMYFUNCTION("""COMPUTED_VALUE"""),10.0)</f>
        <v>10</v>
      </c>
      <c r="J1486" s="5">
        <f>IFERROR(__xludf.DUMMYFUNCTION("""COMPUTED_VALUE"""),2023.0)</f>
        <v>2023</v>
      </c>
      <c r="N1486" s="6">
        <f>STANDARDIZE(F:F,'Estatística'!$E$2,$M$2)</f>
        <v>-0.3095989238</v>
      </c>
      <c r="O1486" s="6">
        <f>STANDARDIZE(F:F,'Estatística'!$C$2,$L$2)</f>
        <v>0.2347429729</v>
      </c>
    </row>
    <row r="1487" ht="15.75" customHeight="1">
      <c r="A1487" s="1">
        <v>36.0</v>
      </c>
      <c r="B1487" s="2" t="s">
        <v>75</v>
      </c>
      <c r="C1487" s="2" t="s">
        <v>76</v>
      </c>
      <c r="D1487" s="2" t="s">
        <v>25</v>
      </c>
      <c r="E1487" s="2" t="s">
        <v>52</v>
      </c>
      <c r="F1487" s="3">
        <v>29.44</v>
      </c>
      <c r="G1487" s="4">
        <v>45201.0</v>
      </c>
      <c r="H1487" s="5">
        <f>IFERROR(__xludf.DUMMYFUNCTION("SPLIT(G1487,""/"",TRUE)"),2.0)</f>
        <v>2</v>
      </c>
      <c r="I1487" s="5">
        <f>IFERROR(__xludf.DUMMYFUNCTION("""COMPUTED_VALUE"""),10.0)</f>
        <v>10</v>
      </c>
      <c r="J1487" s="5">
        <f>IFERROR(__xludf.DUMMYFUNCTION("""COMPUTED_VALUE"""),2023.0)</f>
        <v>2023</v>
      </c>
      <c r="N1487" s="6">
        <f>STANDARDIZE(F:F,'Estatística'!$E$2,$M$2)</f>
        <v>0.219948715</v>
      </c>
      <c r="O1487" s="6">
        <f>STANDARDIZE(F:F,'Estatística'!$C$2,$L$2)</f>
        <v>0.3562927323</v>
      </c>
    </row>
    <row r="1488" ht="15.75" customHeight="1">
      <c r="A1488" s="1">
        <v>54.0</v>
      </c>
      <c r="B1488" s="2" t="s">
        <v>71</v>
      </c>
      <c r="C1488" s="2" t="s">
        <v>72</v>
      </c>
      <c r="D1488" s="2" t="s">
        <v>19</v>
      </c>
      <c r="E1488" s="2" t="s">
        <v>45</v>
      </c>
      <c r="F1488" s="3">
        <v>3.41</v>
      </c>
      <c r="G1488" s="4">
        <v>45202.0</v>
      </c>
      <c r="H1488" s="5">
        <f>IFERROR(__xludf.DUMMYFUNCTION("SPLIT(G1488,""/"",TRUE)"),3.0)</f>
        <v>3</v>
      </c>
      <c r="I1488" s="5">
        <f>IFERROR(__xludf.DUMMYFUNCTION("""COMPUTED_VALUE"""),10.0)</f>
        <v>10</v>
      </c>
      <c r="J1488" s="5">
        <f>IFERROR(__xludf.DUMMYFUNCTION("""COMPUTED_VALUE"""),2023.0)</f>
        <v>2023</v>
      </c>
      <c r="N1488" s="6">
        <f>STANDARDIZE(F:F,'Estatística'!$E$2,$M$2)</f>
        <v>-1.215897643</v>
      </c>
      <c r="O1488" s="6">
        <f>STANDARDIZE(F:F,'Estatística'!$C$2,$L$2)</f>
        <v>0.02671562421</v>
      </c>
    </row>
    <row r="1489" ht="15.75" customHeight="1">
      <c r="A1489" s="1">
        <v>78.0</v>
      </c>
      <c r="B1489" s="2" t="s">
        <v>23</v>
      </c>
      <c r="C1489" s="2" t="s">
        <v>24</v>
      </c>
      <c r="D1489" s="2" t="s">
        <v>25</v>
      </c>
      <c r="E1489" s="2" t="s">
        <v>51</v>
      </c>
      <c r="F1489" s="3">
        <v>59.4</v>
      </c>
      <c r="G1489" s="4">
        <v>45202.0</v>
      </c>
      <c r="H1489" s="5">
        <f>IFERROR(__xludf.DUMMYFUNCTION("SPLIT(G1489,""/"",TRUE)"),3.0)</f>
        <v>3</v>
      </c>
      <c r="I1489" s="5">
        <f>IFERROR(__xludf.DUMMYFUNCTION("""COMPUTED_VALUE"""),10.0)</f>
        <v>10</v>
      </c>
      <c r="J1489" s="5">
        <f>IFERROR(__xludf.DUMMYFUNCTION("""COMPUTED_VALUE"""),2023.0)</f>
        <v>2023</v>
      </c>
      <c r="N1489" s="6">
        <f>STANDARDIZE(F:F,'Estatística'!$E$2,$M$2)</f>
        <v>1.872578638</v>
      </c>
      <c r="O1489" s="6">
        <f>STANDARDIZE(F:F,'Estatística'!$C$2,$L$2)</f>
        <v>0.7356292732</v>
      </c>
    </row>
    <row r="1490" ht="15.75" customHeight="1">
      <c r="A1490" s="1">
        <v>55.0</v>
      </c>
      <c r="B1490" s="2" t="s">
        <v>182</v>
      </c>
      <c r="C1490" s="2" t="s">
        <v>183</v>
      </c>
      <c r="D1490" s="2" t="s">
        <v>19</v>
      </c>
      <c r="E1490" s="2" t="s">
        <v>21</v>
      </c>
      <c r="F1490" s="3">
        <v>13.21</v>
      </c>
      <c r="G1490" s="4">
        <v>45202.0</v>
      </c>
      <c r="H1490" s="5">
        <f>IFERROR(__xludf.DUMMYFUNCTION("SPLIT(G1490,""/"",TRUE)"),3.0)</f>
        <v>3</v>
      </c>
      <c r="I1490" s="5">
        <f>IFERROR(__xludf.DUMMYFUNCTION("""COMPUTED_VALUE"""),10.0)</f>
        <v>10</v>
      </c>
      <c r="J1490" s="5">
        <f>IFERROR(__xludf.DUMMYFUNCTION("""COMPUTED_VALUE"""),2023.0)</f>
        <v>2023</v>
      </c>
      <c r="N1490" s="6">
        <f>STANDARDIZE(F:F,'Estatística'!$E$2,$M$2)</f>
        <v>-0.6753177619</v>
      </c>
      <c r="O1490" s="6">
        <f>STANDARDIZE(F:F,'Estatística'!$C$2,$L$2)</f>
        <v>0.1507976703</v>
      </c>
    </row>
    <row r="1491" ht="15.75" customHeight="1">
      <c r="A1491" s="1">
        <v>91.0</v>
      </c>
      <c r="B1491" s="2" t="s">
        <v>92</v>
      </c>
      <c r="C1491" s="2" t="s">
        <v>93</v>
      </c>
      <c r="D1491" s="2" t="s">
        <v>19</v>
      </c>
      <c r="E1491" s="2" t="s">
        <v>33</v>
      </c>
      <c r="F1491" s="3">
        <v>31.62</v>
      </c>
      <c r="G1491" s="4">
        <v>45202.0</v>
      </c>
      <c r="H1491" s="5">
        <f>IFERROR(__xludf.DUMMYFUNCTION("SPLIT(G1491,""/"",TRUE)"),3.0)</f>
        <v>3</v>
      </c>
      <c r="I1491" s="5">
        <f>IFERROR(__xludf.DUMMYFUNCTION("""COMPUTED_VALUE"""),10.0)</f>
        <v>10</v>
      </c>
      <c r="J1491" s="5">
        <f>IFERROR(__xludf.DUMMYFUNCTION("""COMPUTED_VALUE"""),2023.0)</f>
        <v>2023</v>
      </c>
      <c r="N1491" s="6">
        <f>STANDARDIZE(F:F,'Estatística'!$E$2,$M$2)</f>
        <v>0.340200158</v>
      </c>
      <c r="O1491" s="6">
        <f>STANDARDIZE(F:F,'Estatística'!$C$2,$L$2)</f>
        <v>0.3838946569</v>
      </c>
    </row>
    <row r="1492" ht="15.75" customHeight="1">
      <c r="A1492" s="1">
        <v>42.0</v>
      </c>
      <c r="B1492" s="2" t="s">
        <v>75</v>
      </c>
      <c r="C1492" s="2" t="s">
        <v>150</v>
      </c>
      <c r="D1492" s="2" t="s">
        <v>19</v>
      </c>
      <c r="E1492" s="2" t="s">
        <v>51</v>
      </c>
      <c r="F1492" s="3">
        <v>60.83</v>
      </c>
      <c r="G1492" s="4">
        <v>45202.0</v>
      </c>
      <c r="H1492" s="5">
        <f>IFERROR(__xludf.DUMMYFUNCTION("SPLIT(G1492,""/"",TRUE)"),3.0)</f>
        <v>3</v>
      </c>
      <c r="I1492" s="5">
        <f>IFERROR(__xludf.DUMMYFUNCTION("""COMPUTED_VALUE"""),10.0)</f>
        <v>10</v>
      </c>
      <c r="J1492" s="5">
        <f>IFERROR(__xludf.DUMMYFUNCTION("""COMPUTED_VALUE"""),2023.0)</f>
        <v>2023</v>
      </c>
      <c r="N1492" s="6">
        <f>STANDARDIZE(F:F,'Estatística'!$E$2,$M$2)</f>
        <v>1.951459172</v>
      </c>
      <c r="O1492" s="6">
        <f>STANDARDIZE(F:F,'Estatística'!$C$2,$L$2)</f>
        <v>0.7537351228</v>
      </c>
    </row>
    <row r="1493" ht="15.75" customHeight="1">
      <c r="A1493" s="1">
        <v>2.0</v>
      </c>
      <c r="B1493" s="2" t="s">
        <v>68</v>
      </c>
      <c r="C1493" s="2" t="s">
        <v>69</v>
      </c>
      <c r="D1493" s="2" t="s">
        <v>19</v>
      </c>
      <c r="E1493" s="2" t="s">
        <v>51</v>
      </c>
      <c r="F1493" s="3">
        <v>63.19</v>
      </c>
      <c r="G1493" s="4">
        <v>45202.0</v>
      </c>
      <c r="H1493" s="5">
        <f>IFERROR(__xludf.DUMMYFUNCTION("SPLIT(G1493,""/"",TRUE)"),3.0)</f>
        <v>3</v>
      </c>
      <c r="I1493" s="5">
        <f>IFERROR(__xludf.DUMMYFUNCTION("""COMPUTED_VALUE"""),10.0)</f>
        <v>10</v>
      </c>
      <c r="J1493" s="5">
        <f>IFERROR(__xludf.DUMMYFUNCTION("""COMPUTED_VALUE"""),2023.0)</f>
        <v>2023</v>
      </c>
      <c r="N1493" s="6">
        <f>STANDARDIZE(F:F,'Estatística'!$E$2,$M$2)</f>
        <v>2.081639633</v>
      </c>
      <c r="O1493" s="6">
        <f>STANDARDIZE(F:F,'Estatística'!$C$2,$L$2)</f>
        <v>0.7836161053</v>
      </c>
    </row>
    <row r="1494" ht="15.75" customHeight="1">
      <c r="A1494" s="1">
        <v>65.0</v>
      </c>
      <c r="B1494" s="2" t="s">
        <v>189</v>
      </c>
      <c r="C1494" s="2" t="s">
        <v>190</v>
      </c>
      <c r="D1494" s="2" t="s">
        <v>25</v>
      </c>
      <c r="E1494" s="2" t="s">
        <v>32</v>
      </c>
      <c r="F1494" s="3">
        <v>42.19</v>
      </c>
      <c r="G1494" s="4">
        <v>45203.0</v>
      </c>
      <c r="H1494" s="5">
        <f>IFERROR(__xludf.DUMMYFUNCTION("SPLIT(G1494,""/"",TRUE)"),4.0)</f>
        <v>4</v>
      </c>
      <c r="I1494" s="5">
        <f>IFERROR(__xludf.DUMMYFUNCTION("""COMPUTED_VALUE"""),10.0)</f>
        <v>10</v>
      </c>
      <c r="J1494" s="5">
        <f>IFERROR(__xludf.DUMMYFUNCTION("""COMPUTED_VALUE"""),2023.0)</f>
        <v>2023</v>
      </c>
      <c r="N1494" s="6">
        <f>STANDARDIZE(F:F,'Estatística'!$E$2,$M$2)</f>
        <v>0.9232541729</v>
      </c>
      <c r="O1494" s="6">
        <f>STANDARDIZE(F:F,'Estatística'!$C$2,$L$2)</f>
        <v>0.5177260066</v>
      </c>
    </row>
    <row r="1495" ht="15.75" customHeight="1">
      <c r="A1495" s="1">
        <v>95.0</v>
      </c>
      <c r="B1495" s="2" t="s">
        <v>90</v>
      </c>
      <c r="C1495" s="2" t="s">
        <v>91</v>
      </c>
      <c r="D1495" s="2" t="s">
        <v>19</v>
      </c>
      <c r="E1495" s="2" t="s">
        <v>70</v>
      </c>
      <c r="F1495" s="3">
        <v>11.09</v>
      </c>
      <c r="G1495" s="4">
        <v>45203.0</v>
      </c>
      <c r="H1495" s="5">
        <f>IFERROR(__xludf.DUMMYFUNCTION("SPLIT(G1495,""/"",TRUE)"),4.0)</f>
        <v>4</v>
      </c>
      <c r="I1495" s="5">
        <f>IFERROR(__xludf.DUMMYFUNCTION("""COMPUTED_VALUE"""),10.0)</f>
        <v>10</v>
      </c>
      <c r="J1495" s="5">
        <f>IFERROR(__xludf.DUMMYFUNCTION("""COMPUTED_VALUE"""),2023.0)</f>
        <v>2023</v>
      </c>
      <c r="N1495" s="6">
        <f>STANDARDIZE(F:F,'Estatística'!$E$2,$M$2)</f>
        <v>-0.7922595322</v>
      </c>
      <c r="O1495" s="6">
        <f>STANDARDIZE(F:F,'Estatística'!$C$2,$L$2)</f>
        <v>0.1239554318</v>
      </c>
    </row>
    <row r="1496" ht="15.75" customHeight="1">
      <c r="A1496" s="1">
        <v>100.0</v>
      </c>
      <c r="B1496" s="2" t="s">
        <v>46</v>
      </c>
      <c r="C1496" s="2" t="s">
        <v>47</v>
      </c>
      <c r="D1496" s="2" t="s">
        <v>19</v>
      </c>
      <c r="E1496" s="2" t="s">
        <v>44</v>
      </c>
      <c r="F1496" s="3">
        <v>36.69</v>
      </c>
      <c r="G1496" s="4">
        <v>45203.0</v>
      </c>
      <c r="H1496" s="5">
        <f>IFERROR(__xludf.DUMMYFUNCTION("SPLIT(G1496,""/"",TRUE)"),4.0)</f>
        <v>4</v>
      </c>
      <c r="I1496" s="5">
        <f>IFERROR(__xludf.DUMMYFUNCTION("""COMPUTED_VALUE"""),10.0)</f>
        <v>10</v>
      </c>
      <c r="J1496" s="5">
        <f>IFERROR(__xludf.DUMMYFUNCTION("""COMPUTED_VALUE"""),2023.0)</f>
        <v>2023</v>
      </c>
      <c r="N1496" s="6">
        <f>STANDARDIZE(F:F,'Estatística'!$E$2,$M$2)</f>
        <v>0.6198675048</v>
      </c>
      <c r="O1496" s="6">
        <f>STANDARDIZE(F:F,'Estatística'!$C$2,$L$2)</f>
        <v>0.4480881236</v>
      </c>
    </row>
    <row r="1497" ht="15.75" customHeight="1">
      <c r="A1497" s="1">
        <v>98.0</v>
      </c>
      <c r="B1497" s="2" t="s">
        <v>139</v>
      </c>
      <c r="C1497" s="2" t="s">
        <v>176</v>
      </c>
      <c r="D1497" s="2" t="s">
        <v>19</v>
      </c>
      <c r="E1497" s="2" t="s">
        <v>31</v>
      </c>
      <c r="F1497" s="3">
        <v>17.55</v>
      </c>
      <c r="G1497" s="4">
        <v>45203.0</v>
      </c>
      <c r="H1497" s="5">
        <f>IFERROR(__xludf.DUMMYFUNCTION("SPLIT(G1497,""/"",TRUE)"),4.0)</f>
        <v>4</v>
      </c>
      <c r="I1497" s="5">
        <f>IFERROR(__xludf.DUMMYFUNCTION("""COMPUTED_VALUE"""),10.0)</f>
        <v>10</v>
      </c>
      <c r="J1497" s="5">
        <f>IFERROR(__xludf.DUMMYFUNCTION("""COMPUTED_VALUE"""),2023.0)</f>
        <v>2023</v>
      </c>
      <c r="N1497" s="6">
        <f>STANDARDIZE(F:F,'Estatística'!$E$2,$M$2)</f>
        <v>-0.4359181002</v>
      </c>
      <c r="O1497" s="6">
        <f>STANDARDIZE(F:F,'Estatística'!$C$2,$L$2)</f>
        <v>0.2057482907</v>
      </c>
    </row>
    <row r="1498" ht="15.75" customHeight="1">
      <c r="A1498" s="1">
        <v>64.0</v>
      </c>
      <c r="B1498" s="2" t="s">
        <v>139</v>
      </c>
      <c r="C1498" s="2" t="s">
        <v>140</v>
      </c>
      <c r="D1498" s="2" t="s">
        <v>19</v>
      </c>
      <c r="E1498" s="2" t="s">
        <v>36</v>
      </c>
      <c r="F1498" s="3">
        <v>41.41</v>
      </c>
      <c r="G1498" s="4">
        <v>45204.0</v>
      </c>
      <c r="H1498" s="5">
        <f>IFERROR(__xludf.DUMMYFUNCTION("SPLIT(G1498,""/"",TRUE)"),5.0)</f>
        <v>5</v>
      </c>
      <c r="I1498" s="5">
        <f>IFERROR(__xludf.DUMMYFUNCTION("""COMPUTED_VALUE"""),10.0)</f>
        <v>10</v>
      </c>
      <c r="J1498" s="5">
        <f>IFERROR(__xludf.DUMMYFUNCTION("""COMPUTED_VALUE"""),2023.0)</f>
        <v>2023</v>
      </c>
      <c r="N1498" s="6">
        <f>STANDARDIZE(F:F,'Estatística'!$E$2,$M$2)</f>
        <v>0.8802284273</v>
      </c>
      <c r="O1498" s="6">
        <f>STANDARDIZE(F:F,'Estatística'!$C$2,$L$2)</f>
        <v>0.5078500886</v>
      </c>
    </row>
    <row r="1499" ht="15.75" customHeight="1">
      <c r="A1499" s="1">
        <v>18.0</v>
      </c>
      <c r="B1499" s="2" t="s">
        <v>143</v>
      </c>
      <c r="C1499" s="2" t="s">
        <v>220</v>
      </c>
      <c r="D1499" s="2" t="s">
        <v>19</v>
      </c>
      <c r="E1499" s="2" t="s">
        <v>27</v>
      </c>
      <c r="F1499" s="3">
        <v>12.97</v>
      </c>
      <c r="G1499" s="4">
        <v>45204.0</v>
      </c>
      <c r="H1499" s="5">
        <f>IFERROR(__xludf.DUMMYFUNCTION("SPLIT(G1499,""/"",TRUE)"),5.0)</f>
        <v>5</v>
      </c>
      <c r="I1499" s="5">
        <f>IFERROR(__xludf.DUMMYFUNCTION("""COMPUTED_VALUE"""),10.0)</f>
        <v>10</v>
      </c>
      <c r="J1499" s="5">
        <f>IFERROR(__xludf.DUMMYFUNCTION("""COMPUTED_VALUE"""),2023.0)</f>
        <v>2023</v>
      </c>
      <c r="N1499" s="6">
        <f>STANDARDIZE(F:F,'Estatística'!$E$2,$M$2)</f>
        <v>-0.6885564529</v>
      </c>
      <c r="O1499" s="6">
        <f>STANDARDIZE(F:F,'Estatística'!$C$2,$L$2)</f>
        <v>0.1477589263</v>
      </c>
    </row>
    <row r="1500" ht="15.75" customHeight="1">
      <c r="A1500" s="1">
        <v>75.0</v>
      </c>
      <c r="B1500" s="2" t="s">
        <v>218</v>
      </c>
      <c r="C1500" s="2" t="s">
        <v>219</v>
      </c>
      <c r="D1500" s="2" t="s">
        <v>25</v>
      </c>
      <c r="E1500" s="2" t="s">
        <v>37</v>
      </c>
      <c r="F1500" s="3">
        <v>14.93</v>
      </c>
      <c r="G1500" s="4">
        <v>45204.0</v>
      </c>
      <c r="H1500" s="5">
        <f>IFERROR(__xludf.DUMMYFUNCTION("SPLIT(G1500,""/"",TRUE)"),5.0)</f>
        <v>5</v>
      </c>
      <c r="I1500" s="5">
        <f>IFERROR(__xludf.DUMMYFUNCTION("""COMPUTED_VALUE"""),10.0)</f>
        <v>10</v>
      </c>
      <c r="J1500" s="5">
        <f>IFERROR(__xludf.DUMMYFUNCTION("""COMPUTED_VALUE"""),2023.0)</f>
        <v>2023</v>
      </c>
      <c r="N1500" s="6">
        <f>STANDARDIZE(F:F,'Estatística'!$E$2,$M$2)</f>
        <v>-0.5804404767</v>
      </c>
      <c r="O1500" s="6">
        <f>STANDARDIZE(F:F,'Estatística'!$C$2,$L$2)</f>
        <v>0.1725753355</v>
      </c>
    </row>
    <row r="1501" ht="15.75" customHeight="1">
      <c r="A1501" s="1">
        <v>38.0</v>
      </c>
      <c r="B1501" s="2" t="s">
        <v>96</v>
      </c>
      <c r="C1501" s="2" t="s">
        <v>97</v>
      </c>
      <c r="D1501" s="2" t="s">
        <v>19</v>
      </c>
      <c r="E1501" s="2" t="s">
        <v>57</v>
      </c>
      <c r="F1501" s="3">
        <v>16.33</v>
      </c>
      <c r="G1501" s="4">
        <v>45204.0</v>
      </c>
      <c r="H1501" s="5">
        <f>IFERROR(__xludf.DUMMYFUNCTION("SPLIT(G1501,""/"",TRUE)"),5.0)</f>
        <v>5</v>
      </c>
      <c r="I1501" s="5">
        <f>IFERROR(__xludf.DUMMYFUNCTION("""COMPUTED_VALUE"""),10.0)</f>
        <v>10</v>
      </c>
      <c r="J1501" s="5">
        <f>IFERROR(__xludf.DUMMYFUNCTION("""COMPUTED_VALUE"""),2023.0)</f>
        <v>2023</v>
      </c>
      <c r="N1501" s="6">
        <f>STANDARDIZE(F:F,'Estatística'!$E$2,$M$2)</f>
        <v>-0.5032147793</v>
      </c>
      <c r="O1501" s="6">
        <f>STANDARDIZE(F:F,'Estatística'!$C$2,$L$2)</f>
        <v>0.1903013421</v>
      </c>
    </row>
    <row r="1502" ht="15.75" customHeight="1">
      <c r="A1502" s="1">
        <v>22.0</v>
      </c>
      <c r="B1502" s="2" t="s">
        <v>111</v>
      </c>
      <c r="C1502" s="2" t="s">
        <v>112</v>
      </c>
      <c r="D1502" s="2" t="s">
        <v>19</v>
      </c>
      <c r="E1502" s="2" t="s">
        <v>38</v>
      </c>
      <c r="F1502" s="3">
        <v>2.43</v>
      </c>
      <c r="G1502" s="4">
        <v>45204.0</v>
      </c>
      <c r="H1502" s="5">
        <f>IFERROR(__xludf.DUMMYFUNCTION("SPLIT(G1502,""/"",TRUE)"),5.0)</f>
        <v>5</v>
      </c>
      <c r="I1502" s="5">
        <f>IFERROR(__xludf.DUMMYFUNCTION("""COMPUTED_VALUE"""),10.0)</f>
        <v>10</v>
      </c>
      <c r="J1502" s="5">
        <f>IFERROR(__xludf.DUMMYFUNCTION("""COMPUTED_VALUE"""),2023.0)</f>
        <v>2023</v>
      </c>
      <c r="N1502" s="6">
        <f>STANDARDIZE(F:F,'Estatística'!$E$2,$M$2)</f>
        <v>-1.269955631</v>
      </c>
      <c r="O1502" s="6">
        <f>STANDARDIZE(F:F,'Estatística'!$C$2,$L$2)</f>
        <v>0.0143074196</v>
      </c>
    </row>
    <row r="1503" ht="15.75" customHeight="1">
      <c r="A1503" s="1">
        <v>8.0</v>
      </c>
      <c r="B1503" s="2" t="s">
        <v>88</v>
      </c>
      <c r="C1503" s="2" t="s">
        <v>89</v>
      </c>
      <c r="D1503" s="2" t="s">
        <v>19</v>
      </c>
      <c r="E1503" s="2" t="s">
        <v>36</v>
      </c>
      <c r="F1503" s="3">
        <v>25.01</v>
      </c>
      <c r="G1503" s="4">
        <v>45205.0</v>
      </c>
      <c r="H1503" s="5">
        <f>IFERROR(__xludf.DUMMYFUNCTION("SPLIT(G1503,""/"",TRUE)"),6.0)</f>
        <v>6</v>
      </c>
      <c r="I1503" s="5">
        <f>IFERROR(__xludf.DUMMYFUNCTION("""COMPUTED_VALUE"""),10.0)</f>
        <v>10</v>
      </c>
      <c r="J1503" s="5">
        <f>IFERROR(__xludf.DUMMYFUNCTION("""COMPUTED_VALUE"""),2023.0)</f>
        <v>2023</v>
      </c>
      <c r="N1503" s="6">
        <f>STANDARDIZE(F:F,'Estatística'!$E$2,$M$2)</f>
        <v>-0.02441545583</v>
      </c>
      <c r="O1503" s="6">
        <f>STANDARDIZE(F:F,'Estatística'!$C$2,$L$2)</f>
        <v>0.3002025829</v>
      </c>
    </row>
    <row r="1504" ht="15.75" customHeight="1">
      <c r="A1504" s="1">
        <v>1.0</v>
      </c>
      <c r="B1504" s="2" t="s">
        <v>174</v>
      </c>
      <c r="C1504" s="2" t="s">
        <v>175</v>
      </c>
      <c r="D1504" s="2" t="s">
        <v>25</v>
      </c>
      <c r="E1504" s="2" t="s">
        <v>27</v>
      </c>
      <c r="F1504" s="3">
        <v>15.01</v>
      </c>
      <c r="G1504" s="4">
        <v>45205.0</v>
      </c>
      <c r="H1504" s="5">
        <f>IFERROR(__xludf.DUMMYFUNCTION("SPLIT(G1504,""/"",TRUE)"),6.0)</f>
        <v>6</v>
      </c>
      <c r="I1504" s="5">
        <f>IFERROR(__xludf.DUMMYFUNCTION("""COMPUTED_VALUE"""),10.0)</f>
        <v>10</v>
      </c>
      <c r="J1504" s="5">
        <f>IFERROR(__xludf.DUMMYFUNCTION("""COMPUTED_VALUE"""),2023.0)</f>
        <v>2023</v>
      </c>
      <c r="N1504" s="6">
        <f>STANDARDIZE(F:F,'Estatística'!$E$2,$M$2)</f>
        <v>-0.5760275797</v>
      </c>
      <c r="O1504" s="6">
        <f>STANDARDIZE(F:F,'Estatística'!$C$2,$L$2)</f>
        <v>0.1735882502</v>
      </c>
    </row>
    <row r="1505" ht="15.75" customHeight="1">
      <c r="A1505" s="1">
        <v>31.0</v>
      </c>
      <c r="B1505" s="2" t="s">
        <v>209</v>
      </c>
      <c r="C1505" s="2" t="s">
        <v>210</v>
      </c>
      <c r="D1505" s="2" t="s">
        <v>19</v>
      </c>
      <c r="E1505" s="2" t="s">
        <v>28</v>
      </c>
      <c r="F1505" s="3">
        <v>34.7</v>
      </c>
      <c r="G1505" s="4">
        <v>45205.0</v>
      </c>
      <c r="H1505" s="5">
        <f>IFERROR(__xludf.DUMMYFUNCTION("SPLIT(G1505,""/"",TRUE)"),6.0)</f>
        <v>6</v>
      </c>
      <c r="I1505" s="5">
        <f>IFERROR(__xludf.DUMMYFUNCTION("""COMPUTED_VALUE"""),10.0)</f>
        <v>10</v>
      </c>
      <c r="J1505" s="5">
        <f>IFERROR(__xludf.DUMMYFUNCTION("""COMPUTED_VALUE"""),2023.0)</f>
        <v>2023</v>
      </c>
      <c r="N1505" s="6">
        <f>STANDARDIZE(F:F,'Estatística'!$E$2,$M$2)</f>
        <v>0.5100966922</v>
      </c>
      <c r="O1505" s="6">
        <f>STANDARDIZE(F:F,'Estatística'!$C$2,$L$2)</f>
        <v>0.4228918714</v>
      </c>
    </row>
    <row r="1506" ht="15.75" customHeight="1">
      <c r="A1506" s="1">
        <v>8.0</v>
      </c>
      <c r="B1506" s="2" t="s">
        <v>88</v>
      </c>
      <c r="C1506" s="2" t="s">
        <v>89</v>
      </c>
      <c r="D1506" s="2" t="s">
        <v>19</v>
      </c>
      <c r="E1506" s="2" t="s">
        <v>37</v>
      </c>
      <c r="F1506" s="3">
        <v>15.98</v>
      </c>
      <c r="G1506" s="4">
        <v>45205.0</v>
      </c>
      <c r="H1506" s="5">
        <f>IFERROR(__xludf.DUMMYFUNCTION("SPLIT(G1506,""/"",TRUE)"),6.0)</f>
        <v>6</v>
      </c>
      <c r="I1506" s="5">
        <f>IFERROR(__xludf.DUMMYFUNCTION("""COMPUTED_VALUE"""),10.0)</f>
        <v>10</v>
      </c>
      <c r="J1506" s="5">
        <f>IFERROR(__xludf.DUMMYFUNCTION("""COMPUTED_VALUE"""),2023.0)</f>
        <v>2023</v>
      </c>
      <c r="N1506" s="6">
        <f>STANDARDIZE(F:F,'Estatística'!$E$2,$M$2)</f>
        <v>-0.5225212036</v>
      </c>
      <c r="O1506" s="6">
        <f>STANDARDIZE(F:F,'Estatística'!$C$2,$L$2)</f>
        <v>0.1858698405</v>
      </c>
    </row>
    <row r="1507" ht="15.75" customHeight="1">
      <c r="A1507" s="1">
        <v>95.0</v>
      </c>
      <c r="B1507" s="2" t="s">
        <v>90</v>
      </c>
      <c r="C1507" s="2" t="s">
        <v>91</v>
      </c>
      <c r="D1507" s="2" t="s">
        <v>25</v>
      </c>
      <c r="E1507" s="2" t="s">
        <v>57</v>
      </c>
      <c r="F1507" s="3">
        <v>15.8</v>
      </c>
      <c r="G1507" s="4">
        <v>45206.0</v>
      </c>
      <c r="H1507" s="5">
        <f>IFERROR(__xludf.DUMMYFUNCTION("SPLIT(G1507,""/"",TRUE)"),7.0)</f>
        <v>7</v>
      </c>
      <c r="I1507" s="5">
        <f>IFERROR(__xludf.DUMMYFUNCTION("""COMPUTED_VALUE"""),10.0)</f>
        <v>10</v>
      </c>
      <c r="J1507" s="5">
        <f>IFERROR(__xludf.DUMMYFUNCTION("""COMPUTED_VALUE"""),2023.0)</f>
        <v>2023</v>
      </c>
      <c r="N1507" s="6">
        <f>STANDARDIZE(F:F,'Estatística'!$E$2,$M$2)</f>
        <v>-0.5324502219</v>
      </c>
      <c r="O1507" s="6">
        <f>STANDARDIZE(F:F,'Estatística'!$C$2,$L$2)</f>
        <v>0.1835907825</v>
      </c>
    </row>
    <row r="1508" ht="15.75" customHeight="1">
      <c r="A1508" s="1">
        <v>10.0</v>
      </c>
      <c r="B1508" s="2" t="s">
        <v>128</v>
      </c>
      <c r="C1508" s="2" t="s">
        <v>129</v>
      </c>
      <c r="D1508" s="2" t="s">
        <v>19</v>
      </c>
      <c r="E1508" s="2" t="s">
        <v>52</v>
      </c>
      <c r="F1508" s="3">
        <v>26.54</v>
      </c>
      <c r="G1508" s="4">
        <v>45206.0</v>
      </c>
      <c r="H1508" s="5">
        <f>IFERROR(__xludf.DUMMYFUNCTION("SPLIT(G1508,""/"",TRUE)"),7.0)</f>
        <v>7</v>
      </c>
      <c r="I1508" s="5">
        <f>IFERROR(__xludf.DUMMYFUNCTION("""COMPUTED_VALUE"""),10.0)</f>
        <v>10</v>
      </c>
      <c r="J1508" s="5">
        <f>IFERROR(__xludf.DUMMYFUNCTION("""COMPUTED_VALUE"""),2023.0)</f>
        <v>2023</v>
      </c>
      <c r="N1508" s="6">
        <f>STANDARDIZE(F:F,'Estatística'!$E$2,$M$2)</f>
        <v>0.05998119912</v>
      </c>
      <c r="O1508" s="6">
        <f>STANDARDIZE(F:F,'Estatística'!$C$2,$L$2)</f>
        <v>0.3195745758</v>
      </c>
    </row>
    <row r="1509" ht="15.75" customHeight="1">
      <c r="A1509" s="1">
        <v>70.0</v>
      </c>
      <c r="B1509" s="2" t="s">
        <v>132</v>
      </c>
      <c r="C1509" s="2" t="s">
        <v>133</v>
      </c>
      <c r="D1509" s="2" t="s">
        <v>25</v>
      </c>
      <c r="E1509" s="2" t="s">
        <v>57</v>
      </c>
      <c r="F1509" s="3">
        <v>15.07</v>
      </c>
      <c r="G1509" s="4">
        <v>45207.0</v>
      </c>
      <c r="H1509" s="5">
        <f>IFERROR(__xludf.DUMMYFUNCTION("SPLIT(G1509,""/"",TRUE)"),8.0)</f>
        <v>8</v>
      </c>
      <c r="I1509" s="5">
        <f>IFERROR(__xludf.DUMMYFUNCTION("""COMPUTED_VALUE"""),10.0)</f>
        <v>10</v>
      </c>
      <c r="J1509" s="5">
        <f>IFERROR(__xludf.DUMMYFUNCTION("""COMPUTED_VALUE"""),2023.0)</f>
        <v>2023</v>
      </c>
      <c r="N1509" s="6">
        <f>STANDARDIZE(F:F,'Estatística'!$E$2,$M$2)</f>
        <v>-0.5727179069</v>
      </c>
      <c r="O1509" s="6">
        <f>STANDARDIZE(F:F,'Estatística'!$C$2,$L$2)</f>
        <v>0.1743479362</v>
      </c>
    </row>
    <row r="1510" ht="15.75" customHeight="1">
      <c r="A1510" s="1">
        <v>34.0</v>
      </c>
      <c r="B1510" s="2" t="s">
        <v>157</v>
      </c>
      <c r="C1510" s="2" t="s">
        <v>158</v>
      </c>
      <c r="D1510" s="2" t="s">
        <v>19</v>
      </c>
      <c r="E1510" s="2" t="s">
        <v>26</v>
      </c>
      <c r="F1510" s="3">
        <v>48.85</v>
      </c>
      <c r="G1510" s="4">
        <v>45207.0</v>
      </c>
      <c r="H1510" s="5">
        <f>IFERROR(__xludf.DUMMYFUNCTION("SPLIT(G1510,""/"",TRUE)"),8.0)</f>
        <v>8</v>
      </c>
      <c r="I1510" s="5">
        <f>IFERROR(__xludf.DUMMYFUNCTION("""COMPUTED_VALUE"""),10.0)</f>
        <v>10</v>
      </c>
      <c r="J1510" s="5">
        <f>IFERROR(__xludf.DUMMYFUNCTION("""COMPUTED_VALUE"""),2023.0)</f>
        <v>2023</v>
      </c>
      <c r="N1510" s="6">
        <f>STANDARDIZE(F:F,'Estatística'!$E$2,$M$2)</f>
        <v>1.290627847</v>
      </c>
      <c r="O1510" s="6">
        <f>STANDARDIZE(F:F,'Estatística'!$C$2,$L$2)</f>
        <v>0.6020511522</v>
      </c>
    </row>
    <row r="1511" ht="15.75" customHeight="1">
      <c r="A1511" s="1">
        <v>50.0</v>
      </c>
      <c r="B1511" s="2" t="s">
        <v>29</v>
      </c>
      <c r="C1511" s="2" t="s">
        <v>30</v>
      </c>
      <c r="D1511" s="2" t="s">
        <v>25</v>
      </c>
      <c r="E1511" s="2" t="s">
        <v>28</v>
      </c>
      <c r="F1511" s="3">
        <v>36.61</v>
      </c>
      <c r="G1511" s="4">
        <v>45208.0</v>
      </c>
      <c r="H1511" s="5">
        <f>IFERROR(__xludf.DUMMYFUNCTION("SPLIT(G1511,""/"",TRUE)"),9.0)</f>
        <v>9</v>
      </c>
      <c r="I1511" s="5">
        <f>IFERROR(__xludf.DUMMYFUNCTION("""COMPUTED_VALUE"""),10.0)</f>
        <v>10</v>
      </c>
      <c r="J1511" s="5">
        <f>IFERROR(__xludf.DUMMYFUNCTION("""COMPUTED_VALUE"""),2023.0)</f>
        <v>2023</v>
      </c>
      <c r="N1511" s="6">
        <f>STANDARDIZE(F:F,'Estatística'!$E$2,$M$2)</f>
        <v>0.6154546078</v>
      </c>
      <c r="O1511" s="6">
        <f>STANDARDIZE(F:F,'Estatística'!$C$2,$L$2)</f>
        <v>0.4470752089</v>
      </c>
    </row>
    <row r="1512" ht="15.75" customHeight="1">
      <c r="A1512" s="1">
        <v>62.0</v>
      </c>
      <c r="B1512" s="2" t="s">
        <v>136</v>
      </c>
      <c r="C1512" s="2" t="s">
        <v>137</v>
      </c>
      <c r="D1512" s="2" t="s">
        <v>19</v>
      </c>
      <c r="E1512" s="2" t="s">
        <v>27</v>
      </c>
      <c r="F1512" s="3">
        <v>11.7</v>
      </c>
      <c r="G1512" s="4">
        <v>45208.0</v>
      </c>
      <c r="H1512" s="5">
        <f>IFERROR(__xludf.DUMMYFUNCTION("SPLIT(G1512,""/"",TRUE)"),9.0)</f>
        <v>9</v>
      </c>
      <c r="I1512" s="5">
        <f>IFERROR(__xludf.DUMMYFUNCTION("""COMPUTED_VALUE"""),10.0)</f>
        <v>10</v>
      </c>
      <c r="J1512" s="5">
        <f>IFERROR(__xludf.DUMMYFUNCTION("""COMPUTED_VALUE"""),2023.0)</f>
        <v>2023</v>
      </c>
      <c r="N1512" s="6">
        <f>STANDARDIZE(F:F,'Estatística'!$E$2,$M$2)</f>
        <v>-0.7586111926</v>
      </c>
      <c r="O1512" s="6">
        <f>STANDARDIZE(F:F,'Estatística'!$C$2,$L$2)</f>
        <v>0.1316789061</v>
      </c>
    </row>
    <row r="1513" ht="15.75" customHeight="1">
      <c r="A1513" s="1">
        <v>19.0</v>
      </c>
      <c r="B1513" s="2" t="s">
        <v>39</v>
      </c>
      <c r="C1513" s="2" t="s">
        <v>173</v>
      </c>
      <c r="D1513" s="2" t="s">
        <v>25</v>
      </c>
      <c r="E1513" s="2" t="s">
        <v>48</v>
      </c>
      <c r="F1513" s="3">
        <v>58.94</v>
      </c>
      <c r="G1513" s="4">
        <v>45208.0</v>
      </c>
      <c r="H1513" s="5">
        <f>IFERROR(__xludf.DUMMYFUNCTION("SPLIT(G1513,""/"",TRUE)"),9.0)</f>
        <v>9</v>
      </c>
      <c r="I1513" s="5">
        <f>IFERROR(__xludf.DUMMYFUNCTION("""COMPUTED_VALUE"""),10.0)</f>
        <v>10</v>
      </c>
      <c r="J1513" s="5">
        <f>IFERROR(__xludf.DUMMYFUNCTION("""COMPUTED_VALUE"""),2023.0)</f>
        <v>2023</v>
      </c>
      <c r="N1513" s="6">
        <f>STANDARDIZE(F:F,'Estatística'!$E$2,$M$2)</f>
        <v>1.84720448</v>
      </c>
      <c r="O1513" s="6">
        <f>STANDARDIZE(F:F,'Estatística'!$C$2,$L$2)</f>
        <v>0.7298050139</v>
      </c>
    </row>
    <row r="1514" ht="15.75" customHeight="1">
      <c r="A1514" s="1">
        <v>4.0</v>
      </c>
      <c r="B1514" s="2" t="s">
        <v>98</v>
      </c>
      <c r="C1514" s="2" t="s">
        <v>99</v>
      </c>
      <c r="D1514" s="2" t="s">
        <v>19</v>
      </c>
      <c r="E1514" s="2" t="s">
        <v>27</v>
      </c>
      <c r="F1514" s="3">
        <v>10.56</v>
      </c>
      <c r="G1514" s="4">
        <v>45208.0</v>
      </c>
      <c r="H1514" s="5">
        <f>IFERROR(__xludf.DUMMYFUNCTION("SPLIT(G1514,""/"",TRUE)"),9.0)</f>
        <v>9</v>
      </c>
      <c r="I1514" s="5">
        <f>IFERROR(__xludf.DUMMYFUNCTION("""COMPUTED_VALUE"""),10.0)</f>
        <v>10</v>
      </c>
      <c r="J1514" s="5">
        <f>IFERROR(__xludf.DUMMYFUNCTION("""COMPUTED_VALUE"""),2023.0)</f>
        <v>2023</v>
      </c>
      <c r="N1514" s="6">
        <f>STANDARDIZE(F:F,'Estatística'!$E$2,$M$2)</f>
        <v>-0.8214949748</v>
      </c>
      <c r="O1514" s="6">
        <f>STANDARDIZE(F:F,'Estatística'!$C$2,$L$2)</f>
        <v>0.1172448721</v>
      </c>
    </row>
    <row r="1515" ht="15.75" customHeight="1">
      <c r="A1515" s="1">
        <v>77.0</v>
      </c>
      <c r="B1515" s="2" t="s">
        <v>17</v>
      </c>
      <c r="C1515" s="2" t="s">
        <v>149</v>
      </c>
      <c r="D1515" s="2" t="s">
        <v>19</v>
      </c>
      <c r="E1515" s="2" t="s">
        <v>21</v>
      </c>
      <c r="F1515" s="3">
        <v>14.21</v>
      </c>
      <c r="G1515" s="4">
        <v>45208.0</v>
      </c>
      <c r="H1515" s="5">
        <f>IFERROR(__xludf.DUMMYFUNCTION("SPLIT(G1515,""/"",TRUE)"),9.0)</f>
        <v>9</v>
      </c>
      <c r="I1515" s="5">
        <f>IFERROR(__xludf.DUMMYFUNCTION("""COMPUTED_VALUE"""),10.0)</f>
        <v>10</v>
      </c>
      <c r="J1515" s="5">
        <f>IFERROR(__xludf.DUMMYFUNCTION("""COMPUTED_VALUE"""),2023.0)</f>
        <v>2023</v>
      </c>
      <c r="N1515" s="6">
        <f>STANDARDIZE(F:F,'Estatística'!$E$2,$M$2)</f>
        <v>-0.6201565496</v>
      </c>
      <c r="O1515" s="6">
        <f>STANDARDIZE(F:F,'Estatística'!$C$2,$L$2)</f>
        <v>0.1634591036</v>
      </c>
    </row>
    <row r="1516" ht="15.75" customHeight="1">
      <c r="A1516" s="1">
        <v>76.0</v>
      </c>
      <c r="B1516" s="2" t="s">
        <v>193</v>
      </c>
      <c r="C1516" s="2" t="s">
        <v>194</v>
      </c>
      <c r="D1516" s="2" t="s">
        <v>19</v>
      </c>
      <c r="E1516" s="2" t="s">
        <v>33</v>
      </c>
      <c r="F1516" s="3">
        <v>34.16</v>
      </c>
      <c r="G1516" s="4">
        <v>45209.0</v>
      </c>
      <c r="H1516" s="5">
        <f>IFERROR(__xludf.DUMMYFUNCTION("SPLIT(G1516,""/"",TRUE)"),10.0)</f>
        <v>10</v>
      </c>
      <c r="I1516" s="5">
        <f>IFERROR(__xludf.DUMMYFUNCTION("""COMPUTED_VALUE"""),10.0)</f>
        <v>10</v>
      </c>
      <c r="J1516" s="5">
        <f>IFERROR(__xludf.DUMMYFUNCTION("""COMPUTED_VALUE"""),2023.0)</f>
        <v>2023</v>
      </c>
      <c r="N1516" s="6">
        <f>STANDARDIZE(F:F,'Estatística'!$E$2,$M$2)</f>
        <v>0.4803096375</v>
      </c>
      <c r="O1516" s="6">
        <f>STANDARDIZE(F:F,'Estatística'!$C$2,$L$2)</f>
        <v>0.4160546974</v>
      </c>
    </row>
    <row r="1517" ht="15.75" customHeight="1">
      <c r="A1517" s="1">
        <v>77.0</v>
      </c>
      <c r="B1517" s="2" t="s">
        <v>17</v>
      </c>
      <c r="C1517" s="2" t="s">
        <v>149</v>
      </c>
      <c r="D1517" s="2" t="s">
        <v>19</v>
      </c>
      <c r="E1517" s="2" t="s">
        <v>32</v>
      </c>
      <c r="F1517" s="3">
        <v>47.91</v>
      </c>
      <c r="G1517" s="4">
        <v>45209.0</v>
      </c>
      <c r="H1517" s="5">
        <f>IFERROR(__xludf.DUMMYFUNCTION("SPLIT(G1517,""/"",TRUE)"),10.0)</f>
        <v>10</v>
      </c>
      <c r="I1517" s="5">
        <f>IFERROR(__xludf.DUMMYFUNCTION("""COMPUTED_VALUE"""),10.0)</f>
        <v>10</v>
      </c>
      <c r="J1517" s="5">
        <f>IFERROR(__xludf.DUMMYFUNCTION("""COMPUTED_VALUE"""),2023.0)</f>
        <v>2023</v>
      </c>
      <c r="N1517" s="6">
        <f>STANDARDIZE(F:F,'Estatística'!$E$2,$M$2)</f>
        <v>1.238776308</v>
      </c>
      <c r="O1517" s="6">
        <f>STANDARDIZE(F:F,'Estatística'!$C$2,$L$2)</f>
        <v>0.5901494049</v>
      </c>
    </row>
    <row r="1518" ht="15.75" customHeight="1">
      <c r="A1518" s="1">
        <v>14.0</v>
      </c>
      <c r="B1518" s="2" t="s">
        <v>151</v>
      </c>
      <c r="C1518" s="2" t="s">
        <v>152</v>
      </c>
      <c r="D1518" s="2" t="s">
        <v>25</v>
      </c>
      <c r="E1518" s="2" t="s">
        <v>37</v>
      </c>
      <c r="F1518" s="3">
        <v>16.37</v>
      </c>
      <c r="G1518" s="4">
        <v>45209.0</v>
      </c>
      <c r="H1518" s="5">
        <f>IFERROR(__xludf.DUMMYFUNCTION("SPLIT(G1518,""/"",TRUE)"),10.0)</f>
        <v>10</v>
      </c>
      <c r="I1518" s="5">
        <f>IFERROR(__xludf.DUMMYFUNCTION("""COMPUTED_VALUE"""),10.0)</f>
        <v>10</v>
      </c>
      <c r="J1518" s="5">
        <f>IFERROR(__xludf.DUMMYFUNCTION("""COMPUTED_VALUE"""),2023.0)</f>
        <v>2023</v>
      </c>
      <c r="N1518" s="6">
        <f>STANDARDIZE(F:F,'Estatística'!$E$2,$M$2)</f>
        <v>-0.5010083308</v>
      </c>
      <c r="O1518" s="6">
        <f>STANDARDIZE(F:F,'Estatística'!$C$2,$L$2)</f>
        <v>0.1908077994</v>
      </c>
    </row>
    <row r="1519" ht="15.75" customHeight="1">
      <c r="A1519" s="1">
        <v>92.0</v>
      </c>
      <c r="B1519" s="2" t="s">
        <v>92</v>
      </c>
      <c r="C1519" s="2" t="s">
        <v>177</v>
      </c>
      <c r="D1519" s="2" t="s">
        <v>19</v>
      </c>
      <c r="E1519" s="2" t="s">
        <v>36</v>
      </c>
      <c r="F1519" s="3">
        <v>38.65</v>
      </c>
      <c r="G1519" s="4">
        <v>45209.0</v>
      </c>
      <c r="H1519" s="5">
        <f>IFERROR(__xludf.DUMMYFUNCTION("SPLIT(G1519,""/"",TRUE)"),10.0)</f>
        <v>10</v>
      </c>
      <c r="I1519" s="5">
        <f>IFERROR(__xludf.DUMMYFUNCTION("""COMPUTED_VALUE"""),10.0)</f>
        <v>10</v>
      </c>
      <c r="J1519" s="5">
        <f>IFERROR(__xludf.DUMMYFUNCTION("""COMPUTED_VALUE"""),2023.0)</f>
        <v>2023</v>
      </c>
      <c r="N1519" s="6">
        <f>STANDARDIZE(F:F,'Estatística'!$E$2,$M$2)</f>
        <v>0.7279834811</v>
      </c>
      <c r="O1519" s="6">
        <f>STANDARDIZE(F:F,'Estatística'!$C$2,$L$2)</f>
        <v>0.4729045328</v>
      </c>
    </row>
    <row r="1520" ht="15.75" customHeight="1">
      <c r="A1520" s="1">
        <v>26.0</v>
      </c>
      <c r="B1520" s="2" t="s">
        <v>191</v>
      </c>
      <c r="C1520" s="2" t="s">
        <v>192</v>
      </c>
      <c r="D1520" s="2" t="s">
        <v>25</v>
      </c>
      <c r="E1520" s="2" t="s">
        <v>21</v>
      </c>
      <c r="F1520" s="3">
        <v>14.13</v>
      </c>
      <c r="G1520" s="4">
        <v>45209.0</v>
      </c>
      <c r="H1520" s="5">
        <f>IFERROR(__xludf.DUMMYFUNCTION("SPLIT(G1520,""/"",TRUE)"),10.0)</f>
        <v>10</v>
      </c>
      <c r="I1520" s="5">
        <f>IFERROR(__xludf.DUMMYFUNCTION("""COMPUTED_VALUE"""),10.0)</f>
        <v>10</v>
      </c>
      <c r="J1520" s="5">
        <f>IFERROR(__xludf.DUMMYFUNCTION("""COMPUTED_VALUE"""),2023.0)</f>
        <v>2023</v>
      </c>
      <c r="N1520" s="6">
        <f>STANDARDIZE(F:F,'Estatística'!$E$2,$M$2)</f>
        <v>-0.6245694466</v>
      </c>
      <c r="O1520" s="6">
        <f>STANDARDIZE(F:F,'Estatística'!$C$2,$L$2)</f>
        <v>0.1624461889</v>
      </c>
    </row>
    <row r="1521" ht="15.75" customHeight="1">
      <c r="A1521" s="1">
        <v>87.0</v>
      </c>
      <c r="B1521" s="2" t="s">
        <v>223</v>
      </c>
      <c r="C1521" s="2" t="s">
        <v>224</v>
      </c>
      <c r="D1521" s="2" t="s">
        <v>25</v>
      </c>
      <c r="E1521" s="2" t="s">
        <v>36</v>
      </c>
      <c r="F1521" s="3">
        <v>22.02</v>
      </c>
      <c r="G1521" s="4">
        <v>45210.0</v>
      </c>
      <c r="H1521" s="5">
        <f>IFERROR(__xludf.DUMMYFUNCTION("SPLIT(G1521,""/"",TRUE)"),11.0)</f>
        <v>11</v>
      </c>
      <c r="I1521" s="5">
        <f>IFERROR(__xludf.DUMMYFUNCTION("""COMPUTED_VALUE"""),10.0)</f>
        <v>10</v>
      </c>
      <c r="J1521" s="5">
        <f>IFERROR(__xludf.DUMMYFUNCTION("""COMPUTED_VALUE"""),2023.0)</f>
        <v>2023</v>
      </c>
      <c r="N1521" s="6">
        <f>STANDARDIZE(F:F,'Estatística'!$E$2,$M$2)</f>
        <v>-0.1893474809</v>
      </c>
      <c r="O1521" s="6">
        <f>STANDARDIZE(F:F,'Estatística'!$C$2,$L$2)</f>
        <v>0.2623448974</v>
      </c>
    </row>
    <row r="1522" ht="15.75" customHeight="1">
      <c r="A1522" s="1">
        <v>70.0</v>
      </c>
      <c r="B1522" s="2" t="s">
        <v>132</v>
      </c>
      <c r="C1522" s="2" t="s">
        <v>133</v>
      </c>
      <c r="D1522" s="2" t="s">
        <v>25</v>
      </c>
      <c r="E1522" s="2" t="s">
        <v>33</v>
      </c>
      <c r="F1522" s="3">
        <v>28.17</v>
      </c>
      <c r="G1522" s="4">
        <v>45210.0</v>
      </c>
      <c r="H1522" s="5">
        <f>IFERROR(__xludf.DUMMYFUNCTION("SPLIT(G1522,""/"",TRUE)"),11.0)</f>
        <v>11</v>
      </c>
      <c r="I1522" s="5">
        <f>IFERROR(__xludf.DUMMYFUNCTION("""COMPUTED_VALUE"""),10.0)</f>
        <v>10</v>
      </c>
      <c r="J1522" s="5">
        <f>IFERROR(__xludf.DUMMYFUNCTION("""COMPUTED_VALUE"""),2023.0)</f>
        <v>2023</v>
      </c>
      <c r="N1522" s="6">
        <f>STANDARDIZE(F:F,'Estatística'!$E$2,$M$2)</f>
        <v>0.1498939753</v>
      </c>
      <c r="O1522" s="6">
        <f>STANDARDIZE(F:F,'Estatística'!$C$2,$L$2)</f>
        <v>0.3402127121</v>
      </c>
    </row>
    <row r="1523" ht="15.75" customHeight="1">
      <c r="A1523" s="1">
        <v>11.0</v>
      </c>
      <c r="B1523" s="2" t="s">
        <v>207</v>
      </c>
      <c r="C1523" s="2" t="s">
        <v>208</v>
      </c>
      <c r="D1523" s="2" t="s">
        <v>19</v>
      </c>
      <c r="E1523" s="2" t="s">
        <v>36</v>
      </c>
      <c r="F1523" s="3">
        <v>18.22</v>
      </c>
      <c r="G1523" s="4">
        <v>45210.0</v>
      </c>
      <c r="H1523" s="5">
        <f>IFERROR(__xludf.DUMMYFUNCTION("SPLIT(G1523,""/"",TRUE)"),11.0)</f>
        <v>11</v>
      </c>
      <c r="I1523" s="5">
        <f>IFERROR(__xludf.DUMMYFUNCTION("""COMPUTED_VALUE"""),10.0)</f>
        <v>10</v>
      </c>
      <c r="J1523" s="5">
        <f>IFERROR(__xludf.DUMMYFUNCTION("""COMPUTED_VALUE"""),2023.0)</f>
        <v>2023</v>
      </c>
      <c r="N1523" s="6">
        <f>STANDARDIZE(F:F,'Estatística'!$E$2,$M$2)</f>
        <v>-0.3989600879</v>
      </c>
      <c r="O1523" s="6">
        <f>STANDARDIZE(F:F,'Estatística'!$C$2,$L$2)</f>
        <v>0.214231451</v>
      </c>
    </row>
    <row r="1524" ht="15.75" customHeight="1">
      <c r="A1524" s="1">
        <v>87.0</v>
      </c>
      <c r="B1524" s="2" t="s">
        <v>223</v>
      </c>
      <c r="C1524" s="2" t="s">
        <v>224</v>
      </c>
      <c r="D1524" s="2" t="s">
        <v>25</v>
      </c>
      <c r="E1524" s="2" t="s">
        <v>26</v>
      </c>
      <c r="F1524" s="3">
        <v>54.78</v>
      </c>
      <c r="G1524" s="4">
        <v>45211.0</v>
      </c>
      <c r="H1524" s="5">
        <f>IFERROR(__xludf.DUMMYFUNCTION("SPLIT(G1524,""/"",TRUE)"),12.0)</f>
        <v>12</v>
      </c>
      <c r="I1524" s="5">
        <f>IFERROR(__xludf.DUMMYFUNCTION("""COMPUTED_VALUE"""),10.0)</f>
        <v>10</v>
      </c>
      <c r="J1524" s="5">
        <f>IFERROR(__xludf.DUMMYFUNCTION("""COMPUTED_VALUE"""),2023.0)</f>
        <v>2023</v>
      </c>
      <c r="N1524" s="6">
        <f>STANDARDIZE(F:F,'Estatística'!$E$2,$M$2)</f>
        <v>1.617733837</v>
      </c>
      <c r="O1524" s="6">
        <f>STANDARDIZE(F:F,'Estatística'!$C$2,$L$2)</f>
        <v>0.6771334515</v>
      </c>
    </row>
    <row r="1525" ht="15.75" customHeight="1">
      <c r="A1525" s="1">
        <v>6.0</v>
      </c>
      <c r="B1525" s="2" t="s">
        <v>163</v>
      </c>
      <c r="C1525" s="2" t="s">
        <v>164</v>
      </c>
      <c r="D1525" s="2" t="s">
        <v>19</v>
      </c>
      <c r="E1525" s="2" t="s">
        <v>51</v>
      </c>
      <c r="F1525" s="3">
        <v>69.22</v>
      </c>
      <c r="G1525" s="4">
        <v>45211.0</v>
      </c>
      <c r="H1525" s="5">
        <f>IFERROR(__xludf.DUMMYFUNCTION("SPLIT(G1525,""/"",TRUE)"),12.0)</f>
        <v>12</v>
      </c>
      <c r="I1525" s="5">
        <f>IFERROR(__xludf.DUMMYFUNCTION("""COMPUTED_VALUE"""),10.0)</f>
        <v>10</v>
      </c>
      <c r="J1525" s="5">
        <f>IFERROR(__xludf.DUMMYFUNCTION("""COMPUTED_VALUE"""),2023.0)</f>
        <v>2023</v>
      </c>
      <c r="N1525" s="6">
        <f>STANDARDIZE(F:F,'Estatística'!$E$2,$M$2)</f>
        <v>2.414261744</v>
      </c>
      <c r="O1525" s="6">
        <f>STANDARDIZE(F:F,'Estatística'!$C$2,$L$2)</f>
        <v>0.859964548</v>
      </c>
    </row>
    <row r="1526" ht="15.75" customHeight="1">
      <c r="A1526" s="1">
        <v>38.0</v>
      </c>
      <c r="B1526" s="2" t="s">
        <v>96</v>
      </c>
      <c r="C1526" s="2" t="s">
        <v>97</v>
      </c>
      <c r="D1526" s="2" t="s">
        <v>19</v>
      </c>
      <c r="E1526" s="2" t="s">
        <v>45</v>
      </c>
      <c r="F1526" s="3">
        <v>2.57</v>
      </c>
      <c r="G1526" s="4">
        <v>45211.0</v>
      </c>
      <c r="H1526" s="5">
        <f>IFERROR(__xludf.DUMMYFUNCTION("SPLIT(G1526,""/"",TRUE)"),12.0)</f>
        <v>12</v>
      </c>
      <c r="I1526" s="5">
        <f>IFERROR(__xludf.DUMMYFUNCTION("""COMPUTED_VALUE"""),10.0)</f>
        <v>10</v>
      </c>
      <c r="J1526" s="5">
        <f>IFERROR(__xludf.DUMMYFUNCTION("""COMPUTED_VALUE"""),2023.0)</f>
        <v>2023</v>
      </c>
      <c r="N1526" s="6">
        <f>STANDARDIZE(F:F,'Estatística'!$E$2,$M$2)</f>
        <v>-1.262233062</v>
      </c>
      <c r="O1526" s="6">
        <f>STANDARDIZE(F:F,'Estatística'!$C$2,$L$2)</f>
        <v>0.01608002026</v>
      </c>
    </row>
    <row r="1527" ht="15.75" customHeight="1">
      <c r="A1527" s="1">
        <v>73.0</v>
      </c>
      <c r="B1527" s="2" t="s">
        <v>203</v>
      </c>
      <c r="C1527" s="2" t="s">
        <v>204</v>
      </c>
      <c r="D1527" s="2" t="s">
        <v>25</v>
      </c>
      <c r="E1527" s="2" t="s">
        <v>20</v>
      </c>
      <c r="F1527" s="3">
        <v>10.16</v>
      </c>
      <c r="G1527" s="4">
        <v>45211.0</v>
      </c>
      <c r="H1527" s="5">
        <f>IFERROR(__xludf.DUMMYFUNCTION("SPLIT(G1527,""/"",TRUE)"),12.0)</f>
        <v>12</v>
      </c>
      <c r="I1527" s="5">
        <f>IFERROR(__xludf.DUMMYFUNCTION("""COMPUTED_VALUE"""),10.0)</f>
        <v>10</v>
      </c>
      <c r="J1527" s="5">
        <f>IFERROR(__xludf.DUMMYFUNCTION("""COMPUTED_VALUE"""),2023.0)</f>
        <v>2023</v>
      </c>
      <c r="N1527" s="6">
        <f>STANDARDIZE(F:F,'Estatística'!$E$2,$M$2)</f>
        <v>-0.8435594597</v>
      </c>
      <c r="O1527" s="6">
        <f>STANDARDIZE(F:F,'Estatística'!$C$2,$L$2)</f>
        <v>0.1121802988</v>
      </c>
    </row>
    <row r="1528" ht="15.75" customHeight="1">
      <c r="A1528" s="1">
        <v>11.0</v>
      </c>
      <c r="B1528" s="2" t="s">
        <v>207</v>
      </c>
      <c r="C1528" s="2" t="s">
        <v>208</v>
      </c>
      <c r="D1528" s="2" t="s">
        <v>25</v>
      </c>
      <c r="E1528" s="2" t="s">
        <v>45</v>
      </c>
      <c r="F1528" s="3">
        <v>1.84</v>
      </c>
      <c r="G1528" s="4">
        <v>45211.0</v>
      </c>
      <c r="H1528" s="5">
        <f>IFERROR(__xludf.DUMMYFUNCTION("SPLIT(G1528,""/"",TRUE)"),12.0)</f>
        <v>12</v>
      </c>
      <c r="I1528" s="5">
        <f>IFERROR(__xludf.DUMMYFUNCTION("""COMPUTED_VALUE"""),10.0)</f>
        <v>10</v>
      </c>
      <c r="J1528" s="5">
        <f>IFERROR(__xludf.DUMMYFUNCTION("""COMPUTED_VALUE"""),2023.0)</f>
        <v>2023</v>
      </c>
      <c r="N1528" s="6">
        <f>STANDARDIZE(F:F,'Estatística'!$E$2,$M$2)</f>
        <v>-1.302500747</v>
      </c>
      <c r="O1528" s="6">
        <f>STANDARDIZE(F:F,'Estatística'!$C$2,$L$2)</f>
        <v>0.006837173968</v>
      </c>
    </row>
    <row r="1529" ht="15.75" customHeight="1">
      <c r="A1529" s="1">
        <v>47.0</v>
      </c>
      <c r="B1529" s="2" t="s">
        <v>100</v>
      </c>
      <c r="C1529" s="2" t="s">
        <v>101</v>
      </c>
      <c r="D1529" s="2" t="s">
        <v>19</v>
      </c>
      <c r="E1529" s="2" t="s">
        <v>37</v>
      </c>
      <c r="F1529" s="3">
        <v>15.2</v>
      </c>
      <c r="G1529" s="4">
        <v>45211.0</v>
      </c>
      <c r="H1529" s="5">
        <f>IFERROR(__xludf.DUMMYFUNCTION("SPLIT(G1529,""/"",TRUE)"),12.0)</f>
        <v>12</v>
      </c>
      <c r="I1529" s="5">
        <f>IFERROR(__xludf.DUMMYFUNCTION("""COMPUTED_VALUE"""),10.0)</f>
        <v>10</v>
      </c>
      <c r="J1529" s="5">
        <f>IFERROR(__xludf.DUMMYFUNCTION("""COMPUTED_VALUE"""),2023.0)</f>
        <v>2023</v>
      </c>
      <c r="N1529" s="6">
        <f>STANDARDIZE(F:F,'Estatística'!$E$2,$M$2)</f>
        <v>-0.5655469493</v>
      </c>
      <c r="O1529" s="6">
        <f>STANDARDIZE(F:F,'Estatística'!$C$2,$L$2)</f>
        <v>0.1759939225</v>
      </c>
    </row>
    <row r="1530" ht="15.75" customHeight="1">
      <c r="A1530" s="1">
        <v>98.0</v>
      </c>
      <c r="B1530" s="2" t="s">
        <v>139</v>
      </c>
      <c r="C1530" s="2" t="s">
        <v>176</v>
      </c>
      <c r="D1530" s="2" t="s">
        <v>19</v>
      </c>
      <c r="E1530" s="2" t="s">
        <v>41</v>
      </c>
      <c r="F1530" s="3">
        <v>17.91</v>
      </c>
      <c r="G1530" s="4">
        <v>45211.0</v>
      </c>
      <c r="H1530" s="5">
        <f>IFERROR(__xludf.DUMMYFUNCTION("SPLIT(G1530,""/"",TRUE)"),12.0)</f>
        <v>12</v>
      </c>
      <c r="I1530" s="5">
        <f>IFERROR(__xludf.DUMMYFUNCTION("""COMPUTED_VALUE"""),10.0)</f>
        <v>10</v>
      </c>
      <c r="J1530" s="5">
        <f>IFERROR(__xludf.DUMMYFUNCTION("""COMPUTED_VALUE"""),2023.0)</f>
        <v>2023</v>
      </c>
      <c r="N1530" s="6">
        <f>STANDARDIZE(F:F,'Estatística'!$E$2,$M$2)</f>
        <v>-0.4160600637</v>
      </c>
      <c r="O1530" s="6">
        <f>STANDARDIZE(F:F,'Estatística'!$C$2,$L$2)</f>
        <v>0.2103064067</v>
      </c>
    </row>
    <row r="1531" ht="15.75" customHeight="1">
      <c r="A1531" s="1">
        <v>90.0</v>
      </c>
      <c r="B1531" s="2" t="s">
        <v>199</v>
      </c>
      <c r="C1531" s="2" t="s">
        <v>200</v>
      </c>
      <c r="D1531" s="2" t="s">
        <v>25</v>
      </c>
      <c r="E1531" s="2" t="s">
        <v>31</v>
      </c>
      <c r="F1531" s="3">
        <v>15.09</v>
      </c>
      <c r="G1531" s="4">
        <v>45211.0</v>
      </c>
      <c r="H1531" s="5">
        <f>IFERROR(__xludf.DUMMYFUNCTION("SPLIT(G1531,""/"",TRUE)"),12.0)</f>
        <v>12</v>
      </c>
      <c r="I1531" s="5">
        <f>IFERROR(__xludf.DUMMYFUNCTION("""COMPUTED_VALUE"""),10.0)</f>
        <v>10</v>
      </c>
      <c r="J1531" s="5">
        <f>IFERROR(__xludf.DUMMYFUNCTION("""COMPUTED_VALUE"""),2023.0)</f>
        <v>2023</v>
      </c>
      <c r="N1531" s="6">
        <f>STANDARDIZE(F:F,'Estatística'!$E$2,$M$2)</f>
        <v>-0.5716146827</v>
      </c>
      <c r="O1531" s="6">
        <f>STANDARDIZE(F:F,'Estatística'!$C$2,$L$2)</f>
        <v>0.1746011649</v>
      </c>
    </row>
    <row r="1532" ht="15.75" customHeight="1">
      <c r="A1532" s="1">
        <v>52.0</v>
      </c>
      <c r="B1532" s="2" t="s">
        <v>161</v>
      </c>
      <c r="C1532" s="2" t="s">
        <v>162</v>
      </c>
      <c r="D1532" s="2" t="s">
        <v>19</v>
      </c>
      <c r="E1532" s="2" t="s">
        <v>28</v>
      </c>
      <c r="F1532" s="3">
        <v>41.14</v>
      </c>
      <c r="G1532" s="4">
        <v>45212.0</v>
      </c>
      <c r="H1532" s="5">
        <f>IFERROR(__xludf.DUMMYFUNCTION("SPLIT(G1532,""/"",TRUE)"),13.0)</f>
        <v>13</v>
      </c>
      <c r="I1532" s="5">
        <f>IFERROR(__xludf.DUMMYFUNCTION("""COMPUTED_VALUE"""),10.0)</f>
        <v>10</v>
      </c>
      <c r="J1532" s="5">
        <f>IFERROR(__xludf.DUMMYFUNCTION("""COMPUTED_VALUE"""),2023.0)</f>
        <v>2023</v>
      </c>
      <c r="N1532" s="6">
        <f>STANDARDIZE(F:F,'Estatística'!$E$2,$M$2)</f>
        <v>0.8653348999</v>
      </c>
      <c r="O1532" s="6">
        <f>STANDARDIZE(F:F,'Estatística'!$C$2,$L$2)</f>
        <v>0.5044315016</v>
      </c>
    </row>
    <row r="1533" ht="15.75" customHeight="1">
      <c r="A1533" s="1">
        <v>18.0</v>
      </c>
      <c r="B1533" s="2" t="s">
        <v>143</v>
      </c>
      <c r="C1533" s="2" t="s">
        <v>220</v>
      </c>
      <c r="D1533" s="2" t="s">
        <v>25</v>
      </c>
      <c r="E1533" s="2" t="s">
        <v>48</v>
      </c>
      <c r="F1533" s="3">
        <v>66.92</v>
      </c>
      <c r="G1533" s="4">
        <v>45212.0</v>
      </c>
      <c r="H1533" s="5">
        <f>IFERROR(__xludf.DUMMYFUNCTION("SPLIT(G1533,""/"",TRUE)"),13.0)</f>
        <v>13</v>
      </c>
      <c r="I1533" s="5">
        <f>IFERROR(__xludf.DUMMYFUNCTION("""COMPUTED_VALUE"""),10.0)</f>
        <v>10</v>
      </c>
      <c r="J1533" s="5">
        <f>IFERROR(__xludf.DUMMYFUNCTION("""COMPUTED_VALUE"""),2023.0)</f>
        <v>2023</v>
      </c>
      <c r="N1533" s="6">
        <f>STANDARDIZE(F:F,'Estatística'!$E$2,$M$2)</f>
        <v>2.287390955</v>
      </c>
      <c r="O1533" s="6">
        <f>STANDARDIZE(F:F,'Estatística'!$C$2,$L$2)</f>
        <v>0.8308432515</v>
      </c>
    </row>
    <row r="1534" ht="15.75" customHeight="1">
      <c r="A1534" s="1">
        <v>9.0</v>
      </c>
      <c r="B1534" s="2" t="s">
        <v>187</v>
      </c>
      <c r="C1534" s="2" t="s">
        <v>188</v>
      </c>
      <c r="D1534" s="2" t="s">
        <v>19</v>
      </c>
      <c r="E1534" s="2" t="s">
        <v>38</v>
      </c>
      <c r="F1534" s="3">
        <v>2.52</v>
      </c>
      <c r="G1534" s="4">
        <v>45212.0</v>
      </c>
      <c r="H1534" s="5">
        <f>IFERROR(__xludf.DUMMYFUNCTION("SPLIT(G1534,""/"",TRUE)"),13.0)</f>
        <v>13</v>
      </c>
      <c r="I1534" s="5">
        <f>IFERROR(__xludf.DUMMYFUNCTION("""COMPUTED_VALUE"""),10.0)</f>
        <v>10</v>
      </c>
      <c r="J1534" s="5">
        <f>IFERROR(__xludf.DUMMYFUNCTION("""COMPUTED_VALUE"""),2023.0)</f>
        <v>2023</v>
      </c>
      <c r="N1534" s="6">
        <f>STANDARDIZE(F:F,'Estatística'!$E$2,$M$2)</f>
        <v>-1.264991122</v>
      </c>
      <c r="O1534" s="6">
        <f>STANDARDIZE(F:F,'Estatística'!$C$2,$L$2)</f>
        <v>0.01544694859</v>
      </c>
    </row>
    <row r="1535" ht="15.75" customHeight="1">
      <c r="A1535" s="1">
        <v>56.0</v>
      </c>
      <c r="B1535" s="2" t="s">
        <v>107</v>
      </c>
      <c r="C1535" s="2" t="s">
        <v>108</v>
      </c>
      <c r="D1535" s="2" t="s">
        <v>25</v>
      </c>
      <c r="E1535" s="2" t="s">
        <v>37</v>
      </c>
      <c r="F1535" s="3">
        <v>15.74</v>
      </c>
      <c r="G1535" s="4">
        <v>45212.0</v>
      </c>
      <c r="H1535" s="5">
        <f>IFERROR(__xludf.DUMMYFUNCTION("SPLIT(G1535,""/"",TRUE)"),13.0)</f>
        <v>13</v>
      </c>
      <c r="I1535" s="5">
        <f>IFERROR(__xludf.DUMMYFUNCTION("""COMPUTED_VALUE"""),10.0)</f>
        <v>10</v>
      </c>
      <c r="J1535" s="5">
        <f>IFERROR(__xludf.DUMMYFUNCTION("""COMPUTED_VALUE"""),2023.0)</f>
        <v>2023</v>
      </c>
      <c r="N1535" s="6">
        <f>STANDARDIZE(F:F,'Estatística'!$E$2,$M$2)</f>
        <v>-0.5357598946</v>
      </c>
      <c r="O1535" s="6">
        <f>STANDARDIZE(F:F,'Estatística'!$C$2,$L$2)</f>
        <v>0.1828310965</v>
      </c>
    </row>
    <row r="1536" ht="15.75" customHeight="1">
      <c r="A1536" s="1">
        <v>90.0</v>
      </c>
      <c r="B1536" s="2" t="s">
        <v>199</v>
      </c>
      <c r="C1536" s="2" t="s">
        <v>200</v>
      </c>
      <c r="D1536" s="2" t="s">
        <v>25</v>
      </c>
      <c r="E1536" s="2" t="s">
        <v>31</v>
      </c>
      <c r="F1536" s="3">
        <v>14.32</v>
      </c>
      <c r="G1536" s="4">
        <v>45212.0</v>
      </c>
      <c r="H1536" s="5">
        <f>IFERROR(__xludf.DUMMYFUNCTION("SPLIT(G1536,""/"",TRUE)"),13.0)</f>
        <v>13</v>
      </c>
      <c r="I1536" s="5">
        <f>IFERROR(__xludf.DUMMYFUNCTION("""COMPUTED_VALUE"""),10.0)</f>
        <v>10</v>
      </c>
      <c r="J1536" s="5">
        <f>IFERROR(__xludf.DUMMYFUNCTION("""COMPUTED_VALUE"""),2023.0)</f>
        <v>2023</v>
      </c>
      <c r="N1536" s="6">
        <f>STANDARDIZE(F:F,'Estatística'!$E$2,$M$2)</f>
        <v>-0.6140888162</v>
      </c>
      <c r="O1536" s="6">
        <f>STANDARDIZE(F:F,'Estatística'!$C$2,$L$2)</f>
        <v>0.1648518612</v>
      </c>
    </row>
    <row r="1537" ht="15.75" customHeight="1">
      <c r="A1537" s="1">
        <v>10.0</v>
      </c>
      <c r="B1537" s="2" t="s">
        <v>128</v>
      </c>
      <c r="C1537" s="2" t="s">
        <v>129</v>
      </c>
      <c r="D1537" s="2" t="s">
        <v>19</v>
      </c>
      <c r="E1537" s="2" t="s">
        <v>28</v>
      </c>
      <c r="F1537" s="3">
        <v>34.34</v>
      </c>
      <c r="G1537" s="4">
        <v>45213.0</v>
      </c>
      <c r="H1537" s="5">
        <f>IFERROR(__xludf.DUMMYFUNCTION("SPLIT(G1537,""/"",TRUE)"),14.0)</f>
        <v>14</v>
      </c>
      <c r="I1537" s="5">
        <f>IFERROR(__xludf.DUMMYFUNCTION("""COMPUTED_VALUE"""),10.0)</f>
        <v>10</v>
      </c>
      <c r="J1537" s="5">
        <f>IFERROR(__xludf.DUMMYFUNCTION("""COMPUTED_VALUE"""),2023.0)</f>
        <v>2023</v>
      </c>
      <c r="N1537" s="6">
        <f>STANDARDIZE(F:F,'Estatística'!$E$2,$M$2)</f>
        <v>0.4902386557</v>
      </c>
      <c r="O1537" s="6">
        <f>STANDARDIZE(F:F,'Estatística'!$C$2,$L$2)</f>
        <v>0.4183337554</v>
      </c>
    </row>
    <row r="1538" ht="15.75" customHeight="1">
      <c r="A1538" s="1">
        <v>69.0</v>
      </c>
      <c r="B1538" s="2" t="s">
        <v>88</v>
      </c>
      <c r="C1538" s="2" t="s">
        <v>125</v>
      </c>
      <c r="D1538" s="2" t="s">
        <v>19</v>
      </c>
      <c r="E1538" s="2" t="s">
        <v>45</v>
      </c>
      <c r="F1538" s="3">
        <v>2.45</v>
      </c>
      <c r="G1538" s="4">
        <v>45213.0</v>
      </c>
      <c r="H1538" s="5">
        <f>IFERROR(__xludf.DUMMYFUNCTION("SPLIT(G1538,""/"",TRUE)"),14.0)</f>
        <v>14</v>
      </c>
      <c r="I1538" s="5">
        <f>IFERROR(__xludf.DUMMYFUNCTION("""COMPUTED_VALUE"""),10.0)</f>
        <v>10</v>
      </c>
      <c r="J1538" s="5">
        <f>IFERROR(__xludf.DUMMYFUNCTION("""COMPUTED_VALUE"""),2023.0)</f>
        <v>2023</v>
      </c>
      <c r="N1538" s="6">
        <f>STANDARDIZE(F:F,'Estatística'!$E$2,$M$2)</f>
        <v>-1.268852407</v>
      </c>
      <c r="O1538" s="6">
        <f>STANDARDIZE(F:F,'Estatística'!$C$2,$L$2)</f>
        <v>0.01456064827</v>
      </c>
    </row>
    <row r="1539" ht="15.75" customHeight="1">
      <c r="A1539" s="1">
        <v>86.0</v>
      </c>
      <c r="B1539" s="2" t="s">
        <v>55</v>
      </c>
      <c r="C1539" s="2" t="s">
        <v>56</v>
      </c>
      <c r="D1539" s="2" t="s">
        <v>25</v>
      </c>
      <c r="E1539" s="2" t="s">
        <v>48</v>
      </c>
      <c r="F1539" s="3">
        <v>63.88</v>
      </c>
      <c r="G1539" s="4">
        <v>45213.0</v>
      </c>
      <c r="H1539" s="5">
        <f>IFERROR(__xludf.DUMMYFUNCTION("SPLIT(G1539,""/"",TRUE)"),14.0)</f>
        <v>14</v>
      </c>
      <c r="I1539" s="5">
        <f>IFERROR(__xludf.DUMMYFUNCTION("""COMPUTED_VALUE"""),10.0)</f>
        <v>10</v>
      </c>
      <c r="J1539" s="5">
        <f>IFERROR(__xludf.DUMMYFUNCTION("""COMPUTED_VALUE"""),2023.0)</f>
        <v>2023</v>
      </c>
      <c r="N1539" s="6">
        <f>STANDARDIZE(F:F,'Estatística'!$E$2,$M$2)</f>
        <v>2.11970087</v>
      </c>
      <c r="O1539" s="6">
        <f>STANDARDIZE(F:F,'Estatística'!$C$2,$L$2)</f>
        <v>0.7923524943</v>
      </c>
    </row>
    <row r="1540" ht="15.75" customHeight="1">
      <c r="A1540" s="1">
        <v>39.0</v>
      </c>
      <c r="B1540" s="2" t="s">
        <v>73</v>
      </c>
      <c r="C1540" s="2" t="s">
        <v>74</v>
      </c>
      <c r="D1540" s="2" t="s">
        <v>25</v>
      </c>
      <c r="E1540" s="2" t="s">
        <v>38</v>
      </c>
      <c r="F1540" s="3">
        <v>3.03</v>
      </c>
      <c r="G1540" s="4">
        <v>45213.0</v>
      </c>
      <c r="H1540" s="5">
        <f>IFERROR(__xludf.DUMMYFUNCTION("SPLIT(G1540,""/"",TRUE)"),14.0)</f>
        <v>14</v>
      </c>
      <c r="I1540" s="5">
        <f>IFERROR(__xludf.DUMMYFUNCTION("""COMPUTED_VALUE"""),10.0)</f>
        <v>10</v>
      </c>
      <c r="J1540" s="5">
        <f>IFERROR(__xludf.DUMMYFUNCTION("""COMPUTED_VALUE"""),2023.0)</f>
        <v>2023</v>
      </c>
      <c r="N1540" s="6">
        <f>STANDARDIZE(F:F,'Estatística'!$E$2,$M$2)</f>
        <v>-1.236858904</v>
      </c>
      <c r="O1540" s="6">
        <f>STANDARDIZE(F:F,'Estatística'!$C$2,$L$2)</f>
        <v>0.02190427956</v>
      </c>
    </row>
    <row r="1541" ht="15.75" customHeight="1">
      <c r="A1541" s="1">
        <v>40.0</v>
      </c>
      <c r="B1541" s="2" t="s">
        <v>102</v>
      </c>
      <c r="C1541" s="2" t="s">
        <v>165</v>
      </c>
      <c r="D1541" s="2" t="s">
        <v>19</v>
      </c>
      <c r="E1541" s="2" t="s">
        <v>33</v>
      </c>
      <c r="F1541" s="3">
        <v>32.55</v>
      </c>
      <c r="G1541" s="4">
        <v>45213.0</v>
      </c>
      <c r="H1541" s="5">
        <f>IFERROR(__xludf.DUMMYFUNCTION("SPLIT(G1541,""/"",TRUE)"),14.0)</f>
        <v>14</v>
      </c>
      <c r="I1541" s="5">
        <f>IFERROR(__xludf.DUMMYFUNCTION("""COMPUTED_VALUE"""),10.0)</f>
        <v>10</v>
      </c>
      <c r="J1541" s="5">
        <f>IFERROR(__xludf.DUMMYFUNCTION("""COMPUTED_VALUE"""),2023.0)</f>
        <v>2023</v>
      </c>
      <c r="N1541" s="6">
        <f>STANDARDIZE(F:F,'Estatística'!$E$2,$M$2)</f>
        <v>0.3915000855</v>
      </c>
      <c r="O1541" s="6">
        <f>STANDARDIZE(F:F,'Estatística'!$C$2,$L$2)</f>
        <v>0.3956697898</v>
      </c>
    </row>
    <row r="1542" ht="15.75" customHeight="1">
      <c r="A1542" s="1">
        <v>64.0</v>
      </c>
      <c r="B1542" s="2" t="s">
        <v>139</v>
      </c>
      <c r="C1542" s="2" t="s">
        <v>140</v>
      </c>
      <c r="D1542" s="2" t="s">
        <v>19</v>
      </c>
      <c r="E1542" s="2" t="s">
        <v>20</v>
      </c>
      <c r="F1542" s="3">
        <v>10.64</v>
      </c>
      <c r="G1542" s="4">
        <v>45213.0</v>
      </c>
      <c r="H1542" s="5">
        <f>IFERROR(__xludf.DUMMYFUNCTION("SPLIT(G1542,""/"",TRUE)"),14.0)</f>
        <v>14</v>
      </c>
      <c r="I1542" s="5">
        <f>IFERROR(__xludf.DUMMYFUNCTION("""COMPUTED_VALUE"""),10.0)</f>
        <v>10</v>
      </c>
      <c r="J1542" s="5">
        <f>IFERROR(__xludf.DUMMYFUNCTION("""COMPUTED_VALUE"""),2023.0)</f>
        <v>2023</v>
      </c>
      <c r="N1542" s="6">
        <f>STANDARDIZE(F:F,'Estatística'!$E$2,$M$2)</f>
        <v>-0.8170820778</v>
      </c>
      <c r="O1542" s="6">
        <f>STANDARDIZE(F:F,'Estatística'!$C$2,$L$2)</f>
        <v>0.1182577868</v>
      </c>
    </row>
    <row r="1543" ht="15.75" customHeight="1">
      <c r="A1543" s="1">
        <v>7.0</v>
      </c>
      <c r="B1543" s="2" t="s">
        <v>94</v>
      </c>
      <c r="C1543" s="2" t="s">
        <v>95</v>
      </c>
      <c r="D1543" s="2" t="s">
        <v>19</v>
      </c>
      <c r="E1543" s="2" t="s">
        <v>52</v>
      </c>
      <c r="F1543" s="3">
        <v>25.59</v>
      </c>
      <c r="G1543" s="4">
        <v>45213.0</v>
      </c>
      <c r="H1543" s="5">
        <f>IFERROR(__xludf.DUMMYFUNCTION("SPLIT(G1543,""/"",TRUE)"),14.0)</f>
        <v>14</v>
      </c>
      <c r="I1543" s="5">
        <f>IFERROR(__xludf.DUMMYFUNCTION("""COMPUTED_VALUE"""),10.0)</f>
        <v>10</v>
      </c>
      <c r="J1543" s="5">
        <f>IFERROR(__xludf.DUMMYFUNCTION("""COMPUTED_VALUE"""),2023.0)</f>
        <v>2023</v>
      </c>
      <c r="N1543" s="6">
        <f>STANDARDIZE(F:F,'Estatística'!$E$2,$M$2)</f>
        <v>0.007578047357</v>
      </c>
      <c r="O1543" s="6">
        <f>STANDARDIZE(F:F,'Estatística'!$C$2,$L$2)</f>
        <v>0.3075462142</v>
      </c>
    </row>
    <row r="1544" ht="15.75" customHeight="1">
      <c r="A1544" s="1">
        <v>88.0</v>
      </c>
      <c r="B1544" s="2" t="s">
        <v>180</v>
      </c>
      <c r="C1544" s="2" t="s">
        <v>186</v>
      </c>
      <c r="D1544" s="2" t="s">
        <v>19</v>
      </c>
      <c r="E1544" s="2" t="s">
        <v>45</v>
      </c>
      <c r="F1544" s="3">
        <v>2.7</v>
      </c>
      <c r="G1544" s="4">
        <v>45214.0</v>
      </c>
      <c r="H1544" s="5">
        <f>IFERROR(__xludf.DUMMYFUNCTION("SPLIT(G1544,""/"",TRUE)"),15.0)</f>
        <v>15</v>
      </c>
      <c r="I1544" s="5">
        <f>IFERROR(__xludf.DUMMYFUNCTION("""COMPUTED_VALUE"""),10.0)</f>
        <v>10</v>
      </c>
      <c r="J1544" s="5">
        <f>IFERROR(__xludf.DUMMYFUNCTION("""COMPUTED_VALUE"""),2023.0)</f>
        <v>2023</v>
      </c>
      <c r="N1544" s="6">
        <f>STANDARDIZE(F:F,'Estatística'!$E$2,$M$2)</f>
        <v>-1.255062104</v>
      </c>
      <c r="O1544" s="6">
        <f>STANDARDIZE(F:F,'Estatística'!$C$2,$L$2)</f>
        <v>0.01772600658</v>
      </c>
    </row>
    <row r="1545" ht="15.75" customHeight="1">
      <c r="A1545" s="1">
        <v>86.0</v>
      </c>
      <c r="B1545" s="2" t="s">
        <v>55</v>
      </c>
      <c r="C1545" s="2" t="s">
        <v>56</v>
      </c>
      <c r="D1545" s="2" t="s">
        <v>19</v>
      </c>
      <c r="E1545" s="2" t="s">
        <v>37</v>
      </c>
      <c r="F1545" s="3">
        <v>14.13</v>
      </c>
      <c r="G1545" s="4">
        <v>45214.0</v>
      </c>
      <c r="H1545" s="5">
        <f>IFERROR(__xludf.DUMMYFUNCTION("SPLIT(G1545,""/"",TRUE)"),15.0)</f>
        <v>15</v>
      </c>
      <c r="I1545" s="5">
        <f>IFERROR(__xludf.DUMMYFUNCTION("""COMPUTED_VALUE"""),10.0)</f>
        <v>10</v>
      </c>
      <c r="J1545" s="5">
        <f>IFERROR(__xludf.DUMMYFUNCTION("""COMPUTED_VALUE"""),2023.0)</f>
        <v>2023</v>
      </c>
      <c r="N1545" s="6">
        <f>STANDARDIZE(F:F,'Estatística'!$E$2,$M$2)</f>
        <v>-0.6245694466</v>
      </c>
      <c r="O1545" s="6">
        <f>STANDARDIZE(F:F,'Estatística'!$C$2,$L$2)</f>
        <v>0.1624461889</v>
      </c>
    </row>
    <row r="1546" ht="15.75" customHeight="1">
      <c r="A1546" s="1">
        <v>60.0</v>
      </c>
      <c r="B1546" s="2" t="s">
        <v>58</v>
      </c>
      <c r="C1546" s="2" t="s">
        <v>59</v>
      </c>
      <c r="D1546" s="2" t="s">
        <v>25</v>
      </c>
      <c r="E1546" s="2" t="s">
        <v>20</v>
      </c>
      <c r="F1546" s="3">
        <v>10.51</v>
      </c>
      <c r="G1546" s="4">
        <v>45214.0</v>
      </c>
      <c r="H1546" s="5">
        <f>IFERROR(__xludf.DUMMYFUNCTION("SPLIT(G1546,""/"",TRUE)"),15.0)</f>
        <v>15</v>
      </c>
      <c r="I1546" s="5">
        <f>IFERROR(__xludf.DUMMYFUNCTION("""COMPUTED_VALUE"""),10.0)</f>
        <v>10</v>
      </c>
      <c r="J1546" s="5">
        <f>IFERROR(__xludf.DUMMYFUNCTION("""COMPUTED_VALUE"""),2023.0)</f>
        <v>2023</v>
      </c>
      <c r="N1546" s="6">
        <f>STANDARDIZE(F:F,'Estatística'!$E$2,$M$2)</f>
        <v>-0.8242530354</v>
      </c>
      <c r="O1546" s="6">
        <f>STANDARDIZE(F:F,'Estatística'!$C$2,$L$2)</f>
        <v>0.1166118005</v>
      </c>
    </row>
    <row r="1547" ht="15.75" customHeight="1">
      <c r="A1547" s="1">
        <v>74.0</v>
      </c>
      <c r="B1547" s="2" t="s">
        <v>17</v>
      </c>
      <c r="C1547" s="2" t="s">
        <v>104</v>
      </c>
      <c r="D1547" s="2" t="s">
        <v>25</v>
      </c>
      <c r="E1547" s="2" t="s">
        <v>52</v>
      </c>
      <c r="F1547" s="3">
        <v>29.44</v>
      </c>
      <c r="G1547" s="4">
        <v>45214.0</v>
      </c>
      <c r="H1547" s="5">
        <f>IFERROR(__xludf.DUMMYFUNCTION("SPLIT(G1547,""/"",TRUE)"),15.0)</f>
        <v>15</v>
      </c>
      <c r="I1547" s="5">
        <f>IFERROR(__xludf.DUMMYFUNCTION("""COMPUTED_VALUE"""),10.0)</f>
        <v>10</v>
      </c>
      <c r="J1547" s="5">
        <f>IFERROR(__xludf.DUMMYFUNCTION("""COMPUTED_VALUE"""),2023.0)</f>
        <v>2023</v>
      </c>
      <c r="N1547" s="6">
        <f>STANDARDIZE(F:F,'Estatística'!$E$2,$M$2)</f>
        <v>0.219948715</v>
      </c>
      <c r="O1547" s="6">
        <f>STANDARDIZE(F:F,'Estatística'!$C$2,$L$2)</f>
        <v>0.3562927323</v>
      </c>
    </row>
    <row r="1548" ht="15.75" customHeight="1">
      <c r="A1548" s="1">
        <v>3.0</v>
      </c>
      <c r="B1548" s="2" t="s">
        <v>66</v>
      </c>
      <c r="C1548" s="2" t="s">
        <v>67</v>
      </c>
      <c r="D1548" s="2" t="s">
        <v>25</v>
      </c>
      <c r="E1548" s="2" t="s">
        <v>51</v>
      </c>
      <c r="F1548" s="3">
        <v>75.56</v>
      </c>
      <c r="G1548" s="4">
        <v>45214.0</v>
      </c>
      <c r="H1548" s="5">
        <f>IFERROR(__xludf.DUMMYFUNCTION("SPLIT(G1548,""/"",TRUE)"),15.0)</f>
        <v>15</v>
      </c>
      <c r="I1548" s="5">
        <f>IFERROR(__xludf.DUMMYFUNCTION("""COMPUTED_VALUE"""),10.0)</f>
        <v>10</v>
      </c>
      <c r="J1548" s="5">
        <f>IFERROR(__xludf.DUMMYFUNCTION("""COMPUTED_VALUE"""),2023.0)</f>
        <v>2023</v>
      </c>
      <c r="N1548" s="6">
        <f>STANDARDIZE(F:F,'Estatística'!$E$2,$M$2)</f>
        <v>2.76398383</v>
      </c>
      <c r="O1548" s="6">
        <f>STANDARDIZE(F:F,'Estatística'!$C$2,$L$2)</f>
        <v>0.9402380349</v>
      </c>
    </row>
    <row r="1549" ht="15.75" customHeight="1">
      <c r="A1549" s="1">
        <v>78.0</v>
      </c>
      <c r="B1549" s="2" t="s">
        <v>23</v>
      </c>
      <c r="C1549" s="2" t="s">
        <v>24</v>
      </c>
      <c r="D1549" s="2" t="s">
        <v>19</v>
      </c>
      <c r="E1549" s="2" t="s">
        <v>45</v>
      </c>
      <c r="F1549" s="3">
        <v>2.94</v>
      </c>
      <c r="G1549" s="4">
        <v>45215.0</v>
      </c>
      <c r="H1549" s="5">
        <f>IFERROR(__xludf.DUMMYFUNCTION("SPLIT(G1549,""/"",TRUE)"),16.0)</f>
        <v>16</v>
      </c>
      <c r="I1549" s="5">
        <f>IFERROR(__xludf.DUMMYFUNCTION("""COMPUTED_VALUE"""),10.0)</f>
        <v>10</v>
      </c>
      <c r="J1549" s="5">
        <f>IFERROR(__xludf.DUMMYFUNCTION("""COMPUTED_VALUE"""),2023.0)</f>
        <v>2023</v>
      </c>
      <c r="N1549" s="6">
        <f>STANDARDIZE(F:F,'Estatística'!$E$2,$M$2)</f>
        <v>-1.241823413</v>
      </c>
      <c r="O1549" s="6">
        <f>STANDARDIZE(F:F,'Estatística'!$C$2,$L$2)</f>
        <v>0.02076475057</v>
      </c>
    </row>
    <row r="1550" ht="15.75" customHeight="1">
      <c r="A1550" s="1">
        <v>75.0</v>
      </c>
      <c r="B1550" s="2" t="s">
        <v>218</v>
      </c>
      <c r="C1550" s="2" t="s">
        <v>219</v>
      </c>
      <c r="D1550" s="2" t="s">
        <v>19</v>
      </c>
      <c r="E1550" s="2" t="s">
        <v>57</v>
      </c>
      <c r="F1550" s="3">
        <v>16.46</v>
      </c>
      <c r="G1550" s="4">
        <v>45215.0</v>
      </c>
      <c r="H1550" s="5">
        <f>IFERROR(__xludf.DUMMYFUNCTION("SPLIT(G1550,""/"",TRUE)"),16.0)</f>
        <v>16</v>
      </c>
      <c r="I1550" s="5">
        <f>IFERROR(__xludf.DUMMYFUNCTION("""COMPUTED_VALUE"""),10.0)</f>
        <v>10</v>
      </c>
      <c r="J1550" s="5">
        <f>IFERROR(__xludf.DUMMYFUNCTION("""COMPUTED_VALUE"""),2023.0)</f>
        <v>2023</v>
      </c>
      <c r="N1550" s="6">
        <f>STANDARDIZE(F:F,'Estatística'!$E$2,$M$2)</f>
        <v>-0.4960438217</v>
      </c>
      <c r="O1550" s="6">
        <f>STANDARDIZE(F:F,'Estatística'!$C$2,$L$2)</f>
        <v>0.1919473284</v>
      </c>
    </row>
    <row r="1551" ht="15.75" customHeight="1">
      <c r="A1551" s="1">
        <v>36.0</v>
      </c>
      <c r="B1551" s="2" t="s">
        <v>75</v>
      </c>
      <c r="C1551" s="2" t="s">
        <v>76</v>
      </c>
      <c r="D1551" s="2" t="s">
        <v>25</v>
      </c>
      <c r="E1551" s="2" t="s">
        <v>57</v>
      </c>
      <c r="F1551" s="3">
        <v>15.51</v>
      </c>
      <c r="G1551" s="4">
        <v>45215.0</v>
      </c>
      <c r="H1551" s="5">
        <f>IFERROR(__xludf.DUMMYFUNCTION("SPLIT(G1551,""/"",TRUE)"),16.0)</f>
        <v>16</v>
      </c>
      <c r="I1551" s="5">
        <f>IFERROR(__xludf.DUMMYFUNCTION("""COMPUTED_VALUE"""),10.0)</f>
        <v>10</v>
      </c>
      <c r="J1551" s="5">
        <f>IFERROR(__xludf.DUMMYFUNCTION("""COMPUTED_VALUE"""),2023.0)</f>
        <v>2023</v>
      </c>
      <c r="N1551" s="6">
        <f>STANDARDIZE(F:F,'Estatística'!$E$2,$M$2)</f>
        <v>-0.5484469735</v>
      </c>
      <c r="O1551" s="6">
        <f>STANDARDIZE(F:F,'Estatística'!$C$2,$L$2)</f>
        <v>0.1799189668</v>
      </c>
    </row>
    <row r="1552" ht="15.75" customHeight="1">
      <c r="A1552" s="1">
        <v>49.0</v>
      </c>
      <c r="B1552" s="2" t="s">
        <v>159</v>
      </c>
      <c r="C1552" s="2" t="s">
        <v>160</v>
      </c>
      <c r="D1552" s="2" t="s">
        <v>19</v>
      </c>
      <c r="E1552" s="2" t="s">
        <v>27</v>
      </c>
      <c r="F1552" s="3">
        <v>11.75</v>
      </c>
      <c r="G1552" s="4">
        <v>45216.0</v>
      </c>
      <c r="H1552" s="5">
        <f>IFERROR(__xludf.DUMMYFUNCTION("SPLIT(G1552,""/"",TRUE)"),17.0)</f>
        <v>17</v>
      </c>
      <c r="I1552" s="5">
        <f>IFERROR(__xludf.DUMMYFUNCTION("""COMPUTED_VALUE"""),10.0)</f>
        <v>10</v>
      </c>
      <c r="J1552" s="5">
        <f>IFERROR(__xludf.DUMMYFUNCTION("""COMPUTED_VALUE"""),2023.0)</f>
        <v>2023</v>
      </c>
      <c r="N1552" s="6">
        <f>STANDARDIZE(F:F,'Estatística'!$E$2,$M$2)</f>
        <v>-0.755853132</v>
      </c>
      <c r="O1552" s="6">
        <f>STANDARDIZE(F:F,'Estatística'!$C$2,$L$2)</f>
        <v>0.1323119777</v>
      </c>
    </row>
    <row r="1553" ht="15.75" customHeight="1">
      <c r="A1553" s="1">
        <v>24.0</v>
      </c>
      <c r="B1553" s="2" t="s">
        <v>119</v>
      </c>
      <c r="C1553" s="2" t="s">
        <v>120</v>
      </c>
      <c r="D1553" s="2" t="s">
        <v>25</v>
      </c>
      <c r="E1553" s="2" t="s">
        <v>44</v>
      </c>
      <c r="F1553" s="3">
        <v>36.27</v>
      </c>
      <c r="G1553" s="4">
        <v>45216.0</v>
      </c>
      <c r="H1553" s="5">
        <f>IFERROR(__xludf.DUMMYFUNCTION("SPLIT(G1553,""/"",TRUE)"),17.0)</f>
        <v>17</v>
      </c>
      <c r="I1553" s="5">
        <f>IFERROR(__xludf.DUMMYFUNCTION("""COMPUTED_VALUE"""),10.0)</f>
        <v>10</v>
      </c>
      <c r="J1553" s="5">
        <f>IFERROR(__xludf.DUMMYFUNCTION("""COMPUTED_VALUE"""),2023.0)</f>
        <v>2023</v>
      </c>
      <c r="N1553" s="6">
        <f>STANDARDIZE(F:F,'Estatística'!$E$2,$M$2)</f>
        <v>0.5966997956</v>
      </c>
      <c r="O1553" s="6">
        <f>STANDARDIZE(F:F,'Estatística'!$C$2,$L$2)</f>
        <v>0.4427703216</v>
      </c>
    </row>
    <row r="1554" ht="15.75" customHeight="1">
      <c r="A1554" s="1">
        <v>22.0</v>
      </c>
      <c r="B1554" s="2" t="s">
        <v>111</v>
      </c>
      <c r="C1554" s="2" t="s">
        <v>112</v>
      </c>
      <c r="D1554" s="2" t="s">
        <v>19</v>
      </c>
      <c r="E1554" s="2" t="s">
        <v>52</v>
      </c>
      <c r="F1554" s="3">
        <v>31.76</v>
      </c>
      <c r="G1554" s="4">
        <v>45216.0</v>
      </c>
      <c r="H1554" s="5">
        <f>IFERROR(__xludf.DUMMYFUNCTION("SPLIT(G1554,""/"",TRUE)"),17.0)</f>
        <v>17</v>
      </c>
      <c r="I1554" s="5">
        <f>IFERROR(__xludf.DUMMYFUNCTION("""COMPUTED_VALUE"""),10.0)</f>
        <v>10</v>
      </c>
      <c r="J1554" s="5">
        <f>IFERROR(__xludf.DUMMYFUNCTION("""COMPUTED_VALUE"""),2023.0)</f>
        <v>2023</v>
      </c>
      <c r="N1554" s="6">
        <f>STANDARDIZE(F:F,'Estatística'!$E$2,$M$2)</f>
        <v>0.3479227278</v>
      </c>
      <c r="O1554" s="6">
        <f>STANDARDIZE(F:F,'Estatística'!$C$2,$L$2)</f>
        <v>0.3856672575</v>
      </c>
    </row>
    <row r="1555" ht="15.75" customHeight="1">
      <c r="A1555" s="1">
        <v>64.0</v>
      </c>
      <c r="B1555" s="2" t="s">
        <v>139</v>
      </c>
      <c r="C1555" s="2" t="s">
        <v>140</v>
      </c>
      <c r="D1555" s="2" t="s">
        <v>19</v>
      </c>
      <c r="E1555" s="2" t="s">
        <v>38</v>
      </c>
      <c r="F1555" s="3">
        <v>2.68</v>
      </c>
      <c r="G1555" s="4">
        <v>45216.0</v>
      </c>
      <c r="H1555" s="5">
        <f>IFERROR(__xludf.DUMMYFUNCTION("SPLIT(G1555,""/"",TRUE)"),17.0)</f>
        <v>17</v>
      </c>
      <c r="I1555" s="5">
        <f>IFERROR(__xludf.DUMMYFUNCTION("""COMPUTED_VALUE"""),10.0)</f>
        <v>10</v>
      </c>
      <c r="J1555" s="5">
        <f>IFERROR(__xludf.DUMMYFUNCTION("""COMPUTED_VALUE"""),2023.0)</f>
        <v>2023</v>
      </c>
      <c r="N1555" s="6">
        <f>STANDARDIZE(F:F,'Estatística'!$E$2,$M$2)</f>
        <v>-1.256165328</v>
      </c>
      <c r="O1555" s="6">
        <f>STANDARDIZE(F:F,'Estatística'!$C$2,$L$2)</f>
        <v>0.01747277792</v>
      </c>
    </row>
    <row r="1556" ht="15.75" customHeight="1">
      <c r="A1556" s="1">
        <v>14.0</v>
      </c>
      <c r="B1556" s="2" t="s">
        <v>151</v>
      </c>
      <c r="C1556" s="2" t="s">
        <v>152</v>
      </c>
      <c r="D1556" s="2" t="s">
        <v>19</v>
      </c>
      <c r="E1556" s="2" t="s">
        <v>48</v>
      </c>
      <c r="F1556" s="3">
        <v>49.68</v>
      </c>
      <c r="G1556" s="4">
        <v>45216.0</v>
      </c>
      <c r="H1556" s="5">
        <f>IFERROR(__xludf.DUMMYFUNCTION("SPLIT(G1556,""/"",TRUE)"),17.0)</f>
        <v>17</v>
      </c>
      <c r="I1556" s="5">
        <f>IFERROR(__xludf.DUMMYFUNCTION("""COMPUTED_VALUE"""),10.0)</f>
        <v>10</v>
      </c>
      <c r="J1556" s="5">
        <f>IFERROR(__xludf.DUMMYFUNCTION("""COMPUTED_VALUE"""),2023.0)</f>
        <v>2023</v>
      </c>
      <c r="N1556" s="6">
        <f>STANDARDIZE(F:F,'Estatística'!$E$2,$M$2)</f>
        <v>1.336411654</v>
      </c>
      <c r="O1556" s="6">
        <f>STANDARDIZE(F:F,'Estatística'!$C$2,$L$2)</f>
        <v>0.6125601418</v>
      </c>
    </row>
    <row r="1557" ht="15.75" customHeight="1">
      <c r="A1557" s="1">
        <v>26.0</v>
      </c>
      <c r="B1557" s="2" t="s">
        <v>191</v>
      </c>
      <c r="C1557" s="2" t="s">
        <v>192</v>
      </c>
      <c r="D1557" s="2" t="s">
        <v>25</v>
      </c>
      <c r="E1557" s="2" t="s">
        <v>57</v>
      </c>
      <c r="F1557" s="3">
        <v>23.9</v>
      </c>
      <c r="G1557" s="4">
        <v>45216.0</v>
      </c>
      <c r="H1557" s="5">
        <f>IFERROR(__xludf.DUMMYFUNCTION("SPLIT(G1557,""/"",TRUE)"),17.0)</f>
        <v>17</v>
      </c>
      <c r="I1557" s="5">
        <f>IFERROR(__xludf.DUMMYFUNCTION("""COMPUTED_VALUE"""),10.0)</f>
        <v>10</v>
      </c>
      <c r="J1557" s="5">
        <f>IFERROR(__xludf.DUMMYFUNCTION("""COMPUTED_VALUE"""),2023.0)</f>
        <v>2023</v>
      </c>
      <c r="N1557" s="6">
        <f>STANDARDIZE(F:F,'Estatística'!$E$2,$M$2)</f>
        <v>-0.08564440157</v>
      </c>
      <c r="O1557" s="6">
        <f>STANDARDIZE(F:F,'Estatística'!$C$2,$L$2)</f>
        <v>0.286148392</v>
      </c>
    </row>
    <row r="1558" ht="15.75" customHeight="1">
      <c r="A1558" s="1">
        <v>67.0</v>
      </c>
      <c r="B1558" s="2" t="s">
        <v>184</v>
      </c>
      <c r="C1558" s="2" t="s">
        <v>185</v>
      </c>
      <c r="D1558" s="2" t="s">
        <v>25</v>
      </c>
      <c r="E1558" s="2" t="s">
        <v>31</v>
      </c>
      <c r="F1558" s="3">
        <v>17.37</v>
      </c>
      <c r="G1558" s="4">
        <v>45216.0</v>
      </c>
      <c r="H1558" s="5">
        <f>IFERROR(__xludf.DUMMYFUNCTION("SPLIT(G1558,""/"",TRUE)"),17.0)</f>
        <v>17</v>
      </c>
      <c r="I1558" s="5">
        <f>IFERROR(__xludf.DUMMYFUNCTION("""COMPUTED_VALUE"""),10.0)</f>
        <v>10</v>
      </c>
      <c r="J1558" s="5">
        <f>IFERROR(__xludf.DUMMYFUNCTION("""COMPUTED_VALUE"""),2023.0)</f>
        <v>2023</v>
      </c>
      <c r="N1558" s="6">
        <f>STANDARDIZE(F:F,'Estatística'!$E$2,$M$2)</f>
        <v>-0.4458471184</v>
      </c>
      <c r="O1558" s="6">
        <f>STANDARDIZE(F:F,'Estatística'!$C$2,$L$2)</f>
        <v>0.2034692327</v>
      </c>
    </row>
    <row r="1559" ht="15.75" customHeight="1">
      <c r="A1559" s="1">
        <v>84.0</v>
      </c>
      <c r="B1559" s="2" t="s">
        <v>121</v>
      </c>
      <c r="C1559" s="2" t="s">
        <v>122</v>
      </c>
      <c r="D1559" s="2" t="s">
        <v>25</v>
      </c>
      <c r="E1559" s="2" t="s">
        <v>21</v>
      </c>
      <c r="F1559" s="3">
        <v>13.63</v>
      </c>
      <c r="G1559" s="4">
        <v>45216.0</v>
      </c>
      <c r="H1559" s="5">
        <f>IFERROR(__xludf.DUMMYFUNCTION("SPLIT(G1559,""/"",TRUE)"),17.0)</f>
        <v>17</v>
      </c>
      <c r="I1559" s="5">
        <f>IFERROR(__xludf.DUMMYFUNCTION("""COMPUTED_VALUE"""),10.0)</f>
        <v>10</v>
      </c>
      <c r="J1559" s="5">
        <f>IFERROR(__xludf.DUMMYFUNCTION("""COMPUTED_VALUE"""),2023.0)</f>
        <v>2023</v>
      </c>
      <c r="N1559" s="6">
        <f>STANDARDIZE(F:F,'Estatística'!$E$2,$M$2)</f>
        <v>-0.6521500527</v>
      </c>
      <c r="O1559" s="6">
        <f>STANDARDIZE(F:F,'Estatística'!$C$2,$L$2)</f>
        <v>0.1561154723</v>
      </c>
    </row>
    <row r="1560" ht="15.75" customHeight="1">
      <c r="A1560" s="1">
        <v>13.0</v>
      </c>
      <c r="B1560" s="2" t="s">
        <v>117</v>
      </c>
      <c r="C1560" s="2" t="s">
        <v>118</v>
      </c>
      <c r="D1560" s="2" t="s">
        <v>19</v>
      </c>
      <c r="E1560" s="2" t="s">
        <v>20</v>
      </c>
      <c r="F1560" s="3">
        <v>10.43</v>
      </c>
      <c r="G1560" s="4">
        <v>45216.0</v>
      </c>
      <c r="H1560" s="5">
        <f>IFERROR(__xludf.DUMMYFUNCTION("SPLIT(G1560,""/"",TRUE)"),17.0)</f>
        <v>17</v>
      </c>
      <c r="I1560" s="5">
        <f>IFERROR(__xludf.DUMMYFUNCTION("""COMPUTED_VALUE"""),10.0)</f>
        <v>10</v>
      </c>
      <c r="J1560" s="5">
        <f>IFERROR(__xludf.DUMMYFUNCTION("""COMPUTED_VALUE"""),2023.0)</f>
        <v>2023</v>
      </c>
      <c r="N1560" s="6">
        <f>STANDARDIZE(F:F,'Estatística'!$E$2,$M$2)</f>
        <v>-0.8286659324</v>
      </c>
      <c r="O1560" s="6">
        <f>STANDARDIZE(F:F,'Estatística'!$C$2,$L$2)</f>
        <v>0.1155988858</v>
      </c>
    </row>
    <row r="1561" ht="15.75" customHeight="1">
      <c r="A1561" s="1">
        <v>53.0</v>
      </c>
      <c r="B1561" s="2" t="s">
        <v>221</v>
      </c>
      <c r="C1561" s="2" t="s">
        <v>222</v>
      </c>
      <c r="D1561" s="2" t="s">
        <v>19</v>
      </c>
      <c r="E1561" s="2" t="s">
        <v>57</v>
      </c>
      <c r="F1561" s="3">
        <v>14.36</v>
      </c>
      <c r="G1561" s="4">
        <v>45216.0</v>
      </c>
      <c r="H1561" s="5">
        <f>IFERROR(__xludf.DUMMYFUNCTION("SPLIT(G1561,""/"",TRUE)"),17.0)</f>
        <v>17</v>
      </c>
      <c r="I1561" s="5">
        <f>IFERROR(__xludf.DUMMYFUNCTION("""COMPUTED_VALUE"""),10.0)</f>
        <v>10</v>
      </c>
      <c r="J1561" s="5">
        <f>IFERROR(__xludf.DUMMYFUNCTION("""COMPUTED_VALUE"""),2023.0)</f>
        <v>2023</v>
      </c>
      <c r="N1561" s="6">
        <f>STANDARDIZE(F:F,'Estatística'!$E$2,$M$2)</f>
        <v>-0.6118823677</v>
      </c>
      <c r="O1561" s="6">
        <f>STANDARDIZE(F:F,'Estatística'!$C$2,$L$2)</f>
        <v>0.1653583186</v>
      </c>
    </row>
    <row r="1562" ht="15.75" customHeight="1">
      <c r="A1562" s="1">
        <v>56.0</v>
      </c>
      <c r="B1562" s="2" t="s">
        <v>107</v>
      </c>
      <c r="C1562" s="2" t="s">
        <v>108</v>
      </c>
      <c r="D1562" s="2" t="s">
        <v>19</v>
      </c>
      <c r="E1562" s="2" t="s">
        <v>27</v>
      </c>
      <c r="F1562" s="3">
        <v>12.71</v>
      </c>
      <c r="G1562" s="4">
        <v>45217.0</v>
      </c>
      <c r="H1562" s="5">
        <f>IFERROR(__xludf.DUMMYFUNCTION("SPLIT(G1562,""/"",TRUE)"),18.0)</f>
        <v>18</v>
      </c>
      <c r="I1562" s="5">
        <f>IFERROR(__xludf.DUMMYFUNCTION("""COMPUTED_VALUE"""),10.0)</f>
        <v>10</v>
      </c>
      <c r="J1562" s="5">
        <f>IFERROR(__xludf.DUMMYFUNCTION("""COMPUTED_VALUE"""),2023.0)</f>
        <v>2023</v>
      </c>
      <c r="N1562" s="6">
        <f>STANDARDIZE(F:F,'Estatística'!$E$2,$M$2)</f>
        <v>-0.7028983681</v>
      </c>
      <c r="O1562" s="6">
        <f>STANDARDIZE(F:F,'Estatística'!$C$2,$L$2)</f>
        <v>0.1444669537</v>
      </c>
    </row>
    <row r="1563" ht="15.75" customHeight="1">
      <c r="A1563" s="1">
        <v>69.0</v>
      </c>
      <c r="B1563" s="2" t="s">
        <v>88</v>
      </c>
      <c r="C1563" s="2" t="s">
        <v>125</v>
      </c>
      <c r="D1563" s="2" t="s">
        <v>25</v>
      </c>
      <c r="E1563" s="2" t="s">
        <v>70</v>
      </c>
      <c r="F1563" s="3">
        <v>12.24</v>
      </c>
      <c r="G1563" s="4">
        <v>45217.0</v>
      </c>
      <c r="H1563" s="5">
        <f>IFERROR(__xludf.DUMMYFUNCTION("SPLIT(G1563,""/"",TRUE)"),18.0)</f>
        <v>18</v>
      </c>
      <c r="I1563" s="5">
        <f>IFERROR(__xludf.DUMMYFUNCTION("""COMPUTED_VALUE"""),10.0)</f>
        <v>10</v>
      </c>
      <c r="J1563" s="5">
        <f>IFERROR(__xludf.DUMMYFUNCTION("""COMPUTED_VALUE"""),2023.0)</f>
        <v>2023</v>
      </c>
      <c r="N1563" s="6">
        <f>STANDARDIZE(F:F,'Estatística'!$E$2,$M$2)</f>
        <v>-0.728824138</v>
      </c>
      <c r="O1563" s="6">
        <f>STANDARDIZE(F:F,'Estatística'!$C$2,$L$2)</f>
        <v>0.13851608</v>
      </c>
    </row>
    <row r="1564" ht="15.75" customHeight="1">
      <c r="A1564" s="1">
        <v>87.0</v>
      </c>
      <c r="B1564" s="2" t="s">
        <v>223</v>
      </c>
      <c r="C1564" s="2" t="s">
        <v>224</v>
      </c>
      <c r="D1564" s="2" t="s">
        <v>25</v>
      </c>
      <c r="E1564" s="2" t="s">
        <v>70</v>
      </c>
      <c r="F1564" s="3">
        <v>12.32</v>
      </c>
      <c r="G1564" s="4">
        <v>45217.0</v>
      </c>
      <c r="H1564" s="5">
        <f>IFERROR(__xludf.DUMMYFUNCTION("SPLIT(G1564,""/"",TRUE)"),18.0)</f>
        <v>18</v>
      </c>
      <c r="I1564" s="5">
        <f>IFERROR(__xludf.DUMMYFUNCTION("""COMPUTED_VALUE"""),10.0)</f>
        <v>10</v>
      </c>
      <c r="J1564" s="5">
        <f>IFERROR(__xludf.DUMMYFUNCTION("""COMPUTED_VALUE"""),2023.0)</f>
        <v>2023</v>
      </c>
      <c r="N1564" s="6">
        <f>STANDARDIZE(F:F,'Estatística'!$E$2,$M$2)</f>
        <v>-0.724411241</v>
      </c>
      <c r="O1564" s="6">
        <f>STANDARDIZE(F:F,'Estatística'!$C$2,$L$2)</f>
        <v>0.1395289947</v>
      </c>
    </row>
    <row r="1565" ht="15.75" customHeight="1">
      <c r="A1565" s="1">
        <v>77.0</v>
      </c>
      <c r="B1565" s="2" t="s">
        <v>17</v>
      </c>
      <c r="C1565" s="2" t="s">
        <v>149</v>
      </c>
      <c r="D1565" s="2" t="s">
        <v>25</v>
      </c>
      <c r="E1565" s="2" t="s">
        <v>45</v>
      </c>
      <c r="F1565" s="3">
        <v>3.05</v>
      </c>
      <c r="G1565" s="4">
        <v>45217.0</v>
      </c>
      <c r="H1565" s="5">
        <f>IFERROR(__xludf.DUMMYFUNCTION("SPLIT(G1565,""/"",TRUE)"),18.0)</f>
        <v>18</v>
      </c>
      <c r="I1565" s="5">
        <f>IFERROR(__xludf.DUMMYFUNCTION("""COMPUTED_VALUE"""),10.0)</f>
        <v>10</v>
      </c>
      <c r="J1565" s="5">
        <f>IFERROR(__xludf.DUMMYFUNCTION("""COMPUTED_VALUE"""),2023.0)</f>
        <v>2023</v>
      </c>
      <c r="N1565" s="6">
        <f>STANDARDIZE(F:F,'Estatística'!$E$2,$M$2)</f>
        <v>-1.23575568</v>
      </c>
      <c r="O1565" s="6">
        <f>STANDARDIZE(F:F,'Estatística'!$C$2,$L$2)</f>
        <v>0.02215750823</v>
      </c>
    </row>
    <row r="1566" ht="15.75" customHeight="1">
      <c r="A1566" s="1">
        <v>99.0</v>
      </c>
      <c r="B1566" s="2" t="s">
        <v>62</v>
      </c>
      <c r="C1566" s="2" t="s">
        <v>63</v>
      </c>
      <c r="D1566" s="2" t="s">
        <v>25</v>
      </c>
      <c r="E1566" s="2" t="s">
        <v>32</v>
      </c>
      <c r="F1566" s="3">
        <v>52.46</v>
      </c>
      <c r="G1566" s="4">
        <v>45217.0</v>
      </c>
      <c r="H1566" s="5">
        <f>IFERROR(__xludf.DUMMYFUNCTION("SPLIT(G1566,""/"",TRUE)"),18.0)</f>
        <v>18</v>
      </c>
      <c r="I1566" s="5">
        <f>IFERROR(__xludf.DUMMYFUNCTION("""COMPUTED_VALUE"""),10.0)</f>
        <v>10</v>
      </c>
      <c r="J1566" s="5">
        <f>IFERROR(__xludf.DUMMYFUNCTION("""COMPUTED_VALUE"""),2023.0)</f>
        <v>2023</v>
      </c>
      <c r="N1566" s="6">
        <f>STANDARDIZE(F:F,'Estatística'!$E$2,$M$2)</f>
        <v>1.489759824</v>
      </c>
      <c r="O1566" s="6">
        <f>STANDARDIZE(F:F,'Estatística'!$C$2,$L$2)</f>
        <v>0.6477589263</v>
      </c>
    </row>
    <row r="1567" ht="15.75" customHeight="1">
      <c r="A1567" s="1">
        <v>81.0</v>
      </c>
      <c r="B1567" s="2" t="s">
        <v>49</v>
      </c>
      <c r="C1567" s="2" t="s">
        <v>50</v>
      </c>
      <c r="D1567" s="2" t="s">
        <v>19</v>
      </c>
      <c r="E1567" s="2" t="s">
        <v>20</v>
      </c>
      <c r="F1567" s="3">
        <v>10.31</v>
      </c>
      <c r="G1567" s="4">
        <v>45217.0</v>
      </c>
      <c r="H1567" s="5">
        <f>IFERROR(__xludf.DUMMYFUNCTION("SPLIT(G1567,""/"",TRUE)"),18.0)</f>
        <v>18</v>
      </c>
      <c r="I1567" s="5">
        <f>IFERROR(__xludf.DUMMYFUNCTION("""COMPUTED_VALUE"""),10.0)</f>
        <v>10</v>
      </c>
      <c r="J1567" s="5">
        <f>IFERROR(__xludf.DUMMYFUNCTION("""COMPUTED_VALUE"""),2023.0)</f>
        <v>2023</v>
      </c>
      <c r="N1567" s="6">
        <f>STANDARDIZE(F:F,'Estatística'!$E$2,$M$2)</f>
        <v>-0.8352852779</v>
      </c>
      <c r="O1567" s="6">
        <f>STANDARDIZE(F:F,'Estatística'!$C$2,$L$2)</f>
        <v>0.1140795138</v>
      </c>
    </row>
    <row r="1568" ht="15.75" customHeight="1">
      <c r="A1568" s="1">
        <v>81.0</v>
      </c>
      <c r="B1568" s="2" t="s">
        <v>49</v>
      </c>
      <c r="C1568" s="2" t="s">
        <v>50</v>
      </c>
      <c r="D1568" s="2" t="s">
        <v>25</v>
      </c>
      <c r="E1568" s="2" t="s">
        <v>45</v>
      </c>
      <c r="F1568" s="3">
        <v>4.14</v>
      </c>
      <c r="G1568" s="4">
        <v>45217.0</v>
      </c>
      <c r="H1568" s="5">
        <f>IFERROR(__xludf.DUMMYFUNCTION("SPLIT(G1568,""/"",TRUE)"),18.0)</f>
        <v>18</v>
      </c>
      <c r="I1568" s="5">
        <f>IFERROR(__xludf.DUMMYFUNCTION("""COMPUTED_VALUE"""),10.0)</f>
        <v>10</v>
      </c>
      <c r="J1568" s="5">
        <f>IFERROR(__xludf.DUMMYFUNCTION("""COMPUTED_VALUE"""),2023.0)</f>
        <v>2023</v>
      </c>
      <c r="N1568" s="6">
        <f>STANDARDIZE(F:F,'Estatística'!$E$2,$M$2)</f>
        <v>-1.175629958</v>
      </c>
      <c r="O1568" s="6">
        <f>STANDARDIZE(F:F,'Estatística'!$C$2,$L$2)</f>
        <v>0.0359584705</v>
      </c>
    </row>
    <row r="1569" ht="15.75" customHeight="1">
      <c r="A1569" s="1">
        <v>37.0</v>
      </c>
      <c r="B1569" s="2" t="s">
        <v>225</v>
      </c>
      <c r="C1569" s="2" t="s">
        <v>226</v>
      </c>
      <c r="D1569" s="2" t="s">
        <v>25</v>
      </c>
      <c r="E1569" s="2" t="s">
        <v>38</v>
      </c>
      <c r="F1569" s="3">
        <v>3.73</v>
      </c>
      <c r="G1569" s="4">
        <v>45217.0</v>
      </c>
      <c r="H1569" s="5">
        <f>IFERROR(__xludf.DUMMYFUNCTION("SPLIT(G1569,""/"",TRUE)"),18.0)</f>
        <v>18</v>
      </c>
      <c r="I1569" s="5">
        <f>IFERROR(__xludf.DUMMYFUNCTION("""COMPUTED_VALUE"""),10.0)</f>
        <v>10</v>
      </c>
      <c r="J1569" s="5">
        <f>IFERROR(__xludf.DUMMYFUNCTION("""COMPUTED_VALUE"""),2023.0)</f>
        <v>2023</v>
      </c>
      <c r="N1569" s="6">
        <f>STANDARDIZE(F:F,'Estatística'!$E$2,$M$2)</f>
        <v>-1.198246055</v>
      </c>
      <c r="O1569" s="6">
        <f>STANDARDIZE(F:F,'Estatística'!$C$2,$L$2)</f>
        <v>0.03076728286</v>
      </c>
    </row>
    <row r="1570" ht="15.75" customHeight="1">
      <c r="A1570" s="1">
        <v>25.0</v>
      </c>
      <c r="B1570" s="2" t="s">
        <v>134</v>
      </c>
      <c r="C1570" s="2" t="s">
        <v>135</v>
      </c>
      <c r="D1570" s="2" t="s">
        <v>25</v>
      </c>
      <c r="E1570" s="2" t="s">
        <v>48</v>
      </c>
      <c r="F1570" s="3">
        <v>59.43</v>
      </c>
      <c r="G1570" s="4">
        <v>45218.0</v>
      </c>
      <c r="H1570" s="5">
        <f>IFERROR(__xludf.DUMMYFUNCTION("SPLIT(G1570,""/"",TRUE)"),19.0)</f>
        <v>19</v>
      </c>
      <c r="I1570" s="5">
        <f>IFERROR(__xludf.DUMMYFUNCTION("""COMPUTED_VALUE"""),10.0)</f>
        <v>10</v>
      </c>
      <c r="J1570" s="5">
        <f>IFERROR(__xludf.DUMMYFUNCTION("""COMPUTED_VALUE"""),2023.0)</f>
        <v>2023</v>
      </c>
      <c r="N1570" s="6">
        <f>STANDARDIZE(F:F,'Estatística'!$E$2,$M$2)</f>
        <v>1.874233474</v>
      </c>
      <c r="O1570" s="6">
        <f>STANDARDIZE(F:F,'Estatística'!$C$2,$L$2)</f>
        <v>0.7360091162</v>
      </c>
    </row>
    <row r="1571" ht="15.75" customHeight="1">
      <c r="A1571" s="1">
        <v>88.0</v>
      </c>
      <c r="B1571" s="2" t="s">
        <v>180</v>
      </c>
      <c r="C1571" s="2" t="s">
        <v>186</v>
      </c>
      <c r="D1571" s="2" t="s">
        <v>19</v>
      </c>
      <c r="E1571" s="2" t="s">
        <v>33</v>
      </c>
      <c r="F1571" s="3">
        <v>33.85</v>
      </c>
      <c r="G1571" s="4">
        <v>45218.0</v>
      </c>
      <c r="H1571" s="5">
        <f>IFERROR(__xludf.DUMMYFUNCTION("SPLIT(G1571,""/"",TRUE)"),19.0)</f>
        <v>19</v>
      </c>
      <c r="I1571" s="5">
        <f>IFERROR(__xludf.DUMMYFUNCTION("""COMPUTED_VALUE"""),10.0)</f>
        <v>10</v>
      </c>
      <c r="J1571" s="5">
        <f>IFERROR(__xludf.DUMMYFUNCTION("""COMPUTED_VALUE"""),2023.0)</f>
        <v>2023</v>
      </c>
      <c r="N1571" s="6">
        <f>STANDARDIZE(F:F,'Estatística'!$E$2,$M$2)</f>
        <v>0.4632096616</v>
      </c>
      <c r="O1571" s="6">
        <f>STANDARDIZE(F:F,'Estatística'!$C$2,$L$2)</f>
        <v>0.4121296531</v>
      </c>
    </row>
    <row r="1572" ht="15.75" customHeight="1">
      <c r="A1572" s="1">
        <v>6.0</v>
      </c>
      <c r="B1572" s="2" t="s">
        <v>163</v>
      </c>
      <c r="C1572" s="2" t="s">
        <v>164</v>
      </c>
      <c r="D1572" s="2" t="s">
        <v>25</v>
      </c>
      <c r="E1572" s="2" t="s">
        <v>20</v>
      </c>
      <c r="F1572" s="3">
        <v>10.39</v>
      </c>
      <c r="G1572" s="4">
        <v>45218.0</v>
      </c>
      <c r="H1572" s="5">
        <f>IFERROR(__xludf.DUMMYFUNCTION("SPLIT(G1572,""/"",TRUE)"),19.0)</f>
        <v>19</v>
      </c>
      <c r="I1572" s="5">
        <f>IFERROR(__xludf.DUMMYFUNCTION("""COMPUTED_VALUE"""),10.0)</f>
        <v>10</v>
      </c>
      <c r="J1572" s="5">
        <f>IFERROR(__xludf.DUMMYFUNCTION("""COMPUTED_VALUE"""),2023.0)</f>
        <v>2023</v>
      </c>
      <c r="N1572" s="6">
        <f>STANDARDIZE(F:F,'Estatística'!$E$2,$M$2)</f>
        <v>-0.8308723809</v>
      </c>
      <c r="O1572" s="6">
        <f>STANDARDIZE(F:F,'Estatística'!$C$2,$L$2)</f>
        <v>0.1150924285</v>
      </c>
    </row>
    <row r="1573" ht="15.75" customHeight="1">
      <c r="A1573" s="1">
        <v>40.0</v>
      </c>
      <c r="B1573" s="2" t="s">
        <v>102</v>
      </c>
      <c r="C1573" s="2" t="s">
        <v>165</v>
      </c>
      <c r="D1573" s="2" t="s">
        <v>19</v>
      </c>
      <c r="E1573" s="2" t="s">
        <v>37</v>
      </c>
      <c r="F1573" s="3">
        <v>12.86</v>
      </c>
      <c r="G1573" s="4">
        <v>45218.0</v>
      </c>
      <c r="H1573" s="5">
        <f>IFERROR(__xludf.DUMMYFUNCTION("SPLIT(G1573,""/"",TRUE)"),19.0)</f>
        <v>19</v>
      </c>
      <c r="I1573" s="5">
        <f>IFERROR(__xludf.DUMMYFUNCTION("""COMPUTED_VALUE"""),10.0)</f>
        <v>10</v>
      </c>
      <c r="J1573" s="5">
        <f>IFERROR(__xludf.DUMMYFUNCTION("""COMPUTED_VALUE"""),2023.0)</f>
        <v>2023</v>
      </c>
      <c r="N1573" s="6">
        <f>STANDARDIZE(F:F,'Estatística'!$E$2,$M$2)</f>
        <v>-0.6946241863</v>
      </c>
      <c r="O1573" s="6">
        <f>STANDARDIZE(F:F,'Estatística'!$C$2,$L$2)</f>
        <v>0.1463661687</v>
      </c>
    </row>
    <row r="1574" ht="15.75" customHeight="1">
      <c r="A1574" s="1">
        <v>23.0</v>
      </c>
      <c r="B1574" s="2" t="s">
        <v>215</v>
      </c>
      <c r="C1574" s="2" t="s">
        <v>216</v>
      </c>
      <c r="D1574" s="2" t="s">
        <v>25</v>
      </c>
      <c r="E1574" s="2" t="s">
        <v>38</v>
      </c>
      <c r="F1574" s="3">
        <v>4.08</v>
      </c>
      <c r="G1574" s="4">
        <v>45219.0</v>
      </c>
      <c r="H1574" s="5">
        <f>IFERROR(__xludf.DUMMYFUNCTION("SPLIT(G1574,""/"",TRUE)"),20.0)</f>
        <v>20</v>
      </c>
      <c r="I1574" s="5">
        <f>IFERROR(__xludf.DUMMYFUNCTION("""COMPUTED_VALUE"""),10.0)</f>
        <v>10</v>
      </c>
      <c r="J1574" s="5">
        <f>IFERROR(__xludf.DUMMYFUNCTION("""COMPUTED_VALUE"""),2023.0)</f>
        <v>2023</v>
      </c>
      <c r="N1574" s="6">
        <f>STANDARDIZE(F:F,'Estatística'!$E$2,$M$2)</f>
        <v>-1.178939631</v>
      </c>
      <c r="O1574" s="6">
        <f>STANDARDIZE(F:F,'Estatística'!$C$2,$L$2)</f>
        <v>0.0351987845</v>
      </c>
    </row>
    <row r="1575" ht="15.75" customHeight="1">
      <c r="A1575" s="1">
        <v>22.0</v>
      </c>
      <c r="B1575" s="2" t="s">
        <v>111</v>
      </c>
      <c r="C1575" s="2" t="s">
        <v>112</v>
      </c>
      <c r="D1575" s="2" t="s">
        <v>19</v>
      </c>
      <c r="E1575" s="2" t="s">
        <v>27</v>
      </c>
      <c r="F1575" s="3">
        <v>13.05</v>
      </c>
      <c r="G1575" s="4">
        <v>45219.0</v>
      </c>
      <c r="H1575" s="5">
        <f>IFERROR(__xludf.DUMMYFUNCTION("SPLIT(G1575,""/"",TRUE)"),20.0)</f>
        <v>20</v>
      </c>
      <c r="I1575" s="5">
        <f>IFERROR(__xludf.DUMMYFUNCTION("""COMPUTED_VALUE"""),10.0)</f>
        <v>10</v>
      </c>
      <c r="J1575" s="5">
        <f>IFERROR(__xludf.DUMMYFUNCTION("""COMPUTED_VALUE"""),2023.0)</f>
        <v>2023</v>
      </c>
      <c r="N1575" s="6">
        <f>STANDARDIZE(F:F,'Estatística'!$E$2,$M$2)</f>
        <v>-0.6841435559</v>
      </c>
      <c r="O1575" s="6">
        <f>STANDARDIZE(F:F,'Estatística'!$C$2,$L$2)</f>
        <v>0.148771841</v>
      </c>
    </row>
    <row r="1576" ht="15.75" customHeight="1">
      <c r="A1576" s="1">
        <v>27.0</v>
      </c>
      <c r="B1576" s="2" t="s">
        <v>153</v>
      </c>
      <c r="C1576" s="2" t="s">
        <v>154</v>
      </c>
      <c r="D1576" s="2" t="s">
        <v>19</v>
      </c>
      <c r="E1576" s="2" t="s">
        <v>44</v>
      </c>
      <c r="F1576" s="3">
        <v>37.75</v>
      </c>
      <c r="G1576" s="4">
        <v>45219.0</v>
      </c>
      <c r="H1576" s="5">
        <f>IFERROR(__xludf.DUMMYFUNCTION("SPLIT(G1576,""/"",TRUE)"),20.0)</f>
        <v>20</v>
      </c>
      <c r="I1576" s="5">
        <f>IFERROR(__xludf.DUMMYFUNCTION("""COMPUTED_VALUE"""),10.0)</f>
        <v>10</v>
      </c>
      <c r="J1576" s="5">
        <f>IFERROR(__xludf.DUMMYFUNCTION("""COMPUTED_VALUE"""),2023.0)</f>
        <v>2023</v>
      </c>
      <c r="N1576" s="6">
        <f>STANDARDIZE(F:F,'Estatística'!$E$2,$M$2)</f>
        <v>0.6783383899</v>
      </c>
      <c r="O1576" s="6">
        <f>STANDARDIZE(F:F,'Estatística'!$C$2,$L$2)</f>
        <v>0.4615092428</v>
      </c>
    </row>
    <row r="1577" ht="15.75" customHeight="1">
      <c r="A1577" s="1">
        <v>86.0</v>
      </c>
      <c r="B1577" s="2" t="s">
        <v>55</v>
      </c>
      <c r="C1577" s="2" t="s">
        <v>56</v>
      </c>
      <c r="D1577" s="2" t="s">
        <v>25</v>
      </c>
      <c r="E1577" s="2" t="s">
        <v>21</v>
      </c>
      <c r="F1577" s="3">
        <v>12.91</v>
      </c>
      <c r="G1577" s="4">
        <v>45219.0</v>
      </c>
      <c r="H1577" s="5">
        <f>IFERROR(__xludf.DUMMYFUNCTION("SPLIT(G1577,""/"",TRUE)"),20.0)</f>
        <v>20</v>
      </c>
      <c r="I1577" s="5">
        <f>IFERROR(__xludf.DUMMYFUNCTION("""COMPUTED_VALUE"""),10.0)</f>
        <v>10</v>
      </c>
      <c r="J1577" s="5">
        <f>IFERROR(__xludf.DUMMYFUNCTION("""COMPUTED_VALUE"""),2023.0)</f>
        <v>2023</v>
      </c>
      <c r="N1577" s="6">
        <f>STANDARDIZE(F:F,'Estatística'!$E$2,$M$2)</f>
        <v>-0.6918661257</v>
      </c>
      <c r="O1577" s="6">
        <f>STANDARDIZE(F:F,'Estatística'!$C$2,$L$2)</f>
        <v>0.1469992403</v>
      </c>
    </row>
    <row r="1578" ht="15.75" customHeight="1">
      <c r="A1578" s="1">
        <v>100.0</v>
      </c>
      <c r="B1578" s="2" t="s">
        <v>46</v>
      </c>
      <c r="C1578" s="2" t="s">
        <v>47</v>
      </c>
      <c r="D1578" s="2" t="s">
        <v>19</v>
      </c>
      <c r="E1578" s="2" t="s">
        <v>31</v>
      </c>
      <c r="F1578" s="3">
        <v>20.88</v>
      </c>
      <c r="G1578" s="4">
        <v>45219.0</v>
      </c>
      <c r="H1578" s="5">
        <f>IFERROR(__xludf.DUMMYFUNCTION("SPLIT(G1578,""/"",TRUE)"),20.0)</f>
        <v>20</v>
      </c>
      <c r="I1578" s="5">
        <f>IFERROR(__xludf.DUMMYFUNCTION("""COMPUTED_VALUE"""),10.0)</f>
        <v>10</v>
      </c>
      <c r="J1578" s="5">
        <f>IFERROR(__xludf.DUMMYFUNCTION("""COMPUTED_VALUE"""),2023.0)</f>
        <v>2023</v>
      </c>
      <c r="N1578" s="6">
        <f>STANDARDIZE(F:F,'Estatística'!$E$2,$M$2)</f>
        <v>-0.252231263</v>
      </c>
      <c r="O1578" s="6">
        <f>STANDARDIZE(F:F,'Estatística'!$C$2,$L$2)</f>
        <v>0.2479108635</v>
      </c>
    </row>
    <row r="1579" ht="15.75" customHeight="1">
      <c r="A1579" s="1">
        <v>56.0</v>
      </c>
      <c r="B1579" s="2" t="s">
        <v>107</v>
      </c>
      <c r="C1579" s="2" t="s">
        <v>108</v>
      </c>
      <c r="D1579" s="2" t="s">
        <v>19</v>
      </c>
      <c r="E1579" s="2" t="s">
        <v>44</v>
      </c>
      <c r="F1579" s="3">
        <v>36.0</v>
      </c>
      <c r="G1579" s="4">
        <v>45219.0</v>
      </c>
      <c r="H1579" s="5">
        <f>IFERROR(__xludf.DUMMYFUNCTION("SPLIT(G1579,""/"",TRUE)"),20.0)</f>
        <v>20</v>
      </c>
      <c r="I1579" s="5">
        <f>IFERROR(__xludf.DUMMYFUNCTION("""COMPUTED_VALUE"""),10.0)</f>
        <v>10</v>
      </c>
      <c r="J1579" s="5">
        <f>IFERROR(__xludf.DUMMYFUNCTION("""COMPUTED_VALUE"""),2023.0)</f>
        <v>2023</v>
      </c>
      <c r="N1579" s="6">
        <f>STANDARDIZE(F:F,'Estatística'!$E$2,$M$2)</f>
        <v>0.5818062683</v>
      </c>
      <c r="O1579" s="6">
        <f>STANDARDIZE(F:F,'Estatística'!$C$2,$L$2)</f>
        <v>0.4393517346</v>
      </c>
    </row>
    <row r="1580" ht="15.75" customHeight="1">
      <c r="A1580" s="1">
        <v>80.0</v>
      </c>
      <c r="B1580" s="2" t="s">
        <v>34</v>
      </c>
      <c r="C1580" s="2" t="s">
        <v>35</v>
      </c>
      <c r="D1580" s="2" t="s">
        <v>25</v>
      </c>
      <c r="E1580" s="2" t="s">
        <v>42</v>
      </c>
      <c r="F1580" s="3">
        <v>7.97</v>
      </c>
      <c r="G1580" s="4">
        <v>45219.0</v>
      </c>
      <c r="H1580" s="5">
        <f>IFERROR(__xludf.DUMMYFUNCTION("SPLIT(G1580,""/"",TRUE)"),20.0)</f>
        <v>20</v>
      </c>
      <c r="I1580" s="5">
        <f>IFERROR(__xludf.DUMMYFUNCTION("""COMPUTED_VALUE"""),10.0)</f>
        <v>10</v>
      </c>
      <c r="J1580" s="5">
        <f>IFERROR(__xludf.DUMMYFUNCTION("""COMPUTED_VALUE"""),2023.0)</f>
        <v>2023</v>
      </c>
      <c r="N1580" s="6">
        <f>STANDARDIZE(F:F,'Estatística'!$E$2,$M$2)</f>
        <v>-0.9643625148</v>
      </c>
      <c r="O1580" s="6">
        <f>STANDARDIZE(F:F,'Estatística'!$C$2,$L$2)</f>
        <v>0.08445175994</v>
      </c>
    </row>
    <row r="1581" ht="15.75" customHeight="1">
      <c r="A1581" s="1">
        <v>42.0</v>
      </c>
      <c r="B1581" s="2" t="s">
        <v>75</v>
      </c>
      <c r="C1581" s="2" t="s">
        <v>150</v>
      </c>
      <c r="D1581" s="2" t="s">
        <v>25</v>
      </c>
      <c r="E1581" s="2" t="s">
        <v>41</v>
      </c>
      <c r="F1581" s="3">
        <v>13.81</v>
      </c>
      <c r="G1581" s="4">
        <v>45219.0</v>
      </c>
      <c r="H1581" s="5">
        <f>IFERROR(__xludf.DUMMYFUNCTION("SPLIT(G1581,""/"",TRUE)"),20.0)</f>
        <v>20</v>
      </c>
      <c r="I1581" s="5">
        <f>IFERROR(__xludf.DUMMYFUNCTION("""COMPUTED_VALUE"""),10.0)</f>
        <v>10</v>
      </c>
      <c r="J1581" s="5">
        <f>IFERROR(__xludf.DUMMYFUNCTION("""COMPUTED_VALUE"""),2023.0)</f>
        <v>2023</v>
      </c>
      <c r="N1581" s="6">
        <f>STANDARDIZE(F:F,'Estatística'!$E$2,$M$2)</f>
        <v>-0.6422210345</v>
      </c>
      <c r="O1581" s="6">
        <f>STANDARDIZE(F:F,'Estatística'!$C$2,$L$2)</f>
        <v>0.1583945303</v>
      </c>
    </row>
    <row r="1582" ht="15.75" customHeight="1">
      <c r="A1582" s="1">
        <v>56.0</v>
      </c>
      <c r="B1582" s="2" t="s">
        <v>107</v>
      </c>
      <c r="C1582" s="2" t="s">
        <v>108</v>
      </c>
      <c r="D1582" s="2" t="s">
        <v>25</v>
      </c>
      <c r="E1582" s="2" t="s">
        <v>31</v>
      </c>
      <c r="F1582" s="3">
        <v>16.08</v>
      </c>
      <c r="G1582" s="4">
        <v>45220.0</v>
      </c>
      <c r="H1582" s="5">
        <f>IFERROR(__xludf.DUMMYFUNCTION("SPLIT(G1582,""/"",TRUE)"),21.0)</f>
        <v>21</v>
      </c>
      <c r="I1582" s="5">
        <f>IFERROR(__xludf.DUMMYFUNCTION("""COMPUTED_VALUE"""),10.0)</f>
        <v>10</v>
      </c>
      <c r="J1582" s="5">
        <f>IFERROR(__xludf.DUMMYFUNCTION("""COMPUTED_VALUE"""),2023.0)</f>
        <v>2023</v>
      </c>
      <c r="N1582" s="6">
        <f>STANDARDIZE(F:F,'Estatística'!$E$2,$M$2)</f>
        <v>-0.5170050824</v>
      </c>
      <c r="O1582" s="6">
        <f>STANDARDIZE(F:F,'Estatística'!$C$2,$L$2)</f>
        <v>0.1871359838</v>
      </c>
    </row>
    <row r="1583" ht="15.75" customHeight="1">
      <c r="A1583" s="1">
        <v>64.0</v>
      </c>
      <c r="B1583" s="2" t="s">
        <v>139</v>
      </c>
      <c r="C1583" s="2" t="s">
        <v>140</v>
      </c>
      <c r="D1583" s="2" t="s">
        <v>19</v>
      </c>
      <c r="E1583" s="2" t="s">
        <v>21</v>
      </c>
      <c r="F1583" s="3">
        <v>11.86</v>
      </c>
      <c r="G1583" s="4">
        <v>45220.0</v>
      </c>
      <c r="H1583" s="5">
        <f>IFERROR(__xludf.DUMMYFUNCTION("SPLIT(G1583,""/"",TRUE)"),21.0)</f>
        <v>21</v>
      </c>
      <c r="I1583" s="5">
        <f>IFERROR(__xludf.DUMMYFUNCTION("""COMPUTED_VALUE"""),10.0)</f>
        <v>10</v>
      </c>
      <c r="J1583" s="5">
        <f>IFERROR(__xludf.DUMMYFUNCTION("""COMPUTED_VALUE"""),2023.0)</f>
        <v>2023</v>
      </c>
      <c r="N1583" s="6">
        <f>STANDARDIZE(F:F,'Estatística'!$E$2,$M$2)</f>
        <v>-0.7497853987</v>
      </c>
      <c r="O1583" s="6">
        <f>STANDARDIZE(F:F,'Estatística'!$C$2,$L$2)</f>
        <v>0.1337047354</v>
      </c>
    </row>
    <row r="1584" ht="15.75" customHeight="1">
      <c r="A1584" s="1">
        <v>65.0</v>
      </c>
      <c r="B1584" s="2" t="s">
        <v>189</v>
      </c>
      <c r="C1584" s="2" t="s">
        <v>190</v>
      </c>
      <c r="D1584" s="2" t="s">
        <v>19</v>
      </c>
      <c r="E1584" s="2" t="s">
        <v>51</v>
      </c>
      <c r="F1584" s="3">
        <v>61.61</v>
      </c>
      <c r="G1584" s="4">
        <v>45220.0</v>
      </c>
      <c r="H1584" s="5">
        <f>IFERROR(__xludf.DUMMYFUNCTION("SPLIT(G1584,""/"",TRUE)"),21.0)</f>
        <v>21</v>
      </c>
      <c r="I1584" s="5">
        <f>IFERROR(__xludf.DUMMYFUNCTION("""COMPUTED_VALUE"""),10.0)</f>
        <v>10</v>
      </c>
      <c r="J1584" s="5">
        <f>IFERROR(__xludf.DUMMYFUNCTION("""COMPUTED_VALUE"""),2023.0)</f>
        <v>2023</v>
      </c>
      <c r="N1584" s="6">
        <f>STANDARDIZE(F:F,'Estatística'!$E$2,$M$2)</f>
        <v>1.994484917</v>
      </c>
      <c r="O1584" s="6">
        <f>STANDARDIZE(F:F,'Estatística'!$C$2,$L$2)</f>
        <v>0.7636110408</v>
      </c>
    </row>
    <row r="1585" ht="15.75" customHeight="1">
      <c r="A1585" s="1">
        <v>45.0</v>
      </c>
      <c r="B1585" s="2" t="s">
        <v>201</v>
      </c>
      <c r="C1585" s="2" t="s">
        <v>202</v>
      </c>
      <c r="D1585" s="2" t="s">
        <v>25</v>
      </c>
      <c r="E1585" s="2" t="s">
        <v>52</v>
      </c>
      <c r="F1585" s="3">
        <v>31.66</v>
      </c>
      <c r="G1585" s="4">
        <v>45220.0</v>
      </c>
      <c r="H1585" s="5">
        <f>IFERROR(__xludf.DUMMYFUNCTION("SPLIT(G1585,""/"",TRUE)"),21.0)</f>
        <v>21</v>
      </c>
      <c r="I1585" s="5">
        <f>IFERROR(__xludf.DUMMYFUNCTION("""COMPUTED_VALUE"""),10.0)</f>
        <v>10</v>
      </c>
      <c r="J1585" s="5">
        <f>IFERROR(__xludf.DUMMYFUNCTION("""COMPUTED_VALUE"""),2023.0)</f>
        <v>2023</v>
      </c>
      <c r="N1585" s="6">
        <f>STANDARDIZE(F:F,'Estatística'!$E$2,$M$2)</f>
        <v>0.3424066065</v>
      </c>
      <c r="O1585" s="6">
        <f>STANDARDIZE(F:F,'Estatística'!$C$2,$L$2)</f>
        <v>0.3844011142</v>
      </c>
    </row>
    <row r="1586" ht="15.75" customHeight="1">
      <c r="A1586" s="1">
        <v>52.0</v>
      </c>
      <c r="B1586" s="2" t="s">
        <v>161</v>
      </c>
      <c r="C1586" s="2" t="s">
        <v>162</v>
      </c>
      <c r="D1586" s="2" t="s">
        <v>25</v>
      </c>
      <c r="E1586" s="2" t="s">
        <v>36</v>
      </c>
      <c r="F1586" s="3">
        <v>35.31</v>
      </c>
      <c r="G1586" s="4">
        <v>45220.0</v>
      </c>
      <c r="H1586" s="5">
        <f>IFERROR(__xludf.DUMMYFUNCTION("SPLIT(G1586,""/"",TRUE)"),21.0)</f>
        <v>21</v>
      </c>
      <c r="I1586" s="5">
        <f>IFERROR(__xludf.DUMMYFUNCTION("""COMPUTED_VALUE"""),10.0)</f>
        <v>10</v>
      </c>
      <c r="J1586" s="5">
        <f>IFERROR(__xludf.DUMMYFUNCTION("""COMPUTED_VALUE"""),2023.0)</f>
        <v>2023</v>
      </c>
      <c r="N1586" s="6">
        <f>STANDARDIZE(F:F,'Estatística'!$E$2,$M$2)</f>
        <v>0.5437450317</v>
      </c>
      <c r="O1586" s="6">
        <f>STANDARDIZE(F:F,'Estatística'!$C$2,$L$2)</f>
        <v>0.4306153457</v>
      </c>
    </row>
    <row r="1587" ht="15.75" customHeight="1">
      <c r="A1587" s="1">
        <v>25.0</v>
      </c>
      <c r="B1587" s="2" t="s">
        <v>134</v>
      </c>
      <c r="C1587" s="2" t="s">
        <v>135</v>
      </c>
      <c r="D1587" s="2" t="s">
        <v>19</v>
      </c>
      <c r="E1587" s="2" t="s">
        <v>70</v>
      </c>
      <c r="F1587" s="3">
        <v>11.7</v>
      </c>
      <c r="G1587" s="4">
        <v>45220.0</v>
      </c>
      <c r="H1587" s="5">
        <f>IFERROR(__xludf.DUMMYFUNCTION("SPLIT(G1587,""/"",TRUE)"),21.0)</f>
        <v>21</v>
      </c>
      <c r="I1587" s="5">
        <f>IFERROR(__xludf.DUMMYFUNCTION("""COMPUTED_VALUE"""),10.0)</f>
        <v>10</v>
      </c>
      <c r="J1587" s="5">
        <f>IFERROR(__xludf.DUMMYFUNCTION("""COMPUTED_VALUE"""),2023.0)</f>
        <v>2023</v>
      </c>
      <c r="N1587" s="6">
        <f>STANDARDIZE(F:F,'Estatística'!$E$2,$M$2)</f>
        <v>-0.7586111926</v>
      </c>
      <c r="O1587" s="6">
        <f>STANDARDIZE(F:F,'Estatística'!$C$2,$L$2)</f>
        <v>0.1316789061</v>
      </c>
    </row>
    <row r="1588" ht="15.75" customHeight="1">
      <c r="A1588" s="1">
        <v>89.0</v>
      </c>
      <c r="B1588" s="2" t="s">
        <v>115</v>
      </c>
      <c r="C1588" s="2" t="s">
        <v>116</v>
      </c>
      <c r="D1588" s="2" t="s">
        <v>19</v>
      </c>
      <c r="E1588" s="2" t="s">
        <v>48</v>
      </c>
      <c r="F1588" s="3">
        <v>68.13</v>
      </c>
      <c r="G1588" s="4">
        <v>45221.0</v>
      </c>
      <c r="H1588" s="5">
        <f>IFERROR(__xludf.DUMMYFUNCTION("SPLIT(G1588,""/"",TRUE)"),22.0)</f>
        <v>22</v>
      </c>
      <c r="I1588" s="5">
        <f>IFERROR(__xludf.DUMMYFUNCTION("""COMPUTED_VALUE"""),10.0)</f>
        <v>10</v>
      </c>
      <c r="J1588" s="5">
        <f>IFERROR(__xludf.DUMMYFUNCTION("""COMPUTED_VALUE"""),2023.0)</f>
        <v>2023</v>
      </c>
      <c r="N1588" s="6">
        <f>STANDARDIZE(F:F,'Estatística'!$E$2,$M$2)</f>
        <v>2.354136022</v>
      </c>
      <c r="O1588" s="6">
        <f>STANDARDIZE(F:F,'Estatística'!$C$2,$L$2)</f>
        <v>0.8461635857</v>
      </c>
    </row>
    <row r="1589" ht="15.75" customHeight="1">
      <c r="A1589" s="1">
        <v>1.0</v>
      </c>
      <c r="B1589" s="2" t="s">
        <v>174</v>
      </c>
      <c r="C1589" s="2" t="s">
        <v>175</v>
      </c>
      <c r="D1589" s="2" t="s">
        <v>19</v>
      </c>
      <c r="E1589" s="2" t="s">
        <v>42</v>
      </c>
      <c r="F1589" s="3">
        <v>8.87</v>
      </c>
      <c r="G1589" s="4">
        <v>45221.0</v>
      </c>
      <c r="H1589" s="5">
        <f>IFERROR(__xludf.DUMMYFUNCTION("SPLIT(G1589,""/"",TRUE)"),22.0)</f>
        <v>22</v>
      </c>
      <c r="I1589" s="5">
        <f>IFERROR(__xludf.DUMMYFUNCTION("""COMPUTED_VALUE"""),10.0)</f>
        <v>10</v>
      </c>
      <c r="J1589" s="5">
        <f>IFERROR(__xludf.DUMMYFUNCTION("""COMPUTED_VALUE"""),2023.0)</f>
        <v>2023</v>
      </c>
      <c r="N1589" s="6">
        <f>STANDARDIZE(F:F,'Estatística'!$E$2,$M$2)</f>
        <v>-0.9147174237</v>
      </c>
      <c r="O1589" s="6">
        <f>STANDARDIZE(F:F,'Estatística'!$C$2,$L$2)</f>
        <v>0.09584704989</v>
      </c>
    </row>
    <row r="1590" ht="15.75" customHeight="1">
      <c r="A1590" s="1">
        <v>19.0</v>
      </c>
      <c r="B1590" s="2" t="s">
        <v>39</v>
      </c>
      <c r="C1590" s="2" t="s">
        <v>173</v>
      </c>
      <c r="D1590" s="2" t="s">
        <v>19</v>
      </c>
      <c r="E1590" s="2" t="s">
        <v>37</v>
      </c>
      <c r="F1590" s="3">
        <v>11.86</v>
      </c>
      <c r="G1590" s="4">
        <v>45221.0</v>
      </c>
      <c r="H1590" s="5">
        <f>IFERROR(__xludf.DUMMYFUNCTION("SPLIT(G1590,""/"",TRUE)"),22.0)</f>
        <v>22</v>
      </c>
      <c r="I1590" s="5">
        <f>IFERROR(__xludf.DUMMYFUNCTION("""COMPUTED_VALUE"""),10.0)</f>
        <v>10</v>
      </c>
      <c r="J1590" s="5">
        <f>IFERROR(__xludf.DUMMYFUNCTION("""COMPUTED_VALUE"""),2023.0)</f>
        <v>2023</v>
      </c>
      <c r="N1590" s="6">
        <f>STANDARDIZE(F:F,'Estatística'!$E$2,$M$2)</f>
        <v>-0.7497853987</v>
      </c>
      <c r="O1590" s="6">
        <f>STANDARDIZE(F:F,'Estatística'!$C$2,$L$2)</f>
        <v>0.1337047354</v>
      </c>
    </row>
    <row r="1591" ht="15.75" customHeight="1">
      <c r="A1591" s="1">
        <v>57.0</v>
      </c>
      <c r="B1591" s="2" t="s">
        <v>75</v>
      </c>
      <c r="C1591" s="2" t="s">
        <v>170</v>
      </c>
      <c r="D1591" s="2" t="s">
        <v>25</v>
      </c>
      <c r="E1591" s="2" t="s">
        <v>37</v>
      </c>
      <c r="F1591" s="3">
        <v>14.77</v>
      </c>
      <c r="G1591" s="4">
        <v>45221.0</v>
      </c>
      <c r="H1591" s="5">
        <f>IFERROR(__xludf.DUMMYFUNCTION("SPLIT(G1591,""/"",TRUE)"),22.0)</f>
        <v>22</v>
      </c>
      <c r="I1591" s="5">
        <f>IFERROR(__xludf.DUMMYFUNCTION("""COMPUTED_VALUE"""),10.0)</f>
        <v>10</v>
      </c>
      <c r="J1591" s="5">
        <f>IFERROR(__xludf.DUMMYFUNCTION("""COMPUTED_VALUE"""),2023.0)</f>
        <v>2023</v>
      </c>
      <c r="N1591" s="6">
        <f>STANDARDIZE(F:F,'Estatística'!$E$2,$M$2)</f>
        <v>-0.5892662706</v>
      </c>
      <c r="O1591" s="6">
        <f>STANDARDIZE(F:F,'Estatística'!$C$2,$L$2)</f>
        <v>0.1705495062</v>
      </c>
    </row>
    <row r="1592" ht="15.75" customHeight="1">
      <c r="A1592" s="1">
        <v>78.0</v>
      </c>
      <c r="B1592" s="2" t="s">
        <v>23</v>
      </c>
      <c r="C1592" s="2" t="s">
        <v>24</v>
      </c>
      <c r="D1592" s="2" t="s">
        <v>19</v>
      </c>
      <c r="E1592" s="2" t="s">
        <v>20</v>
      </c>
      <c r="F1592" s="3">
        <v>10.88</v>
      </c>
      <c r="G1592" s="4">
        <v>45222.0</v>
      </c>
      <c r="H1592" s="5">
        <f>IFERROR(__xludf.DUMMYFUNCTION("SPLIT(G1592,""/"",TRUE)"),23.0)</f>
        <v>23</v>
      </c>
      <c r="I1592" s="5">
        <f>IFERROR(__xludf.DUMMYFUNCTION("""COMPUTED_VALUE"""),10.0)</f>
        <v>10</v>
      </c>
      <c r="J1592" s="5">
        <f>IFERROR(__xludf.DUMMYFUNCTION("""COMPUTED_VALUE"""),2023.0)</f>
        <v>2023</v>
      </c>
      <c r="N1592" s="6">
        <f>STANDARDIZE(F:F,'Estatística'!$E$2,$M$2)</f>
        <v>-0.8038433868</v>
      </c>
      <c r="O1592" s="6">
        <f>STANDARDIZE(F:F,'Estatística'!$C$2,$L$2)</f>
        <v>0.1212965308</v>
      </c>
    </row>
    <row r="1593" ht="15.75" customHeight="1">
      <c r="A1593" s="1">
        <v>41.0</v>
      </c>
      <c r="B1593" s="2" t="s">
        <v>197</v>
      </c>
      <c r="C1593" s="2" t="s">
        <v>198</v>
      </c>
      <c r="D1593" s="2" t="s">
        <v>19</v>
      </c>
      <c r="E1593" s="2" t="s">
        <v>28</v>
      </c>
      <c r="F1593" s="3">
        <v>37.78</v>
      </c>
      <c r="G1593" s="4">
        <v>45222.0</v>
      </c>
      <c r="H1593" s="5">
        <f>IFERROR(__xludf.DUMMYFUNCTION("SPLIT(G1593,""/"",TRUE)"),23.0)</f>
        <v>23</v>
      </c>
      <c r="I1593" s="5">
        <f>IFERROR(__xludf.DUMMYFUNCTION("""COMPUTED_VALUE"""),10.0)</f>
        <v>10</v>
      </c>
      <c r="J1593" s="5">
        <f>IFERROR(__xludf.DUMMYFUNCTION("""COMPUTED_VALUE"""),2023.0)</f>
        <v>2023</v>
      </c>
      <c r="N1593" s="6">
        <f>STANDARDIZE(F:F,'Estatística'!$E$2,$M$2)</f>
        <v>0.6799932263</v>
      </c>
      <c r="O1593" s="6">
        <f>STANDARDIZE(F:F,'Estatística'!$C$2,$L$2)</f>
        <v>0.4618890858</v>
      </c>
    </row>
    <row r="1594" ht="15.75" customHeight="1">
      <c r="A1594" s="1">
        <v>87.0</v>
      </c>
      <c r="B1594" s="2" t="s">
        <v>223</v>
      </c>
      <c r="C1594" s="2" t="s">
        <v>224</v>
      </c>
      <c r="D1594" s="2" t="s">
        <v>25</v>
      </c>
      <c r="E1594" s="2" t="s">
        <v>37</v>
      </c>
      <c r="F1594" s="3">
        <v>13.91</v>
      </c>
      <c r="G1594" s="4">
        <v>45222.0</v>
      </c>
      <c r="H1594" s="5">
        <f>IFERROR(__xludf.DUMMYFUNCTION("SPLIT(G1594,""/"",TRUE)"),23.0)</f>
        <v>23</v>
      </c>
      <c r="I1594" s="5">
        <f>IFERROR(__xludf.DUMMYFUNCTION("""COMPUTED_VALUE"""),10.0)</f>
        <v>10</v>
      </c>
      <c r="J1594" s="5">
        <f>IFERROR(__xludf.DUMMYFUNCTION("""COMPUTED_VALUE"""),2023.0)</f>
        <v>2023</v>
      </c>
      <c r="N1594" s="6">
        <f>STANDARDIZE(F:F,'Estatística'!$E$2,$M$2)</f>
        <v>-0.6367049133</v>
      </c>
      <c r="O1594" s="6">
        <f>STANDARDIZE(F:F,'Estatística'!$C$2,$L$2)</f>
        <v>0.1596606736</v>
      </c>
    </row>
    <row r="1595" ht="15.75" customHeight="1">
      <c r="A1595" s="1">
        <v>16.0</v>
      </c>
      <c r="B1595" s="2" t="s">
        <v>155</v>
      </c>
      <c r="C1595" s="2" t="s">
        <v>156</v>
      </c>
      <c r="D1595" s="2" t="s">
        <v>25</v>
      </c>
      <c r="E1595" s="2" t="s">
        <v>57</v>
      </c>
      <c r="F1595" s="3">
        <v>17.66</v>
      </c>
      <c r="G1595" s="4">
        <v>45222.0</v>
      </c>
      <c r="H1595" s="5">
        <f>IFERROR(__xludf.DUMMYFUNCTION("SPLIT(G1595,""/"",TRUE)"),23.0)</f>
        <v>23</v>
      </c>
      <c r="I1595" s="5">
        <f>IFERROR(__xludf.DUMMYFUNCTION("""COMPUTED_VALUE"""),10.0)</f>
        <v>10</v>
      </c>
      <c r="J1595" s="5">
        <f>IFERROR(__xludf.DUMMYFUNCTION("""COMPUTED_VALUE"""),2023.0)</f>
        <v>2023</v>
      </c>
      <c r="N1595" s="6">
        <f>STANDARDIZE(F:F,'Estatística'!$E$2,$M$2)</f>
        <v>-0.4298503668</v>
      </c>
      <c r="O1595" s="6">
        <f>STANDARDIZE(F:F,'Estatística'!$C$2,$L$2)</f>
        <v>0.2071410484</v>
      </c>
    </row>
    <row r="1596" ht="15.75" customHeight="1">
      <c r="A1596" s="1">
        <v>75.0</v>
      </c>
      <c r="B1596" s="2" t="s">
        <v>218</v>
      </c>
      <c r="C1596" s="2" t="s">
        <v>219</v>
      </c>
      <c r="D1596" s="2" t="s">
        <v>19</v>
      </c>
      <c r="E1596" s="2" t="s">
        <v>28</v>
      </c>
      <c r="F1596" s="3">
        <v>33.32</v>
      </c>
      <c r="G1596" s="4">
        <v>45222.0</v>
      </c>
      <c r="H1596" s="5">
        <f>IFERROR(__xludf.DUMMYFUNCTION("SPLIT(G1596,""/"",TRUE)"),23.0)</f>
        <v>23</v>
      </c>
      <c r="I1596" s="5">
        <f>IFERROR(__xludf.DUMMYFUNCTION("""COMPUTED_VALUE"""),10.0)</f>
        <v>10</v>
      </c>
      <c r="J1596" s="5">
        <f>IFERROR(__xludf.DUMMYFUNCTION("""COMPUTED_VALUE"""),2023.0)</f>
        <v>2023</v>
      </c>
      <c r="N1596" s="6">
        <f>STANDARDIZE(F:F,'Estatística'!$E$2,$M$2)</f>
        <v>0.4339742191</v>
      </c>
      <c r="O1596" s="6">
        <f>STANDARDIZE(F:F,'Estatística'!$C$2,$L$2)</f>
        <v>0.4054190934</v>
      </c>
    </row>
    <row r="1597" ht="15.75" customHeight="1">
      <c r="A1597" s="1">
        <v>35.0</v>
      </c>
      <c r="B1597" s="2" t="s">
        <v>105</v>
      </c>
      <c r="C1597" s="2" t="s">
        <v>106</v>
      </c>
      <c r="D1597" s="2" t="s">
        <v>25</v>
      </c>
      <c r="E1597" s="2" t="s">
        <v>27</v>
      </c>
      <c r="F1597" s="3">
        <v>11.02</v>
      </c>
      <c r="G1597" s="4">
        <v>45222.0</v>
      </c>
      <c r="H1597" s="5">
        <f>IFERROR(__xludf.DUMMYFUNCTION("SPLIT(G1597,""/"",TRUE)"),23.0)</f>
        <v>23</v>
      </c>
      <c r="I1597" s="5">
        <f>IFERROR(__xludf.DUMMYFUNCTION("""COMPUTED_VALUE"""),10.0)</f>
        <v>10</v>
      </c>
      <c r="J1597" s="5">
        <f>IFERROR(__xludf.DUMMYFUNCTION("""COMPUTED_VALUE"""),2023.0)</f>
        <v>2023</v>
      </c>
      <c r="N1597" s="6">
        <f>STANDARDIZE(F:F,'Estatística'!$E$2,$M$2)</f>
        <v>-0.7961208171</v>
      </c>
      <c r="O1597" s="6">
        <f>STANDARDIZE(F:F,'Estatística'!$C$2,$L$2)</f>
        <v>0.1230691314</v>
      </c>
    </row>
    <row r="1598" ht="15.75" customHeight="1">
      <c r="A1598" s="1">
        <v>84.0</v>
      </c>
      <c r="B1598" s="2" t="s">
        <v>121</v>
      </c>
      <c r="C1598" s="2" t="s">
        <v>122</v>
      </c>
      <c r="D1598" s="2" t="s">
        <v>19</v>
      </c>
      <c r="E1598" s="2" t="s">
        <v>51</v>
      </c>
      <c r="F1598" s="3">
        <v>76.78</v>
      </c>
      <c r="G1598" s="4">
        <v>45222.0</v>
      </c>
      <c r="H1598" s="5">
        <f>IFERROR(__xludf.DUMMYFUNCTION("SPLIT(G1598,""/"",TRUE)"),23.0)</f>
        <v>23</v>
      </c>
      <c r="I1598" s="5">
        <f>IFERROR(__xludf.DUMMYFUNCTION("""COMPUTED_VALUE"""),10.0)</f>
        <v>10</v>
      </c>
      <c r="J1598" s="5">
        <f>IFERROR(__xludf.DUMMYFUNCTION("""COMPUTED_VALUE"""),2023.0)</f>
        <v>2023</v>
      </c>
      <c r="N1598" s="6">
        <f>STANDARDIZE(F:F,'Estatística'!$E$2,$M$2)</f>
        <v>2.831280509</v>
      </c>
      <c r="O1598" s="6">
        <f>STANDARDIZE(F:F,'Estatística'!$C$2,$L$2)</f>
        <v>0.9556849835</v>
      </c>
    </row>
    <row r="1599" ht="15.75" customHeight="1">
      <c r="A1599" s="1">
        <v>74.0</v>
      </c>
      <c r="B1599" s="2" t="s">
        <v>17</v>
      </c>
      <c r="C1599" s="2" t="s">
        <v>104</v>
      </c>
      <c r="D1599" s="2" t="s">
        <v>19</v>
      </c>
      <c r="E1599" s="2" t="s">
        <v>48</v>
      </c>
      <c r="F1599" s="3">
        <v>46.23</v>
      </c>
      <c r="G1599" s="4">
        <v>45222.0</v>
      </c>
      <c r="H1599" s="5">
        <f>IFERROR(__xludf.DUMMYFUNCTION("SPLIT(G1599,""/"",TRUE)"),23.0)</f>
        <v>23</v>
      </c>
      <c r="I1599" s="5">
        <f>IFERROR(__xludf.DUMMYFUNCTION("""COMPUTED_VALUE"""),10.0)</f>
        <v>10</v>
      </c>
      <c r="J1599" s="5">
        <f>IFERROR(__xludf.DUMMYFUNCTION("""COMPUTED_VALUE"""),2023.0)</f>
        <v>2023</v>
      </c>
      <c r="N1599" s="6">
        <f>STANDARDIZE(F:F,'Estatística'!$E$2,$M$2)</f>
        <v>1.146105471</v>
      </c>
      <c r="O1599" s="6">
        <f>STANDARDIZE(F:F,'Estatística'!$C$2,$L$2)</f>
        <v>0.568878197</v>
      </c>
    </row>
    <row r="1600" ht="15.75" customHeight="1">
      <c r="A1600" s="1">
        <v>84.0</v>
      </c>
      <c r="B1600" s="2" t="s">
        <v>121</v>
      </c>
      <c r="C1600" s="2" t="s">
        <v>122</v>
      </c>
      <c r="D1600" s="2" t="s">
        <v>19</v>
      </c>
      <c r="E1600" s="2" t="s">
        <v>20</v>
      </c>
      <c r="F1600" s="3">
        <v>10.46</v>
      </c>
      <c r="G1600" s="4">
        <v>45222.0</v>
      </c>
      <c r="H1600" s="5">
        <f>IFERROR(__xludf.DUMMYFUNCTION("SPLIT(G1600,""/"",TRUE)"),23.0)</f>
        <v>23</v>
      </c>
      <c r="I1600" s="5">
        <f>IFERROR(__xludf.DUMMYFUNCTION("""COMPUTED_VALUE"""),10.0)</f>
        <v>10</v>
      </c>
      <c r="J1600" s="5">
        <f>IFERROR(__xludf.DUMMYFUNCTION("""COMPUTED_VALUE"""),2023.0)</f>
        <v>2023</v>
      </c>
      <c r="N1600" s="6">
        <f>STANDARDIZE(F:F,'Estatística'!$E$2,$M$2)</f>
        <v>-0.827011096</v>
      </c>
      <c r="O1600" s="6">
        <f>STANDARDIZE(F:F,'Estatística'!$C$2,$L$2)</f>
        <v>0.1159787288</v>
      </c>
    </row>
    <row r="1601" ht="15.75" customHeight="1">
      <c r="A1601" s="1">
        <v>57.0</v>
      </c>
      <c r="B1601" s="2" t="s">
        <v>75</v>
      </c>
      <c r="C1601" s="2" t="s">
        <v>170</v>
      </c>
      <c r="D1601" s="2" t="s">
        <v>19</v>
      </c>
      <c r="E1601" s="2" t="s">
        <v>57</v>
      </c>
      <c r="F1601" s="3">
        <v>16.07</v>
      </c>
      <c r="G1601" s="4">
        <v>45222.0</v>
      </c>
      <c r="H1601" s="5">
        <f>IFERROR(__xludf.DUMMYFUNCTION("SPLIT(G1601,""/"",TRUE)"),23.0)</f>
        <v>23</v>
      </c>
      <c r="I1601" s="5">
        <f>IFERROR(__xludf.DUMMYFUNCTION("""COMPUTED_VALUE"""),10.0)</f>
        <v>10</v>
      </c>
      <c r="J1601" s="5">
        <f>IFERROR(__xludf.DUMMYFUNCTION("""COMPUTED_VALUE"""),2023.0)</f>
        <v>2023</v>
      </c>
      <c r="N1601" s="6">
        <f>STANDARDIZE(F:F,'Estatística'!$E$2,$M$2)</f>
        <v>-0.5175566945</v>
      </c>
      <c r="O1601" s="6">
        <f>STANDARDIZE(F:F,'Estatística'!$C$2,$L$2)</f>
        <v>0.1870093695</v>
      </c>
    </row>
    <row r="1602" ht="15.75" customHeight="1">
      <c r="A1602" s="1">
        <v>8.0</v>
      </c>
      <c r="B1602" s="2" t="s">
        <v>88</v>
      </c>
      <c r="C1602" s="2" t="s">
        <v>89</v>
      </c>
      <c r="D1602" s="2" t="s">
        <v>25</v>
      </c>
      <c r="E1602" s="2" t="s">
        <v>36</v>
      </c>
      <c r="F1602" s="3">
        <v>22.67</v>
      </c>
      <c r="G1602" s="4">
        <v>45223.0</v>
      </c>
      <c r="H1602" s="5">
        <f>IFERROR(__xludf.DUMMYFUNCTION("SPLIT(G1602,""/"",TRUE)"),24.0)</f>
        <v>24</v>
      </c>
      <c r="I1602" s="5">
        <f>IFERROR(__xludf.DUMMYFUNCTION("""COMPUTED_VALUE"""),10.0)</f>
        <v>10</v>
      </c>
      <c r="J1602" s="5">
        <f>IFERROR(__xludf.DUMMYFUNCTION("""COMPUTED_VALUE"""),2023.0)</f>
        <v>2023</v>
      </c>
      <c r="N1602" s="6">
        <f>STANDARDIZE(F:F,'Estatística'!$E$2,$M$2)</f>
        <v>-0.1534926928</v>
      </c>
      <c r="O1602" s="6">
        <f>STANDARDIZE(F:F,'Estatística'!$C$2,$L$2)</f>
        <v>0.2705748291</v>
      </c>
    </row>
    <row r="1603" ht="15.75" customHeight="1">
      <c r="A1603" s="1">
        <v>65.0</v>
      </c>
      <c r="B1603" s="2" t="s">
        <v>189</v>
      </c>
      <c r="C1603" s="2" t="s">
        <v>190</v>
      </c>
      <c r="D1603" s="2" t="s">
        <v>19</v>
      </c>
      <c r="E1603" s="2" t="s">
        <v>31</v>
      </c>
      <c r="F1603" s="3">
        <v>15.62</v>
      </c>
      <c r="G1603" s="4">
        <v>45223.0</v>
      </c>
      <c r="H1603" s="5">
        <f>IFERROR(__xludf.DUMMYFUNCTION("SPLIT(G1603,""/"",TRUE)"),24.0)</f>
        <v>24</v>
      </c>
      <c r="I1603" s="5">
        <f>IFERROR(__xludf.DUMMYFUNCTION("""COMPUTED_VALUE"""),10.0)</f>
        <v>10</v>
      </c>
      <c r="J1603" s="5">
        <f>IFERROR(__xludf.DUMMYFUNCTION("""COMPUTED_VALUE"""),2023.0)</f>
        <v>2023</v>
      </c>
      <c r="N1603" s="6">
        <f>STANDARDIZE(F:F,'Estatística'!$E$2,$M$2)</f>
        <v>-0.5423792401</v>
      </c>
      <c r="O1603" s="6">
        <f>STANDARDIZE(F:F,'Estatística'!$C$2,$L$2)</f>
        <v>0.1813117245</v>
      </c>
    </row>
    <row r="1604" ht="15.75" customHeight="1">
      <c r="A1604" s="1">
        <v>69.0</v>
      </c>
      <c r="B1604" s="2" t="s">
        <v>88</v>
      </c>
      <c r="C1604" s="2" t="s">
        <v>125</v>
      </c>
      <c r="D1604" s="2" t="s">
        <v>25</v>
      </c>
      <c r="E1604" s="2" t="s">
        <v>52</v>
      </c>
      <c r="F1604" s="3">
        <v>29.28</v>
      </c>
      <c r="G1604" s="4">
        <v>45223.0</v>
      </c>
      <c r="H1604" s="5">
        <f>IFERROR(__xludf.DUMMYFUNCTION("SPLIT(G1604,""/"",TRUE)"),24.0)</f>
        <v>24</v>
      </c>
      <c r="I1604" s="5">
        <f>IFERROR(__xludf.DUMMYFUNCTION("""COMPUTED_VALUE"""),10.0)</f>
        <v>10</v>
      </c>
      <c r="J1604" s="5">
        <f>IFERROR(__xludf.DUMMYFUNCTION("""COMPUTED_VALUE"""),2023.0)</f>
        <v>2023</v>
      </c>
      <c r="N1604" s="6">
        <f>STANDARDIZE(F:F,'Estatística'!$E$2,$M$2)</f>
        <v>0.2111229211</v>
      </c>
      <c r="O1604" s="6">
        <f>STANDARDIZE(F:F,'Estatística'!$C$2,$L$2)</f>
        <v>0.354266903</v>
      </c>
    </row>
    <row r="1605" ht="15.75" customHeight="1">
      <c r="A1605" s="1">
        <v>77.0</v>
      </c>
      <c r="B1605" s="2" t="s">
        <v>17</v>
      </c>
      <c r="C1605" s="2" t="s">
        <v>149</v>
      </c>
      <c r="D1605" s="2" t="s">
        <v>19</v>
      </c>
      <c r="E1605" s="2" t="s">
        <v>21</v>
      </c>
      <c r="F1605" s="3">
        <v>14.81</v>
      </c>
      <c r="G1605" s="4">
        <v>45223.0</v>
      </c>
      <c r="H1605" s="5">
        <f>IFERROR(__xludf.DUMMYFUNCTION("SPLIT(G1605,""/"",TRUE)"),24.0)</f>
        <v>24</v>
      </c>
      <c r="I1605" s="5">
        <f>IFERROR(__xludf.DUMMYFUNCTION("""COMPUTED_VALUE"""),10.0)</f>
        <v>10</v>
      </c>
      <c r="J1605" s="5">
        <f>IFERROR(__xludf.DUMMYFUNCTION("""COMPUTED_VALUE"""),2023.0)</f>
        <v>2023</v>
      </c>
      <c r="N1605" s="6">
        <f>STANDARDIZE(F:F,'Estatística'!$E$2,$M$2)</f>
        <v>-0.5870598221</v>
      </c>
      <c r="O1605" s="6">
        <f>STANDARDIZE(F:F,'Estatística'!$C$2,$L$2)</f>
        <v>0.1710559635</v>
      </c>
    </row>
    <row r="1606" ht="15.75" customHeight="1">
      <c r="A1606" s="1">
        <v>35.0</v>
      </c>
      <c r="B1606" s="2" t="s">
        <v>105</v>
      </c>
      <c r="C1606" s="2" t="s">
        <v>106</v>
      </c>
      <c r="D1606" s="2" t="s">
        <v>25</v>
      </c>
      <c r="E1606" s="2" t="s">
        <v>21</v>
      </c>
      <c r="F1606" s="3">
        <v>13.9</v>
      </c>
      <c r="G1606" s="4">
        <v>45223.0</v>
      </c>
      <c r="H1606" s="5">
        <f>IFERROR(__xludf.DUMMYFUNCTION("SPLIT(G1606,""/"",TRUE)"),24.0)</f>
        <v>24</v>
      </c>
      <c r="I1606" s="5">
        <f>IFERROR(__xludf.DUMMYFUNCTION("""COMPUTED_VALUE"""),10.0)</f>
        <v>10</v>
      </c>
      <c r="J1606" s="5">
        <f>IFERROR(__xludf.DUMMYFUNCTION("""COMPUTED_VALUE"""),2023.0)</f>
        <v>2023</v>
      </c>
      <c r="N1606" s="6">
        <f>STANDARDIZE(F:F,'Estatística'!$E$2,$M$2)</f>
        <v>-0.6372565254</v>
      </c>
      <c r="O1606" s="6">
        <f>STANDARDIZE(F:F,'Estatística'!$C$2,$L$2)</f>
        <v>0.1595340593</v>
      </c>
    </row>
    <row r="1607" ht="15.75" customHeight="1">
      <c r="A1607" s="1">
        <v>19.0</v>
      </c>
      <c r="B1607" s="2" t="s">
        <v>39</v>
      </c>
      <c r="C1607" s="2" t="s">
        <v>173</v>
      </c>
      <c r="D1607" s="2" t="s">
        <v>19</v>
      </c>
      <c r="E1607" s="2" t="s">
        <v>31</v>
      </c>
      <c r="F1607" s="3">
        <v>15.77</v>
      </c>
      <c r="G1607" s="4">
        <v>45223.0</v>
      </c>
      <c r="H1607" s="5">
        <f>IFERROR(__xludf.DUMMYFUNCTION("SPLIT(G1607,""/"",TRUE)"),24.0)</f>
        <v>24</v>
      </c>
      <c r="I1607" s="5">
        <f>IFERROR(__xludf.DUMMYFUNCTION("""COMPUTED_VALUE"""),10.0)</f>
        <v>10</v>
      </c>
      <c r="J1607" s="5">
        <f>IFERROR(__xludf.DUMMYFUNCTION("""COMPUTED_VALUE"""),2023.0)</f>
        <v>2023</v>
      </c>
      <c r="N1607" s="6">
        <f>STANDARDIZE(F:F,'Estatística'!$E$2,$M$2)</f>
        <v>-0.5341050582</v>
      </c>
      <c r="O1607" s="6">
        <f>STANDARDIZE(F:F,'Estatística'!$C$2,$L$2)</f>
        <v>0.1832109395</v>
      </c>
    </row>
    <row r="1608" ht="15.75" customHeight="1">
      <c r="A1608" s="1">
        <v>12.0</v>
      </c>
      <c r="B1608" s="2" t="s">
        <v>168</v>
      </c>
      <c r="C1608" s="2" t="s">
        <v>169</v>
      </c>
      <c r="D1608" s="2" t="s">
        <v>19</v>
      </c>
      <c r="E1608" s="2" t="s">
        <v>32</v>
      </c>
      <c r="F1608" s="3">
        <v>48.63</v>
      </c>
      <c r="G1608" s="4">
        <v>45223.0</v>
      </c>
      <c r="H1608" s="5">
        <f>IFERROR(__xludf.DUMMYFUNCTION("SPLIT(G1608,""/"",TRUE)"),24.0)</f>
        <v>24</v>
      </c>
      <c r="I1608" s="5">
        <f>IFERROR(__xludf.DUMMYFUNCTION("""COMPUTED_VALUE"""),10.0)</f>
        <v>10</v>
      </c>
      <c r="J1608" s="5">
        <f>IFERROR(__xludf.DUMMYFUNCTION("""COMPUTED_VALUE"""),2023.0)</f>
        <v>2023</v>
      </c>
      <c r="N1608" s="6">
        <f>STANDARDIZE(F:F,'Estatística'!$E$2,$M$2)</f>
        <v>1.278492381</v>
      </c>
      <c r="O1608" s="6">
        <f>STANDARDIZE(F:F,'Estatística'!$C$2,$L$2)</f>
        <v>0.5992656369</v>
      </c>
    </row>
    <row r="1609" ht="15.75" customHeight="1">
      <c r="A1609" s="1">
        <v>15.0</v>
      </c>
      <c r="B1609" s="2" t="s">
        <v>53</v>
      </c>
      <c r="C1609" s="2" t="s">
        <v>54</v>
      </c>
      <c r="D1609" s="2" t="s">
        <v>25</v>
      </c>
      <c r="E1609" s="2" t="s">
        <v>48</v>
      </c>
      <c r="F1609" s="3">
        <v>65.88</v>
      </c>
      <c r="G1609" s="4">
        <v>45224.0</v>
      </c>
      <c r="H1609" s="5">
        <f>IFERROR(__xludf.DUMMYFUNCTION("SPLIT(G1609,""/"",TRUE)"),25.0)</f>
        <v>25</v>
      </c>
      <c r="I1609" s="5">
        <f>IFERROR(__xludf.DUMMYFUNCTION("""COMPUTED_VALUE"""),10.0)</f>
        <v>10</v>
      </c>
      <c r="J1609" s="5">
        <f>IFERROR(__xludf.DUMMYFUNCTION("""COMPUTED_VALUE"""),2023.0)</f>
        <v>2023</v>
      </c>
      <c r="N1609" s="6">
        <f>STANDARDIZE(F:F,'Estatística'!$E$2,$M$2)</f>
        <v>2.230023294</v>
      </c>
      <c r="O1609" s="6">
        <f>STANDARDIZE(F:F,'Estatística'!$C$2,$L$2)</f>
        <v>0.8176753609</v>
      </c>
    </row>
    <row r="1610" ht="15.75" customHeight="1">
      <c r="A1610" s="1">
        <v>68.0</v>
      </c>
      <c r="B1610" s="2" t="s">
        <v>39</v>
      </c>
      <c r="C1610" s="2" t="s">
        <v>40</v>
      </c>
      <c r="D1610" s="2" t="s">
        <v>25</v>
      </c>
      <c r="E1610" s="2" t="s">
        <v>31</v>
      </c>
      <c r="F1610" s="3">
        <v>14.53</v>
      </c>
      <c r="G1610" s="4">
        <v>45224.0</v>
      </c>
      <c r="H1610" s="5">
        <f>IFERROR(__xludf.DUMMYFUNCTION("SPLIT(G1610,""/"",TRUE)"),25.0)</f>
        <v>25</v>
      </c>
      <c r="I1610" s="5">
        <f>IFERROR(__xludf.DUMMYFUNCTION("""COMPUTED_VALUE"""),10.0)</f>
        <v>10</v>
      </c>
      <c r="J1610" s="5">
        <f>IFERROR(__xludf.DUMMYFUNCTION("""COMPUTED_VALUE"""),2023.0)</f>
        <v>2023</v>
      </c>
      <c r="N1610" s="6">
        <f>STANDARDIZE(F:F,'Estatística'!$E$2,$M$2)</f>
        <v>-0.6025049616</v>
      </c>
      <c r="O1610" s="6">
        <f>STANDARDIZE(F:F,'Estatística'!$C$2,$L$2)</f>
        <v>0.1675107622</v>
      </c>
    </row>
    <row r="1611" ht="15.75" customHeight="1">
      <c r="A1611" s="1">
        <v>30.0</v>
      </c>
      <c r="B1611" s="2" t="s">
        <v>17</v>
      </c>
      <c r="C1611" s="2" t="s">
        <v>18</v>
      </c>
      <c r="D1611" s="2" t="s">
        <v>25</v>
      </c>
      <c r="E1611" s="2" t="s">
        <v>20</v>
      </c>
      <c r="F1611" s="3">
        <v>10.18</v>
      </c>
      <c r="G1611" s="4">
        <v>45224.0</v>
      </c>
      <c r="H1611" s="5">
        <f>IFERROR(__xludf.DUMMYFUNCTION("SPLIT(G1611,""/"",TRUE)"),25.0)</f>
        <v>25</v>
      </c>
      <c r="I1611" s="5">
        <f>IFERROR(__xludf.DUMMYFUNCTION("""COMPUTED_VALUE"""),10.0)</f>
        <v>10</v>
      </c>
      <c r="J1611" s="5">
        <f>IFERROR(__xludf.DUMMYFUNCTION("""COMPUTED_VALUE"""),2023.0)</f>
        <v>2023</v>
      </c>
      <c r="N1611" s="6">
        <f>STANDARDIZE(F:F,'Estatística'!$E$2,$M$2)</f>
        <v>-0.8424562355</v>
      </c>
      <c r="O1611" s="6">
        <f>STANDARDIZE(F:F,'Estatística'!$C$2,$L$2)</f>
        <v>0.1124335275</v>
      </c>
    </row>
    <row r="1612" ht="15.75" customHeight="1">
      <c r="A1612" s="1">
        <v>94.0</v>
      </c>
      <c r="B1612" s="2" t="s">
        <v>187</v>
      </c>
      <c r="C1612" s="2" t="s">
        <v>217</v>
      </c>
      <c r="D1612" s="2" t="s">
        <v>25</v>
      </c>
      <c r="E1612" s="2" t="s">
        <v>44</v>
      </c>
      <c r="F1612" s="3">
        <v>36.23</v>
      </c>
      <c r="G1612" s="4">
        <v>45224.0</v>
      </c>
      <c r="H1612" s="5">
        <f>IFERROR(__xludf.DUMMYFUNCTION("SPLIT(G1612,""/"",TRUE)"),25.0)</f>
        <v>25</v>
      </c>
      <c r="I1612" s="5">
        <f>IFERROR(__xludf.DUMMYFUNCTION("""COMPUTED_VALUE"""),10.0)</f>
        <v>10</v>
      </c>
      <c r="J1612" s="5">
        <f>IFERROR(__xludf.DUMMYFUNCTION("""COMPUTED_VALUE"""),2023.0)</f>
        <v>2023</v>
      </c>
      <c r="N1612" s="6">
        <f>STANDARDIZE(F:F,'Estatística'!$E$2,$M$2)</f>
        <v>0.5944933471</v>
      </c>
      <c r="O1612" s="6">
        <f>STANDARDIZE(F:F,'Estatística'!$C$2,$L$2)</f>
        <v>0.4422638643</v>
      </c>
    </row>
    <row r="1613" ht="15.75" customHeight="1">
      <c r="A1613" s="1">
        <v>43.0</v>
      </c>
      <c r="B1613" s="2" t="s">
        <v>77</v>
      </c>
      <c r="C1613" s="2" t="s">
        <v>78</v>
      </c>
      <c r="D1613" s="2" t="s">
        <v>25</v>
      </c>
      <c r="E1613" s="2" t="s">
        <v>36</v>
      </c>
      <c r="F1613" s="3">
        <v>35.76</v>
      </c>
      <c r="G1613" s="4">
        <v>45224.0</v>
      </c>
      <c r="H1613" s="5">
        <f>IFERROR(__xludf.DUMMYFUNCTION("SPLIT(G1613,""/"",TRUE)"),25.0)</f>
        <v>25</v>
      </c>
      <c r="I1613" s="5">
        <f>IFERROR(__xludf.DUMMYFUNCTION("""COMPUTED_VALUE"""),10.0)</f>
        <v>10</v>
      </c>
      <c r="J1613" s="5">
        <f>IFERROR(__xludf.DUMMYFUNCTION("""COMPUTED_VALUE"""),2023.0)</f>
        <v>2023</v>
      </c>
      <c r="N1613" s="6">
        <f>STANDARDIZE(F:F,'Estatística'!$E$2,$M$2)</f>
        <v>0.5685675773</v>
      </c>
      <c r="O1613" s="6">
        <f>STANDARDIZE(F:F,'Estatística'!$C$2,$L$2)</f>
        <v>0.4363129906</v>
      </c>
    </row>
    <row r="1614" ht="15.75" customHeight="1">
      <c r="A1614" s="1">
        <v>81.0</v>
      </c>
      <c r="B1614" s="2" t="s">
        <v>49</v>
      </c>
      <c r="C1614" s="2" t="s">
        <v>50</v>
      </c>
      <c r="D1614" s="2" t="s">
        <v>25</v>
      </c>
      <c r="E1614" s="2" t="s">
        <v>20</v>
      </c>
      <c r="F1614" s="3">
        <v>10.18</v>
      </c>
      <c r="G1614" s="4">
        <v>45224.0</v>
      </c>
      <c r="H1614" s="5">
        <f>IFERROR(__xludf.DUMMYFUNCTION("SPLIT(G1614,""/"",TRUE)"),25.0)</f>
        <v>25</v>
      </c>
      <c r="I1614" s="5">
        <f>IFERROR(__xludf.DUMMYFUNCTION("""COMPUTED_VALUE"""),10.0)</f>
        <v>10</v>
      </c>
      <c r="J1614" s="5">
        <f>IFERROR(__xludf.DUMMYFUNCTION("""COMPUTED_VALUE"""),2023.0)</f>
        <v>2023</v>
      </c>
      <c r="N1614" s="6">
        <f>STANDARDIZE(F:F,'Estatística'!$E$2,$M$2)</f>
        <v>-0.8424562355</v>
      </c>
      <c r="O1614" s="6">
        <f>STANDARDIZE(F:F,'Estatística'!$C$2,$L$2)</f>
        <v>0.1124335275</v>
      </c>
    </row>
    <row r="1615" ht="15.75" customHeight="1">
      <c r="A1615" s="1">
        <v>36.0</v>
      </c>
      <c r="B1615" s="2" t="s">
        <v>75</v>
      </c>
      <c r="C1615" s="2" t="s">
        <v>76</v>
      </c>
      <c r="D1615" s="2" t="s">
        <v>19</v>
      </c>
      <c r="E1615" s="2" t="s">
        <v>51</v>
      </c>
      <c r="F1615" s="3">
        <v>69.53</v>
      </c>
      <c r="G1615" s="4">
        <v>45225.0</v>
      </c>
      <c r="H1615" s="5">
        <f>IFERROR(__xludf.DUMMYFUNCTION("SPLIT(G1615,""/"",TRUE)"),26.0)</f>
        <v>26</v>
      </c>
      <c r="I1615" s="5">
        <f>IFERROR(__xludf.DUMMYFUNCTION("""COMPUTED_VALUE"""),10.0)</f>
        <v>10</v>
      </c>
      <c r="J1615" s="5">
        <f>IFERROR(__xludf.DUMMYFUNCTION("""COMPUTED_VALUE"""),2023.0)</f>
        <v>2023</v>
      </c>
      <c r="N1615" s="6">
        <f>STANDARDIZE(F:F,'Estatística'!$E$2,$M$2)</f>
        <v>2.431361719</v>
      </c>
      <c r="O1615" s="6">
        <f>STANDARDIZE(F:F,'Estatística'!$C$2,$L$2)</f>
        <v>0.8638895923</v>
      </c>
    </row>
    <row r="1616" ht="15.75" customHeight="1">
      <c r="A1616" s="1">
        <v>52.0</v>
      </c>
      <c r="B1616" s="2" t="s">
        <v>161</v>
      </c>
      <c r="C1616" s="2" t="s">
        <v>162</v>
      </c>
      <c r="D1616" s="2" t="s">
        <v>19</v>
      </c>
      <c r="E1616" s="2" t="s">
        <v>31</v>
      </c>
      <c r="F1616" s="3">
        <v>14.77</v>
      </c>
      <c r="G1616" s="4">
        <v>45225.0</v>
      </c>
      <c r="H1616" s="5">
        <f>IFERROR(__xludf.DUMMYFUNCTION("SPLIT(G1616,""/"",TRUE)"),26.0)</f>
        <v>26</v>
      </c>
      <c r="I1616" s="5">
        <f>IFERROR(__xludf.DUMMYFUNCTION("""COMPUTED_VALUE"""),10.0)</f>
        <v>10</v>
      </c>
      <c r="J1616" s="5">
        <f>IFERROR(__xludf.DUMMYFUNCTION("""COMPUTED_VALUE"""),2023.0)</f>
        <v>2023</v>
      </c>
      <c r="N1616" s="6">
        <f>STANDARDIZE(F:F,'Estatística'!$E$2,$M$2)</f>
        <v>-0.5892662706</v>
      </c>
      <c r="O1616" s="6">
        <f>STANDARDIZE(F:F,'Estatística'!$C$2,$L$2)</f>
        <v>0.1705495062</v>
      </c>
    </row>
    <row r="1617" ht="15.75" customHeight="1">
      <c r="A1617" s="1">
        <v>61.0</v>
      </c>
      <c r="B1617" s="2" t="s">
        <v>86</v>
      </c>
      <c r="C1617" s="2" t="s">
        <v>87</v>
      </c>
      <c r="D1617" s="2" t="s">
        <v>19</v>
      </c>
      <c r="E1617" s="2" t="s">
        <v>31</v>
      </c>
      <c r="F1617" s="3">
        <v>18.69</v>
      </c>
      <c r="G1617" s="4">
        <v>45225.0</v>
      </c>
      <c r="H1617" s="5">
        <f>IFERROR(__xludf.DUMMYFUNCTION("SPLIT(G1617,""/"",TRUE)"),26.0)</f>
        <v>26</v>
      </c>
      <c r="I1617" s="5">
        <f>IFERROR(__xludf.DUMMYFUNCTION("""COMPUTED_VALUE"""),10.0)</f>
        <v>10</v>
      </c>
      <c r="J1617" s="5">
        <f>IFERROR(__xludf.DUMMYFUNCTION("""COMPUTED_VALUE"""),2023.0)</f>
        <v>2023</v>
      </c>
      <c r="N1617" s="6">
        <f>STANDARDIZE(F:F,'Estatística'!$E$2,$M$2)</f>
        <v>-0.3730343181</v>
      </c>
      <c r="O1617" s="6">
        <f>STANDARDIZE(F:F,'Estatística'!$C$2,$L$2)</f>
        <v>0.2201823246</v>
      </c>
    </row>
    <row r="1618" ht="15.75" customHeight="1">
      <c r="A1618" s="1">
        <v>26.0</v>
      </c>
      <c r="B1618" s="2" t="s">
        <v>191</v>
      </c>
      <c r="C1618" s="2" t="s">
        <v>192</v>
      </c>
      <c r="D1618" s="2" t="s">
        <v>25</v>
      </c>
      <c r="E1618" s="2" t="s">
        <v>26</v>
      </c>
      <c r="F1618" s="3">
        <v>52.9</v>
      </c>
      <c r="G1618" s="4">
        <v>45225.0</v>
      </c>
      <c r="H1618" s="5">
        <f>IFERROR(__xludf.DUMMYFUNCTION("SPLIT(G1618,""/"",TRUE)"),26.0)</f>
        <v>26</v>
      </c>
      <c r="I1618" s="5">
        <f>IFERROR(__xludf.DUMMYFUNCTION("""COMPUTED_VALUE"""),10.0)</f>
        <v>10</v>
      </c>
      <c r="J1618" s="5">
        <f>IFERROR(__xludf.DUMMYFUNCTION("""COMPUTED_VALUE"""),2023.0)</f>
        <v>2023</v>
      </c>
      <c r="N1618" s="6">
        <f>STANDARDIZE(F:F,'Estatística'!$E$2,$M$2)</f>
        <v>1.514030758</v>
      </c>
      <c r="O1618" s="6">
        <f>STANDARDIZE(F:F,'Estatística'!$C$2,$L$2)</f>
        <v>0.653329957</v>
      </c>
    </row>
    <row r="1619" ht="15.75" customHeight="1">
      <c r="A1619" s="1">
        <v>65.0</v>
      </c>
      <c r="B1619" s="2" t="s">
        <v>189</v>
      </c>
      <c r="C1619" s="2" t="s">
        <v>190</v>
      </c>
      <c r="D1619" s="2" t="s">
        <v>25</v>
      </c>
      <c r="E1619" s="2" t="s">
        <v>70</v>
      </c>
      <c r="F1619" s="3">
        <v>10.62</v>
      </c>
      <c r="G1619" s="4">
        <v>45225.0</v>
      </c>
      <c r="H1619" s="5">
        <f>IFERROR(__xludf.DUMMYFUNCTION("SPLIT(G1619,""/"",TRUE)"),26.0)</f>
        <v>26</v>
      </c>
      <c r="I1619" s="5">
        <f>IFERROR(__xludf.DUMMYFUNCTION("""COMPUTED_VALUE"""),10.0)</f>
        <v>10</v>
      </c>
      <c r="J1619" s="5">
        <f>IFERROR(__xludf.DUMMYFUNCTION("""COMPUTED_VALUE"""),2023.0)</f>
        <v>2023</v>
      </c>
      <c r="N1619" s="6">
        <f>STANDARDIZE(F:F,'Estatística'!$E$2,$M$2)</f>
        <v>-0.818185302</v>
      </c>
      <c r="O1619" s="6">
        <f>STANDARDIZE(F:F,'Estatística'!$C$2,$L$2)</f>
        <v>0.1180045581</v>
      </c>
    </row>
    <row r="1620" ht="15.75" customHeight="1">
      <c r="A1620" s="1">
        <v>20.0</v>
      </c>
      <c r="B1620" s="2" t="s">
        <v>141</v>
      </c>
      <c r="C1620" s="2" t="s">
        <v>142</v>
      </c>
      <c r="D1620" s="2" t="s">
        <v>25</v>
      </c>
      <c r="E1620" s="2" t="s">
        <v>57</v>
      </c>
      <c r="F1620" s="3">
        <v>23.67</v>
      </c>
      <c r="G1620" s="4">
        <v>45225.0</v>
      </c>
      <c r="H1620" s="5">
        <f>IFERROR(__xludf.DUMMYFUNCTION("SPLIT(G1620,""/"",TRUE)"),26.0)</f>
        <v>26</v>
      </c>
      <c r="I1620" s="5">
        <f>IFERROR(__xludf.DUMMYFUNCTION("""COMPUTED_VALUE"""),10.0)</f>
        <v>10</v>
      </c>
      <c r="J1620" s="5">
        <f>IFERROR(__xludf.DUMMYFUNCTION("""COMPUTED_VALUE"""),2023.0)</f>
        <v>2023</v>
      </c>
      <c r="N1620" s="6">
        <f>STANDARDIZE(F:F,'Estatística'!$E$2,$M$2)</f>
        <v>-0.09833148042</v>
      </c>
      <c r="O1620" s="6">
        <f>STANDARDIZE(F:F,'Estatística'!$C$2,$L$2)</f>
        <v>0.2832362623</v>
      </c>
    </row>
    <row r="1621" ht="15.75" customHeight="1">
      <c r="A1621" s="1">
        <v>11.0</v>
      </c>
      <c r="B1621" s="2" t="s">
        <v>207</v>
      </c>
      <c r="C1621" s="2" t="s">
        <v>208</v>
      </c>
      <c r="D1621" s="2" t="s">
        <v>19</v>
      </c>
      <c r="E1621" s="2" t="s">
        <v>45</v>
      </c>
      <c r="F1621" s="3">
        <v>2.93</v>
      </c>
      <c r="G1621" s="4">
        <v>45226.0</v>
      </c>
      <c r="H1621" s="5">
        <f>IFERROR(__xludf.DUMMYFUNCTION("SPLIT(G1621,""/"",TRUE)"),27.0)</f>
        <v>27</v>
      </c>
      <c r="I1621" s="5">
        <f>IFERROR(__xludf.DUMMYFUNCTION("""COMPUTED_VALUE"""),10.0)</f>
        <v>10</v>
      </c>
      <c r="J1621" s="5">
        <f>IFERROR(__xludf.DUMMYFUNCTION("""COMPUTED_VALUE"""),2023.0)</f>
        <v>2023</v>
      </c>
      <c r="N1621" s="6">
        <f>STANDARDIZE(F:F,'Estatística'!$E$2,$M$2)</f>
        <v>-1.242375025</v>
      </c>
      <c r="O1621" s="6">
        <f>STANDARDIZE(F:F,'Estatística'!$C$2,$L$2)</f>
        <v>0.02063813624</v>
      </c>
    </row>
    <row r="1622" ht="15.75" customHeight="1">
      <c r="A1622" s="1">
        <v>34.0</v>
      </c>
      <c r="B1622" s="2" t="s">
        <v>157</v>
      </c>
      <c r="C1622" s="2" t="s">
        <v>158</v>
      </c>
      <c r="D1622" s="2" t="s">
        <v>19</v>
      </c>
      <c r="E1622" s="2" t="s">
        <v>51</v>
      </c>
      <c r="F1622" s="3">
        <v>72.92</v>
      </c>
      <c r="G1622" s="4">
        <v>45226.0</v>
      </c>
      <c r="H1622" s="5">
        <f>IFERROR(__xludf.DUMMYFUNCTION("SPLIT(G1622,""/"",TRUE)"),27.0)</f>
        <v>27</v>
      </c>
      <c r="I1622" s="5">
        <f>IFERROR(__xludf.DUMMYFUNCTION("""COMPUTED_VALUE"""),10.0)</f>
        <v>10</v>
      </c>
      <c r="J1622" s="5">
        <f>IFERROR(__xludf.DUMMYFUNCTION("""COMPUTED_VALUE"""),2023.0)</f>
        <v>2023</v>
      </c>
      <c r="N1622" s="6">
        <f>STANDARDIZE(F:F,'Estatística'!$E$2,$M$2)</f>
        <v>2.618358229</v>
      </c>
      <c r="O1622" s="6">
        <f>STANDARDIZE(F:F,'Estatística'!$C$2,$L$2)</f>
        <v>0.9068118511</v>
      </c>
    </row>
    <row r="1623" ht="15.75" customHeight="1">
      <c r="A1623" s="1">
        <v>27.0</v>
      </c>
      <c r="B1623" s="2" t="s">
        <v>153</v>
      </c>
      <c r="C1623" s="2" t="s">
        <v>154</v>
      </c>
      <c r="D1623" s="2" t="s">
        <v>25</v>
      </c>
      <c r="E1623" s="2" t="s">
        <v>57</v>
      </c>
      <c r="F1623" s="3">
        <v>18.28</v>
      </c>
      <c r="G1623" s="4">
        <v>45226.0</v>
      </c>
      <c r="H1623" s="5">
        <f>IFERROR(__xludf.DUMMYFUNCTION("SPLIT(G1623,""/"",TRUE)"),27.0)</f>
        <v>27</v>
      </c>
      <c r="I1623" s="5">
        <f>IFERROR(__xludf.DUMMYFUNCTION("""COMPUTED_VALUE"""),10.0)</f>
        <v>10</v>
      </c>
      <c r="J1623" s="5">
        <f>IFERROR(__xludf.DUMMYFUNCTION("""COMPUTED_VALUE"""),2023.0)</f>
        <v>2023</v>
      </c>
      <c r="N1623" s="6">
        <f>STANDARDIZE(F:F,'Estatística'!$E$2,$M$2)</f>
        <v>-0.3956504152</v>
      </c>
      <c r="O1623" s="6">
        <f>STANDARDIZE(F:F,'Estatística'!$C$2,$L$2)</f>
        <v>0.214991137</v>
      </c>
    </row>
    <row r="1624" ht="15.75" customHeight="1">
      <c r="A1624" s="1">
        <v>47.0</v>
      </c>
      <c r="B1624" s="2" t="s">
        <v>100</v>
      </c>
      <c r="C1624" s="2" t="s">
        <v>101</v>
      </c>
      <c r="D1624" s="2" t="s">
        <v>25</v>
      </c>
      <c r="E1624" s="2" t="s">
        <v>27</v>
      </c>
      <c r="F1624" s="3">
        <v>10.89</v>
      </c>
      <c r="G1624" s="4">
        <v>45226.0</v>
      </c>
      <c r="H1624" s="5">
        <f>IFERROR(__xludf.DUMMYFUNCTION("SPLIT(G1624,""/"",TRUE)"),27.0)</f>
        <v>27</v>
      </c>
      <c r="I1624" s="5">
        <f>IFERROR(__xludf.DUMMYFUNCTION("""COMPUTED_VALUE"""),10.0)</f>
        <v>10</v>
      </c>
      <c r="J1624" s="5">
        <f>IFERROR(__xludf.DUMMYFUNCTION("""COMPUTED_VALUE"""),2023.0)</f>
        <v>2023</v>
      </c>
      <c r="N1624" s="6">
        <f>STANDARDIZE(F:F,'Estatística'!$E$2,$M$2)</f>
        <v>-0.8032917747</v>
      </c>
      <c r="O1624" s="6">
        <f>STANDARDIZE(F:F,'Estatística'!$C$2,$L$2)</f>
        <v>0.1214231451</v>
      </c>
    </row>
    <row r="1625" ht="15.75" customHeight="1">
      <c r="A1625" s="1">
        <v>24.0</v>
      </c>
      <c r="B1625" s="2" t="s">
        <v>119</v>
      </c>
      <c r="C1625" s="2" t="s">
        <v>120</v>
      </c>
      <c r="D1625" s="2" t="s">
        <v>19</v>
      </c>
      <c r="E1625" s="2" t="s">
        <v>44</v>
      </c>
      <c r="F1625" s="3">
        <v>31.01</v>
      </c>
      <c r="G1625" s="4">
        <v>45226.0</v>
      </c>
      <c r="H1625" s="5">
        <f>IFERROR(__xludf.DUMMYFUNCTION("SPLIT(G1625,""/"",TRUE)"),27.0)</f>
        <v>27</v>
      </c>
      <c r="I1625" s="5">
        <f>IFERROR(__xludf.DUMMYFUNCTION("""COMPUTED_VALUE"""),10.0)</f>
        <v>10</v>
      </c>
      <c r="J1625" s="5">
        <f>IFERROR(__xludf.DUMMYFUNCTION("""COMPUTED_VALUE"""),2023.0)</f>
        <v>2023</v>
      </c>
      <c r="N1625" s="6">
        <f>STANDARDIZE(F:F,'Estatística'!$E$2,$M$2)</f>
        <v>0.3065518185</v>
      </c>
      <c r="O1625" s="6">
        <f>STANDARDIZE(F:F,'Estatística'!$C$2,$L$2)</f>
        <v>0.3761711826</v>
      </c>
    </row>
    <row r="1626" ht="15.75" customHeight="1">
      <c r="A1626" s="1">
        <v>49.0</v>
      </c>
      <c r="B1626" s="2" t="s">
        <v>159</v>
      </c>
      <c r="C1626" s="2" t="s">
        <v>160</v>
      </c>
      <c r="D1626" s="2" t="s">
        <v>25</v>
      </c>
      <c r="E1626" s="2" t="s">
        <v>26</v>
      </c>
      <c r="F1626" s="3">
        <v>49.78</v>
      </c>
      <c r="G1626" s="4">
        <v>45227.0</v>
      </c>
      <c r="H1626" s="5">
        <f>IFERROR(__xludf.DUMMYFUNCTION("SPLIT(G1626,""/"",TRUE)"),28.0)</f>
        <v>28</v>
      </c>
      <c r="I1626" s="5">
        <f>IFERROR(__xludf.DUMMYFUNCTION("""COMPUTED_VALUE"""),10.0)</f>
        <v>10</v>
      </c>
      <c r="J1626" s="5">
        <f>IFERROR(__xludf.DUMMYFUNCTION("""COMPUTED_VALUE"""),2023.0)</f>
        <v>2023</v>
      </c>
      <c r="N1626" s="6">
        <f>STANDARDIZE(F:F,'Estatística'!$E$2,$M$2)</f>
        <v>1.341927775</v>
      </c>
      <c r="O1626" s="6">
        <f>STANDARDIZE(F:F,'Estatística'!$C$2,$L$2)</f>
        <v>0.6138262851</v>
      </c>
    </row>
    <row r="1627" ht="15.75" customHeight="1">
      <c r="A1627" s="1">
        <v>29.0</v>
      </c>
      <c r="B1627" s="2" t="s">
        <v>102</v>
      </c>
      <c r="C1627" s="2" t="s">
        <v>103</v>
      </c>
      <c r="D1627" s="2" t="s">
        <v>19</v>
      </c>
      <c r="E1627" s="2" t="s">
        <v>21</v>
      </c>
      <c r="F1627" s="3">
        <v>13.53</v>
      </c>
      <c r="G1627" s="4">
        <v>45227.0</v>
      </c>
      <c r="H1627" s="5">
        <f>IFERROR(__xludf.DUMMYFUNCTION("SPLIT(G1627,""/"",TRUE)"),28.0)</f>
        <v>28</v>
      </c>
      <c r="I1627" s="5">
        <f>IFERROR(__xludf.DUMMYFUNCTION("""COMPUTED_VALUE"""),10.0)</f>
        <v>10</v>
      </c>
      <c r="J1627" s="5">
        <f>IFERROR(__xludf.DUMMYFUNCTION("""COMPUTED_VALUE"""),2023.0)</f>
        <v>2023</v>
      </c>
      <c r="N1627" s="6">
        <f>STANDARDIZE(F:F,'Estatística'!$E$2,$M$2)</f>
        <v>-0.657666174</v>
      </c>
      <c r="O1627" s="6">
        <f>STANDARDIZE(F:F,'Estatística'!$C$2,$L$2)</f>
        <v>0.1548493289</v>
      </c>
    </row>
    <row r="1628" ht="15.75" customHeight="1">
      <c r="A1628" s="1">
        <v>16.0</v>
      </c>
      <c r="B1628" s="2" t="s">
        <v>155</v>
      </c>
      <c r="C1628" s="2" t="s">
        <v>156</v>
      </c>
      <c r="D1628" s="2" t="s">
        <v>25</v>
      </c>
      <c r="E1628" s="2" t="s">
        <v>31</v>
      </c>
      <c r="F1628" s="3">
        <v>15.42</v>
      </c>
      <c r="G1628" s="4">
        <v>45227.0</v>
      </c>
      <c r="H1628" s="5">
        <f>IFERROR(__xludf.DUMMYFUNCTION("SPLIT(G1628,""/"",TRUE)"),28.0)</f>
        <v>28</v>
      </c>
      <c r="I1628" s="5">
        <f>IFERROR(__xludf.DUMMYFUNCTION("""COMPUTED_VALUE"""),10.0)</f>
        <v>10</v>
      </c>
      <c r="J1628" s="5">
        <f>IFERROR(__xludf.DUMMYFUNCTION("""COMPUTED_VALUE"""),2023.0)</f>
        <v>2023</v>
      </c>
      <c r="N1628" s="6">
        <f>STANDARDIZE(F:F,'Estatística'!$E$2,$M$2)</f>
        <v>-0.5534114826</v>
      </c>
      <c r="O1628" s="6">
        <f>STANDARDIZE(F:F,'Estatística'!$C$2,$L$2)</f>
        <v>0.1787794378</v>
      </c>
    </row>
    <row r="1629" ht="15.75" customHeight="1">
      <c r="A1629" s="1">
        <v>69.0</v>
      </c>
      <c r="B1629" s="2" t="s">
        <v>88</v>
      </c>
      <c r="C1629" s="2" t="s">
        <v>125</v>
      </c>
      <c r="D1629" s="2" t="s">
        <v>19</v>
      </c>
      <c r="E1629" s="2" t="s">
        <v>26</v>
      </c>
      <c r="F1629" s="3">
        <v>54.34</v>
      </c>
      <c r="G1629" s="4">
        <v>45227.0</v>
      </c>
      <c r="H1629" s="5">
        <f>IFERROR(__xludf.DUMMYFUNCTION("SPLIT(G1629,""/"",TRUE)"),28.0)</f>
        <v>28</v>
      </c>
      <c r="I1629" s="5">
        <f>IFERROR(__xludf.DUMMYFUNCTION("""COMPUTED_VALUE"""),10.0)</f>
        <v>10</v>
      </c>
      <c r="J1629" s="5">
        <f>IFERROR(__xludf.DUMMYFUNCTION("""COMPUTED_VALUE"""),2023.0)</f>
        <v>2023</v>
      </c>
      <c r="N1629" s="6">
        <f>STANDARDIZE(F:F,'Estatística'!$E$2,$M$2)</f>
        <v>1.593462903</v>
      </c>
      <c r="O1629" s="6">
        <f>STANDARDIZE(F:F,'Estatística'!$C$2,$L$2)</f>
        <v>0.6715624209</v>
      </c>
    </row>
    <row r="1630" ht="15.75" customHeight="1">
      <c r="A1630" s="1">
        <v>13.0</v>
      </c>
      <c r="B1630" s="2" t="s">
        <v>117</v>
      </c>
      <c r="C1630" s="2" t="s">
        <v>118</v>
      </c>
      <c r="D1630" s="2" t="s">
        <v>25</v>
      </c>
      <c r="E1630" s="2" t="s">
        <v>33</v>
      </c>
      <c r="F1630" s="3">
        <v>29.36</v>
      </c>
      <c r="G1630" s="4">
        <v>45231.0</v>
      </c>
      <c r="H1630" s="5">
        <f>IFERROR(__xludf.DUMMYFUNCTION("SPLIT(G1630,""/"",TRUE)"),1.0)</f>
        <v>1</v>
      </c>
      <c r="I1630" s="5">
        <f>IFERROR(__xludf.DUMMYFUNCTION("""COMPUTED_VALUE"""),11.0)</f>
        <v>11</v>
      </c>
      <c r="J1630" s="5">
        <f>IFERROR(__xludf.DUMMYFUNCTION("""COMPUTED_VALUE"""),2023.0)</f>
        <v>2023</v>
      </c>
      <c r="N1630" s="6">
        <f>STANDARDIZE(F:F,'Estatística'!$E$2,$M$2)</f>
        <v>0.215535818</v>
      </c>
      <c r="O1630" s="6">
        <f>STANDARDIZE(F:F,'Estatística'!$C$2,$L$2)</f>
        <v>0.3552798177</v>
      </c>
    </row>
    <row r="1631" ht="15.75" customHeight="1">
      <c r="A1631" s="1">
        <v>62.0</v>
      </c>
      <c r="B1631" s="2" t="s">
        <v>136</v>
      </c>
      <c r="C1631" s="2" t="s">
        <v>137</v>
      </c>
      <c r="D1631" s="2" t="s">
        <v>25</v>
      </c>
      <c r="E1631" s="2" t="s">
        <v>27</v>
      </c>
      <c r="F1631" s="3">
        <v>12.04</v>
      </c>
      <c r="G1631" s="4">
        <v>45231.0</v>
      </c>
      <c r="H1631" s="5">
        <f>IFERROR(__xludf.DUMMYFUNCTION("SPLIT(G1631,""/"",TRUE)"),1.0)</f>
        <v>1</v>
      </c>
      <c r="I1631" s="5">
        <f>IFERROR(__xludf.DUMMYFUNCTION("""COMPUTED_VALUE"""),11.0)</f>
        <v>11</v>
      </c>
      <c r="J1631" s="5">
        <f>IFERROR(__xludf.DUMMYFUNCTION("""COMPUTED_VALUE"""),2023.0)</f>
        <v>2023</v>
      </c>
      <c r="N1631" s="6">
        <f>STANDARDIZE(F:F,'Estatística'!$E$2,$M$2)</f>
        <v>-0.7398563804</v>
      </c>
      <c r="O1631" s="6">
        <f>STANDARDIZE(F:F,'Estatística'!$C$2,$L$2)</f>
        <v>0.1359837934</v>
      </c>
    </row>
    <row r="1632" ht="15.75" customHeight="1">
      <c r="A1632" s="1">
        <v>92.0</v>
      </c>
      <c r="B1632" s="2" t="s">
        <v>92</v>
      </c>
      <c r="C1632" s="2" t="s">
        <v>177</v>
      </c>
      <c r="D1632" s="2" t="s">
        <v>25</v>
      </c>
      <c r="E1632" s="2" t="s">
        <v>36</v>
      </c>
      <c r="F1632" s="3">
        <v>39.64</v>
      </c>
      <c r="G1632" s="4">
        <v>45231.0</v>
      </c>
      <c r="H1632" s="5">
        <f>IFERROR(__xludf.DUMMYFUNCTION("SPLIT(G1632,""/"",TRUE)"),1.0)</f>
        <v>1</v>
      </c>
      <c r="I1632" s="5">
        <f>IFERROR(__xludf.DUMMYFUNCTION("""COMPUTED_VALUE"""),11.0)</f>
        <v>11</v>
      </c>
      <c r="J1632" s="5">
        <f>IFERROR(__xludf.DUMMYFUNCTION("""COMPUTED_VALUE"""),2023.0)</f>
        <v>2023</v>
      </c>
      <c r="N1632" s="6">
        <f>STANDARDIZE(F:F,'Estatística'!$E$2,$M$2)</f>
        <v>0.7825930813</v>
      </c>
      <c r="O1632" s="6">
        <f>STANDARDIZE(F:F,'Estatística'!$C$2,$L$2)</f>
        <v>0.4854393517</v>
      </c>
    </row>
    <row r="1633" ht="15.75" customHeight="1">
      <c r="A1633" s="1">
        <v>79.0</v>
      </c>
      <c r="B1633" s="2" t="s">
        <v>82</v>
      </c>
      <c r="C1633" s="2" t="s">
        <v>83</v>
      </c>
      <c r="D1633" s="2" t="s">
        <v>19</v>
      </c>
      <c r="E1633" s="2" t="s">
        <v>26</v>
      </c>
      <c r="F1633" s="3">
        <v>52.77</v>
      </c>
      <c r="G1633" s="4">
        <v>45231.0</v>
      </c>
      <c r="H1633" s="5">
        <f>IFERROR(__xludf.DUMMYFUNCTION("SPLIT(G1633,""/"",TRUE)"),1.0)</f>
        <v>1</v>
      </c>
      <c r="I1633" s="5">
        <f>IFERROR(__xludf.DUMMYFUNCTION("""COMPUTED_VALUE"""),11.0)</f>
        <v>11</v>
      </c>
      <c r="J1633" s="5">
        <f>IFERROR(__xludf.DUMMYFUNCTION("""COMPUTED_VALUE"""),2023.0)</f>
        <v>2023</v>
      </c>
      <c r="N1633" s="6">
        <f>STANDARDIZE(F:F,'Estatística'!$E$2,$M$2)</f>
        <v>1.5068598</v>
      </c>
      <c r="O1633" s="6">
        <f>STANDARDIZE(F:F,'Estatística'!$C$2,$L$2)</f>
        <v>0.6516839706</v>
      </c>
    </row>
    <row r="1634" ht="15.75" customHeight="1">
      <c r="A1634" s="1">
        <v>40.0</v>
      </c>
      <c r="B1634" s="2" t="s">
        <v>102</v>
      </c>
      <c r="C1634" s="2" t="s">
        <v>165</v>
      </c>
      <c r="D1634" s="2" t="s">
        <v>19</v>
      </c>
      <c r="E1634" s="2" t="s">
        <v>45</v>
      </c>
      <c r="F1634" s="3">
        <v>2.28</v>
      </c>
      <c r="G1634" s="4">
        <v>45231.0</v>
      </c>
      <c r="H1634" s="5">
        <f>IFERROR(__xludf.DUMMYFUNCTION("SPLIT(G1634,""/"",TRUE)"),1.0)</f>
        <v>1</v>
      </c>
      <c r="I1634" s="5">
        <f>IFERROR(__xludf.DUMMYFUNCTION("""COMPUTED_VALUE"""),11.0)</f>
        <v>11</v>
      </c>
      <c r="J1634" s="5">
        <f>IFERROR(__xludf.DUMMYFUNCTION("""COMPUTED_VALUE"""),2023.0)</f>
        <v>2023</v>
      </c>
      <c r="N1634" s="6">
        <f>STANDARDIZE(F:F,'Estatística'!$E$2,$M$2)</f>
        <v>-1.278229813</v>
      </c>
      <c r="O1634" s="6">
        <f>STANDARDIZE(F:F,'Estatística'!$C$2,$L$2)</f>
        <v>0.01240820461</v>
      </c>
    </row>
    <row r="1635" ht="15.75" customHeight="1">
      <c r="A1635" s="1">
        <v>71.0</v>
      </c>
      <c r="B1635" s="2" t="s">
        <v>130</v>
      </c>
      <c r="C1635" s="2" t="s">
        <v>131</v>
      </c>
      <c r="D1635" s="2" t="s">
        <v>25</v>
      </c>
      <c r="E1635" s="2" t="s">
        <v>48</v>
      </c>
      <c r="F1635" s="3">
        <v>57.49</v>
      </c>
      <c r="G1635" s="4">
        <v>45231.0</v>
      </c>
      <c r="H1635" s="5">
        <f>IFERROR(__xludf.DUMMYFUNCTION("SPLIT(G1635,""/"",TRUE)"),1.0)</f>
        <v>1</v>
      </c>
      <c r="I1635" s="5">
        <f>IFERROR(__xludf.DUMMYFUNCTION("""COMPUTED_VALUE"""),11.0)</f>
        <v>11</v>
      </c>
      <c r="J1635" s="5">
        <f>IFERROR(__xludf.DUMMYFUNCTION("""COMPUTED_VALUE"""),2023.0)</f>
        <v>2023</v>
      </c>
      <c r="N1635" s="6">
        <f>STANDARDIZE(F:F,'Estatística'!$E$2,$M$2)</f>
        <v>1.767220722</v>
      </c>
      <c r="O1635" s="6">
        <f>STANDARDIZE(F:F,'Estatística'!$C$2,$L$2)</f>
        <v>0.7114459357</v>
      </c>
    </row>
    <row r="1636" ht="15.75" customHeight="1">
      <c r="A1636" s="1">
        <v>14.0</v>
      </c>
      <c r="B1636" s="2" t="s">
        <v>151</v>
      </c>
      <c r="C1636" s="2" t="s">
        <v>152</v>
      </c>
      <c r="D1636" s="2" t="s">
        <v>19</v>
      </c>
      <c r="E1636" s="2" t="s">
        <v>48</v>
      </c>
      <c r="F1636" s="3">
        <v>57.79</v>
      </c>
      <c r="G1636" s="4">
        <v>45231.0</v>
      </c>
      <c r="H1636" s="5">
        <f>IFERROR(__xludf.DUMMYFUNCTION("SPLIT(G1636,""/"",TRUE)"),1.0)</f>
        <v>1</v>
      </c>
      <c r="I1636" s="5">
        <f>IFERROR(__xludf.DUMMYFUNCTION("""COMPUTED_VALUE"""),11.0)</f>
        <v>11</v>
      </c>
      <c r="J1636" s="5">
        <f>IFERROR(__xludf.DUMMYFUNCTION("""COMPUTED_VALUE"""),2023.0)</f>
        <v>2023</v>
      </c>
      <c r="N1636" s="6">
        <f>STANDARDIZE(F:F,'Estatística'!$E$2,$M$2)</f>
        <v>1.783769086</v>
      </c>
      <c r="O1636" s="6">
        <f>STANDARDIZE(F:F,'Estatística'!$C$2,$L$2)</f>
        <v>0.7152443657</v>
      </c>
    </row>
    <row r="1637" ht="15.75" customHeight="1">
      <c r="A1637" s="1">
        <v>22.0</v>
      </c>
      <c r="B1637" s="2" t="s">
        <v>111</v>
      </c>
      <c r="C1637" s="2" t="s">
        <v>112</v>
      </c>
      <c r="D1637" s="2" t="s">
        <v>19</v>
      </c>
      <c r="E1637" s="2" t="s">
        <v>31</v>
      </c>
      <c r="F1637" s="3">
        <v>21.24</v>
      </c>
      <c r="G1637" s="4">
        <v>45231.0</v>
      </c>
      <c r="H1637" s="5">
        <f>IFERROR(__xludf.DUMMYFUNCTION("SPLIT(G1637,""/"",TRUE)"),1.0)</f>
        <v>1</v>
      </c>
      <c r="I1637" s="5">
        <f>IFERROR(__xludf.DUMMYFUNCTION("""COMPUTED_VALUE"""),11.0)</f>
        <v>11</v>
      </c>
      <c r="J1637" s="5">
        <f>IFERROR(__xludf.DUMMYFUNCTION("""COMPUTED_VALUE"""),2023.0)</f>
        <v>2023</v>
      </c>
      <c r="N1637" s="6">
        <f>STANDARDIZE(F:F,'Estatística'!$E$2,$M$2)</f>
        <v>-0.2323732265</v>
      </c>
      <c r="O1637" s="6">
        <f>STANDARDIZE(F:F,'Estatística'!$C$2,$L$2)</f>
        <v>0.2524689795</v>
      </c>
    </row>
    <row r="1638" ht="15.75" customHeight="1">
      <c r="A1638" s="1">
        <v>68.0</v>
      </c>
      <c r="B1638" s="2" t="s">
        <v>39</v>
      </c>
      <c r="C1638" s="2" t="s">
        <v>40</v>
      </c>
      <c r="D1638" s="2" t="s">
        <v>25</v>
      </c>
      <c r="E1638" s="2" t="s">
        <v>44</v>
      </c>
      <c r="F1638" s="3">
        <v>37.5</v>
      </c>
      <c r="G1638" s="4">
        <v>45231.0</v>
      </c>
      <c r="H1638" s="5">
        <f>IFERROR(__xludf.DUMMYFUNCTION("SPLIT(G1638,""/"",TRUE)"),1.0)</f>
        <v>1</v>
      </c>
      <c r="I1638" s="5">
        <f>IFERROR(__xludf.DUMMYFUNCTION("""COMPUTED_VALUE"""),11.0)</f>
        <v>11</v>
      </c>
      <c r="J1638" s="5">
        <f>IFERROR(__xludf.DUMMYFUNCTION("""COMPUTED_VALUE"""),2023.0)</f>
        <v>2023</v>
      </c>
      <c r="N1638" s="6">
        <f>STANDARDIZE(F:F,'Estatística'!$E$2,$M$2)</f>
        <v>0.6645480868</v>
      </c>
      <c r="O1638" s="6">
        <f>STANDARDIZE(F:F,'Estatística'!$C$2,$L$2)</f>
        <v>0.4583438845</v>
      </c>
    </row>
    <row r="1639" ht="15.75" customHeight="1">
      <c r="A1639" s="1">
        <v>63.0</v>
      </c>
      <c r="B1639" s="2" t="s">
        <v>205</v>
      </c>
      <c r="C1639" s="2" t="s">
        <v>206</v>
      </c>
      <c r="D1639" s="2" t="s">
        <v>19</v>
      </c>
      <c r="E1639" s="2" t="s">
        <v>28</v>
      </c>
      <c r="F1639" s="3">
        <v>36.42</v>
      </c>
      <c r="G1639" s="4">
        <v>45232.0</v>
      </c>
      <c r="H1639" s="5">
        <f>IFERROR(__xludf.DUMMYFUNCTION("SPLIT(G1639,""/"",TRUE)"),2.0)</f>
        <v>2</v>
      </c>
      <c r="I1639" s="5">
        <f>IFERROR(__xludf.DUMMYFUNCTION("""COMPUTED_VALUE"""),11.0)</f>
        <v>11</v>
      </c>
      <c r="J1639" s="5">
        <f>IFERROR(__xludf.DUMMYFUNCTION("""COMPUTED_VALUE"""),2023.0)</f>
        <v>2023</v>
      </c>
      <c r="N1639" s="6">
        <f>STANDARDIZE(F:F,'Estatística'!$E$2,$M$2)</f>
        <v>0.6049739775</v>
      </c>
      <c r="O1639" s="6">
        <f>STANDARDIZE(F:F,'Estatística'!$C$2,$L$2)</f>
        <v>0.4446695366</v>
      </c>
    </row>
    <row r="1640" ht="15.75" customHeight="1">
      <c r="A1640" s="1">
        <v>59.0</v>
      </c>
      <c r="B1640" s="2" t="s">
        <v>84</v>
      </c>
      <c r="C1640" s="2" t="s">
        <v>85</v>
      </c>
      <c r="D1640" s="2" t="s">
        <v>19</v>
      </c>
      <c r="E1640" s="2" t="s">
        <v>38</v>
      </c>
      <c r="F1640" s="3">
        <v>1.97</v>
      </c>
      <c r="G1640" s="4">
        <v>45232.0</v>
      </c>
      <c r="H1640" s="5">
        <f>IFERROR(__xludf.DUMMYFUNCTION("SPLIT(G1640,""/"",TRUE)"),2.0)</f>
        <v>2</v>
      </c>
      <c r="I1640" s="5">
        <f>IFERROR(__xludf.DUMMYFUNCTION("""COMPUTED_VALUE"""),11.0)</f>
        <v>11</v>
      </c>
      <c r="J1640" s="5">
        <f>IFERROR(__xludf.DUMMYFUNCTION("""COMPUTED_VALUE"""),2023.0)</f>
        <v>2023</v>
      </c>
      <c r="N1640" s="6">
        <f>STANDARDIZE(F:F,'Estatística'!$E$2,$M$2)</f>
        <v>-1.295329789</v>
      </c>
      <c r="O1640" s="6">
        <f>STANDARDIZE(F:F,'Estatística'!$C$2,$L$2)</f>
        <v>0.008483160294</v>
      </c>
    </row>
    <row r="1641" ht="15.75" customHeight="1">
      <c r="A1641" s="1">
        <v>52.0</v>
      </c>
      <c r="B1641" s="2" t="s">
        <v>161</v>
      </c>
      <c r="C1641" s="2" t="s">
        <v>162</v>
      </c>
      <c r="D1641" s="2" t="s">
        <v>25</v>
      </c>
      <c r="E1641" s="2" t="s">
        <v>70</v>
      </c>
      <c r="F1641" s="3">
        <v>10.88</v>
      </c>
      <c r="G1641" s="4">
        <v>45232.0</v>
      </c>
      <c r="H1641" s="5">
        <f>IFERROR(__xludf.DUMMYFUNCTION("SPLIT(G1641,""/"",TRUE)"),2.0)</f>
        <v>2</v>
      </c>
      <c r="I1641" s="5">
        <f>IFERROR(__xludf.DUMMYFUNCTION("""COMPUTED_VALUE"""),11.0)</f>
        <v>11</v>
      </c>
      <c r="J1641" s="5">
        <f>IFERROR(__xludf.DUMMYFUNCTION("""COMPUTED_VALUE"""),2023.0)</f>
        <v>2023</v>
      </c>
      <c r="N1641" s="6">
        <f>STANDARDIZE(F:F,'Estatística'!$E$2,$M$2)</f>
        <v>-0.8038433868</v>
      </c>
      <c r="O1641" s="6">
        <f>STANDARDIZE(F:F,'Estatística'!$C$2,$L$2)</f>
        <v>0.1212965308</v>
      </c>
    </row>
    <row r="1642" ht="15.75" customHeight="1">
      <c r="A1642" s="1">
        <v>44.0</v>
      </c>
      <c r="B1642" s="2" t="s">
        <v>195</v>
      </c>
      <c r="C1642" s="2" t="s">
        <v>196</v>
      </c>
      <c r="D1642" s="2" t="s">
        <v>25</v>
      </c>
      <c r="E1642" s="2" t="s">
        <v>38</v>
      </c>
      <c r="F1642" s="3">
        <v>2.5</v>
      </c>
      <c r="G1642" s="4">
        <v>45232.0</v>
      </c>
      <c r="H1642" s="5">
        <f>IFERROR(__xludf.DUMMYFUNCTION("SPLIT(G1642,""/"",TRUE)"),2.0)</f>
        <v>2</v>
      </c>
      <c r="I1642" s="5">
        <f>IFERROR(__xludf.DUMMYFUNCTION("""COMPUTED_VALUE"""),11.0)</f>
        <v>11</v>
      </c>
      <c r="J1642" s="5">
        <f>IFERROR(__xludf.DUMMYFUNCTION("""COMPUTED_VALUE"""),2023.0)</f>
        <v>2023</v>
      </c>
      <c r="N1642" s="6">
        <f>STANDARDIZE(F:F,'Estatística'!$E$2,$M$2)</f>
        <v>-1.266094347</v>
      </c>
      <c r="O1642" s="6">
        <f>STANDARDIZE(F:F,'Estatística'!$C$2,$L$2)</f>
        <v>0.01519371993</v>
      </c>
    </row>
    <row r="1643" ht="15.75" customHeight="1">
      <c r="A1643" s="1">
        <v>60.0</v>
      </c>
      <c r="B1643" s="2" t="s">
        <v>58</v>
      </c>
      <c r="C1643" s="2" t="s">
        <v>59</v>
      </c>
      <c r="D1643" s="2" t="s">
        <v>19</v>
      </c>
      <c r="E1643" s="2" t="s">
        <v>26</v>
      </c>
      <c r="F1643" s="3">
        <v>38.19</v>
      </c>
      <c r="G1643" s="4">
        <v>45232.0</v>
      </c>
      <c r="H1643" s="5">
        <f>IFERROR(__xludf.DUMMYFUNCTION("SPLIT(G1643,""/"",TRUE)"),2.0)</f>
        <v>2</v>
      </c>
      <c r="I1643" s="5">
        <f>IFERROR(__xludf.DUMMYFUNCTION("""COMPUTED_VALUE"""),11.0)</f>
        <v>11</v>
      </c>
      <c r="J1643" s="5">
        <f>IFERROR(__xludf.DUMMYFUNCTION("""COMPUTED_VALUE"""),2023.0)</f>
        <v>2023</v>
      </c>
      <c r="N1643" s="6">
        <f>STANDARDIZE(F:F,'Estatística'!$E$2,$M$2)</f>
        <v>0.7026093234</v>
      </c>
      <c r="O1643" s="6">
        <f>STANDARDIZE(F:F,'Estatística'!$C$2,$L$2)</f>
        <v>0.4670802735</v>
      </c>
    </row>
    <row r="1644" ht="15.75" customHeight="1">
      <c r="A1644" s="1">
        <v>52.0</v>
      </c>
      <c r="B1644" s="2" t="s">
        <v>161</v>
      </c>
      <c r="C1644" s="2" t="s">
        <v>162</v>
      </c>
      <c r="D1644" s="2" t="s">
        <v>25</v>
      </c>
      <c r="E1644" s="2" t="s">
        <v>51</v>
      </c>
      <c r="F1644" s="3">
        <v>74.26</v>
      </c>
      <c r="G1644" s="4">
        <v>45232.0</v>
      </c>
      <c r="H1644" s="5">
        <f>IFERROR(__xludf.DUMMYFUNCTION("SPLIT(G1644,""/"",TRUE)"),2.0)</f>
        <v>2</v>
      </c>
      <c r="I1644" s="5">
        <f>IFERROR(__xludf.DUMMYFUNCTION("""COMPUTED_VALUE"""),11.0)</f>
        <v>11</v>
      </c>
      <c r="J1644" s="5">
        <f>IFERROR(__xludf.DUMMYFUNCTION("""COMPUTED_VALUE"""),2023.0)</f>
        <v>2023</v>
      </c>
      <c r="N1644" s="6">
        <f>STANDARDIZE(F:F,'Estatística'!$E$2,$M$2)</f>
        <v>2.692274254</v>
      </c>
      <c r="O1644" s="6">
        <f>STANDARDIZE(F:F,'Estatística'!$C$2,$L$2)</f>
        <v>0.9237781717</v>
      </c>
    </row>
    <row r="1645" ht="15.75" customHeight="1">
      <c r="A1645" s="1">
        <v>11.0</v>
      </c>
      <c r="B1645" s="2" t="s">
        <v>207</v>
      </c>
      <c r="C1645" s="2" t="s">
        <v>208</v>
      </c>
      <c r="D1645" s="2" t="s">
        <v>25</v>
      </c>
      <c r="E1645" s="2" t="s">
        <v>31</v>
      </c>
      <c r="F1645" s="3">
        <v>20.53</v>
      </c>
      <c r="G1645" s="4">
        <v>45233.0</v>
      </c>
      <c r="H1645" s="5">
        <f>IFERROR(__xludf.DUMMYFUNCTION("SPLIT(G1645,""/"",TRUE)"),3.0)</f>
        <v>3</v>
      </c>
      <c r="I1645" s="5">
        <f>IFERROR(__xludf.DUMMYFUNCTION("""COMPUTED_VALUE"""),11.0)</f>
        <v>11</v>
      </c>
      <c r="J1645" s="5">
        <f>IFERROR(__xludf.DUMMYFUNCTION("""COMPUTED_VALUE"""),2023.0)</f>
        <v>2023</v>
      </c>
      <c r="N1645" s="6">
        <f>STANDARDIZE(F:F,'Estatística'!$E$2,$M$2)</f>
        <v>-0.2715376873</v>
      </c>
      <c r="O1645" s="6">
        <f>STANDARDIZE(F:F,'Estatística'!$C$2,$L$2)</f>
        <v>0.2434793619</v>
      </c>
    </row>
    <row r="1646" ht="15.75" customHeight="1">
      <c r="A1646" s="1">
        <v>18.0</v>
      </c>
      <c r="B1646" s="2" t="s">
        <v>143</v>
      </c>
      <c r="C1646" s="2" t="s">
        <v>220</v>
      </c>
      <c r="D1646" s="2" t="s">
        <v>25</v>
      </c>
      <c r="E1646" s="2" t="s">
        <v>44</v>
      </c>
      <c r="F1646" s="3">
        <v>34.32</v>
      </c>
      <c r="G1646" s="4">
        <v>45233.0</v>
      </c>
      <c r="H1646" s="5">
        <f>IFERROR(__xludf.DUMMYFUNCTION("SPLIT(G1646,""/"",TRUE)"),3.0)</f>
        <v>3</v>
      </c>
      <c r="I1646" s="5">
        <f>IFERROR(__xludf.DUMMYFUNCTION("""COMPUTED_VALUE"""),11.0)</f>
        <v>11</v>
      </c>
      <c r="J1646" s="5">
        <f>IFERROR(__xludf.DUMMYFUNCTION("""COMPUTED_VALUE"""),2023.0)</f>
        <v>2023</v>
      </c>
      <c r="N1646" s="6">
        <f>STANDARDIZE(F:F,'Estatística'!$E$2,$M$2)</f>
        <v>0.4891354315</v>
      </c>
      <c r="O1646" s="6">
        <f>STANDARDIZE(F:F,'Estatística'!$C$2,$L$2)</f>
        <v>0.4180805267</v>
      </c>
    </row>
    <row r="1647" ht="15.75" customHeight="1">
      <c r="A1647" s="1">
        <v>90.0</v>
      </c>
      <c r="B1647" s="2" t="s">
        <v>199</v>
      </c>
      <c r="C1647" s="2" t="s">
        <v>200</v>
      </c>
      <c r="D1647" s="2" t="s">
        <v>19</v>
      </c>
      <c r="E1647" s="2" t="s">
        <v>28</v>
      </c>
      <c r="F1647" s="3">
        <v>39.01</v>
      </c>
      <c r="G1647" s="4">
        <v>45233.0</v>
      </c>
      <c r="H1647" s="5">
        <f>IFERROR(__xludf.DUMMYFUNCTION("SPLIT(G1647,""/"",TRUE)"),3.0)</f>
        <v>3</v>
      </c>
      <c r="I1647" s="5">
        <f>IFERROR(__xludf.DUMMYFUNCTION("""COMPUTED_VALUE"""),11.0)</f>
        <v>11</v>
      </c>
      <c r="J1647" s="5">
        <f>IFERROR(__xludf.DUMMYFUNCTION("""COMPUTED_VALUE"""),2023.0)</f>
        <v>2023</v>
      </c>
      <c r="N1647" s="6">
        <f>STANDARDIZE(F:F,'Estatística'!$E$2,$M$2)</f>
        <v>0.7478415175</v>
      </c>
      <c r="O1647" s="6">
        <f>STANDARDIZE(F:F,'Estatística'!$C$2,$L$2)</f>
        <v>0.4774626488</v>
      </c>
    </row>
    <row r="1648" ht="15.75" customHeight="1">
      <c r="A1648" s="1">
        <v>48.0</v>
      </c>
      <c r="B1648" s="2" t="s">
        <v>39</v>
      </c>
      <c r="C1648" s="2" t="s">
        <v>43</v>
      </c>
      <c r="D1648" s="2" t="s">
        <v>25</v>
      </c>
      <c r="E1648" s="2" t="s">
        <v>44</v>
      </c>
      <c r="F1648" s="3">
        <v>28.47</v>
      </c>
      <c r="G1648" s="4">
        <v>45233.0</v>
      </c>
      <c r="H1648" s="5">
        <f>IFERROR(__xludf.DUMMYFUNCTION("SPLIT(G1648,""/"",TRUE)"),3.0)</f>
        <v>3</v>
      </c>
      <c r="I1648" s="5">
        <f>IFERROR(__xludf.DUMMYFUNCTION("""COMPUTED_VALUE"""),11.0)</f>
        <v>11</v>
      </c>
      <c r="J1648" s="5">
        <f>IFERROR(__xludf.DUMMYFUNCTION("""COMPUTED_VALUE"""),2023.0)</f>
        <v>2023</v>
      </c>
      <c r="N1648" s="6">
        <f>STANDARDIZE(F:F,'Estatística'!$E$2,$M$2)</f>
        <v>0.166442339</v>
      </c>
      <c r="O1648" s="6">
        <f>STANDARDIZE(F:F,'Estatística'!$C$2,$L$2)</f>
        <v>0.3440111421</v>
      </c>
    </row>
    <row r="1649" ht="15.75" customHeight="1">
      <c r="A1649" s="1">
        <v>15.0</v>
      </c>
      <c r="B1649" s="2" t="s">
        <v>53</v>
      </c>
      <c r="C1649" s="2" t="s">
        <v>54</v>
      </c>
      <c r="D1649" s="2" t="s">
        <v>25</v>
      </c>
      <c r="E1649" s="2" t="s">
        <v>21</v>
      </c>
      <c r="F1649" s="3">
        <v>12.41</v>
      </c>
      <c r="G1649" s="4">
        <v>45233.0</v>
      </c>
      <c r="H1649" s="5">
        <f>IFERROR(__xludf.DUMMYFUNCTION("SPLIT(G1649,""/"",TRUE)"),3.0)</f>
        <v>3</v>
      </c>
      <c r="I1649" s="5">
        <f>IFERROR(__xludf.DUMMYFUNCTION("""COMPUTED_VALUE"""),11.0)</f>
        <v>11</v>
      </c>
      <c r="J1649" s="5">
        <f>IFERROR(__xludf.DUMMYFUNCTION("""COMPUTED_VALUE"""),2023.0)</f>
        <v>2023</v>
      </c>
      <c r="N1649" s="6">
        <f>STANDARDIZE(F:F,'Estatística'!$E$2,$M$2)</f>
        <v>-0.7194467319</v>
      </c>
      <c r="O1649" s="6">
        <f>STANDARDIZE(F:F,'Estatística'!$C$2,$L$2)</f>
        <v>0.1406685237</v>
      </c>
    </row>
    <row r="1650" ht="15.75" customHeight="1">
      <c r="A1650" s="1">
        <v>5.0</v>
      </c>
      <c r="B1650" s="2" t="s">
        <v>147</v>
      </c>
      <c r="C1650" s="2" t="s">
        <v>148</v>
      </c>
      <c r="D1650" s="2" t="s">
        <v>19</v>
      </c>
      <c r="E1650" s="2" t="s">
        <v>36</v>
      </c>
      <c r="F1650" s="3">
        <v>33.5</v>
      </c>
      <c r="G1650" s="4">
        <v>45233.0</v>
      </c>
      <c r="H1650" s="5">
        <f>IFERROR(__xludf.DUMMYFUNCTION("SPLIT(G1650,""/"",TRUE)"),3.0)</f>
        <v>3</v>
      </c>
      <c r="I1650" s="5">
        <f>IFERROR(__xludf.DUMMYFUNCTION("""COMPUTED_VALUE"""),11.0)</f>
        <v>11</v>
      </c>
      <c r="J1650" s="5">
        <f>IFERROR(__xludf.DUMMYFUNCTION("""COMPUTED_VALUE"""),2023.0)</f>
        <v>2023</v>
      </c>
      <c r="N1650" s="6">
        <f>STANDARDIZE(F:F,'Estatística'!$E$2,$M$2)</f>
        <v>0.4439032373</v>
      </c>
      <c r="O1650" s="6">
        <f>STANDARDIZE(F:F,'Estatística'!$C$2,$L$2)</f>
        <v>0.4076981514</v>
      </c>
    </row>
    <row r="1651" ht="15.75" customHeight="1">
      <c r="A1651" s="1">
        <v>86.0</v>
      </c>
      <c r="B1651" s="2" t="s">
        <v>55</v>
      </c>
      <c r="C1651" s="2" t="s">
        <v>56</v>
      </c>
      <c r="D1651" s="2" t="s">
        <v>25</v>
      </c>
      <c r="E1651" s="2" t="s">
        <v>32</v>
      </c>
      <c r="F1651" s="3">
        <v>52.31</v>
      </c>
      <c r="G1651" s="4">
        <v>45234.0</v>
      </c>
      <c r="H1651" s="5">
        <f>IFERROR(__xludf.DUMMYFUNCTION("SPLIT(G1651,""/"",TRUE)"),4.0)</f>
        <v>4</v>
      </c>
      <c r="I1651" s="5">
        <f>IFERROR(__xludf.DUMMYFUNCTION("""COMPUTED_VALUE"""),11.0)</f>
        <v>11</v>
      </c>
      <c r="J1651" s="5">
        <f>IFERROR(__xludf.DUMMYFUNCTION("""COMPUTED_VALUE"""),2023.0)</f>
        <v>2023</v>
      </c>
      <c r="N1651" s="6">
        <f>STANDARDIZE(F:F,'Estatística'!$E$2,$M$2)</f>
        <v>1.481485642</v>
      </c>
      <c r="O1651" s="6">
        <f>STANDARDIZE(F:F,'Estatística'!$C$2,$L$2)</f>
        <v>0.6458597113</v>
      </c>
    </row>
    <row r="1652" ht="15.75" customHeight="1">
      <c r="A1652" s="1">
        <v>55.0</v>
      </c>
      <c r="B1652" s="2" t="s">
        <v>182</v>
      </c>
      <c r="C1652" s="2" t="s">
        <v>183</v>
      </c>
      <c r="D1652" s="2" t="s">
        <v>19</v>
      </c>
      <c r="E1652" s="2" t="s">
        <v>33</v>
      </c>
      <c r="F1652" s="3">
        <v>29.29</v>
      </c>
      <c r="G1652" s="4">
        <v>45234.0</v>
      </c>
      <c r="H1652" s="5">
        <f>IFERROR(__xludf.DUMMYFUNCTION("SPLIT(G1652,""/"",TRUE)"),4.0)</f>
        <v>4</v>
      </c>
      <c r="I1652" s="5">
        <f>IFERROR(__xludf.DUMMYFUNCTION("""COMPUTED_VALUE"""),11.0)</f>
        <v>11</v>
      </c>
      <c r="J1652" s="5">
        <f>IFERROR(__xludf.DUMMYFUNCTION("""COMPUTED_VALUE"""),2023.0)</f>
        <v>2023</v>
      </c>
      <c r="N1652" s="6">
        <f>STANDARDIZE(F:F,'Estatística'!$E$2,$M$2)</f>
        <v>0.2116745332</v>
      </c>
      <c r="O1652" s="6">
        <f>STANDARDIZE(F:F,'Estatística'!$C$2,$L$2)</f>
        <v>0.3543935173</v>
      </c>
    </row>
    <row r="1653" ht="15.75" customHeight="1">
      <c r="A1653" s="1">
        <v>49.0</v>
      </c>
      <c r="B1653" s="2" t="s">
        <v>159</v>
      </c>
      <c r="C1653" s="2" t="s">
        <v>160</v>
      </c>
      <c r="D1653" s="2" t="s">
        <v>19</v>
      </c>
      <c r="E1653" s="2" t="s">
        <v>44</v>
      </c>
      <c r="F1653" s="3">
        <v>34.56</v>
      </c>
      <c r="G1653" s="4">
        <v>45234.0</v>
      </c>
      <c r="H1653" s="5">
        <f>IFERROR(__xludf.DUMMYFUNCTION("SPLIT(G1653,""/"",TRUE)"),4.0)</f>
        <v>4</v>
      </c>
      <c r="I1653" s="5">
        <f>IFERROR(__xludf.DUMMYFUNCTION("""COMPUTED_VALUE"""),11.0)</f>
        <v>11</v>
      </c>
      <c r="J1653" s="5">
        <f>IFERROR(__xludf.DUMMYFUNCTION("""COMPUTED_VALUE"""),2023.0)</f>
        <v>2023</v>
      </c>
      <c r="N1653" s="6">
        <f>STANDARDIZE(F:F,'Estatística'!$E$2,$M$2)</f>
        <v>0.5023741224</v>
      </c>
      <c r="O1653" s="6">
        <f>STANDARDIZE(F:F,'Estatística'!$C$2,$L$2)</f>
        <v>0.4211192707</v>
      </c>
    </row>
    <row r="1654" ht="15.75" customHeight="1">
      <c r="A1654" s="1">
        <v>74.0</v>
      </c>
      <c r="B1654" s="2" t="s">
        <v>17</v>
      </c>
      <c r="C1654" s="2" t="s">
        <v>104</v>
      </c>
      <c r="D1654" s="2" t="s">
        <v>25</v>
      </c>
      <c r="E1654" s="2" t="s">
        <v>26</v>
      </c>
      <c r="F1654" s="3">
        <v>36.81</v>
      </c>
      <c r="G1654" s="4">
        <v>45234.0</v>
      </c>
      <c r="H1654" s="5">
        <f>IFERROR(__xludf.DUMMYFUNCTION("SPLIT(G1654,""/"",TRUE)"),4.0)</f>
        <v>4</v>
      </c>
      <c r="I1654" s="5">
        <f>IFERROR(__xludf.DUMMYFUNCTION("""COMPUTED_VALUE"""),11.0)</f>
        <v>11</v>
      </c>
      <c r="J1654" s="5">
        <f>IFERROR(__xludf.DUMMYFUNCTION("""COMPUTED_VALUE"""),2023.0)</f>
        <v>2023</v>
      </c>
      <c r="N1654" s="6">
        <f>STANDARDIZE(F:F,'Estatística'!$E$2,$M$2)</f>
        <v>0.6264868503</v>
      </c>
      <c r="O1654" s="6">
        <f>STANDARDIZE(F:F,'Estatística'!$C$2,$L$2)</f>
        <v>0.4496074956</v>
      </c>
    </row>
    <row r="1655" ht="15.75" customHeight="1">
      <c r="A1655" s="1">
        <v>8.0</v>
      </c>
      <c r="B1655" s="2" t="s">
        <v>88</v>
      </c>
      <c r="C1655" s="2" t="s">
        <v>89</v>
      </c>
      <c r="D1655" s="2" t="s">
        <v>19</v>
      </c>
      <c r="E1655" s="2" t="s">
        <v>48</v>
      </c>
      <c r="F1655" s="3">
        <v>65.44</v>
      </c>
      <c r="G1655" s="4">
        <v>45234.0</v>
      </c>
      <c r="H1655" s="5">
        <f>IFERROR(__xludf.DUMMYFUNCTION("SPLIT(G1655,""/"",TRUE)"),4.0)</f>
        <v>4</v>
      </c>
      <c r="I1655" s="5">
        <f>IFERROR(__xludf.DUMMYFUNCTION("""COMPUTED_VALUE"""),11.0)</f>
        <v>11</v>
      </c>
      <c r="J1655" s="5">
        <f>IFERROR(__xludf.DUMMYFUNCTION("""COMPUTED_VALUE"""),2023.0)</f>
        <v>2023</v>
      </c>
      <c r="N1655" s="6">
        <f>STANDARDIZE(F:F,'Estatística'!$E$2,$M$2)</f>
        <v>2.205752361</v>
      </c>
      <c r="O1655" s="6">
        <f>STANDARDIZE(F:F,'Estatística'!$C$2,$L$2)</f>
        <v>0.8121043302</v>
      </c>
    </row>
    <row r="1656" ht="15.75" customHeight="1">
      <c r="A1656" s="1">
        <v>72.0</v>
      </c>
      <c r="B1656" s="2" t="s">
        <v>113</v>
      </c>
      <c r="C1656" s="2" t="s">
        <v>114</v>
      </c>
      <c r="D1656" s="2" t="s">
        <v>25</v>
      </c>
      <c r="E1656" s="2" t="s">
        <v>42</v>
      </c>
      <c r="F1656" s="3">
        <v>14.88</v>
      </c>
      <c r="G1656" s="4">
        <v>45234.0</v>
      </c>
      <c r="H1656" s="5">
        <f>IFERROR(__xludf.DUMMYFUNCTION("SPLIT(G1656,""/"",TRUE)"),4.0)</f>
        <v>4</v>
      </c>
      <c r="I1656" s="5">
        <f>IFERROR(__xludf.DUMMYFUNCTION("""COMPUTED_VALUE"""),11.0)</f>
        <v>11</v>
      </c>
      <c r="J1656" s="5">
        <f>IFERROR(__xludf.DUMMYFUNCTION("""COMPUTED_VALUE"""),2023.0)</f>
        <v>2023</v>
      </c>
      <c r="N1656" s="6">
        <f>STANDARDIZE(F:F,'Estatística'!$E$2,$M$2)</f>
        <v>-0.5831985373</v>
      </c>
      <c r="O1656" s="6">
        <f>STANDARDIZE(F:F,'Estatística'!$C$2,$L$2)</f>
        <v>0.1719422639</v>
      </c>
    </row>
    <row r="1657" ht="15.75" customHeight="1">
      <c r="A1657" s="1">
        <v>21.0</v>
      </c>
      <c r="B1657" s="2" t="s">
        <v>166</v>
      </c>
      <c r="C1657" s="2" t="s">
        <v>167</v>
      </c>
      <c r="D1657" s="2" t="s">
        <v>19</v>
      </c>
      <c r="E1657" s="2" t="s">
        <v>28</v>
      </c>
      <c r="F1657" s="3">
        <v>38.62</v>
      </c>
      <c r="G1657" s="4">
        <v>45235.0</v>
      </c>
      <c r="H1657" s="5">
        <f>IFERROR(__xludf.DUMMYFUNCTION("SPLIT(G1657,""/"",TRUE)"),5.0)</f>
        <v>5</v>
      </c>
      <c r="I1657" s="5">
        <f>IFERROR(__xludf.DUMMYFUNCTION("""COMPUTED_VALUE"""),11.0)</f>
        <v>11</v>
      </c>
      <c r="J1657" s="5">
        <f>IFERROR(__xludf.DUMMYFUNCTION("""COMPUTED_VALUE"""),2023.0)</f>
        <v>2023</v>
      </c>
      <c r="N1657" s="6">
        <f>STANDARDIZE(F:F,'Estatística'!$E$2,$M$2)</f>
        <v>0.7263286447</v>
      </c>
      <c r="O1657" s="6">
        <f>STANDARDIZE(F:F,'Estatística'!$C$2,$L$2)</f>
        <v>0.4725246898</v>
      </c>
    </row>
    <row r="1658" ht="15.75" customHeight="1">
      <c r="A1658" s="1">
        <v>55.0</v>
      </c>
      <c r="B1658" s="2" t="s">
        <v>182</v>
      </c>
      <c r="C1658" s="2" t="s">
        <v>183</v>
      </c>
      <c r="D1658" s="2" t="s">
        <v>19</v>
      </c>
      <c r="E1658" s="2" t="s">
        <v>28</v>
      </c>
      <c r="F1658" s="3">
        <v>33.88</v>
      </c>
      <c r="G1658" s="4">
        <v>45235.0</v>
      </c>
      <c r="H1658" s="5">
        <f>IFERROR(__xludf.DUMMYFUNCTION("SPLIT(G1658,""/"",TRUE)"),5.0)</f>
        <v>5</v>
      </c>
      <c r="I1658" s="5">
        <f>IFERROR(__xludf.DUMMYFUNCTION("""COMPUTED_VALUE"""),11.0)</f>
        <v>11</v>
      </c>
      <c r="J1658" s="5">
        <f>IFERROR(__xludf.DUMMYFUNCTION("""COMPUTED_VALUE"""),2023.0)</f>
        <v>2023</v>
      </c>
      <c r="N1658" s="6">
        <f>STANDARDIZE(F:F,'Estatística'!$E$2,$M$2)</f>
        <v>0.464864498</v>
      </c>
      <c r="O1658" s="6">
        <f>STANDARDIZE(F:F,'Estatística'!$C$2,$L$2)</f>
        <v>0.4125094961</v>
      </c>
    </row>
    <row r="1659" ht="15.75" customHeight="1">
      <c r="A1659" s="1">
        <v>3.0</v>
      </c>
      <c r="B1659" s="2" t="s">
        <v>66</v>
      </c>
      <c r="C1659" s="2" t="s">
        <v>67</v>
      </c>
      <c r="D1659" s="2" t="s">
        <v>25</v>
      </c>
      <c r="E1659" s="2" t="s">
        <v>52</v>
      </c>
      <c r="F1659" s="3">
        <v>27.96</v>
      </c>
      <c r="G1659" s="4">
        <v>45235.0</v>
      </c>
      <c r="H1659" s="5">
        <f>IFERROR(__xludf.DUMMYFUNCTION("SPLIT(G1659,""/"",TRUE)"),5.0)</f>
        <v>5</v>
      </c>
      <c r="I1659" s="5">
        <f>IFERROR(__xludf.DUMMYFUNCTION("""COMPUTED_VALUE"""),11.0)</f>
        <v>11</v>
      </c>
      <c r="J1659" s="5">
        <f>IFERROR(__xludf.DUMMYFUNCTION("""COMPUTED_VALUE"""),2023.0)</f>
        <v>2023</v>
      </c>
      <c r="N1659" s="6">
        <f>STANDARDIZE(F:F,'Estatística'!$E$2,$M$2)</f>
        <v>0.1383101207</v>
      </c>
      <c r="O1659" s="6">
        <f>STANDARDIZE(F:F,'Estatística'!$C$2,$L$2)</f>
        <v>0.3375538111</v>
      </c>
    </row>
    <row r="1660" ht="15.75" customHeight="1">
      <c r="A1660" s="1">
        <v>23.0</v>
      </c>
      <c r="B1660" s="2" t="s">
        <v>215</v>
      </c>
      <c r="C1660" s="2" t="s">
        <v>216</v>
      </c>
      <c r="D1660" s="2" t="s">
        <v>19</v>
      </c>
      <c r="E1660" s="2" t="s">
        <v>27</v>
      </c>
      <c r="F1660" s="3">
        <v>11.67</v>
      </c>
      <c r="G1660" s="4">
        <v>45235.0</v>
      </c>
      <c r="H1660" s="5">
        <f>IFERROR(__xludf.DUMMYFUNCTION("SPLIT(G1660,""/"",TRUE)"),5.0)</f>
        <v>5</v>
      </c>
      <c r="I1660" s="5">
        <f>IFERROR(__xludf.DUMMYFUNCTION("""COMPUTED_VALUE"""),11.0)</f>
        <v>11</v>
      </c>
      <c r="J1660" s="5">
        <f>IFERROR(__xludf.DUMMYFUNCTION("""COMPUTED_VALUE"""),2023.0)</f>
        <v>2023</v>
      </c>
      <c r="N1660" s="6">
        <f>STANDARDIZE(F:F,'Estatística'!$E$2,$M$2)</f>
        <v>-0.760266029</v>
      </c>
      <c r="O1660" s="6">
        <f>STANDARDIZE(F:F,'Estatística'!$C$2,$L$2)</f>
        <v>0.1312990631</v>
      </c>
    </row>
    <row r="1661" ht="15.75" customHeight="1">
      <c r="A1661" s="1">
        <v>64.0</v>
      </c>
      <c r="B1661" s="2" t="s">
        <v>139</v>
      </c>
      <c r="C1661" s="2" t="s">
        <v>140</v>
      </c>
      <c r="D1661" s="2" t="s">
        <v>25</v>
      </c>
      <c r="E1661" s="2" t="s">
        <v>37</v>
      </c>
      <c r="F1661" s="3">
        <v>15.98</v>
      </c>
      <c r="G1661" s="4">
        <v>45235.0</v>
      </c>
      <c r="H1661" s="5">
        <f>IFERROR(__xludf.DUMMYFUNCTION("SPLIT(G1661,""/"",TRUE)"),5.0)</f>
        <v>5</v>
      </c>
      <c r="I1661" s="5">
        <f>IFERROR(__xludf.DUMMYFUNCTION("""COMPUTED_VALUE"""),11.0)</f>
        <v>11</v>
      </c>
      <c r="J1661" s="5">
        <f>IFERROR(__xludf.DUMMYFUNCTION("""COMPUTED_VALUE"""),2023.0)</f>
        <v>2023</v>
      </c>
      <c r="N1661" s="6">
        <f>STANDARDIZE(F:F,'Estatística'!$E$2,$M$2)</f>
        <v>-0.5225212036</v>
      </c>
      <c r="O1661" s="6">
        <f>STANDARDIZE(F:F,'Estatística'!$C$2,$L$2)</f>
        <v>0.1858698405</v>
      </c>
    </row>
    <row r="1662" ht="15.75" customHeight="1">
      <c r="A1662" s="1">
        <v>58.0</v>
      </c>
      <c r="B1662" s="2" t="s">
        <v>145</v>
      </c>
      <c r="C1662" s="2" t="s">
        <v>146</v>
      </c>
      <c r="D1662" s="2" t="s">
        <v>25</v>
      </c>
      <c r="E1662" s="2" t="s">
        <v>28</v>
      </c>
      <c r="F1662" s="3">
        <v>32.6</v>
      </c>
      <c r="G1662" s="4">
        <v>45236.0</v>
      </c>
      <c r="H1662" s="5">
        <f>IFERROR(__xludf.DUMMYFUNCTION("SPLIT(G1662,""/"",TRUE)"),6.0)</f>
        <v>6</v>
      </c>
      <c r="I1662" s="5">
        <f>IFERROR(__xludf.DUMMYFUNCTION("""COMPUTED_VALUE"""),11.0)</f>
        <v>11</v>
      </c>
      <c r="J1662" s="5">
        <f>IFERROR(__xludf.DUMMYFUNCTION("""COMPUTED_VALUE"""),2023.0)</f>
        <v>2023</v>
      </c>
      <c r="N1662" s="6">
        <f>STANDARDIZE(F:F,'Estatística'!$E$2,$M$2)</f>
        <v>0.3942581462</v>
      </c>
      <c r="O1662" s="6">
        <f>STANDARDIZE(F:F,'Estatística'!$C$2,$L$2)</f>
        <v>0.3963028615</v>
      </c>
    </row>
    <row r="1663" ht="15.75" customHeight="1">
      <c r="A1663" s="1">
        <v>65.0</v>
      </c>
      <c r="B1663" s="2" t="s">
        <v>189</v>
      </c>
      <c r="C1663" s="2" t="s">
        <v>190</v>
      </c>
      <c r="D1663" s="2" t="s">
        <v>25</v>
      </c>
      <c r="E1663" s="2" t="s">
        <v>36</v>
      </c>
      <c r="F1663" s="3">
        <v>38.67</v>
      </c>
      <c r="G1663" s="4">
        <v>45236.0</v>
      </c>
      <c r="H1663" s="5">
        <f>IFERROR(__xludf.DUMMYFUNCTION("SPLIT(G1663,""/"",TRUE)"),6.0)</f>
        <v>6</v>
      </c>
      <c r="I1663" s="5">
        <f>IFERROR(__xludf.DUMMYFUNCTION("""COMPUTED_VALUE"""),11.0)</f>
        <v>11</v>
      </c>
      <c r="J1663" s="5">
        <f>IFERROR(__xludf.DUMMYFUNCTION("""COMPUTED_VALUE"""),2023.0)</f>
        <v>2023</v>
      </c>
      <c r="N1663" s="6">
        <f>STANDARDIZE(F:F,'Estatística'!$E$2,$M$2)</f>
        <v>0.7290867053</v>
      </c>
      <c r="O1663" s="6">
        <f>STANDARDIZE(F:F,'Estatística'!$C$2,$L$2)</f>
        <v>0.4731577615</v>
      </c>
    </row>
    <row r="1664" ht="15.75" customHeight="1">
      <c r="A1664" s="1">
        <v>20.0</v>
      </c>
      <c r="B1664" s="2" t="s">
        <v>141</v>
      </c>
      <c r="C1664" s="2" t="s">
        <v>142</v>
      </c>
      <c r="D1664" s="2" t="s">
        <v>19</v>
      </c>
      <c r="E1664" s="2" t="s">
        <v>41</v>
      </c>
      <c r="F1664" s="3">
        <v>18.31</v>
      </c>
      <c r="G1664" s="4">
        <v>45236.0</v>
      </c>
      <c r="H1664" s="5">
        <f>IFERROR(__xludf.DUMMYFUNCTION("SPLIT(G1664,""/"",TRUE)"),6.0)</f>
        <v>6</v>
      </c>
      <c r="I1664" s="5">
        <f>IFERROR(__xludf.DUMMYFUNCTION("""COMPUTED_VALUE"""),11.0)</f>
        <v>11</v>
      </c>
      <c r="J1664" s="5">
        <f>IFERROR(__xludf.DUMMYFUNCTION("""COMPUTED_VALUE"""),2023.0)</f>
        <v>2023</v>
      </c>
      <c r="N1664" s="6">
        <f>STANDARDIZE(F:F,'Estatística'!$E$2,$M$2)</f>
        <v>-0.3939955788</v>
      </c>
      <c r="O1664" s="6">
        <f>STANDARDIZE(F:F,'Estatística'!$C$2,$L$2)</f>
        <v>0.21537098</v>
      </c>
    </row>
    <row r="1665" ht="15.75" customHeight="1">
      <c r="A1665" s="1">
        <v>82.0</v>
      </c>
      <c r="B1665" s="2" t="s">
        <v>211</v>
      </c>
      <c r="C1665" s="2" t="s">
        <v>212</v>
      </c>
      <c r="D1665" s="2" t="s">
        <v>19</v>
      </c>
      <c r="E1665" s="2" t="s">
        <v>27</v>
      </c>
      <c r="F1665" s="3">
        <v>11.94</v>
      </c>
      <c r="G1665" s="4">
        <v>45236.0</v>
      </c>
      <c r="H1665" s="5">
        <f>IFERROR(__xludf.DUMMYFUNCTION("SPLIT(G1665,""/"",TRUE)"),6.0)</f>
        <v>6</v>
      </c>
      <c r="I1665" s="5">
        <f>IFERROR(__xludf.DUMMYFUNCTION("""COMPUTED_VALUE"""),11.0)</f>
        <v>11</v>
      </c>
      <c r="J1665" s="5">
        <f>IFERROR(__xludf.DUMMYFUNCTION("""COMPUTED_VALUE"""),2023.0)</f>
        <v>2023</v>
      </c>
      <c r="N1665" s="6">
        <f>STANDARDIZE(F:F,'Estatística'!$E$2,$M$2)</f>
        <v>-0.7453725017</v>
      </c>
      <c r="O1665" s="6">
        <f>STANDARDIZE(F:F,'Estatística'!$C$2,$L$2)</f>
        <v>0.13471765</v>
      </c>
    </row>
    <row r="1666" ht="15.75" customHeight="1">
      <c r="A1666" s="1">
        <v>50.0</v>
      </c>
      <c r="B1666" s="2" t="s">
        <v>29</v>
      </c>
      <c r="C1666" s="2" t="s">
        <v>30</v>
      </c>
      <c r="D1666" s="2" t="s">
        <v>19</v>
      </c>
      <c r="E1666" s="2" t="s">
        <v>70</v>
      </c>
      <c r="F1666" s="3">
        <v>10.73</v>
      </c>
      <c r="G1666" s="4">
        <v>45237.0</v>
      </c>
      <c r="H1666" s="5">
        <f>IFERROR(__xludf.DUMMYFUNCTION("SPLIT(G1666,""/"",TRUE)"),7.0)</f>
        <v>7</v>
      </c>
      <c r="I1666" s="5">
        <f>IFERROR(__xludf.DUMMYFUNCTION("""COMPUTED_VALUE"""),11.0)</f>
        <v>11</v>
      </c>
      <c r="J1666" s="5">
        <f>IFERROR(__xludf.DUMMYFUNCTION("""COMPUTED_VALUE"""),2023.0)</f>
        <v>2023</v>
      </c>
      <c r="N1666" s="6">
        <f>STANDARDIZE(F:F,'Estatística'!$E$2,$M$2)</f>
        <v>-0.8121175687</v>
      </c>
      <c r="O1666" s="6">
        <f>STANDARDIZE(F:F,'Estatística'!$C$2,$L$2)</f>
        <v>0.1193973158</v>
      </c>
    </row>
    <row r="1667" ht="15.75" customHeight="1">
      <c r="A1667" s="1">
        <v>10.0</v>
      </c>
      <c r="B1667" s="2" t="s">
        <v>128</v>
      </c>
      <c r="C1667" s="2" t="s">
        <v>129</v>
      </c>
      <c r="D1667" s="2" t="s">
        <v>19</v>
      </c>
      <c r="E1667" s="2" t="s">
        <v>32</v>
      </c>
      <c r="F1667" s="3">
        <v>53.27</v>
      </c>
      <c r="G1667" s="4">
        <v>45237.0</v>
      </c>
      <c r="H1667" s="5">
        <f>IFERROR(__xludf.DUMMYFUNCTION("SPLIT(G1667,""/"",TRUE)"),7.0)</f>
        <v>7</v>
      </c>
      <c r="I1667" s="5">
        <f>IFERROR(__xludf.DUMMYFUNCTION("""COMPUTED_VALUE"""),11.0)</f>
        <v>11</v>
      </c>
      <c r="J1667" s="5">
        <f>IFERROR(__xludf.DUMMYFUNCTION("""COMPUTED_VALUE"""),2023.0)</f>
        <v>2023</v>
      </c>
      <c r="N1667" s="6">
        <f>STANDARDIZE(F:F,'Estatística'!$E$2,$M$2)</f>
        <v>1.534440406</v>
      </c>
      <c r="O1667" s="6">
        <f>STANDARDIZE(F:F,'Estatística'!$C$2,$L$2)</f>
        <v>0.6580146873</v>
      </c>
    </row>
    <row r="1668" ht="15.75" customHeight="1">
      <c r="A1668" s="1">
        <v>83.0</v>
      </c>
      <c r="B1668" s="2" t="s">
        <v>80</v>
      </c>
      <c r="C1668" s="2" t="s">
        <v>81</v>
      </c>
      <c r="D1668" s="2" t="s">
        <v>19</v>
      </c>
      <c r="E1668" s="2" t="s">
        <v>32</v>
      </c>
      <c r="F1668" s="3">
        <v>56.0</v>
      </c>
      <c r="G1668" s="4">
        <v>45237.0</v>
      </c>
      <c r="H1668" s="5">
        <f>IFERROR(__xludf.DUMMYFUNCTION("SPLIT(G1668,""/"",TRUE)"),7.0)</f>
        <v>7</v>
      </c>
      <c r="I1668" s="5">
        <f>IFERROR(__xludf.DUMMYFUNCTION("""COMPUTED_VALUE"""),11.0)</f>
        <v>11</v>
      </c>
      <c r="J1668" s="5">
        <f>IFERROR(__xludf.DUMMYFUNCTION("""COMPUTED_VALUE"""),2023.0)</f>
        <v>2023</v>
      </c>
      <c r="N1668" s="6">
        <f>STANDARDIZE(F:F,'Estatística'!$E$2,$M$2)</f>
        <v>1.685030516</v>
      </c>
      <c r="O1668" s="6">
        <f>STANDARDIZE(F:F,'Estatística'!$C$2,$L$2)</f>
        <v>0.6925804001</v>
      </c>
    </row>
    <row r="1669" ht="15.75" customHeight="1">
      <c r="A1669" s="1">
        <v>94.0</v>
      </c>
      <c r="B1669" s="2" t="s">
        <v>187</v>
      </c>
      <c r="C1669" s="2" t="s">
        <v>217</v>
      </c>
      <c r="D1669" s="2" t="s">
        <v>19</v>
      </c>
      <c r="E1669" s="2" t="s">
        <v>70</v>
      </c>
      <c r="F1669" s="3">
        <v>11.31</v>
      </c>
      <c r="G1669" s="4">
        <v>45237.0</v>
      </c>
      <c r="H1669" s="5">
        <f>IFERROR(__xludf.DUMMYFUNCTION("SPLIT(G1669,""/"",TRUE)"),7.0)</f>
        <v>7</v>
      </c>
      <c r="I1669" s="5">
        <f>IFERROR(__xludf.DUMMYFUNCTION("""COMPUTED_VALUE"""),11.0)</f>
        <v>11</v>
      </c>
      <c r="J1669" s="5">
        <f>IFERROR(__xludf.DUMMYFUNCTION("""COMPUTED_VALUE"""),2023.0)</f>
        <v>2023</v>
      </c>
      <c r="N1669" s="6">
        <f>STANDARDIZE(F:F,'Estatística'!$E$2,$M$2)</f>
        <v>-0.7801240655</v>
      </c>
      <c r="O1669" s="6">
        <f>STANDARDIZE(F:F,'Estatística'!$C$2,$L$2)</f>
        <v>0.1267409471</v>
      </c>
    </row>
    <row r="1670" ht="15.75" customHeight="1">
      <c r="A1670" s="1">
        <v>55.0</v>
      </c>
      <c r="B1670" s="2" t="s">
        <v>182</v>
      </c>
      <c r="C1670" s="2" t="s">
        <v>183</v>
      </c>
      <c r="D1670" s="2" t="s">
        <v>19</v>
      </c>
      <c r="E1670" s="2" t="s">
        <v>21</v>
      </c>
      <c r="F1670" s="3">
        <v>13.87</v>
      </c>
      <c r="G1670" s="4">
        <v>45237.0</v>
      </c>
      <c r="H1670" s="5">
        <f>IFERROR(__xludf.DUMMYFUNCTION("SPLIT(G1670,""/"",TRUE)"),7.0)</f>
        <v>7</v>
      </c>
      <c r="I1670" s="5">
        <f>IFERROR(__xludf.DUMMYFUNCTION("""COMPUTED_VALUE"""),11.0)</f>
        <v>11</v>
      </c>
      <c r="J1670" s="5">
        <f>IFERROR(__xludf.DUMMYFUNCTION("""COMPUTED_VALUE"""),2023.0)</f>
        <v>2023</v>
      </c>
      <c r="N1670" s="6">
        <f>STANDARDIZE(F:F,'Estatística'!$E$2,$M$2)</f>
        <v>-0.6389113618</v>
      </c>
      <c r="O1670" s="6">
        <f>STANDARDIZE(F:F,'Estatística'!$C$2,$L$2)</f>
        <v>0.1591542163</v>
      </c>
    </row>
    <row r="1671" ht="15.75" customHeight="1">
      <c r="A1671" s="1">
        <v>86.0</v>
      </c>
      <c r="B1671" s="2" t="s">
        <v>55</v>
      </c>
      <c r="C1671" s="2" t="s">
        <v>56</v>
      </c>
      <c r="D1671" s="2" t="s">
        <v>19</v>
      </c>
      <c r="E1671" s="2" t="s">
        <v>57</v>
      </c>
      <c r="F1671" s="3">
        <v>18.08</v>
      </c>
      <c r="G1671" s="4">
        <v>45237.0</v>
      </c>
      <c r="H1671" s="5">
        <f>IFERROR(__xludf.DUMMYFUNCTION("SPLIT(G1671,""/"",TRUE)"),7.0)</f>
        <v>7</v>
      </c>
      <c r="I1671" s="5">
        <f>IFERROR(__xludf.DUMMYFUNCTION("""COMPUTED_VALUE"""),11.0)</f>
        <v>11</v>
      </c>
      <c r="J1671" s="5">
        <f>IFERROR(__xludf.DUMMYFUNCTION("""COMPUTED_VALUE"""),2023.0)</f>
        <v>2023</v>
      </c>
      <c r="N1671" s="6">
        <f>STANDARDIZE(F:F,'Estatística'!$E$2,$M$2)</f>
        <v>-0.4066826576</v>
      </c>
      <c r="O1671" s="6">
        <f>STANDARDIZE(F:F,'Estatística'!$C$2,$L$2)</f>
        <v>0.2124588503</v>
      </c>
    </row>
    <row r="1672" ht="15.75" customHeight="1">
      <c r="A1672" s="1">
        <v>91.0</v>
      </c>
      <c r="B1672" s="2" t="s">
        <v>92</v>
      </c>
      <c r="C1672" s="2" t="s">
        <v>93</v>
      </c>
      <c r="D1672" s="2" t="s">
        <v>25</v>
      </c>
      <c r="E1672" s="2" t="s">
        <v>27</v>
      </c>
      <c r="F1672" s="3">
        <v>10.47</v>
      </c>
      <c r="G1672" s="4">
        <v>45238.0</v>
      </c>
      <c r="H1672" s="5">
        <f>IFERROR(__xludf.DUMMYFUNCTION("SPLIT(G1672,""/"",TRUE)"),8.0)</f>
        <v>8</v>
      </c>
      <c r="I1672" s="5">
        <f>IFERROR(__xludf.DUMMYFUNCTION("""COMPUTED_VALUE"""),11.0)</f>
        <v>11</v>
      </c>
      <c r="J1672" s="5">
        <f>IFERROR(__xludf.DUMMYFUNCTION("""COMPUTED_VALUE"""),2023.0)</f>
        <v>2023</v>
      </c>
      <c r="N1672" s="6">
        <f>STANDARDIZE(F:F,'Estatística'!$E$2,$M$2)</f>
        <v>-0.8264594839</v>
      </c>
      <c r="O1672" s="6">
        <f>STANDARDIZE(F:F,'Estatística'!$C$2,$L$2)</f>
        <v>0.1161053431</v>
      </c>
    </row>
    <row r="1673" ht="15.75" customHeight="1">
      <c r="A1673" s="1">
        <v>8.0</v>
      </c>
      <c r="B1673" s="2" t="s">
        <v>88</v>
      </c>
      <c r="C1673" s="2" t="s">
        <v>89</v>
      </c>
      <c r="D1673" s="2" t="s">
        <v>19</v>
      </c>
      <c r="E1673" s="2" t="s">
        <v>20</v>
      </c>
      <c r="F1673" s="3">
        <v>10.64</v>
      </c>
      <c r="G1673" s="4">
        <v>45238.0</v>
      </c>
      <c r="H1673" s="5">
        <f>IFERROR(__xludf.DUMMYFUNCTION("SPLIT(G1673,""/"",TRUE)"),8.0)</f>
        <v>8</v>
      </c>
      <c r="I1673" s="5">
        <f>IFERROR(__xludf.DUMMYFUNCTION("""COMPUTED_VALUE"""),11.0)</f>
        <v>11</v>
      </c>
      <c r="J1673" s="5">
        <f>IFERROR(__xludf.DUMMYFUNCTION("""COMPUTED_VALUE"""),2023.0)</f>
        <v>2023</v>
      </c>
      <c r="N1673" s="6">
        <f>STANDARDIZE(F:F,'Estatística'!$E$2,$M$2)</f>
        <v>-0.8170820778</v>
      </c>
      <c r="O1673" s="6">
        <f>STANDARDIZE(F:F,'Estatística'!$C$2,$L$2)</f>
        <v>0.1182577868</v>
      </c>
    </row>
    <row r="1674" ht="15.75" customHeight="1">
      <c r="A1674" s="1">
        <v>60.0</v>
      </c>
      <c r="B1674" s="2" t="s">
        <v>58</v>
      </c>
      <c r="C1674" s="2" t="s">
        <v>59</v>
      </c>
      <c r="D1674" s="2" t="s">
        <v>25</v>
      </c>
      <c r="E1674" s="2" t="s">
        <v>21</v>
      </c>
      <c r="F1674" s="3">
        <v>13.63</v>
      </c>
      <c r="G1674" s="4">
        <v>45238.0</v>
      </c>
      <c r="H1674" s="5">
        <f>IFERROR(__xludf.DUMMYFUNCTION("SPLIT(G1674,""/"",TRUE)"),8.0)</f>
        <v>8</v>
      </c>
      <c r="I1674" s="5">
        <f>IFERROR(__xludf.DUMMYFUNCTION("""COMPUTED_VALUE"""),11.0)</f>
        <v>11</v>
      </c>
      <c r="J1674" s="5">
        <f>IFERROR(__xludf.DUMMYFUNCTION("""COMPUTED_VALUE"""),2023.0)</f>
        <v>2023</v>
      </c>
      <c r="N1674" s="6">
        <f>STANDARDIZE(F:F,'Estatística'!$E$2,$M$2)</f>
        <v>-0.6521500527</v>
      </c>
      <c r="O1674" s="6">
        <f>STANDARDIZE(F:F,'Estatística'!$C$2,$L$2)</f>
        <v>0.1561154723</v>
      </c>
    </row>
    <row r="1675" ht="15.75" customHeight="1">
      <c r="A1675" s="1">
        <v>80.0</v>
      </c>
      <c r="B1675" s="2" t="s">
        <v>34</v>
      </c>
      <c r="C1675" s="2" t="s">
        <v>35</v>
      </c>
      <c r="D1675" s="2" t="s">
        <v>25</v>
      </c>
      <c r="E1675" s="2" t="s">
        <v>20</v>
      </c>
      <c r="F1675" s="3">
        <v>10.69</v>
      </c>
      <c r="G1675" s="4">
        <v>45238.0</v>
      </c>
      <c r="H1675" s="5">
        <f>IFERROR(__xludf.DUMMYFUNCTION("SPLIT(G1675,""/"",TRUE)"),8.0)</f>
        <v>8</v>
      </c>
      <c r="I1675" s="5">
        <f>IFERROR(__xludf.DUMMYFUNCTION("""COMPUTED_VALUE"""),11.0)</f>
        <v>11</v>
      </c>
      <c r="J1675" s="5">
        <f>IFERROR(__xludf.DUMMYFUNCTION("""COMPUTED_VALUE"""),2023.0)</f>
        <v>2023</v>
      </c>
      <c r="N1675" s="6">
        <f>STANDARDIZE(F:F,'Estatística'!$E$2,$M$2)</f>
        <v>-0.8143240172</v>
      </c>
      <c r="O1675" s="6">
        <f>STANDARDIZE(F:F,'Estatística'!$C$2,$L$2)</f>
        <v>0.1188908584</v>
      </c>
    </row>
    <row r="1676" ht="15.75" customHeight="1">
      <c r="A1676" s="1">
        <v>20.0</v>
      </c>
      <c r="B1676" s="2" t="s">
        <v>141</v>
      </c>
      <c r="C1676" s="2" t="s">
        <v>142</v>
      </c>
      <c r="D1676" s="2" t="s">
        <v>19</v>
      </c>
      <c r="E1676" s="2" t="s">
        <v>32</v>
      </c>
      <c r="F1676" s="3">
        <v>57.38</v>
      </c>
      <c r="G1676" s="4">
        <v>45238.0</v>
      </c>
      <c r="H1676" s="5">
        <f>IFERROR(__xludf.DUMMYFUNCTION("SPLIT(G1676,""/"",TRUE)"),8.0)</f>
        <v>8</v>
      </c>
      <c r="I1676" s="5">
        <f>IFERROR(__xludf.DUMMYFUNCTION("""COMPUTED_VALUE"""),11.0)</f>
        <v>11</v>
      </c>
      <c r="J1676" s="5">
        <f>IFERROR(__xludf.DUMMYFUNCTION("""COMPUTED_VALUE"""),2023.0)</f>
        <v>2023</v>
      </c>
      <c r="N1676" s="6">
        <f>STANDARDIZE(F:F,'Estatística'!$E$2,$M$2)</f>
        <v>1.761152989</v>
      </c>
      <c r="O1676" s="6">
        <f>STANDARDIZE(F:F,'Estatística'!$C$2,$L$2)</f>
        <v>0.710053178</v>
      </c>
    </row>
    <row r="1677" ht="15.75" customHeight="1">
      <c r="A1677" s="1">
        <v>83.0</v>
      </c>
      <c r="B1677" s="2" t="s">
        <v>80</v>
      </c>
      <c r="C1677" s="2" t="s">
        <v>81</v>
      </c>
      <c r="D1677" s="2" t="s">
        <v>25</v>
      </c>
      <c r="E1677" s="2" t="s">
        <v>45</v>
      </c>
      <c r="F1677" s="3">
        <v>2.44</v>
      </c>
      <c r="G1677" s="4">
        <v>45238.0</v>
      </c>
      <c r="H1677" s="5">
        <f>IFERROR(__xludf.DUMMYFUNCTION("SPLIT(G1677,""/"",TRUE)"),8.0)</f>
        <v>8</v>
      </c>
      <c r="I1677" s="5">
        <f>IFERROR(__xludf.DUMMYFUNCTION("""COMPUTED_VALUE"""),11.0)</f>
        <v>11</v>
      </c>
      <c r="J1677" s="5">
        <f>IFERROR(__xludf.DUMMYFUNCTION("""COMPUTED_VALUE"""),2023.0)</f>
        <v>2023</v>
      </c>
      <c r="N1677" s="6">
        <f>STANDARDIZE(F:F,'Estatística'!$E$2,$M$2)</f>
        <v>-1.269404019</v>
      </c>
      <c r="O1677" s="6">
        <f>STANDARDIZE(F:F,'Estatística'!$C$2,$L$2)</f>
        <v>0.01443403393</v>
      </c>
    </row>
    <row r="1678" ht="15.75" customHeight="1">
      <c r="A1678" s="1">
        <v>56.0</v>
      </c>
      <c r="B1678" s="2" t="s">
        <v>107</v>
      </c>
      <c r="C1678" s="2" t="s">
        <v>108</v>
      </c>
      <c r="D1678" s="2" t="s">
        <v>25</v>
      </c>
      <c r="E1678" s="2" t="s">
        <v>57</v>
      </c>
      <c r="F1678" s="3">
        <v>14.44</v>
      </c>
      <c r="G1678" s="4">
        <v>45238.0</v>
      </c>
      <c r="H1678" s="5">
        <f>IFERROR(__xludf.DUMMYFUNCTION("SPLIT(G1678,""/"",TRUE)"),8.0)</f>
        <v>8</v>
      </c>
      <c r="I1678" s="5">
        <f>IFERROR(__xludf.DUMMYFUNCTION("""COMPUTED_VALUE"""),11.0)</f>
        <v>11</v>
      </c>
      <c r="J1678" s="5">
        <f>IFERROR(__xludf.DUMMYFUNCTION("""COMPUTED_VALUE"""),2023.0)</f>
        <v>2023</v>
      </c>
      <c r="N1678" s="6">
        <f>STANDARDIZE(F:F,'Estatística'!$E$2,$M$2)</f>
        <v>-0.6074694707</v>
      </c>
      <c r="O1678" s="6">
        <f>STANDARDIZE(F:F,'Estatística'!$C$2,$L$2)</f>
        <v>0.1663712332</v>
      </c>
    </row>
    <row r="1679" ht="15.75" customHeight="1">
      <c r="A1679" s="1">
        <v>87.0</v>
      </c>
      <c r="B1679" s="2" t="s">
        <v>223</v>
      </c>
      <c r="C1679" s="2" t="s">
        <v>224</v>
      </c>
      <c r="D1679" s="2" t="s">
        <v>25</v>
      </c>
      <c r="E1679" s="2" t="s">
        <v>27</v>
      </c>
      <c r="F1679" s="3">
        <v>14.8</v>
      </c>
      <c r="G1679" s="4">
        <v>45239.0</v>
      </c>
      <c r="H1679" s="5">
        <f>IFERROR(__xludf.DUMMYFUNCTION("SPLIT(G1679,""/"",TRUE)"),9.0)</f>
        <v>9</v>
      </c>
      <c r="I1679" s="5">
        <f>IFERROR(__xludf.DUMMYFUNCTION("""COMPUTED_VALUE"""),11.0)</f>
        <v>11</v>
      </c>
      <c r="J1679" s="5">
        <f>IFERROR(__xludf.DUMMYFUNCTION("""COMPUTED_VALUE"""),2023.0)</f>
        <v>2023</v>
      </c>
      <c r="N1679" s="6">
        <f>STANDARDIZE(F:F,'Estatística'!$E$2,$M$2)</f>
        <v>-0.5876114343</v>
      </c>
      <c r="O1679" s="6">
        <f>STANDARDIZE(F:F,'Estatística'!$C$2,$L$2)</f>
        <v>0.1709293492</v>
      </c>
    </row>
    <row r="1680" ht="15.75" customHeight="1">
      <c r="A1680" s="1">
        <v>5.0</v>
      </c>
      <c r="B1680" s="2" t="s">
        <v>147</v>
      </c>
      <c r="C1680" s="2" t="s">
        <v>148</v>
      </c>
      <c r="D1680" s="2" t="s">
        <v>25</v>
      </c>
      <c r="E1680" s="2" t="s">
        <v>70</v>
      </c>
      <c r="F1680" s="3">
        <v>10.84</v>
      </c>
      <c r="G1680" s="4">
        <v>45239.0</v>
      </c>
      <c r="H1680" s="5">
        <f>IFERROR(__xludf.DUMMYFUNCTION("SPLIT(G1680,""/"",TRUE)"),9.0)</f>
        <v>9</v>
      </c>
      <c r="I1680" s="5">
        <f>IFERROR(__xludf.DUMMYFUNCTION("""COMPUTED_VALUE"""),11.0)</f>
        <v>11</v>
      </c>
      <c r="J1680" s="5">
        <f>IFERROR(__xludf.DUMMYFUNCTION("""COMPUTED_VALUE"""),2023.0)</f>
        <v>2023</v>
      </c>
      <c r="N1680" s="6">
        <f>STANDARDIZE(F:F,'Estatística'!$E$2,$M$2)</f>
        <v>-0.8060498353</v>
      </c>
      <c r="O1680" s="6">
        <f>STANDARDIZE(F:F,'Estatística'!$C$2,$L$2)</f>
        <v>0.1207900734</v>
      </c>
    </row>
    <row r="1681" ht="15.75" customHeight="1">
      <c r="A1681" s="1">
        <v>28.0</v>
      </c>
      <c r="B1681" s="2" t="s">
        <v>64</v>
      </c>
      <c r="C1681" s="2" t="s">
        <v>65</v>
      </c>
      <c r="D1681" s="2" t="s">
        <v>25</v>
      </c>
      <c r="E1681" s="2" t="s">
        <v>21</v>
      </c>
      <c r="F1681" s="3">
        <v>14.66</v>
      </c>
      <c r="G1681" s="4">
        <v>45239.0</v>
      </c>
      <c r="H1681" s="5">
        <f>IFERROR(__xludf.DUMMYFUNCTION("SPLIT(G1681,""/"",TRUE)"),9.0)</f>
        <v>9</v>
      </c>
      <c r="I1681" s="5">
        <f>IFERROR(__xludf.DUMMYFUNCTION("""COMPUTED_VALUE"""),11.0)</f>
        <v>11</v>
      </c>
      <c r="J1681" s="5">
        <f>IFERROR(__xludf.DUMMYFUNCTION("""COMPUTED_VALUE"""),2023.0)</f>
        <v>2023</v>
      </c>
      <c r="N1681" s="6">
        <f>STANDARDIZE(F:F,'Estatística'!$E$2,$M$2)</f>
        <v>-0.595334004</v>
      </c>
      <c r="O1681" s="6">
        <f>STANDARDIZE(F:F,'Estatística'!$C$2,$L$2)</f>
        <v>0.1691567485</v>
      </c>
    </row>
    <row r="1682" ht="15.75" customHeight="1">
      <c r="A1682" s="1">
        <v>11.0</v>
      </c>
      <c r="B1682" s="2" t="s">
        <v>207</v>
      </c>
      <c r="C1682" s="2" t="s">
        <v>208</v>
      </c>
      <c r="D1682" s="2" t="s">
        <v>25</v>
      </c>
      <c r="E1682" s="2" t="s">
        <v>31</v>
      </c>
      <c r="F1682" s="3">
        <v>12.5</v>
      </c>
      <c r="G1682" s="4">
        <v>45239.0</v>
      </c>
      <c r="H1682" s="5">
        <f>IFERROR(__xludf.DUMMYFUNCTION("SPLIT(G1682,""/"",TRUE)"),9.0)</f>
        <v>9</v>
      </c>
      <c r="I1682" s="5">
        <f>IFERROR(__xludf.DUMMYFUNCTION("""COMPUTED_VALUE"""),11.0)</f>
        <v>11</v>
      </c>
      <c r="J1682" s="5">
        <f>IFERROR(__xludf.DUMMYFUNCTION("""COMPUTED_VALUE"""),2023.0)</f>
        <v>2023</v>
      </c>
      <c r="N1682" s="6">
        <f>STANDARDIZE(F:F,'Estatística'!$E$2,$M$2)</f>
        <v>-0.7144822227</v>
      </c>
      <c r="O1682" s="6">
        <f>STANDARDIZE(F:F,'Estatística'!$C$2,$L$2)</f>
        <v>0.1418080527</v>
      </c>
    </row>
    <row r="1683" ht="15.75" customHeight="1">
      <c r="A1683" s="1">
        <v>48.0</v>
      </c>
      <c r="B1683" s="2" t="s">
        <v>39</v>
      </c>
      <c r="C1683" s="2" t="s">
        <v>43</v>
      </c>
      <c r="D1683" s="2" t="s">
        <v>25</v>
      </c>
      <c r="E1683" s="2" t="s">
        <v>36</v>
      </c>
      <c r="F1683" s="3">
        <v>28.67</v>
      </c>
      <c r="G1683" s="4">
        <v>45240.0</v>
      </c>
      <c r="H1683" s="5">
        <f>IFERROR(__xludf.DUMMYFUNCTION("SPLIT(G1683,""/"",TRUE)"),10.0)</f>
        <v>10</v>
      </c>
      <c r="I1683" s="5">
        <f>IFERROR(__xludf.DUMMYFUNCTION("""COMPUTED_VALUE"""),11.0)</f>
        <v>11</v>
      </c>
      <c r="J1683" s="5">
        <f>IFERROR(__xludf.DUMMYFUNCTION("""COMPUTED_VALUE"""),2023.0)</f>
        <v>2023</v>
      </c>
      <c r="N1683" s="6">
        <f>STANDARDIZE(F:F,'Estatística'!$E$2,$M$2)</f>
        <v>0.1774745815</v>
      </c>
      <c r="O1683" s="6">
        <f>STANDARDIZE(F:F,'Estatística'!$C$2,$L$2)</f>
        <v>0.3465434287</v>
      </c>
    </row>
    <row r="1684" ht="15.75" customHeight="1">
      <c r="A1684" s="1">
        <v>47.0</v>
      </c>
      <c r="B1684" s="2" t="s">
        <v>100</v>
      </c>
      <c r="C1684" s="2" t="s">
        <v>101</v>
      </c>
      <c r="D1684" s="2" t="s">
        <v>25</v>
      </c>
      <c r="E1684" s="2" t="s">
        <v>38</v>
      </c>
      <c r="F1684" s="3">
        <v>3.92</v>
      </c>
      <c r="G1684" s="4">
        <v>45240.0</v>
      </c>
      <c r="H1684" s="5">
        <f>IFERROR(__xludf.DUMMYFUNCTION("SPLIT(G1684,""/"",TRUE)"),10.0)</f>
        <v>10</v>
      </c>
      <c r="I1684" s="5">
        <f>IFERROR(__xludf.DUMMYFUNCTION("""COMPUTED_VALUE"""),11.0)</f>
        <v>11</v>
      </c>
      <c r="J1684" s="5">
        <f>IFERROR(__xludf.DUMMYFUNCTION("""COMPUTED_VALUE"""),2023.0)</f>
        <v>2023</v>
      </c>
      <c r="N1684" s="6">
        <f>STANDARDIZE(F:F,'Estatística'!$E$2,$M$2)</f>
        <v>-1.187765425</v>
      </c>
      <c r="O1684" s="6">
        <f>STANDARDIZE(F:F,'Estatística'!$C$2,$L$2)</f>
        <v>0.03317295518</v>
      </c>
    </row>
    <row r="1685" ht="15.75" customHeight="1">
      <c r="A1685" s="1">
        <v>29.0</v>
      </c>
      <c r="B1685" s="2" t="s">
        <v>102</v>
      </c>
      <c r="C1685" s="2" t="s">
        <v>103</v>
      </c>
      <c r="D1685" s="2" t="s">
        <v>25</v>
      </c>
      <c r="E1685" s="2" t="s">
        <v>36</v>
      </c>
      <c r="F1685" s="3">
        <v>35.08</v>
      </c>
      <c r="G1685" s="4">
        <v>45240.0</v>
      </c>
      <c r="H1685" s="5">
        <f>IFERROR(__xludf.DUMMYFUNCTION("SPLIT(G1685,""/"",TRUE)"),10.0)</f>
        <v>10</v>
      </c>
      <c r="I1685" s="5">
        <f>IFERROR(__xludf.DUMMYFUNCTION("""COMPUTED_VALUE"""),11.0)</f>
        <v>11</v>
      </c>
      <c r="J1685" s="5">
        <f>IFERROR(__xludf.DUMMYFUNCTION("""COMPUTED_VALUE"""),2023.0)</f>
        <v>2023</v>
      </c>
      <c r="N1685" s="6">
        <f>STANDARDIZE(F:F,'Estatística'!$E$2,$M$2)</f>
        <v>0.5310579529</v>
      </c>
      <c r="O1685" s="6">
        <f>STANDARDIZE(F:F,'Estatística'!$C$2,$L$2)</f>
        <v>0.427703216</v>
      </c>
    </row>
    <row r="1686" ht="15.75" customHeight="1">
      <c r="A1686" s="1">
        <v>30.0</v>
      </c>
      <c r="B1686" s="2" t="s">
        <v>17</v>
      </c>
      <c r="C1686" s="2" t="s">
        <v>18</v>
      </c>
      <c r="D1686" s="2" t="s">
        <v>19</v>
      </c>
      <c r="E1686" s="2" t="s">
        <v>52</v>
      </c>
      <c r="F1686" s="3">
        <v>27.07</v>
      </c>
      <c r="G1686" s="4">
        <v>45240.0</v>
      </c>
      <c r="H1686" s="5">
        <f>IFERROR(__xludf.DUMMYFUNCTION("SPLIT(G1686,""/"",TRUE)"),10.0)</f>
        <v>10</v>
      </c>
      <c r="I1686" s="5">
        <f>IFERROR(__xludf.DUMMYFUNCTION("""COMPUTED_VALUE"""),11.0)</f>
        <v>11</v>
      </c>
      <c r="J1686" s="5">
        <f>IFERROR(__xludf.DUMMYFUNCTION("""COMPUTED_VALUE"""),2023.0)</f>
        <v>2023</v>
      </c>
      <c r="N1686" s="6">
        <f>STANDARDIZE(F:F,'Estatística'!$E$2,$M$2)</f>
        <v>0.08921664168</v>
      </c>
      <c r="O1686" s="6">
        <f>STANDARDIZE(F:F,'Estatística'!$C$2,$L$2)</f>
        <v>0.3262851355</v>
      </c>
    </row>
    <row r="1687" ht="15.75" customHeight="1">
      <c r="A1687" s="1">
        <v>55.0</v>
      </c>
      <c r="B1687" s="2" t="s">
        <v>182</v>
      </c>
      <c r="C1687" s="2" t="s">
        <v>183</v>
      </c>
      <c r="D1687" s="2" t="s">
        <v>25</v>
      </c>
      <c r="E1687" s="2" t="s">
        <v>42</v>
      </c>
      <c r="F1687" s="3">
        <v>13.25</v>
      </c>
      <c r="G1687" s="4">
        <v>45240.0</v>
      </c>
      <c r="H1687" s="5">
        <f>IFERROR(__xludf.DUMMYFUNCTION("SPLIT(G1687,""/"",TRUE)"),10.0)</f>
        <v>10</v>
      </c>
      <c r="I1687" s="5">
        <f>IFERROR(__xludf.DUMMYFUNCTION("""COMPUTED_VALUE"""),11.0)</f>
        <v>11</v>
      </c>
      <c r="J1687" s="5">
        <f>IFERROR(__xludf.DUMMYFUNCTION("""COMPUTED_VALUE"""),2023.0)</f>
        <v>2023</v>
      </c>
      <c r="N1687" s="6">
        <f>STANDARDIZE(F:F,'Estatística'!$E$2,$M$2)</f>
        <v>-0.6731113135</v>
      </c>
      <c r="O1687" s="6">
        <f>STANDARDIZE(F:F,'Estatística'!$C$2,$L$2)</f>
        <v>0.1513041276</v>
      </c>
    </row>
    <row r="1688" ht="15.75" customHeight="1">
      <c r="A1688" s="1">
        <v>80.0</v>
      </c>
      <c r="B1688" s="2" t="s">
        <v>34</v>
      </c>
      <c r="C1688" s="2" t="s">
        <v>35</v>
      </c>
      <c r="D1688" s="2" t="s">
        <v>25</v>
      </c>
      <c r="E1688" s="2" t="s">
        <v>38</v>
      </c>
      <c r="F1688" s="3">
        <v>2.99</v>
      </c>
      <c r="G1688" s="4">
        <v>45240.0</v>
      </c>
      <c r="H1688" s="5">
        <f>IFERROR(__xludf.DUMMYFUNCTION("SPLIT(G1688,""/"",TRUE)"),10.0)</f>
        <v>10</v>
      </c>
      <c r="I1688" s="5">
        <f>IFERROR(__xludf.DUMMYFUNCTION("""COMPUTED_VALUE"""),11.0)</f>
        <v>11</v>
      </c>
      <c r="J1688" s="5">
        <f>IFERROR(__xludf.DUMMYFUNCTION("""COMPUTED_VALUE"""),2023.0)</f>
        <v>2023</v>
      </c>
      <c r="N1688" s="6">
        <f>STANDARDIZE(F:F,'Estatística'!$E$2,$M$2)</f>
        <v>-1.239065353</v>
      </c>
      <c r="O1688" s="6">
        <f>STANDARDIZE(F:F,'Estatística'!$C$2,$L$2)</f>
        <v>0.02139782223</v>
      </c>
    </row>
    <row r="1689" ht="15.75" customHeight="1">
      <c r="A1689" s="1">
        <v>80.0</v>
      </c>
      <c r="B1689" s="2" t="s">
        <v>34</v>
      </c>
      <c r="C1689" s="2" t="s">
        <v>35</v>
      </c>
      <c r="D1689" s="2" t="s">
        <v>19</v>
      </c>
      <c r="E1689" s="2" t="s">
        <v>26</v>
      </c>
      <c r="F1689" s="3">
        <v>39.24</v>
      </c>
      <c r="G1689" s="4">
        <v>45240.0</v>
      </c>
      <c r="H1689" s="5">
        <f>IFERROR(__xludf.DUMMYFUNCTION("SPLIT(G1689,""/"",TRUE)"),10.0)</f>
        <v>10</v>
      </c>
      <c r="I1689" s="5">
        <f>IFERROR(__xludf.DUMMYFUNCTION("""COMPUTED_VALUE"""),11.0)</f>
        <v>11</v>
      </c>
      <c r="J1689" s="5">
        <f>IFERROR(__xludf.DUMMYFUNCTION("""COMPUTED_VALUE"""),2023.0)</f>
        <v>2023</v>
      </c>
      <c r="N1689" s="6">
        <f>STANDARDIZE(F:F,'Estatística'!$E$2,$M$2)</f>
        <v>0.7605285964</v>
      </c>
      <c r="O1689" s="6">
        <f>STANDARDIZE(F:F,'Estatística'!$C$2,$L$2)</f>
        <v>0.4803747784</v>
      </c>
    </row>
    <row r="1690" ht="15.75" customHeight="1">
      <c r="A1690" s="1">
        <v>77.0</v>
      </c>
      <c r="B1690" s="2" t="s">
        <v>17</v>
      </c>
      <c r="C1690" s="2" t="s">
        <v>149</v>
      </c>
      <c r="D1690" s="2" t="s">
        <v>19</v>
      </c>
      <c r="E1690" s="2" t="s">
        <v>26</v>
      </c>
      <c r="F1690" s="3">
        <v>56.13</v>
      </c>
      <c r="G1690" s="4">
        <v>45241.0</v>
      </c>
      <c r="H1690" s="5">
        <f>IFERROR(__xludf.DUMMYFUNCTION("SPLIT(G1690,""/"",TRUE)"),11.0)</f>
        <v>11</v>
      </c>
      <c r="I1690" s="5">
        <f>IFERROR(__xludf.DUMMYFUNCTION("""COMPUTED_VALUE"""),11.0)</f>
        <v>11</v>
      </c>
      <c r="J1690" s="5">
        <f>IFERROR(__xludf.DUMMYFUNCTION("""COMPUTED_VALUE"""),2023.0)</f>
        <v>2023</v>
      </c>
      <c r="N1690" s="6">
        <f>STANDARDIZE(F:F,'Estatística'!$E$2,$M$2)</f>
        <v>1.692201474</v>
      </c>
      <c r="O1690" s="6">
        <f>STANDARDIZE(F:F,'Estatística'!$C$2,$L$2)</f>
        <v>0.6942263864</v>
      </c>
    </row>
    <row r="1691" ht="15.75" customHeight="1">
      <c r="A1691" s="1">
        <v>30.0</v>
      </c>
      <c r="B1691" s="2" t="s">
        <v>17</v>
      </c>
      <c r="C1691" s="2" t="s">
        <v>18</v>
      </c>
      <c r="D1691" s="2" t="s">
        <v>19</v>
      </c>
      <c r="E1691" s="2" t="s">
        <v>21</v>
      </c>
      <c r="F1691" s="3">
        <v>14.93</v>
      </c>
      <c r="G1691" s="4">
        <v>45241.0</v>
      </c>
      <c r="H1691" s="5">
        <f>IFERROR(__xludf.DUMMYFUNCTION("SPLIT(G1691,""/"",TRUE)"),11.0)</f>
        <v>11</v>
      </c>
      <c r="I1691" s="5">
        <f>IFERROR(__xludf.DUMMYFUNCTION("""COMPUTED_VALUE"""),11.0)</f>
        <v>11</v>
      </c>
      <c r="J1691" s="5">
        <f>IFERROR(__xludf.DUMMYFUNCTION("""COMPUTED_VALUE"""),2023.0)</f>
        <v>2023</v>
      </c>
      <c r="N1691" s="6">
        <f>STANDARDIZE(F:F,'Estatística'!$E$2,$M$2)</f>
        <v>-0.5804404767</v>
      </c>
      <c r="O1691" s="6">
        <f>STANDARDIZE(F:F,'Estatística'!$C$2,$L$2)</f>
        <v>0.1725753355</v>
      </c>
    </row>
    <row r="1692" ht="15.75" customHeight="1">
      <c r="A1692" s="1">
        <v>5.0</v>
      </c>
      <c r="B1692" s="2" t="s">
        <v>147</v>
      </c>
      <c r="C1692" s="2" t="s">
        <v>148</v>
      </c>
      <c r="D1692" s="2" t="s">
        <v>25</v>
      </c>
      <c r="E1692" s="2" t="s">
        <v>41</v>
      </c>
      <c r="F1692" s="3">
        <v>16.06</v>
      </c>
      <c r="G1692" s="4">
        <v>45241.0</v>
      </c>
      <c r="H1692" s="5">
        <f>IFERROR(__xludf.DUMMYFUNCTION("SPLIT(G1692,""/"",TRUE)"),11.0)</f>
        <v>11</v>
      </c>
      <c r="I1692" s="5">
        <f>IFERROR(__xludf.DUMMYFUNCTION("""COMPUTED_VALUE"""),11.0)</f>
        <v>11</v>
      </c>
      <c r="J1692" s="5">
        <f>IFERROR(__xludf.DUMMYFUNCTION("""COMPUTED_VALUE"""),2023.0)</f>
        <v>2023</v>
      </c>
      <c r="N1692" s="6">
        <f>STANDARDIZE(F:F,'Estatística'!$E$2,$M$2)</f>
        <v>-0.5181083067</v>
      </c>
      <c r="O1692" s="6">
        <f>STANDARDIZE(F:F,'Estatística'!$C$2,$L$2)</f>
        <v>0.1868827551</v>
      </c>
    </row>
    <row r="1693" ht="15.75" customHeight="1">
      <c r="A1693" s="1">
        <v>41.0</v>
      </c>
      <c r="B1693" s="2" t="s">
        <v>197</v>
      </c>
      <c r="C1693" s="2" t="s">
        <v>198</v>
      </c>
      <c r="D1693" s="2" t="s">
        <v>19</v>
      </c>
      <c r="E1693" s="2" t="s">
        <v>52</v>
      </c>
      <c r="F1693" s="3">
        <v>31.4</v>
      </c>
      <c r="G1693" s="4">
        <v>45241.0</v>
      </c>
      <c r="H1693" s="5">
        <f>IFERROR(__xludf.DUMMYFUNCTION("SPLIT(G1693,""/"",TRUE)"),11.0)</f>
        <v>11</v>
      </c>
      <c r="I1693" s="5">
        <f>IFERROR(__xludf.DUMMYFUNCTION("""COMPUTED_VALUE"""),11.0)</f>
        <v>11</v>
      </c>
      <c r="J1693" s="5">
        <f>IFERROR(__xludf.DUMMYFUNCTION("""COMPUTED_VALUE"""),2023.0)</f>
        <v>2023</v>
      </c>
      <c r="N1693" s="6">
        <f>STANDARDIZE(F:F,'Estatística'!$E$2,$M$2)</f>
        <v>0.3280646913</v>
      </c>
      <c r="O1693" s="6">
        <f>STANDARDIZE(F:F,'Estatística'!$C$2,$L$2)</f>
        <v>0.3811091416</v>
      </c>
    </row>
    <row r="1694" ht="15.75" customHeight="1">
      <c r="A1694" s="1">
        <v>17.0</v>
      </c>
      <c r="B1694" s="2" t="s">
        <v>180</v>
      </c>
      <c r="C1694" s="2" t="s">
        <v>181</v>
      </c>
      <c r="D1694" s="2" t="s">
        <v>25</v>
      </c>
      <c r="E1694" s="2" t="s">
        <v>37</v>
      </c>
      <c r="F1694" s="3">
        <v>17.02</v>
      </c>
      <c r="G1694" s="4">
        <v>45241.0</v>
      </c>
      <c r="H1694" s="5">
        <f>IFERROR(__xludf.DUMMYFUNCTION("SPLIT(G1694,""/"",TRUE)"),11.0)</f>
        <v>11</v>
      </c>
      <c r="I1694" s="5">
        <f>IFERROR(__xludf.DUMMYFUNCTION("""COMPUTED_VALUE"""),11.0)</f>
        <v>11</v>
      </c>
      <c r="J1694" s="5">
        <f>IFERROR(__xludf.DUMMYFUNCTION("""COMPUTED_VALUE"""),2023.0)</f>
        <v>2023</v>
      </c>
      <c r="N1694" s="6">
        <f>STANDARDIZE(F:F,'Estatística'!$E$2,$M$2)</f>
        <v>-0.4651535428</v>
      </c>
      <c r="O1694" s="6">
        <f>STANDARDIZE(F:F,'Estatística'!$C$2,$L$2)</f>
        <v>0.1990377311</v>
      </c>
    </row>
    <row r="1695" ht="15.75" customHeight="1">
      <c r="A1695" s="1">
        <v>19.0</v>
      </c>
      <c r="B1695" s="2" t="s">
        <v>39</v>
      </c>
      <c r="C1695" s="2" t="s">
        <v>173</v>
      </c>
      <c r="D1695" s="2" t="s">
        <v>19</v>
      </c>
      <c r="E1695" s="2" t="s">
        <v>32</v>
      </c>
      <c r="F1695" s="3">
        <v>44.01</v>
      </c>
      <c r="G1695" s="4">
        <v>45242.0</v>
      </c>
      <c r="H1695" s="5">
        <f>IFERROR(__xludf.DUMMYFUNCTION("SPLIT(G1695,""/"",TRUE)"),12.0)</f>
        <v>12</v>
      </c>
      <c r="I1695" s="5">
        <f>IFERROR(__xludf.DUMMYFUNCTION("""COMPUTED_VALUE"""),11.0)</f>
        <v>11</v>
      </c>
      <c r="J1695" s="5">
        <f>IFERROR(__xludf.DUMMYFUNCTION("""COMPUTED_VALUE"""),2023.0)</f>
        <v>2023</v>
      </c>
      <c r="N1695" s="6">
        <f>STANDARDIZE(F:F,'Estatística'!$E$2,$M$2)</f>
        <v>1.023647579</v>
      </c>
      <c r="O1695" s="6">
        <f>STANDARDIZE(F:F,'Estatística'!$C$2,$L$2)</f>
        <v>0.5407698151</v>
      </c>
    </row>
    <row r="1696" ht="15.75" customHeight="1">
      <c r="A1696" s="1">
        <v>20.0</v>
      </c>
      <c r="B1696" s="2" t="s">
        <v>141</v>
      </c>
      <c r="C1696" s="2" t="s">
        <v>142</v>
      </c>
      <c r="D1696" s="2" t="s">
        <v>25</v>
      </c>
      <c r="E1696" s="2" t="s">
        <v>70</v>
      </c>
      <c r="F1696" s="3">
        <v>11.75</v>
      </c>
      <c r="G1696" s="4">
        <v>45242.0</v>
      </c>
      <c r="H1696" s="5">
        <f>IFERROR(__xludf.DUMMYFUNCTION("SPLIT(G1696,""/"",TRUE)"),12.0)</f>
        <v>12</v>
      </c>
      <c r="I1696" s="5">
        <f>IFERROR(__xludf.DUMMYFUNCTION("""COMPUTED_VALUE"""),11.0)</f>
        <v>11</v>
      </c>
      <c r="J1696" s="5">
        <f>IFERROR(__xludf.DUMMYFUNCTION("""COMPUTED_VALUE"""),2023.0)</f>
        <v>2023</v>
      </c>
      <c r="N1696" s="6">
        <f>STANDARDIZE(F:F,'Estatística'!$E$2,$M$2)</f>
        <v>-0.755853132</v>
      </c>
      <c r="O1696" s="6">
        <f>STANDARDIZE(F:F,'Estatística'!$C$2,$L$2)</f>
        <v>0.1323119777</v>
      </c>
    </row>
    <row r="1697" ht="15.75" customHeight="1">
      <c r="A1697" s="1">
        <v>54.0</v>
      </c>
      <c r="B1697" s="2" t="s">
        <v>71</v>
      </c>
      <c r="C1697" s="2" t="s">
        <v>72</v>
      </c>
      <c r="D1697" s="2" t="s">
        <v>25</v>
      </c>
      <c r="E1697" s="2" t="s">
        <v>28</v>
      </c>
      <c r="F1697" s="3">
        <v>32.47</v>
      </c>
      <c r="G1697" s="4">
        <v>45242.0</v>
      </c>
      <c r="H1697" s="5">
        <f>IFERROR(__xludf.DUMMYFUNCTION("SPLIT(G1697,""/"",TRUE)"),12.0)</f>
        <v>12</v>
      </c>
      <c r="I1697" s="5">
        <f>IFERROR(__xludf.DUMMYFUNCTION("""COMPUTED_VALUE"""),11.0)</f>
        <v>11</v>
      </c>
      <c r="J1697" s="5">
        <f>IFERROR(__xludf.DUMMYFUNCTION("""COMPUTED_VALUE"""),2023.0)</f>
        <v>2023</v>
      </c>
      <c r="N1697" s="6">
        <f>STANDARDIZE(F:F,'Estatística'!$E$2,$M$2)</f>
        <v>0.3870871886</v>
      </c>
      <c r="O1697" s="6">
        <f>STANDARDIZE(F:F,'Estatística'!$C$2,$L$2)</f>
        <v>0.3946568752</v>
      </c>
    </row>
    <row r="1698" ht="15.75" customHeight="1">
      <c r="A1698" s="1">
        <v>14.0</v>
      </c>
      <c r="B1698" s="2" t="s">
        <v>151</v>
      </c>
      <c r="C1698" s="2" t="s">
        <v>152</v>
      </c>
      <c r="D1698" s="2" t="s">
        <v>19</v>
      </c>
      <c r="E1698" s="2" t="s">
        <v>21</v>
      </c>
      <c r="F1698" s="3">
        <v>14.22</v>
      </c>
      <c r="G1698" s="4">
        <v>45242.0</v>
      </c>
      <c r="H1698" s="5">
        <f>IFERROR(__xludf.DUMMYFUNCTION("SPLIT(G1698,""/"",TRUE)"),12.0)</f>
        <v>12</v>
      </c>
      <c r="I1698" s="5">
        <f>IFERROR(__xludf.DUMMYFUNCTION("""COMPUTED_VALUE"""),11.0)</f>
        <v>11</v>
      </c>
      <c r="J1698" s="5">
        <f>IFERROR(__xludf.DUMMYFUNCTION("""COMPUTED_VALUE"""),2023.0)</f>
        <v>2023</v>
      </c>
      <c r="N1698" s="6">
        <f>STANDARDIZE(F:F,'Estatística'!$E$2,$M$2)</f>
        <v>-0.6196049374</v>
      </c>
      <c r="O1698" s="6">
        <f>STANDARDIZE(F:F,'Estatística'!$C$2,$L$2)</f>
        <v>0.1635857179</v>
      </c>
    </row>
    <row r="1699" ht="15.75" customHeight="1">
      <c r="A1699" s="1">
        <v>12.0</v>
      </c>
      <c r="B1699" s="2" t="s">
        <v>168</v>
      </c>
      <c r="C1699" s="2" t="s">
        <v>169</v>
      </c>
      <c r="D1699" s="2" t="s">
        <v>19</v>
      </c>
      <c r="E1699" s="2" t="s">
        <v>57</v>
      </c>
      <c r="F1699" s="3">
        <v>25.05</v>
      </c>
      <c r="G1699" s="4">
        <v>45242.0</v>
      </c>
      <c r="H1699" s="5">
        <f>IFERROR(__xludf.DUMMYFUNCTION("SPLIT(G1699,""/"",TRUE)"),12.0)</f>
        <v>12</v>
      </c>
      <c r="I1699" s="5">
        <f>IFERROR(__xludf.DUMMYFUNCTION("""COMPUTED_VALUE"""),11.0)</f>
        <v>11</v>
      </c>
      <c r="J1699" s="5">
        <f>IFERROR(__xludf.DUMMYFUNCTION("""COMPUTED_VALUE"""),2023.0)</f>
        <v>2023</v>
      </c>
      <c r="N1699" s="6">
        <f>STANDARDIZE(F:F,'Estatística'!$E$2,$M$2)</f>
        <v>-0.02220900733</v>
      </c>
      <c r="O1699" s="6">
        <f>STANDARDIZE(F:F,'Estatística'!$C$2,$L$2)</f>
        <v>0.3007090403</v>
      </c>
    </row>
    <row r="1700" ht="15.75" customHeight="1">
      <c r="A1700" s="1">
        <v>60.0</v>
      </c>
      <c r="B1700" s="2" t="s">
        <v>58</v>
      </c>
      <c r="C1700" s="2" t="s">
        <v>59</v>
      </c>
      <c r="D1700" s="2" t="s">
        <v>19</v>
      </c>
      <c r="E1700" s="2" t="s">
        <v>28</v>
      </c>
      <c r="F1700" s="3">
        <v>33.48</v>
      </c>
      <c r="G1700" s="4">
        <v>45243.0</v>
      </c>
      <c r="H1700" s="5">
        <f>IFERROR(__xludf.DUMMYFUNCTION("SPLIT(G1700,""/"",TRUE)"),13.0)</f>
        <v>13</v>
      </c>
      <c r="I1700" s="5">
        <f>IFERROR(__xludf.DUMMYFUNCTION("""COMPUTED_VALUE"""),11.0)</f>
        <v>11</v>
      </c>
      <c r="J1700" s="5">
        <f>IFERROR(__xludf.DUMMYFUNCTION("""COMPUTED_VALUE"""),2023.0)</f>
        <v>2023</v>
      </c>
      <c r="N1700" s="6">
        <f>STANDARDIZE(F:F,'Estatística'!$E$2,$M$2)</f>
        <v>0.4428000131</v>
      </c>
      <c r="O1700" s="6">
        <f>STANDARDIZE(F:F,'Estatística'!$C$2,$L$2)</f>
        <v>0.4074449228</v>
      </c>
    </row>
    <row r="1701" ht="15.75" customHeight="1">
      <c r="A1701" s="1">
        <v>61.0</v>
      </c>
      <c r="B1701" s="2" t="s">
        <v>86</v>
      </c>
      <c r="C1701" s="2" t="s">
        <v>87</v>
      </c>
      <c r="D1701" s="2" t="s">
        <v>19</v>
      </c>
      <c r="E1701" s="2" t="s">
        <v>31</v>
      </c>
      <c r="F1701" s="3">
        <v>19.29</v>
      </c>
      <c r="G1701" s="4">
        <v>45243.0</v>
      </c>
      <c r="H1701" s="5">
        <f>IFERROR(__xludf.DUMMYFUNCTION("SPLIT(G1701,""/"",TRUE)"),13.0)</f>
        <v>13</v>
      </c>
      <c r="I1701" s="5">
        <f>IFERROR(__xludf.DUMMYFUNCTION("""COMPUTED_VALUE"""),11.0)</f>
        <v>11</v>
      </c>
      <c r="J1701" s="5">
        <f>IFERROR(__xludf.DUMMYFUNCTION("""COMPUTED_VALUE"""),2023.0)</f>
        <v>2023</v>
      </c>
      <c r="N1701" s="6">
        <f>STANDARDIZE(F:F,'Estatística'!$E$2,$M$2)</f>
        <v>-0.3399375907</v>
      </c>
      <c r="O1701" s="6">
        <f>STANDARDIZE(F:F,'Estatística'!$C$2,$L$2)</f>
        <v>0.2277791846</v>
      </c>
    </row>
    <row r="1702" ht="15.75" customHeight="1">
      <c r="A1702" s="1">
        <v>48.0</v>
      </c>
      <c r="B1702" s="2" t="s">
        <v>39</v>
      </c>
      <c r="C1702" s="2" t="s">
        <v>43</v>
      </c>
      <c r="D1702" s="2" t="s">
        <v>19</v>
      </c>
      <c r="E1702" s="2" t="s">
        <v>32</v>
      </c>
      <c r="F1702" s="3">
        <v>43.59</v>
      </c>
      <c r="G1702" s="4">
        <v>45243.0</v>
      </c>
      <c r="H1702" s="5">
        <f>IFERROR(__xludf.DUMMYFUNCTION("SPLIT(G1702,""/"",TRUE)"),13.0)</f>
        <v>13</v>
      </c>
      <c r="I1702" s="5">
        <f>IFERROR(__xludf.DUMMYFUNCTION("""COMPUTED_VALUE"""),11.0)</f>
        <v>11</v>
      </c>
      <c r="J1702" s="5">
        <f>IFERROR(__xludf.DUMMYFUNCTION("""COMPUTED_VALUE"""),2023.0)</f>
        <v>2023</v>
      </c>
      <c r="N1702" s="6">
        <f>STANDARDIZE(F:F,'Estatística'!$E$2,$M$2)</f>
        <v>1.00047987</v>
      </c>
      <c r="O1702" s="6">
        <f>STANDARDIZE(F:F,'Estatística'!$C$2,$L$2)</f>
        <v>0.5354520132</v>
      </c>
    </row>
    <row r="1703" ht="15.75" customHeight="1">
      <c r="A1703" s="1">
        <v>88.0</v>
      </c>
      <c r="B1703" s="2" t="s">
        <v>180</v>
      </c>
      <c r="C1703" s="2" t="s">
        <v>186</v>
      </c>
      <c r="D1703" s="2" t="s">
        <v>25</v>
      </c>
      <c r="E1703" s="2" t="s">
        <v>44</v>
      </c>
      <c r="F1703" s="3">
        <v>37.74</v>
      </c>
      <c r="G1703" s="4">
        <v>45243.0</v>
      </c>
      <c r="H1703" s="5">
        <f>IFERROR(__xludf.DUMMYFUNCTION("SPLIT(G1703,""/"",TRUE)"),13.0)</f>
        <v>13</v>
      </c>
      <c r="I1703" s="5">
        <f>IFERROR(__xludf.DUMMYFUNCTION("""COMPUTED_VALUE"""),11.0)</f>
        <v>11</v>
      </c>
      <c r="J1703" s="5">
        <f>IFERROR(__xludf.DUMMYFUNCTION("""COMPUTED_VALUE"""),2023.0)</f>
        <v>2023</v>
      </c>
      <c r="N1703" s="6">
        <f>STANDARDIZE(F:F,'Estatística'!$E$2,$M$2)</f>
        <v>0.6777867778</v>
      </c>
      <c r="O1703" s="6">
        <f>STANDARDIZE(F:F,'Estatística'!$C$2,$L$2)</f>
        <v>0.4613826285</v>
      </c>
    </row>
    <row r="1704" ht="15.75" customHeight="1">
      <c r="A1704" s="1">
        <v>34.0</v>
      </c>
      <c r="B1704" s="2" t="s">
        <v>157</v>
      </c>
      <c r="C1704" s="2" t="s">
        <v>158</v>
      </c>
      <c r="D1704" s="2" t="s">
        <v>25</v>
      </c>
      <c r="E1704" s="2" t="s">
        <v>32</v>
      </c>
      <c r="F1704" s="3">
        <v>34.01</v>
      </c>
      <c r="G1704" s="4">
        <v>45243.0</v>
      </c>
      <c r="H1704" s="5">
        <f>IFERROR(__xludf.DUMMYFUNCTION("SPLIT(G1704,""/"",TRUE)"),13.0)</f>
        <v>13</v>
      </c>
      <c r="I1704" s="5">
        <f>IFERROR(__xludf.DUMMYFUNCTION("""COMPUTED_VALUE"""),11.0)</f>
        <v>11</v>
      </c>
      <c r="J1704" s="5">
        <f>IFERROR(__xludf.DUMMYFUNCTION("""COMPUTED_VALUE"""),2023.0)</f>
        <v>2023</v>
      </c>
      <c r="N1704" s="6">
        <f>STANDARDIZE(F:F,'Estatística'!$E$2,$M$2)</f>
        <v>0.4720354556</v>
      </c>
      <c r="O1704" s="6">
        <f>STANDARDIZE(F:F,'Estatística'!$C$2,$L$2)</f>
        <v>0.4141554824</v>
      </c>
    </row>
    <row r="1705" ht="15.75" customHeight="1">
      <c r="A1705" s="1">
        <v>8.0</v>
      </c>
      <c r="B1705" s="2" t="s">
        <v>88</v>
      </c>
      <c r="C1705" s="2" t="s">
        <v>89</v>
      </c>
      <c r="D1705" s="2" t="s">
        <v>19</v>
      </c>
      <c r="E1705" s="2" t="s">
        <v>27</v>
      </c>
      <c r="F1705" s="3">
        <v>11.78</v>
      </c>
      <c r="G1705" s="4">
        <v>45244.0</v>
      </c>
      <c r="H1705" s="5">
        <f>IFERROR(__xludf.DUMMYFUNCTION("SPLIT(G1705,""/"",TRUE)"),14.0)</f>
        <v>14</v>
      </c>
      <c r="I1705" s="5">
        <f>IFERROR(__xludf.DUMMYFUNCTION("""COMPUTED_VALUE"""),11.0)</f>
        <v>11</v>
      </c>
      <c r="J1705" s="5">
        <f>IFERROR(__xludf.DUMMYFUNCTION("""COMPUTED_VALUE"""),2023.0)</f>
        <v>2023</v>
      </c>
      <c r="N1705" s="6">
        <f>STANDARDIZE(F:F,'Estatística'!$E$2,$M$2)</f>
        <v>-0.7541982957</v>
      </c>
      <c r="O1705" s="6">
        <f>STANDARDIZE(F:F,'Estatística'!$C$2,$L$2)</f>
        <v>0.1326918207</v>
      </c>
    </row>
    <row r="1706" ht="15.75" customHeight="1">
      <c r="A1706" s="1">
        <v>19.0</v>
      </c>
      <c r="B1706" s="2" t="s">
        <v>39</v>
      </c>
      <c r="C1706" s="2" t="s">
        <v>173</v>
      </c>
      <c r="D1706" s="2" t="s">
        <v>19</v>
      </c>
      <c r="E1706" s="2" t="s">
        <v>52</v>
      </c>
      <c r="F1706" s="3">
        <v>31.54</v>
      </c>
      <c r="G1706" s="4">
        <v>45244.0</v>
      </c>
      <c r="H1706" s="5">
        <f>IFERROR(__xludf.DUMMYFUNCTION("SPLIT(G1706,""/"",TRUE)"),14.0)</f>
        <v>14</v>
      </c>
      <c r="I1706" s="5">
        <f>IFERROR(__xludf.DUMMYFUNCTION("""COMPUTED_VALUE"""),11.0)</f>
        <v>11</v>
      </c>
      <c r="J1706" s="5">
        <f>IFERROR(__xludf.DUMMYFUNCTION("""COMPUTED_VALUE"""),2023.0)</f>
        <v>2023</v>
      </c>
      <c r="N1706" s="6">
        <f>STANDARDIZE(F:F,'Estatística'!$E$2,$M$2)</f>
        <v>0.335787261</v>
      </c>
      <c r="O1706" s="6">
        <f>STANDARDIZE(F:F,'Estatística'!$C$2,$L$2)</f>
        <v>0.3828817422</v>
      </c>
    </row>
    <row r="1707" ht="15.75" customHeight="1">
      <c r="A1707" s="1">
        <v>100.0</v>
      </c>
      <c r="B1707" s="2" t="s">
        <v>46</v>
      </c>
      <c r="C1707" s="2" t="s">
        <v>47</v>
      </c>
      <c r="D1707" s="2" t="s">
        <v>19</v>
      </c>
      <c r="E1707" s="2" t="s">
        <v>21</v>
      </c>
      <c r="F1707" s="3">
        <v>14.15</v>
      </c>
      <c r="G1707" s="4">
        <v>45244.0</v>
      </c>
      <c r="H1707" s="5">
        <f>IFERROR(__xludf.DUMMYFUNCTION("SPLIT(G1707,""/"",TRUE)"),14.0)</f>
        <v>14</v>
      </c>
      <c r="I1707" s="5">
        <f>IFERROR(__xludf.DUMMYFUNCTION("""COMPUTED_VALUE"""),11.0)</f>
        <v>11</v>
      </c>
      <c r="J1707" s="5">
        <f>IFERROR(__xludf.DUMMYFUNCTION("""COMPUTED_VALUE"""),2023.0)</f>
        <v>2023</v>
      </c>
      <c r="N1707" s="6">
        <f>STANDARDIZE(F:F,'Estatística'!$E$2,$M$2)</f>
        <v>-0.6234662223</v>
      </c>
      <c r="O1707" s="6">
        <f>STANDARDIZE(F:F,'Estatística'!$C$2,$L$2)</f>
        <v>0.1626994176</v>
      </c>
    </row>
    <row r="1708" ht="15.75" customHeight="1">
      <c r="A1708" s="1">
        <v>11.0</v>
      </c>
      <c r="B1708" s="2" t="s">
        <v>207</v>
      </c>
      <c r="C1708" s="2" t="s">
        <v>208</v>
      </c>
      <c r="D1708" s="2" t="s">
        <v>19</v>
      </c>
      <c r="E1708" s="2" t="s">
        <v>57</v>
      </c>
      <c r="F1708" s="3">
        <v>15.48</v>
      </c>
      <c r="G1708" s="4">
        <v>45245.0</v>
      </c>
      <c r="H1708" s="5">
        <f>IFERROR(__xludf.DUMMYFUNCTION("SPLIT(G1708,""/"",TRUE)"),15.0)</f>
        <v>15</v>
      </c>
      <c r="I1708" s="5">
        <f>IFERROR(__xludf.DUMMYFUNCTION("""COMPUTED_VALUE"""),11.0)</f>
        <v>11</v>
      </c>
      <c r="J1708" s="5">
        <f>IFERROR(__xludf.DUMMYFUNCTION("""COMPUTED_VALUE"""),2023.0)</f>
        <v>2023</v>
      </c>
      <c r="N1708" s="6">
        <f>STANDARDIZE(F:F,'Estatística'!$E$2,$M$2)</f>
        <v>-0.5501018098</v>
      </c>
      <c r="O1708" s="6">
        <f>STANDARDIZE(F:F,'Estatística'!$C$2,$L$2)</f>
        <v>0.1795391238</v>
      </c>
    </row>
    <row r="1709" ht="15.75" customHeight="1">
      <c r="A1709" s="1">
        <v>38.0</v>
      </c>
      <c r="B1709" s="2" t="s">
        <v>96</v>
      </c>
      <c r="C1709" s="2" t="s">
        <v>97</v>
      </c>
      <c r="D1709" s="2" t="s">
        <v>25</v>
      </c>
      <c r="E1709" s="2" t="s">
        <v>41</v>
      </c>
      <c r="F1709" s="3">
        <v>16.89</v>
      </c>
      <c r="G1709" s="4">
        <v>45245.0</v>
      </c>
      <c r="H1709" s="5">
        <f>IFERROR(__xludf.DUMMYFUNCTION("SPLIT(G1709,""/"",TRUE)"),15.0)</f>
        <v>15</v>
      </c>
      <c r="I1709" s="5">
        <f>IFERROR(__xludf.DUMMYFUNCTION("""COMPUTED_VALUE"""),11.0)</f>
        <v>11</v>
      </c>
      <c r="J1709" s="5">
        <f>IFERROR(__xludf.DUMMYFUNCTION("""COMPUTED_VALUE"""),2023.0)</f>
        <v>2023</v>
      </c>
      <c r="N1709" s="6">
        <f>STANDARDIZE(F:F,'Estatística'!$E$2,$M$2)</f>
        <v>-0.4723245004</v>
      </c>
      <c r="O1709" s="6">
        <f>STANDARDIZE(F:F,'Estatística'!$C$2,$L$2)</f>
        <v>0.1973917447</v>
      </c>
    </row>
    <row r="1710" ht="15.75" customHeight="1">
      <c r="A1710" s="1">
        <v>4.0</v>
      </c>
      <c r="B1710" s="2" t="s">
        <v>98</v>
      </c>
      <c r="C1710" s="2" t="s">
        <v>99</v>
      </c>
      <c r="D1710" s="2" t="s">
        <v>25</v>
      </c>
      <c r="E1710" s="2" t="s">
        <v>37</v>
      </c>
      <c r="F1710" s="3">
        <v>16.36</v>
      </c>
      <c r="G1710" s="4">
        <v>45245.0</v>
      </c>
      <c r="H1710" s="5">
        <f>IFERROR(__xludf.DUMMYFUNCTION("SPLIT(G1710,""/"",TRUE)"),15.0)</f>
        <v>15</v>
      </c>
      <c r="I1710" s="5">
        <f>IFERROR(__xludf.DUMMYFUNCTION("""COMPUTED_VALUE"""),11.0)</f>
        <v>11</v>
      </c>
      <c r="J1710" s="5">
        <f>IFERROR(__xludf.DUMMYFUNCTION("""COMPUTED_VALUE"""),2023.0)</f>
        <v>2023</v>
      </c>
      <c r="N1710" s="6">
        <f>STANDARDIZE(F:F,'Estatística'!$E$2,$M$2)</f>
        <v>-0.5015599429</v>
      </c>
      <c r="O1710" s="6">
        <f>STANDARDIZE(F:F,'Estatística'!$C$2,$L$2)</f>
        <v>0.1906811851</v>
      </c>
    </row>
    <row r="1711" ht="15.75" customHeight="1">
      <c r="A1711" s="1">
        <v>1.0</v>
      </c>
      <c r="B1711" s="2" t="s">
        <v>174</v>
      </c>
      <c r="C1711" s="2" t="s">
        <v>175</v>
      </c>
      <c r="D1711" s="2" t="s">
        <v>25</v>
      </c>
      <c r="E1711" s="2" t="s">
        <v>41</v>
      </c>
      <c r="F1711" s="3">
        <v>13.36</v>
      </c>
      <c r="G1711" s="4">
        <v>45245.0</v>
      </c>
      <c r="H1711" s="5">
        <f>IFERROR(__xludf.DUMMYFUNCTION("SPLIT(G1711,""/"",TRUE)"),15.0)</f>
        <v>15</v>
      </c>
      <c r="I1711" s="5">
        <f>IFERROR(__xludf.DUMMYFUNCTION("""COMPUTED_VALUE"""),11.0)</f>
        <v>11</v>
      </c>
      <c r="J1711" s="5">
        <f>IFERROR(__xludf.DUMMYFUNCTION("""COMPUTED_VALUE"""),2023.0)</f>
        <v>2023</v>
      </c>
      <c r="N1711" s="6">
        <f>STANDARDIZE(F:F,'Estatística'!$E$2,$M$2)</f>
        <v>-0.6670435801</v>
      </c>
      <c r="O1711" s="6">
        <f>STANDARDIZE(F:F,'Estatística'!$C$2,$L$2)</f>
        <v>0.1526968853</v>
      </c>
    </row>
    <row r="1712" ht="15.75" customHeight="1">
      <c r="A1712" s="1">
        <v>20.0</v>
      </c>
      <c r="B1712" s="2" t="s">
        <v>141</v>
      </c>
      <c r="C1712" s="2" t="s">
        <v>142</v>
      </c>
      <c r="D1712" s="2" t="s">
        <v>25</v>
      </c>
      <c r="E1712" s="2" t="s">
        <v>28</v>
      </c>
      <c r="F1712" s="3">
        <v>38.8</v>
      </c>
      <c r="G1712" s="4">
        <v>45245.0</v>
      </c>
      <c r="H1712" s="5">
        <f>IFERROR(__xludf.DUMMYFUNCTION("SPLIT(G1712,""/"",TRUE)"),15.0)</f>
        <v>15</v>
      </c>
      <c r="I1712" s="5">
        <f>IFERROR(__xludf.DUMMYFUNCTION("""COMPUTED_VALUE"""),11.0)</f>
        <v>11</v>
      </c>
      <c r="J1712" s="5">
        <f>IFERROR(__xludf.DUMMYFUNCTION("""COMPUTED_VALUE"""),2023.0)</f>
        <v>2023</v>
      </c>
      <c r="N1712" s="6">
        <f>STANDARDIZE(F:F,'Estatística'!$E$2,$M$2)</f>
        <v>0.7362576629</v>
      </c>
      <c r="O1712" s="6">
        <f>STANDARDIZE(F:F,'Estatística'!$C$2,$L$2)</f>
        <v>0.4748037478</v>
      </c>
    </row>
    <row r="1713" ht="15.75" customHeight="1">
      <c r="A1713" s="1">
        <v>83.0</v>
      </c>
      <c r="B1713" s="2" t="s">
        <v>80</v>
      </c>
      <c r="C1713" s="2" t="s">
        <v>81</v>
      </c>
      <c r="D1713" s="2" t="s">
        <v>25</v>
      </c>
      <c r="E1713" s="2" t="s">
        <v>21</v>
      </c>
      <c r="F1713" s="3">
        <v>14.2</v>
      </c>
      <c r="G1713" s="4">
        <v>45245.0</v>
      </c>
      <c r="H1713" s="5">
        <f>IFERROR(__xludf.DUMMYFUNCTION("SPLIT(G1713,""/"",TRUE)"),15.0)</f>
        <v>15</v>
      </c>
      <c r="I1713" s="5">
        <f>IFERROR(__xludf.DUMMYFUNCTION("""COMPUTED_VALUE"""),11.0)</f>
        <v>11</v>
      </c>
      <c r="J1713" s="5">
        <f>IFERROR(__xludf.DUMMYFUNCTION("""COMPUTED_VALUE"""),2023.0)</f>
        <v>2023</v>
      </c>
      <c r="N1713" s="6">
        <f>STANDARDIZE(F:F,'Estatística'!$E$2,$M$2)</f>
        <v>-0.6207081617</v>
      </c>
      <c r="O1713" s="6">
        <f>STANDARDIZE(F:F,'Estatística'!$C$2,$L$2)</f>
        <v>0.1633324892</v>
      </c>
    </row>
    <row r="1714" ht="15.75" customHeight="1">
      <c r="A1714" s="1">
        <v>90.0</v>
      </c>
      <c r="B1714" s="2" t="s">
        <v>199</v>
      </c>
      <c r="C1714" s="2" t="s">
        <v>200</v>
      </c>
      <c r="D1714" s="2" t="s">
        <v>25</v>
      </c>
      <c r="E1714" s="2" t="s">
        <v>57</v>
      </c>
      <c r="F1714" s="3">
        <v>16.81</v>
      </c>
      <c r="G1714" s="4">
        <v>45245.0</v>
      </c>
      <c r="H1714" s="5">
        <f>IFERROR(__xludf.DUMMYFUNCTION("SPLIT(G1714,""/"",TRUE)"),15.0)</f>
        <v>15</v>
      </c>
      <c r="I1714" s="5">
        <f>IFERROR(__xludf.DUMMYFUNCTION("""COMPUTED_VALUE"""),11.0)</f>
        <v>11</v>
      </c>
      <c r="J1714" s="5">
        <f>IFERROR(__xludf.DUMMYFUNCTION("""COMPUTED_VALUE"""),2023.0)</f>
        <v>2023</v>
      </c>
      <c r="N1714" s="6">
        <f>STANDARDIZE(F:F,'Estatística'!$E$2,$M$2)</f>
        <v>-0.4767373974</v>
      </c>
      <c r="O1714" s="6">
        <f>STANDARDIZE(F:F,'Estatística'!$C$2,$L$2)</f>
        <v>0.1963788301</v>
      </c>
    </row>
    <row r="1715" ht="15.75" customHeight="1">
      <c r="A1715" s="1">
        <v>66.0</v>
      </c>
      <c r="B1715" s="2" t="s">
        <v>130</v>
      </c>
      <c r="C1715" s="2" t="s">
        <v>138</v>
      </c>
      <c r="D1715" s="2" t="s">
        <v>25</v>
      </c>
      <c r="E1715" s="2" t="s">
        <v>26</v>
      </c>
      <c r="F1715" s="3">
        <v>55.74</v>
      </c>
      <c r="G1715" s="4">
        <v>45245.0</v>
      </c>
      <c r="H1715" s="5">
        <f>IFERROR(__xludf.DUMMYFUNCTION("SPLIT(G1715,""/"",TRUE)"),15.0)</f>
        <v>15</v>
      </c>
      <c r="I1715" s="5">
        <f>IFERROR(__xludf.DUMMYFUNCTION("""COMPUTED_VALUE"""),11.0)</f>
        <v>11</v>
      </c>
      <c r="J1715" s="5">
        <f>IFERROR(__xludf.DUMMYFUNCTION("""COMPUTED_VALUE"""),2023.0)</f>
        <v>2023</v>
      </c>
      <c r="N1715" s="6">
        <f>STANDARDIZE(F:F,'Estatística'!$E$2,$M$2)</f>
        <v>1.670688601</v>
      </c>
      <c r="O1715" s="6">
        <f>STANDARDIZE(F:F,'Estatística'!$C$2,$L$2)</f>
        <v>0.6892884274</v>
      </c>
    </row>
    <row r="1716" ht="15.75" customHeight="1">
      <c r="A1716" s="1">
        <v>35.0</v>
      </c>
      <c r="B1716" s="2" t="s">
        <v>105</v>
      </c>
      <c r="C1716" s="2" t="s">
        <v>106</v>
      </c>
      <c r="D1716" s="2" t="s">
        <v>25</v>
      </c>
      <c r="E1716" s="2" t="s">
        <v>48</v>
      </c>
      <c r="F1716" s="3">
        <v>68.65</v>
      </c>
      <c r="G1716" s="4">
        <v>45245.0</v>
      </c>
      <c r="H1716" s="5">
        <f>IFERROR(__xludf.DUMMYFUNCTION("SPLIT(G1716,""/"",TRUE)"),15.0)</f>
        <v>15</v>
      </c>
      <c r="I1716" s="5">
        <f>IFERROR(__xludf.DUMMYFUNCTION("""COMPUTED_VALUE"""),11.0)</f>
        <v>11</v>
      </c>
      <c r="J1716" s="5">
        <f>IFERROR(__xludf.DUMMYFUNCTION("""COMPUTED_VALUE"""),2023.0)</f>
        <v>2023</v>
      </c>
      <c r="N1716" s="6">
        <f>STANDARDIZE(F:F,'Estatística'!$E$2,$M$2)</f>
        <v>2.382819853</v>
      </c>
      <c r="O1716" s="6">
        <f>STANDARDIZE(F:F,'Estatística'!$C$2,$L$2)</f>
        <v>0.852747531</v>
      </c>
    </row>
    <row r="1717" ht="15.75" customHeight="1">
      <c r="A1717" s="1">
        <v>75.0</v>
      </c>
      <c r="B1717" s="2" t="s">
        <v>218</v>
      </c>
      <c r="C1717" s="2" t="s">
        <v>219</v>
      </c>
      <c r="D1717" s="2" t="s">
        <v>25</v>
      </c>
      <c r="E1717" s="2" t="s">
        <v>28</v>
      </c>
      <c r="F1717" s="3">
        <v>39.1</v>
      </c>
      <c r="G1717" s="4">
        <v>45245.0</v>
      </c>
      <c r="H1717" s="5">
        <f>IFERROR(__xludf.DUMMYFUNCTION("SPLIT(G1717,""/"",TRUE)"),15.0)</f>
        <v>15</v>
      </c>
      <c r="I1717" s="5">
        <f>IFERROR(__xludf.DUMMYFUNCTION("""COMPUTED_VALUE"""),11.0)</f>
        <v>11</v>
      </c>
      <c r="J1717" s="5">
        <f>IFERROR(__xludf.DUMMYFUNCTION("""COMPUTED_VALUE"""),2023.0)</f>
        <v>2023</v>
      </c>
      <c r="N1717" s="6">
        <f>STANDARDIZE(F:F,'Estatística'!$E$2,$M$2)</f>
        <v>0.7528060267</v>
      </c>
      <c r="O1717" s="6">
        <f>STANDARDIZE(F:F,'Estatística'!$C$2,$L$2)</f>
        <v>0.4786021778</v>
      </c>
    </row>
    <row r="1718" ht="15.75" customHeight="1">
      <c r="A1718" s="1">
        <v>26.0</v>
      </c>
      <c r="B1718" s="2" t="s">
        <v>191</v>
      </c>
      <c r="C1718" s="2" t="s">
        <v>192</v>
      </c>
      <c r="D1718" s="2" t="s">
        <v>19</v>
      </c>
      <c r="E1718" s="2" t="s">
        <v>21</v>
      </c>
      <c r="F1718" s="3">
        <v>12.37</v>
      </c>
      <c r="G1718" s="4">
        <v>45246.0</v>
      </c>
      <c r="H1718" s="5">
        <f>IFERROR(__xludf.DUMMYFUNCTION("SPLIT(G1718,""/"",TRUE)"),16.0)</f>
        <v>16</v>
      </c>
      <c r="I1718" s="5">
        <f>IFERROR(__xludf.DUMMYFUNCTION("""COMPUTED_VALUE"""),11.0)</f>
        <v>11</v>
      </c>
      <c r="J1718" s="5">
        <f>IFERROR(__xludf.DUMMYFUNCTION("""COMPUTED_VALUE"""),2023.0)</f>
        <v>2023</v>
      </c>
      <c r="N1718" s="6">
        <f>STANDARDIZE(F:F,'Estatística'!$E$2,$M$2)</f>
        <v>-0.7216531804</v>
      </c>
      <c r="O1718" s="6">
        <f>STANDARDIZE(F:F,'Estatística'!$C$2,$L$2)</f>
        <v>0.1401620663</v>
      </c>
    </row>
    <row r="1719" ht="15.75" customHeight="1">
      <c r="A1719" s="1">
        <v>29.0</v>
      </c>
      <c r="B1719" s="2" t="s">
        <v>102</v>
      </c>
      <c r="C1719" s="2" t="s">
        <v>103</v>
      </c>
      <c r="D1719" s="2" t="s">
        <v>25</v>
      </c>
      <c r="E1719" s="2" t="s">
        <v>33</v>
      </c>
      <c r="F1719" s="3">
        <v>27.02</v>
      </c>
      <c r="G1719" s="4">
        <v>45246.0</v>
      </c>
      <c r="H1719" s="5">
        <f>IFERROR(__xludf.DUMMYFUNCTION("SPLIT(G1719,""/"",TRUE)"),16.0)</f>
        <v>16</v>
      </c>
      <c r="I1719" s="5">
        <f>IFERROR(__xludf.DUMMYFUNCTION("""COMPUTED_VALUE"""),11.0)</f>
        <v>11</v>
      </c>
      <c r="J1719" s="5">
        <f>IFERROR(__xludf.DUMMYFUNCTION("""COMPUTED_VALUE"""),2023.0)</f>
        <v>2023</v>
      </c>
      <c r="N1719" s="6">
        <f>STANDARDIZE(F:F,'Estatística'!$E$2,$M$2)</f>
        <v>0.08645858107</v>
      </c>
      <c r="O1719" s="6">
        <f>STANDARDIZE(F:F,'Estatística'!$C$2,$L$2)</f>
        <v>0.3256520638</v>
      </c>
    </row>
    <row r="1720" ht="15.75" customHeight="1">
      <c r="A1720" s="1">
        <v>39.0</v>
      </c>
      <c r="B1720" s="2" t="s">
        <v>73</v>
      </c>
      <c r="C1720" s="2" t="s">
        <v>74</v>
      </c>
      <c r="D1720" s="2" t="s">
        <v>19</v>
      </c>
      <c r="E1720" s="2" t="s">
        <v>38</v>
      </c>
      <c r="F1720" s="3">
        <v>3.67</v>
      </c>
      <c r="G1720" s="4">
        <v>45246.0</v>
      </c>
      <c r="H1720" s="5">
        <f>IFERROR(__xludf.DUMMYFUNCTION("SPLIT(G1720,""/"",TRUE)"),16.0)</f>
        <v>16</v>
      </c>
      <c r="I1720" s="5">
        <f>IFERROR(__xludf.DUMMYFUNCTION("""COMPUTED_VALUE"""),11.0)</f>
        <v>11</v>
      </c>
      <c r="J1720" s="5">
        <f>IFERROR(__xludf.DUMMYFUNCTION("""COMPUTED_VALUE"""),2023.0)</f>
        <v>2023</v>
      </c>
      <c r="N1720" s="6">
        <f>STANDARDIZE(F:F,'Estatística'!$E$2,$M$2)</f>
        <v>-1.201555728</v>
      </c>
      <c r="O1720" s="6">
        <f>STANDARDIZE(F:F,'Estatística'!$C$2,$L$2)</f>
        <v>0.03000759686</v>
      </c>
    </row>
    <row r="1721" ht="15.75" customHeight="1">
      <c r="A1721" s="1">
        <v>91.0</v>
      </c>
      <c r="B1721" s="2" t="s">
        <v>92</v>
      </c>
      <c r="C1721" s="2" t="s">
        <v>93</v>
      </c>
      <c r="D1721" s="2" t="s">
        <v>25</v>
      </c>
      <c r="E1721" s="2" t="s">
        <v>37</v>
      </c>
      <c r="F1721" s="3">
        <v>14.02</v>
      </c>
      <c r="G1721" s="4">
        <v>45246.0</v>
      </c>
      <c r="H1721" s="5">
        <f>IFERROR(__xludf.DUMMYFUNCTION("SPLIT(G1721,""/"",TRUE)"),16.0)</f>
        <v>16</v>
      </c>
      <c r="I1721" s="5">
        <f>IFERROR(__xludf.DUMMYFUNCTION("""COMPUTED_VALUE"""),11.0)</f>
        <v>11</v>
      </c>
      <c r="J1721" s="5">
        <f>IFERROR(__xludf.DUMMYFUNCTION("""COMPUTED_VALUE"""),2023.0)</f>
        <v>2023</v>
      </c>
      <c r="N1721" s="6">
        <f>STANDARDIZE(F:F,'Estatística'!$E$2,$M$2)</f>
        <v>-0.6306371799</v>
      </c>
      <c r="O1721" s="6">
        <f>STANDARDIZE(F:F,'Estatística'!$C$2,$L$2)</f>
        <v>0.1610534312</v>
      </c>
    </row>
    <row r="1722" ht="15.75" customHeight="1">
      <c r="A1722" s="1">
        <v>61.0</v>
      </c>
      <c r="B1722" s="2" t="s">
        <v>86</v>
      </c>
      <c r="C1722" s="2" t="s">
        <v>87</v>
      </c>
      <c r="D1722" s="2" t="s">
        <v>25</v>
      </c>
      <c r="E1722" s="2" t="s">
        <v>32</v>
      </c>
      <c r="F1722" s="3">
        <v>40.89</v>
      </c>
      <c r="G1722" s="4">
        <v>45246.0</v>
      </c>
      <c r="H1722" s="5">
        <f>IFERROR(__xludf.DUMMYFUNCTION("SPLIT(G1722,""/"",TRUE)"),16.0)</f>
        <v>16</v>
      </c>
      <c r="I1722" s="5">
        <f>IFERROR(__xludf.DUMMYFUNCTION("""COMPUTED_VALUE"""),11.0)</f>
        <v>11</v>
      </c>
      <c r="J1722" s="5">
        <f>IFERROR(__xludf.DUMMYFUNCTION("""COMPUTED_VALUE"""),2023.0)</f>
        <v>2023</v>
      </c>
      <c r="N1722" s="6">
        <f>STANDARDIZE(F:F,'Estatística'!$E$2,$M$2)</f>
        <v>0.8515445968</v>
      </c>
      <c r="O1722" s="6">
        <f>STANDARDIZE(F:F,'Estatística'!$C$2,$L$2)</f>
        <v>0.5012661433</v>
      </c>
    </row>
    <row r="1723" ht="15.75" customHeight="1">
      <c r="A1723" s="1">
        <v>7.0</v>
      </c>
      <c r="B1723" s="2" t="s">
        <v>94</v>
      </c>
      <c r="C1723" s="2" t="s">
        <v>95</v>
      </c>
      <c r="D1723" s="2" t="s">
        <v>25</v>
      </c>
      <c r="E1723" s="2" t="s">
        <v>37</v>
      </c>
      <c r="F1723" s="3">
        <v>15.68</v>
      </c>
      <c r="G1723" s="4">
        <v>45246.0</v>
      </c>
      <c r="H1723" s="5">
        <f>IFERROR(__xludf.DUMMYFUNCTION("SPLIT(G1723,""/"",TRUE)"),16.0)</f>
        <v>16</v>
      </c>
      <c r="I1723" s="5">
        <f>IFERROR(__xludf.DUMMYFUNCTION("""COMPUTED_VALUE"""),11.0)</f>
        <v>11</v>
      </c>
      <c r="J1723" s="5">
        <f>IFERROR(__xludf.DUMMYFUNCTION("""COMPUTED_VALUE"""),2023.0)</f>
        <v>2023</v>
      </c>
      <c r="N1723" s="6">
        <f>STANDARDIZE(F:F,'Estatística'!$E$2,$M$2)</f>
        <v>-0.5390695674</v>
      </c>
      <c r="O1723" s="6">
        <f>STANDARDIZE(F:F,'Estatística'!$C$2,$L$2)</f>
        <v>0.1820714105</v>
      </c>
    </row>
    <row r="1724" ht="15.75" customHeight="1">
      <c r="A1724" s="1">
        <v>58.0</v>
      </c>
      <c r="B1724" s="2" t="s">
        <v>145</v>
      </c>
      <c r="C1724" s="2" t="s">
        <v>146</v>
      </c>
      <c r="D1724" s="2" t="s">
        <v>25</v>
      </c>
      <c r="E1724" s="2" t="s">
        <v>31</v>
      </c>
      <c r="F1724" s="3">
        <v>18.89</v>
      </c>
      <c r="G1724" s="4">
        <v>45246.0</v>
      </c>
      <c r="H1724" s="5">
        <f>IFERROR(__xludf.DUMMYFUNCTION("SPLIT(G1724,""/"",TRUE)"),16.0)</f>
        <v>16</v>
      </c>
      <c r="I1724" s="5">
        <f>IFERROR(__xludf.DUMMYFUNCTION("""COMPUTED_VALUE"""),11.0)</f>
        <v>11</v>
      </c>
      <c r="J1724" s="5">
        <f>IFERROR(__xludf.DUMMYFUNCTION("""COMPUTED_VALUE"""),2023.0)</f>
        <v>2023</v>
      </c>
      <c r="N1724" s="6">
        <f>STANDARDIZE(F:F,'Estatística'!$E$2,$M$2)</f>
        <v>-0.3620020756</v>
      </c>
      <c r="O1724" s="6">
        <f>STANDARDIZE(F:F,'Estatística'!$C$2,$L$2)</f>
        <v>0.2227146113</v>
      </c>
    </row>
    <row r="1725" ht="15.75" customHeight="1">
      <c r="A1725" s="1">
        <v>18.0</v>
      </c>
      <c r="B1725" s="2" t="s">
        <v>143</v>
      </c>
      <c r="C1725" s="2" t="s">
        <v>220</v>
      </c>
      <c r="D1725" s="2" t="s">
        <v>25</v>
      </c>
      <c r="E1725" s="2" t="s">
        <v>37</v>
      </c>
      <c r="F1725" s="3">
        <v>16.09</v>
      </c>
      <c r="G1725" s="4">
        <v>45246.0</v>
      </c>
      <c r="H1725" s="5">
        <f>IFERROR(__xludf.DUMMYFUNCTION("SPLIT(G1725,""/"",TRUE)"),16.0)</f>
        <v>16</v>
      </c>
      <c r="I1725" s="5">
        <f>IFERROR(__xludf.DUMMYFUNCTION("""COMPUTED_VALUE"""),11.0)</f>
        <v>11</v>
      </c>
      <c r="J1725" s="5">
        <f>IFERROR(__xludf.DUMMYFUNCTION("""COMPUTED_VALUE"""),2023.0)</f>
        <v>2023</v>
      </c>
      <c r="N1725" s="6">
        <f>STANDARDIZE(F:F,'Estatística'!$E$2,$M$2)</f>
        <v>-0.5164534703</v>
      </c>
      <c r="O1725" s="6">
        <f>STANDARDIZE(F:F,'Estatística'!$C$2,$L$2)</f>
        <v>0.1872625981</v>
      </c>
    </row>
    <row r="1726" ht="15.75" customHeight="1">
      <c r="A1726" s="1">
        <v>2.0</v>
      </c>
      <c r="B1726" s="2" t="s">
        <v>68</v>
      </c>
      <c r="C1726" s="2" t="s">
        <v>69</v>
      </c>
      <c r="D1726" s="2" t="s">
        <v>19</v>
      </c>
      <c r="E1726" s="2" t="s">
        <v>44</v>
      </c>
      <c r="F1726" s="3">
        <v>38.92</v>
      </c>
      <c r="G1726" s="4">
        <v>45246.0</v>
      </c>
      <c r="H1726" s="5">
        <f>IFERROR(__xludf.DUMMYFUNCTION("SPLIT(G1726,""/"",TRUE)"),16.0)</f>
        <v>16</v>
      </c>
      <c r="I1726" s="5">
        <f>IFERROR(__xludf.DUMMYFUNCTION("""COMPUTED_VALUE"""),11.0)</f>
        <v>11</v>
      </c>
      <c r="J1726" s="5">
        <f>IFERROR(__xludf.DUMMYFUNCTION("""COMPUTED_VALUE"""),2023.0)</f>
        <v>2023</v>
      </c>
      <c r="N1726" s="6">
        <f>STANDARDIZE(F:F,'Estatística'!$E$2,$M$2)</f>
        <v>0.7428770084</v>
      </c>
      <c r="O1726" s="6">
        <f>STANDARDIZE(F:F,'Estatística'!$C$2,$L$2)</f>
        <v>0.4763231198</v>
      </c>
    </row>
    <row r="1727" ht="15.75" customHeight="1">
      <c r="A1727" s="1">
        <v>26.0</v>
      </c>
      <c r="B1727" s="2" t="s">
        <v>191</v>
      </c>
      <c r="C1727" s="2" t="s">
        <v>192</v>
      </c>
      <c r="D1727" s="2" t="s">
        <v>19</v>
      </c>
      <c r="E1727" s="2" t="s">
        <v>21</v>
      </c>
      <c r="F1727" s="3">
        <v>11.79</v>
      </c>
      <c r="G1727" s="4">
        <v>45247.0</v>
      </c>
      <c r="H1727" s="5">
        <f>IFERROR(__xludf.DUMMYFUNCTION("SPLIT(G1727,""/"",TRUE)"),17.0)</f>
        <v>17</v>
      </c>
      <c r="I1727" s="5">
        <f>IFERROR(__xludf.DUMMYFUNCTION("""COMPUTED_VALUE"""),11.0)</f>
        <v>11</v>
      </c>
      <c r="J1727" s="5">
        <f>IFERROR(__xludf.DUMMYFUNCTION("""COMPUTED_VALUE"""),2023.0)</f>
        <v>2023</v>
      </c>
      <c r="N1727" s="6">
        <f>STANDARDIZE(F:F,'Estatística'!$E$2,$M$2)</f>
        <v>-0.7536466835</v>
      </c>
      <c r="O1727" s="6">
        <f>STANDARDIZE(F:F,'Estatística'!$C$2,$L$2)</f>
        <v>0.132818435</v>
      </c>
    </row>
    <row r="1728" ht="15.75" customHeight="1">
      <c r="A1728" s="1">
        <v>15.0</v>
      </c>
      <c r="B1728" s="2" t="s">
        <v>53</v>
      </c>
      <c r="C1728" s="2" t="s">
        <v>54</v>
      </c>
      <c r="D1728" s="2" t="s">
        <v>19</v>
      </c>
      <c r="E1728" s="2" t="s">
        <v>70</v>
      </c>
      <c r="F1728" s="3">
        <v>11.96</v>
      </c>
      <c r="G1728" s="4">
        <v>45247.0</v>
      </c>
      <c r="H1728" s="5">
        <f>IFERROR(__xludf.DUMMYFUNCTION("SPLIT(G1728,""/"",TRUE)"),17.0)</f>
        <v>17</v>
      </c>
      <c r="I1728" s="5">
        <f>IFERROR(__xludf.DUMMYFUNCTION("""COMPUTED_VALUE"""),11.0)</f>
        <v>11</v>
      </c>
      <c r="J1728" s="5">
        <f>IFERROR(__xludf.DUMMYFUNCTION("""COMPUTED_VALUE"""),2023.0)</f>
        <v>2023</v>
      </c>
      <c r="N1728" s="6">
        <f>STANDARDIZE(F:F,'Estatística'!$E$2,$M$2)</f>
        <v>-0.7442692774</v>
      </c>
      <c r="O1728" s="6">
        <f>STANDARDIZE(F:F,'Estatística'!$C$2,$L$2)</f>
        <v>0.1349708787</v>
      </c>
    </row>
    <row r="1729" ht="15.75" customHeight="1">
      <c r="A1729" s="1">
        <v>74.0</v>
      </c>
      <c r="B1729" s="2" t="s">
        <v>17</v>
      </c>
      <c r="C1729" s="2" t="s">
        <v>104</v>
      </c>
      <c r="D1729" s="2" t="s">
        <v>19</v>
      </c>
      <c r="E1729" s="2" t="s">
        <v>32</v>
      </c>
      <c r="F1729" s="3">
        <v>36.51</v>
      </c>
      <c r="G1729" s="4">
        <v>45247.0</v>
      </c>
      <c r="H1729" s="5">
        <f>IFERROR(__xludf.DUMMYFUNCTION("SPLIT(G1729,""/"",TRUE)"),17.0)</f>
        <v>17</v>
      </c>
      <c r="I1729" s="5">
        <f>IFERROR(__xludf.DUMMYFUNCTION("""COMPUTED_VALUE"""),11.0)</f>
        <v>11</v>
      </c>
      <c r="J1729" s="5">
        <f>IFERROR(__xludf.DUMMYFUNCTION("""COMPUTED_VALUE"""),2023.0)</f>
        <v>2023</v>
      </c>
      <c r="N1729" s="6">
        <f>STANDARDIZE(F:F,'Estatística'!$E$2,$M$2)</f>
        <v>0.6099384866</v>
      </c>
      <c r="O1729" s="6">
        <f>STANDARDIZE(F:F,'Estatística'!$C$2,$L$2)</f>
        <v>0.4458090656</v>
      </c>
    </row>
    <row r="1730" ht="15.75" customHeight="1">
      <c r="A1730" s="1">
        <v>51.0</v>
      </c>
      <c r="B1730" s="2" t="s">
        <v>213</v>
      </c>
      <c r="C1730" s="2" t="s">
        <v>214</v>
      </c>
      <c r="D1730" s="2" t="s">
        <v>19</v>
      </c>
      <c r="E1730" s="2" t="s">
        <v>26</v>
      </c>
      <c r="F1730" s="3">
        <v>53.79</v>
      </c>
      <c r="G1730" s="4">
        <v>45247.0</v>
      </c>
      <c r="H1730" s="5">
        <f>IFERROR(__xludf.DUMMYFUNCTION("SPLIT(G1730,""/"",TRUE)"),17.0)</f>
        <v>17</v>
      </c>
      <c r="I1730" s="5">
        <f>IFERROR(__xludf.DUMMYFUNCTION("""COMPUTED_VALUE"""),11.0)</f>
        <v>11</v>
      </c>
      <c r="J1730" s="5">
        <f>IFERROR(__xludf.DUMMYFUNCTION("""COMPUTED_VALUE"""),2023.0)</f>
        <v>2023</v>
      </c>
      <c r="N1730" s="6">
        <f>STANDARDIZE(F:F,'Estatística'!$E$2,$M$2)</f>
        <v>1.563124237</v>
      </c>
      <c r="O1730" s="6">
        <f>STANDARDIZE(F:F,'Estatística'!$C$2,$L$2)</f>
        <v>0.6645986326</v>
      </c>
    </row>
    <row r="1731" ht="15.75" customHeight="1">
      <c r="A1731" s="1">
        <v>52.0</v>
      </c>
      <c r="B1731" s="2" t="s">
        <v>161</v>
      </c>
      <c r="C1731" s="2" t="s">
        <v>162</v>
      </c>
      <c r="D1731" s="2" t="s">
        <v>25</v>
      </c>
      <c r="E1731" s="2" t="s">
        <v>45</v>
      </c>
      <c r="F1731" s="3">
        <v>4.05</v>
      </c>
      <c r="G1731" s="4">
        <v>45247.0</v>
      </c>
      <c r="H1731" s="5">
        <f>IFERROR(__xludf.DUMMYFUNCTION("SPLIT(G1731,""/"",TRUE)"),17.0)</f>
        <v>17</v>
      </c>
      <c r="I1731" s="5">
        <f>IFERROR(__xludf.DUMMYFUNCTION("""COMPUTED_VALUE"""),11.0)</f>
        <v>11</v>
      </c>
      <c r="J1731" s="5">
        <f>IFERROR(__xludf.DUMMYFUNCTION("""COMPUTED_VALUE"""),2023.0)</f>
        <v>2023</v>
      </c>
      <c r="N1731" s="6">
        <f>STANDARDIZE(F:F,'Estatística'!$E$2,$M$2)</f>
        <v>-1.180594467</v>
      </c>
      <c r="O1731" s="6">
        <f>STANDARDIZE(F:F,'Estatística'!$C$2,$L$2)</f>
        <v>0.0348189415</v>
      </c>
    </row>
    <row r="1732" ht="15.75" customHeight="1">
      <c r="A1732" s="1">
        <v>9.0</v>
      </c>
      <c r="B1732" s="2" t="s">
        <v>187</v>
      </c>
      <c r="C1732" s="2" t="s">
        <v>188</v>
      </c>
      <c r="D1732" s="2" t="s">
        <v>19</v>
      </c>
      <c r="E1732" s="2" t="s">
        <v>48</v>
      </c>
      <c r="F1732" s="3">
        <v>52.58</v>
      </c>
      <c r="G1732" s="4">
        <v>45247.0</v>
      </c>
      <c r="H1732" s="5">
        <f>IFERROR(__xludf.DUMMYFUNCTION("SPLIT(G1732,""/"",TRUE)"),17.0)</f>
        <v>17</v>
      </c>
      <c r="I1732" s="5">
        <f>IFERROR(__xludf.DUMMYFUNCTION("""COMPUTED_VALUE"""),11.0)</f>
        <v>11</v>
      </c>
      <c r="J1732" s="5">
        <f>IFERROR(__xludf.DUMMYFUNCTION("""COMPUTED_VALUE"""),2023.0)</f>
        <v>2023</v>
      </c>
      <c r="N1732" s="6">
        <f>STANDARDIZE(F:F,'Estatística'!$E$2,$M$2)</f>
        <v>1.49637917</v>
      </c>
      <c r="O1732" s="6">
        <f>STANDARDIZE(F:F,'Estatística'!$C$2,$L$2)</f>
        <v>0.6492782983</v>
      </c>
    </row>
    <row r="1733" ht="15.75" customHeight="1">
      <c r="A1733" s="1">
        <v>95.0</v>
      </c>
      <c r="B1733" s="2" t="s">
        <v>90</v>
      </c>
      <c r="C1733" s="2" t="s">
        <v>91</v>
      </c>
      <c r="D1733" s="2" t="s">
        <v>19</v>
      </c>
      <c r="E1733" s="2" t="s">
        <v>28</v>
      </c>
      <c r="F1733" s="3">
        <v>33.28</v>
      </c>
      <c r="G1733" s="4">
        <v>45248.0</v>
      </c>
      <c r="H1733" s="5">
        <f>IFERROR(__xludf.DUMMYFUNCTION("SPLIT(G1733,""/"",TRUE)"),18.0)</f>
        <v>18</v>
      </c>
      <c r="I1733" s="5">
        <f>IFERROR(__xludf.DUMMYFUNCTION("""COMPUTED_VALUE"""),11.0)</f>
        <v>11</v>
      </c>
      <c r="J1733" s="5">
        <f>IFERROR(__xludf.DUMMYFUNCTION("""COMPUTED_VALUE"""),2023.0)</f>
        <v>2023</v>
      </c>
      <c r="N1733" s="6">
        <f>STANDARDIZE(F:F,'Estatística'!$E$2,$M$2)</f>
        <v>0.4317677706</v>
      </c>
      <c r="O1733" s="6">
        <f>STANDARDIZE(F:F,'Estatística'!$C$2,$L$2)</f>
        <v>0.4049126361</v>
      </c>
    </row>
    <row r="1734" ht="15.75" customHeight="1">
      <c r="A1734" s="1">
        <v>25.0</v>
      </c>
      <c r="B1734" s="2" t="s">
        <v>134</v>
      </c>
      <c r="C1734" s="2" t="s">
        <v>135</v>
      </c>
      <c r="D1734" s="2" t="s">
        <v>19</v>
      </c>
      <c r="E1734" s="2" t="s">
        <v>44</v>
      </c>
      <c r="F1734" s="3">
        <v>32.05</v>
      </c>
      <c r="G1734" s="4">
        <v>45248.0</v>
      </c>
      <c r="H1734" s="5">
        <f>IFERROR(__xludf.DUMMYFUNCTION("SPLIT(G1734,""/"",TRUE)"),18.0)</f>
        <v>18</v>
      </c>
      <c r="I1734" s="5">
        <f>IFERROR(__xludf.DUMMYFUNCTION("""COMPUTED_VALUE"""),11.0)</f>
        <v>11</v>
      </c>
      <c r="J1734" s="5">
        <f>IFERROR(__xludf.DUMMYFUNCTION("""COMPUTED_VALUE"""),2023.0)</f>
        <v>2023</v>
      </c>
      <c r="N1734" s="6">
        <f>STANDARDIZE(F:F,'Estatística'!$E$2,$M$2)</f>
        <v>0.3639194794</v>
      </c>
      <c r="O1734" s="6">
        <f>STANDARDIZE(F:F,'Estatística'!$C$2,$L$2)</f>
        <v>0.3893390732</v>
      </c>
    </row>
    <row r="1735" ht="15.75" customHeight="1">
      <c r="A1735" s="1">
        <v>46.0</v>
      </c>
      <c r="B1735" s="2" t="s">
        <v>123</v>
      </c>
      <c r="C1735" s="2" t="s">
        <v>124</v>
      </c>
      <c r="D1735" s="2" t="s">
        <v>19</v>
      </c>
      <c r="E1735" s="2" t="s">
        <v>20</v>
      </c>
      <c r="F1735" s="3">
        <v>10.61</v>
      </c>
      <c r="G1735" s="4">
        <v>45248.0</v>
      </c>
      <c r="H1735" s="5">
        <f>IFERROR(__xludf.DUMMYFUNCTION("SPLIT(G1735,""/"",TRUE)"),18.0)</f>
        <v>18</v>
      </c>
      <c r="I1735" s="5">
        <f>IFERROR(__xludf.DUMMYFUNCTION("""COMPUTED_VALUE"""),11.0)</f>
        <v>11</v>
      </c>
      <c r="J1735" s="5">
        <f>IFERROR(__xludf.DUMMYFUNCTION("""COMPUTED_VALUE"""),2023.0)</f>
        <v>2023</v>
      </c>
      <c r="N1735" s="6">
        <f>STANDARDIZE(F:F,'Estatística'!$E$2,$M$2)</f>
        <v>-0.8187369141</v>
      </c>
      <c r="O1735" s="6">
        <f>STANDARDIZE(F:F,'Estatística'!$C$2,$L$2)</f>
        <v>0.1178779438</v>
      </c>
    </row>
    <row r="1736" ht="15.75" customHeight="1">
      <c r="A1736" s="1">
        <v>80.0</v>
      </c>
      <c r="B1736" s="2" t="s">
        <v>34</v>
      </c>
      <c r="C1736" s="2" t="s">
        <v>35</v>
      </c>
      <c r="D1736" s="2" t="s">
        <v>25</v>
      </c>
      <c r="E1736" s="2" t="s">
        <v>32</v>
      </c>
      <c r="F1736" s="3">
        <v>38.54</v>
      </c>
      <c r="G1736" s="4">
        <v>45248.0</v>
      </c>
      <c r="H1736" s="5">
        <f>IFERROR(__xludf.DUMMYFUNCTION("SPLIT(G1736,""/"",TRUE)"),18.0)</f>
        <v>18</v>
      </c>
      <c r="I1736" s="5">
        <f>IFERROR(__xludf.DUMMYFUNCTION("""COMPUTED_VALUE"""),11.0)</f>
        <v>11</v>
      </c>
      <c r="J1736" s="5">
        <f>IFERROR(__xludf.DUMMYFUNCTION("""COMPUTED_VALUE"""),2023.0)</f>
        <v>2023</v>
      </c>
      <c r="N1736" s="6">
        <f>STANDARDIZE(F:F,'Estatística'!$E$2,$M$2)</f>
        <v>0.7219157477</v>
      </c>
      <c r="O1736" s="6">
        <f>STANDARDIZE(F:F,'Estatística'!$C$2,$L$2)</f>
        <v>0.4715117751</v>
      </c>
    </row>
    <row r="1737" ht="15.75" customHeight="1">
      <c r="A1737" s="1">
        <v>30.0</v>
      </c>
      <c r="B1737" s="2" t="s">
        <v>17</v>
      </c>
      <c r="C1737" s="2" t="s">
        <v>18</v>
      </c>
      <c r="D1737" s="2" t="s">
        <v>19</v>
      </c>
      <c r="E1737" s="2" t="s">
        <v>51</v>
      </c>
      <c r="F1737" s="3">
        <v>67.87</v>
      </c>
      <c r="G1737" s="4">
        <v>45248.0</v>
      </c>
      <c r="H1737" s="5">
        <f>IFERROR(__xludf.DUMMYFUNCTION("SPLIT(G1737,""/"",TRUE)"),18.0)</f>
        <v>18</v>
      </c>
      <c r="I1737" s="5">
        <f>IFERROR(__xludf.DUMMYFUNCTION("""COMPUTED_VALUE"""),11.0)</f>
        <v>11</v>
      </c>
      <c r="J1737" s="5">
        <f>IFERROR(__xludf.DUMMYFUNCTION("""COMPUTED_VALUE"""),2023.0)</f>
        <v>2023</v>
      </c>
      <c r="N1737" s="6">
        <f>STANDARDIZE(F:F,'Estatística'!$E$2,$M$2)</f>
        <v>2.339794107</v>
      </c>
      <c r="O1737" s="6">
        <f>STANDARDIZE(F:F,'Estatística'!$C$2,$L$2)</f>
        <v>0.8428716131</v>
      </c>
    </row>
    <row r="1738" ht="15.75" customHeight="1">
      <c r="A1738" s="1">
        <v>47.0</v>
      </c>
      <c r="B1738" s="2" t="s">
        <v>100</v>
      </c>
      <c r="C1738" s="2" t="s">
        <v>101</v>
      </c>
      <c r="D1738" s="2" t="s">
        <v>25</v>
      </c>
      <c r="E1738" s="2" t="s">
        <v>70</v>
      </c>
      <c r="F1738" s="3">
        <v>11.42</v>
      </c>
      <c r="G1738" s="4">
        <v>45248.0</v>
      </c>
      <c r="H1738" s="5">
        <f>IFERROR(__xludf.DUMMYFUNCTION("SPLIT(G1738,""/"",TRUE)"),18.0)</f>
        <v>18</v>
      </c>
      <c r="I1738" s="5">
        <f>IFERROR(__xludf.DUMMYFUNCTION("""COMPUTED_VALUE"""),11.0)</f>
        <v>11</v>
      </c>
      <c r="J1738" s="5">
        <f>IFERROR(__xludf.DUMMYFUNCTION("""COMPUTED_VALUE"""),2023.0)</f>
        <v>2023</v>
      </c>
      <c r="N1738" s="6">
        <f>STANDARDIZE(F:F,'Estatística'!$E$2,$M$2)</f>
        <v>-0.7740563321</v>
      </c>
      <c r="O1738" s="6">
        <f>STANDARDIZE(F:F,'Estatística'!$C$2,$L$2)</f>
        <v>0.1281337047</v>
      </c>
    </row>
    <row r="1739" ht="15.75" customHeight="1">
      <c r="A1739" s="1">
        <v>42.0</v>
      </c>
      <c r="B1739" s="2" t="s">
        <v>75</v>
      </c>
      <c r="C1739" s="2" t="s">
        <v>150</v>
      </c>
      <c r="D1739" s="2" t="s">
        <v>19</v>
      </c>
      <c r="E1739" s="2" t="s">
        <v>32</v>
      </c>
      <c r="F1739" s="3">
        <v>51.65</v>
      </c>
      <c r="G1739" s="4">
        <v>45249.0</v>
      </c>
      <c r="H1739" s="5">
        <f>IFERROR(__xludf.DUMMYFUNCTION("SPLIT(G1739,""/"",TRUE)"),19.0)</f>
        <v>19</v>
      </c>
      <c r="I1739" s="5">
        <f>IFERROR(__xludf.DUMMYFUNCTION("""COMPUTED_VALUE"""),11.0)</f>
        <v>11</v>
      </c>
      <c r="J1739" s="5">
        <f>IFERROR(__xludf.DUMMYFUNCTION("""COMPUTED_VALUE"""),2023.0)</f>
        <v>2023</v>
      </c>
      <c r="N1739" s="6">
        <f>STANDARDIZE(F:F,'Estatística'!$E$2,$M$2)</f>
        <v>1.445079242</v>
      </c>
      <c r="O1739" s="6">
        <f>STANDARDIZE(F:F,'Estatística'!$C$2,$L$2)</f>
        <v>0.6375031654</v>
      </c>
    </row>
    <row r="1740" ht="15.75" customHeight="1">
      <c r="A1740" s="1">
        <v>62.0</v>
      </c>
      <c r="B1740" s="2" t="s">
        <v>136</v>
      </c>
      <c r="C1740" s="2" t="s">
        <v>137</v>
      </c>
      <c r="D1740" s="2" t="s">
        <v>19</v>
      </c>
      <c r="E1740" s="2" t="s">
        <v>20</v>
      </c>
      <c r="F1740" s="3">
        <v>10.75</v>
      </c>
      <c r="G1740" s="4">
        <v>45249.0</v>
      </c>
      <c r="H1740" s="5">
        <f>IFERROR(__xludf.DUMMYFUNCTION("SPLIT(G1740,""/"",TRUE)"),19.0)</f>
        <v>19</v>
      </c>
      <c r="I1740" s="5">
        <f>IFERROR(__xludf.DUMMYFUNCTION("""COMPUTED_VALUE"""),11.0)</f>
        <v>11</v>
      </c>
      <c r="J1740" s="5">
        <f>IFERROR(__xludf.DUMMYFUNCTION("""COMPUTED_VALUE"""),2023.0)</f>
        <v>2023</v>
      </c>
      <c r="N1740" s="6">
        <f>STANDARDIZE(F:F,'Estatística'!$E$2,$M$2)</f>
        <v>-0.8110143444</v>
      </c>
      <c r="O1740" s="6">
        <f>STANDARDIZE(F:F,'Estatística'!$C$2,$L$2)</f>
        <v>0.1196505444</v>
      </c>
    </row>
    <row r="1741" ht="15.75" customHeight="1">
      <c r="A1741" s="1">
        <v>31.0</v>
      </c>
      <c r="B1741" s="2" t="s">
        <v>209</v>
      </c>
      <c r="C1741" s="2" t="s">
        <v>210</v>
      </c>
      <c r="D1741" s="2" t="s">
        <v>19</v>
      </c>
      <c r="E1741" s="2" t="s">
        <v>70</v>
      </c>
      <c r="F1741" s="3">
        <v>11.97</v>
      </c>
      <c r="G1741" s="4">
        <v>45249.0</v>
      </c>
      <c r="H1741" s="5">
        <f>IFERROR(__xludf.DUMMYFUNCTION("SPLIT(G1741,""/"",TRUE)"),19.0)</f>
        <v>19</v>
      </c>
      <c r="I1741" s="5">
        <f>IFERROR(__xludf.DUMMYFUNCTION("""COMPUTED_VALUE"""),11.0)</f>
        <v>11</v>
      </c>
      <c r="J1741" s="5">
        <f>IFERROR(__xludf.DUMMYFUNCTION("""COMPUTED_VALUE"""),2023.0)</f>
        <v>2023</v>
      </c>
      <c r="N1741" s="6">
        <f>STANDARDIZE(F:F,'Estatística'!$E$2,$M$2)</f>
        <v>-0.7437176653</v>
      </c>
      <c r="O1741" s="6">
        <f>STANDARDIZE(F:F,'Estatística'!$C$2,$L$2)</f>
        <v>0.135097493</v>
      </c>
    </row>
    <row r="1742" ht="15.75" customHeight="1">
      <c r="A1742" s="1">
        <v>8.0</v>
      </c>
      <c r="B1742" s="2" t="s">
        <v>88</v>
      </c>
      <c r="C1742" s="2" t="s">
        <v>89</v>
      </c>
      <c r="D1742" s="2" t="s">
        <v>19</v>
      </c>
      <c r="E1742" s="2" t="s">
        <v>70</v>
      </c>
      <c r="F1742" s="3">
        <v>10.89</v>
      </c>
      <c r="G1742" s="4">
        <v>45249.0</v>
      </c>
      <c r="H1742" s="5">
        <f>IFERROR(__xludf.DUMMYFUNCTION("SPLIT(G1742,""/"",TRUE)"),19.0)</f>
        <v>19</v>
      </c>
      <c r="I1742" s="5">
        <f>IFERROR(__xludf.DUMMYFUNCTION("""COMPUTED_VALUE"""),11.0)</f>
        <v>11</v>
      </c>
      <c r="J1742" s="5">
        <f>IFERROR(__xludf.DUMMYFUNCTION("""COMPUTED_VALUE"""),2023.0)</f>
        <v>2023</v>
      </c>
      <c r="N1742" s="6">
        <f>STANDARDIZE(F:F,'Estatística'!$E$2,$M$2)</f>
        <v>-0.8032917747</v>
      </c>
      <c r="O1742" s="6">
        <f>STANDARDIZE(F:F,'Estatística'!$C$2,$L$2)</f>
        <v>0.1214231451</v>
      </c>
    </row>
    <row r="1743" ht="15.75" customHeight="1">
      <c r="A1743" s="1">
        <v>69.0</v>
      </c>
      <c r="B1743" s="2" t="s">
        <v>88</v>
      </c>
      <c r="C1743" s="2" t="s">
        <v>125</v>
      </c>
      <c r="D1743" s="2" t="s">
        <v>19</v>
      </c>
      <c r="E1743" s="2" t="s">
        <v>52</v>
      </c>
      <c r="F1743" s="3">
        <v>30.89</v>
      </c>
      <c r="G1743" s="4">
        <v>45249.0</v>
      </c>
      <c r="H1743" s="5">
        <f>IFERROR(__xludf.DUMMYFUNCTION("SPLIT(G1743,""/"",TRUE)"),19.0)</f>
        <v>19</v>
      </c>
      <c r="I1743" s="5">
        <f>IFERROR(__xludf.DUMMYFUNCTION("""COMPUTED_VALUE"""),11.0)</f>
        <v>11</v>
      </c>
      <c r="J1743" s="5">
        <f>IFERROR(__xludf.DUMMYFUNCTION("""COMPUTED_VALUE"""),2023.0)</f>
        <v>2023</v>
      </c>
      <c r="N1743" s="6">
        <f>STANDARDIZE(F:F,'Estatística'!$E$2,$M$2)</f>
        <v>0.299932473</v>
      </c>
      <c r="O1743" s="6">
        <f>STANDARDIZE(F:F,'Estatística'!$C$2,$L$2)</f>
        <v>0.3746518106</v>
      </c>
    </row>
    <row r="1744" ht="15.75" customHeight="1">
      <c r="A1744" s="1">
        <v>81.0</v>
      </c>
      <c r="B1744" s="2" t="s">
        <v>49</v>
      </c>
      <c r="C1744" s="2" t="s">
        <v>50</v>
      </c>
      <c r="D1744" s="2" t="s">
        <v>25</v>
      </c>
      <c r="E1744" s="2" t="s">
        <v>33</v>
      </c>
      <c r="F1744" s="3">
        <v>28.75</v>
      </c>
      <c r="G1744" s="4">
        <v>45249.0</v>
      </c>
      <c r="H1744" s="5">
        <f>IFERROR(__xludf.DUMMYFUNCTION("SPLIT(G1744,""/"",TRUE)"),19.0)</f>
        <v>19</v>
      </c>
      <c r="I1744" s="5">
        <f>IFERROR(__xludf.DUMMYFUNCTION("""COMPUTED_VALUE"""),11.0)</f>
        <v>11</v>
      </c>
      <c r="J1744" s="5">
        <f>IFERROR(__xludf.DUMMYFUNCTION("""COMPUTED_VALUE"""),2023.0)</f>
        <v>2023</v>
      </c>
      <c r="N1744" s="6">
        <f>STANDARDIZE(F:F,'Estatística'!$E$2,$M$2)</f>
        <v>0.1818874785</v>
      </c>
      <c r="O1744" s="6">
        <f>STANDARDIZE(F:F,'Estatística'!$C$2,$L$2)</f>
        <v>0.3475563434</v>
      </c>
    </row>
    <row r="1745" ht="15.75" customHeight="1">
      <c r="A1745" s="1">
        <v>79.0</v>
      </c>
      <c r="B1745" s="2" t="s">
        <v>82</v>
      </c>
      <c r="C1745" s="2" t="s">
        <v>83</v>
      </c>
      <c r="D1745" s="2" t="s">
        <v>25</v>
      </c>
      <c r="E1745" s="2" t="s">
        <v>20</v>
      </c>
      <c r="F1745" s="3">
        <v>10.47</v>
      </c>
      <c r="G1745" s="4">
        <v>45249.0</v>
      </c>
      <c r="H1745" s="5">
        <f>IFERROR(__xludf.DUMMYFUNCTION("SPLIT(G1745,""/"",TRUE)"),19.0)</f>
        <v>19</v>
      </c>
      <c r="I1745" s="5">
        <f>IFERROR(__xludf.DUMMYFUNCTION("""COMPUTED_VALUE"""),11.0)</f>
        <v>11</v>
      </c>
      <c r="J1745" s="5">
        <f>IFERROR(__xludf.DUMMYFUNCTION("""COMPUTED_VALUE"""),2023.0)</f>
        <v>2023</v>
      </c>
      <c r="N1745" s="6">
        <f>STANDARDIZE(F:F,'Estatística'!$E$2,$M$2)</f>
        <v>-0.8264594839</v>
      </c>
      <c r="O1745" s="6">
        <f>STANDARDIZE(F:F,'Estatística'!$C$2,$L$2)</f>
        <v>0.1161053431</v>
      </c>
    </row>
    <row r="1746" ht="15.75" customHeight="1">
      <c r="A1746" s="1">
        <v>65.0</v>
      </c>
      <c r="B1746" s="2" t="s">
        <v>189</v>
      </c>
      <c r="C1746" s="2" t="s">
        <v>190</v>
      </c>
      <c r="D1746" s="2" t="s">
        <v>25</v>
      </c>
      <c r="E1746" s="2" t="s">
        <v>37</v>
      </c>
      <c r="F1746" s="3">
        <v>13.47</v>
      </c>
      <c r="G1746" s="4">
        <v>45249.0</v>
      </c>
      <c r="H1746" s="5">
        <f>IFERROR(__xludf.DUMMYFUNCTION("SPLIT(G1746,""/"",TRUE)"),19.0)</f>
        <v>19</v>
      </c>
      <c r="I1746" s="5">
        <f>IFERROR(__xludf.DUMMYFUNCTION("""COMPUTED_VALUE"""),11.0)</f>
        <v>11</v>
      </c>
      <c r="J1746" s="5">
        <f>IFERROR(__xludf.DUMMYFUNCTION("""COMPUTED_VALUE"""),2023.0)</f>
        <v>2023</v>
      </c>
      <c r="N1746" s="6">
        <f>STANDARDIZE(F:F,'Estatística'!$E$2,$M$2)</f>
        <v>-0.6609758467</v>
      </c>
      <c r="O1746" s="6">
        <f>STANDARDIZE(F:F,'Estatística'!$C$2,$L$2)</f>
        <v>0.1540896429</v>
      </c>
    </row>
    <row r="1747" ht="15.75" customHeight="1">
      <c r="A1747" s="1">
        <v>99.0</v>
      </c>
      <c r="B1747" s="2" t="s">
        <v>62</v>
      </c>
      <c r="C1747" s="2" t="s">
        <v>63</v>
      </c>
      <c r="D1747" s="2" t="s">
        <v>19</v>
      </c>
      <c r="E1747" s="2" t="s">
        <v>31</v>
      </c>
      <c r="F1747" s="3">
        <v>14.41</v>
      </c>
      <c r="G1747" s="4">
        <v>45249.0</v>
      </c>
      <c r="H1747" s="5">
        <f>IFERROR(__xludf.DUMMYFUNCTION("SPLIT(G1747,""/"",TRUE)"),19.0)</f>
        <v>19</v>
      </c>
      <c r="I1747" s="5">
        <f>IFERROR(__xludf.DUMMYFUNCTION("""COMPUTED_VALUE"""),11.0)</f>
        <v>11</v>
      </c>
      <c r="J1747" s="5">
        <f>IFERROR(__xludf.DUMMYFUNCTION("""COMPUTED_VALUE"""),2023.0)</f>
        <v>2023</v>
      </c>
      <c r="N1747" s="6">
        <f>STANDARDIZE(F:F,'Estatística'!$E$2,$M$2)</f>
        <v>-0.6091243071</v>
      </c>
      <c r="O1747" s="6">
        <f>STANDARDIZE(F:F,'Estatística'!$C$2,$L$2)</f>
        <v>0.1659913902</v>
      </c>
    </row>
    <row r="1748" ht="15.75" customHeight="1">
      <c r="A1748" s="1">
        <v>61.0</v>
      </c>
      <c r="B1748" s="2" t="s">
        <v>86</v>
      </c>
      <c r="C1748" s="2" t="s">
        <v>87</v>
      </c>
      <c r="D1748" s="2" t="s">
        <v>25</v>
      </c>
      <c r="E1748" s="2" t="s">
        <v>20</v>
      </c>
      <c r="F1748" s="3">
        <v>10.81</v>
      </c>
      <c r="G1748" s="4">
        <v>45249.0</v>
      </c>
      <c r="H1748" s="5">
        <f>IFERROR(__xludf.DUMMYFUNCTION("SPLIT(G1748,""/"",TRUE)"),19.0)</f>
        <v>19</v>
      </c>
      <c r="I1748" s="5">
        <f>IFERROR(__xludf.DUMMYFUNCTION("""COMPUTED_VALUE"""),11.0)</f>
        <v>11</v>
      </c>
      <c r="J1748" s="5">
        <f>IFERROR(__xludf.DUMMYFUNCTION("""COMPUTED_VALUE"""),2023.0)</f>
        <v>2023</v>
      </c>
      <c r="N1748" s="6">
        <f>STANDARDIZE(F:F,'Estatística'!$E$2,$M$2)</f>
        <v>-0.8077046717</v>
      </c>
      <c r="O1748" s="6">
        <f>STANDARDIZE(F:F,'Estatística'!$C$2,$L$2)</f>
        <v>0.1204102304</v>
      </c>
    </row>
    <row r="1749" ht="15.75" customHeight="1">
      <c r="A1749" s="1">
        <v>85.0</v>
      </c>
      <c r="B1749" s="2" t="s">
        <v>178</v>
      </c>
      <c r="C1749" s="2" t="s">
        <v>179</v>
      </c>
      <c r="D1749" s="2" t="s">
        <v>25</v>
      </c>
      <c r="E1749" s="2" t="s">
        <v>45</v>
      </c>
      <c r="F1749" s="3">
        <v>2.2</v>
      </c>
      <c r="G1749" s="4">
        <v>45249.0</v>
      </c>
      <c r="H1749" s="5">
        <f>IFERROR(__xludf.DUMMYFUNCTION("SPLIT(G1749,""/"",TRUE)"),19.0)</f>
        <v>19</v>
      </c>
      <c r="I1749" s="5">
        <f>IFERROR(__xludf.DUMMYFUNCTION("""COMPUTED_VALUE"""),11.0)</f>
        <v>11</v>
      </c>
      <c r="J1749" s="5">
        <f>IFERROR(__xludf.DUMMYFUNCTION("""COMPUTED_VALUE"""),2023.0)</f>
        <v>2023</v>
      </c>
      <c r="N1749" s="6">
        <f>STANDARDIZE(F:F,'Estatística'!$E$2,$M$2)</f>
        <v>-1.28264271</v>
      </c>
      <c r="O1749" s="6">
        <f>STANDARDIZE(F:F,'Estatística'!$C$2,$L$2)</f>
        <v>0.01139528995</v>
      </c>
    </row>
    <row r="1750" ht="15.75" customHeight="1">
      <c r="A1750" s="1">
        <v>18.0</v>
      </c>
      <c r="B1750" s="2" t="s">
        <v>143</v>
      </c>
      <c r="C1750" s="2" t="s">
        <v>220</v>
      </c>
      <c r="D1750" s="2" t="s">
        <v>19</v>
      </c>
      <c r="E1750" s="2" t="s">
        <v>28</v>
      </c>
      <c r="F1750" s="3">
        <v>39.28</v>
      </c>
      <c r="G1750" s="4">
        <v>45249.0</v>
      </c>
      <c r="H1750" s="5">
        <f>IFERROR(__xludf.DUMMYFUNCTION("SPLIT(G1750,""/"",TRUE)"),19.0)</f>
        <v>19</v>
      </c>
      <c r="I1750" s="5">
        <f>IFERROR(__xludf.DUMMYFUNCTION("""COMPUTED_VALUE"""),11.0)</f>
        <v>11</v>
      </c>
      <c r="J1750" s="5">
        <f>IFERROR(__xludf.DUMMYFUNCTION("""COMPUTED_VALUE"""),2023.0)</f>
        <v>2023</v>
      </c>
      <c r="N1750" s="6">
        <f>STANDARDIZE(F:F,'Estatística'!$E$2,$M$2)</f>
        <v>0.7627350449</v>
      </c>
      <c r="O1750" s="6">
        <f>STANDARDIZE(F:F,'Estatística'!$C$2,$L$2)</f>
        <v>0.4808812358</v>
      </c>
    </row>
    <row r="1751" ht="15.75" customHeight="1">
      <c r="A1751" s="1">
        <v>49.0</v>
      </c>
      <c r="B1751" s="2" t="s">
        <v>159</v>
      </c>
      <c r="C1751" s="2" t="s">
        <v>160</v>
      </c>
      <c r="D1751" s="2" t="s">
        <v>19</v>
      </c>
      <c r="E1751" s="2" t="s">
        <v>31</v>
      </c>
      <c r="F1751" s="3">
        <v>21.35</v>
      </c>
      <c r="G1751" s="4">
        <v>45249.0</v>
      </c>
      <c r="H1751" s="5">
        <f>IFERROR(__xludf.DUMMYFUNCTION("SPLIT(G1751,""/"",TRUE)"),19.0)</f>
        <v>19</v>
      </c>
      <c r="I1751" s="5">
        <f>IFERROR(__xludf.DUMMYFUNCTION("""COMPUTED_VALUE"""),11.0)</f>
        <v>11</v>
      </c>
      <c r="J1751" s="5">
        <f>IFERROR(__xludf.DUMMYFUNCTION("""COMPUTED_VALUE"""),2023.0)</f>
        <v>2023</v>
      </c>
      <c r="N1751" s="6">
        <f>STANDARDIZE(F:F,'Estatística'!$E$2,$M$2)</f>
        <v>-0.2263054931</v>
      </c>
      <c r="O1751" s="6">
        <f>STANDARDIZE(F:F,'Estatística'!$C$2,$L$2)</f>
        <v>0.2538617371</v>
      </c>
    </row>
    <row r="1752" ht="15.75" customHeight="1">
      <c r="A1752" s="1">
        <v>53.0</v>
      </c>
      <c r="B1752" s="2" t="s">
        <v>221</v>
      </c>
      <c r="C1752" s="2" t="s">
        <v>222</v>
      </c>
      <c r="D1752" s="2" t="s">
        <v>25</v>
      </c>
      <c r="E1752" s="2" t="s">
        <v>48</v>
      </c>
      <c r="F1752" s="3">
        <v>49.32</v>
      </c>
      <c r="G1752" s="4">
        <v>45250.0</v>
      </c>
      <c r="H1752" s="5">
        <f>IFERROR(__xludf.DUMMYFUNCTION("SPLIT(G1752,""/"",TRUE)"),20.0)</f>
        <v>20</v>
      </c>
      <c r="I1752" s="5">
        <f>IFERROR(__xludf.DUMMYFUNCTION("""COMPUTED_VALUE"""),11.0)</f>
        <v>11</v>
      </c>
      <c r="J1752" s="5">
        <f>IFERROR(__xludf.DUMMYFUNCTION("""COMPUTED_VALUE"""),2023.0)</f>
        <v>2023</v>
      </c>
      <c r="N1752" s="6">
        <f>STANDARDIZE(F:F,'Estatística'!$E$2,$M$2)</f>
        <v>1.316553617</v>
      </c>
      <c r="O1752" s="6">
        <f>STANDARDIZE(F:F,'Estatística'!$C$2,$L$2)</f>
        <v>0.6080020258</v>
      </c>
    </row>
    <row r="1753" ht="15.75" customHeight="1">
      <c r="A1753" s="1">
        <v>82.0</v>
      </c>
      <c r="B1753" s="2" t="s">
        <v>211</v>
      </c>
      <c r="C1753" s="2" t="s">
        <v>212</v>
      </c>
      <c r="D1753" s="2" t="s">
        <v>19</v>
      </c>
      <c r="E1753" s="2" t="s">
        <v>42</v>
      </c>
      <c r="F1753" s="3">
        <v>14.92</v>
      </c>
      <c r="G1753" s="4">
        <v>45250.0</v>
      </c>
      <c r="H1753" s="5">
        <f>IFERROR(__xludf.DUMMYFUNCTION("SPLIT(G1753,""/"",TRUE)"),20.0)</f>
        <v>20</v>
      </c>
      <c r="I1753" s="5">
        <f>IFERROR(__xludf.DUMMYFUNCTION("""COMPUTED_VALUE"""),11.0)</f>
        <v>11</v>
      </c>
      <c r="J1753" s="5">
        <f>IFERROR(__xludf.DUMMYFUNCTION("""COMPUTED_VALUE"""),2023.0)</f>
        <v>2023</v>
      </c>
      <c r="N1753" s="6">
        <f>STANDARDIZE(F:F,'Estatística'!$E$2,$M$2)</f>
        <v>-0.5809920888</v>
      </c>
      <c r="O1753" s="6">
        <f>STANDARDIZE(F:F,'Estatística'!$C$2,$L$2)</f>
        <v>0.1724487212</v>
      </c>
    </row>
    <row r="1754" ht="15.75" customHeight="1">
      <c r="A1754" s="1">
        <v>47.0</v>
      </c>
      <c r="B1754" s="2" t="s">
        <v>100</v>
      </c>
      <c r="C1754" s="2" t="s">
        <v>101</v>
      </c>
      <c r="D1754" s="2" t="s">
        <v>19</v>
      </c>
      <c r="E1754" s="2" t="s">
        <v>42</v>
      </c>
      <c r="F1754" s="3">
        <v>7.16</v>
      </c>
      <c r="G1754" s="4">
        <v>45250.0</v>
      </c>
      <c r="H1754" s="5">
        <f>IFERROR(__xludf.DUMMYFUNCTION("SPLIT(G1754,""/"",TRUE)"),20.0)</f>
        <v>20</v>
      </c>
      <c r="I1754" s="5">
        <f>IFERROR(__xludf.DUMMYFUNCTION("""COMPUTED_VALUE"""),11.0)</f>
        <v>11</v>
      </c>
      <c r="J1754" s="5">
        <f>IFERROR(__xludf.DUMMYFUNCTION("""COMPUTED_VALUE"""),2023.0)</f>
        <v>2023</v>
      </c>
      <c r="N1754" s="6">
        <f>STANDARDIZE(F:F,'Estatística'!$E$2,$M$2)</f>
        <v>-1.009043097</v>
      </c>
      <c r="O1754" s="6">
        <f>STANDARDIZE(F:F,'Estatística'!$C$2,$L$2)</f>
        <v>0.07419599899</v>
      </c>
    </row>
    <row r="1755" ht="15.75" customHeight="1">
      <c r="A1755" s="1">
        <v>73.0</v>
      </c>
      <c r="B1755" s="2" t="s">
        <v>203</v>
      </c>
      <c r="C1755" s="2" t="s">
        <v>204</v>
      </c>
      <c r="D1755" s="2" t="s">
        <v>25</v>
      </c>
      <c r="E1755" s="2" t="s">
        <v>42</v>
      </c>
      <c r="F1755" s="3">
        <v>14.41</v>
      </c>
      <c r="G1755" s="4">
        <v>45251.0</v>
      </c>
      <c r="H1755" s="5">
        <f>IFERROR(__xludf.DUMMYFUNCTION("SPLIT(G1755,""/"",TRUE)"),21.0)</f>
        <v>21</v>
      </c>
      <c r="I1755" s="5">
        <f>IFERROR(__xludf.DUMMYFUNCTION("""COMPUTED_VALUE"""),11.0)</f>
        <v>11</v>
      </c>
      <c r="J1755" s="5">
        <f>IFERROR(__xludf.DUMMYFUNCTION("""COMPUTED_VALUE"""),2023.0)</f>
        <v>2023</v>
      </c>
      <c r="N1755" s="6">
        <f>STANDARDIZE(F:F,'Estatística'!$E$2,$M$2)</f>
        <v>-0.6091243071</v>
      </c>
      <c r="O1755" s="6">
        <f>STANDARDIZE(F:F,'Estatística'!$C$2,$L$2)</f>
        <v>0.1659913902</v>
      </c>
    </row>
    <row r="1756" ht="15.75" customHeight="1">
      <c r="A1756" s="1">
        <v>66.0</v>
      </c>
      <c r="B1756" s="2" t="s">
        <v>130</v>
      </c>
      <c r="C1756" s="2" t="s">
        <v>138</v>
      </c>
      <c r="D1756" s="2" t="s">
        <v>25</v>
      </c>
      <c r="E1756" s="2" t="s">
        <v>44</v>
      </c>
      <c r="F1756" s="3">
        <v>32.38</v>
      </c>
      <c r="G1756" s="4">
        <v>45251.0</v>
      </c>
      <c r="H1756" s="5">
        <f>IFERROR(__xludf.DUMMYFUNCTION("SPLIT(G1756,""/"",TRUE)"),21.0)</f>
        <v>21</v>
      </c>
      <c r="I1756" s="5">
        <f>IFERROR(__xludf.DUMMYFUNCTION("""COMPUTED_VALUE"""),11.0)</f>
        <v>11</v>
      </c>
      <c r="J1756" s="5">
        <f>IFERROR(__xludf.DUMMYFUNCTION("""COMPUTED_VALUE"""),2023.0)</f>
        <v>2023</v>
      </c>
      <c r="N1756" s="6">
        <f>STANDARDIZE(F:F,'Estatística'!$E$2,$M$2)</f>
        <v>0.3821226794</v>
      </c>
      <c r="O1756" s="6">
        <f>STANDARDIZE(F:F,'Estatística'!$C$2,$L$2)</f>
        <v>0.3935173462</v>
      </c>
    </row>
    <row r="1757" ht="15.75" customHeight="1">
      <c r="A1757" s="1">
        <v>81.0</v>
      </c>
      <c r="B1757" s="2" t="s">
        <v>49</v>
      </c>
      <c r="C1757" s="2" t="s">
        <v>50</v>
      </c>
      <c r="D1757" s="2" t="s">
        <v>19</v>
      </c>
      <c r="E1757" s="2" t="s">
        <v>27</v>
      </c>
      <c r="F1757" s="3">
        <v>12.93</v>
      </c>
      <c r="G1757" s="4">
        <v>45251.0</v>
      </c>
      <c r="H1757" s="5">
        <f>IFERROR(__xludf.DUMMYFUNCTION("SPLIT(G1757,""/"",TRUE)"),21.0)</f>
        <v>21</v>
      </c>
      <c r="I1757" s="5">
        <f>IFERROR(__xludf.DUMMYFUNCTION("""COMPUTED_VALUE"""),11.0)</f>
        <v>11</v>
      </c>
      <c r="J1757" s="5">
        <f>IFERROR(__xludf.DUMMYFUNCTION("""COMPUTED_VALUE"""),2023.0)</f>
        <v>2023</v>
      </c>
      <c r="N1757" s="6">
        <f>STANDARDIZE(F:F,'Estatística'!$E$2,$M$2)</f>
        <v>-0.6907629014</v>
      </c>
      <c r="O1757" s="6">
        <f>STANDARDIZE(F:F,'Estatística'!$C$2,$L$2)</f>
        <v>0.147252469</v>
      </c>
    </row>
    <row r="1758" ht="15.75" customHeight="1">
      <c r="A1758" s="1">
        <v>44.0</v>
      </c>
      <c r="B1758" s="2" t="s">
        <v>195</v>
      </c>
      <c r="C1758" s="2" t="s">
        <v>196</v>
      </c>
      <c r="D1758" s="2" t="s">
        <v>25</v>
      </c>
      <c r="E1758" s="2" t="s">
        <v>42</v>
      </c>
      <c r="F1758" s="3">
        <v>10.49</v>
      </c>
      <c r="G1758" s="4">
        <v>45251.0</v>
      </c>
      <c r="H1758" s="5">
        <f>IFERROR(__xludf.DUMMYFUNCTION("SPLIT(G1758,""/"",TRUE)"),21.0)</f>
        <v>21</v>
      </c>
      <c r="I1758" s="5">
        <f>IFERROR(__xludf.DUMMYFUNCTION("""COMPUTED_VALUE"""),11.0)</f>
        <v>11</v>
      </c>
      <c r="J1758" s="5">
        <f>IFERROR(__xludf.DUMMYFUNCTION("""COMPUTED_VALUE"""),2023.0)</f>
        <v>2023</v>
      </c>
      <c r="N1758" s="6">
        <f>STANDARDIZE(F:F,'Estatística'!$E$2,$M$2)</f>
        <v>-0.8253562596</v>
      </c>
      <c r="O1758" s="6">
        <f>STANDARDIZE(F:F,'Estatística'!$C$2,$L$2)</f>
        <v>0.1163585718</v>
      </c>
    </row>
    <row r="1759" ht="15.75" customHeight="1">
      <c r="A1759" s="1">
        <v>29.0</v>
      </c>
      <c r="B1759" s="2" t="s">
        <v>102</v>
      </c>
      <c r="C1759" s="2" t="s">
        <v>103</v>
      </c>
      <c r="D1759" s="2" t="s">
        <v>19</v>
      </c>
      <c r="E1759" s="2" t="s">
        <v>37</v>
      </c>
      <c r="F1759" s="3">
        <v>15.54</v>
      </c>
      <c r="G1759" s="4">
        <v>45251.0</v>
      </c>
      <c r="H1759" s="5">
        <f>IFERROR(__xludf.DUMMYFUNCTION("SPLIT(G1759,""/"",TRUE)"),21.0)</f>
        <v>21</v>
      </c>
      <c r="I1759" s="5">
        <f>IFERROR(__xludf.DUMMYFUNCTION("""COMPUTED_VALUE"""),11.0)</f>
        <v>11</v>
      </c>
      <c r="J1759" s="5">
        <f>IFERROR(__xludf.DUMMYFUNCTION("""COMPUTED_VALUE"""),2023.0)</f>
        <v>2023</v>
      </c>
      <c r="N1759" s="6">
        <f>STANDARDIZE(F:F,'Estatística'!$E$2,$M$2)</f>
        <v>-0.5467921371</v>
      </c>
      <c r="O1759" s="6">
        <f>STANDARDIZE(F:F,'Estatística'!$C$2,$L$2)</f>
        <v>0.1802988098</v>
      </c>
    </row>
    <row r="1760" ht="15.75" customHeight="1">
      <c r="A1760" s="1">
        <v>41.0</v>
      </c>
      <c r="B1760" s="2" t="s">
        <v>197</v>
      </c>
      <c r="C1760" s="2" t="s">
        <v>198</v>
      </c>
      <c r="D1760" s="2" t="s">
        <v>25</v>
      </c>
      <c r="E1760" s="2" t="s">
        <v>48</v>
      </c>
      <c r="F1760" s="3">
        <v>69.83</v>
      </c>
      <c r="G1760" s="4">
        <v>45252.0</v>
      </c>
      <c r="H1760" s="5">
        <f>IFERROR(__xludf.DUMMYFUNCTION("SPLIT(G1760,""/"",TRUE)"),22.0)</f>
        <v>22</v>
      </c>
      <c r="I1760" s="5">
        <f>IFERROR(__xludf.DUMMYFUNCTION("""COMPUTED_VALUE"""),11.0)</f>
        <v>11</v>
      </c>
      <c r="J1760" s="5">
        <f>IFERROR(__xludf.DUMMYFUNCTION("""COMPUTED_VALUE"""),2023.0)</f>
        <v>2023</v>
      </c>
      <c r="N1760" s="6">
        <f>STANDARDIZE(F:F,'Estatística'!$E$2,$M$2)</f>
        <v>2.447910083</v>
      </c>
      <c r="O1760" s="6">
        <f>STANDARDIZE(F:F,'Estatística'!$C$2,$L$2)</f>
        <v>0.8676880223</v>
      </c>
    </row>
    <row r="1761" ht="15.75" customHeight="1">
      <c r="A1761" s="1">
        <v>34.0</v>
      </c>
      <c r="B1761" s="2" t="s">
        <v>157</v>
      </c>
      <c r="C1761" s="2" t="s">
        <v>158</v>
      </c>
      <c r="D1761" s="2" t="s">
        <v>19</v>
      </c>
      <c r="E1761" s="2" t="s">
        <v>41</v>
      </c>
      <c r="F1761" s="3">
        <v>14.44</v>
      </c>
      <c r="G1761" s="4">
        <v>45252.0</v>
      </c>
      <c r="H1761" s="5">
        <f>IFERROR(__xludf.DUMMYFUNCTION("SPLIT(G1761,""/"",TRUE)"),22.0)</f>
        <v>22</v>
      </c>
      <c r="I1761" s="5">
        <f>IFERROR(__xludf.DUMMYFUNCTION("""COMPUTED_VALUE"""),11.0)</f>
        <v>11</v>
      </c>
      <c r="J1761" s="5">
        <f>IFERROR(__xludf.DUMMYFUNCTION("""COMPUTED_VALUE"""),2023.0)</f>
        <v>2023</v>
      </c>
      <c r="N1761" s="6">
        <f>STANDARDIZE(F:F,'Estatística'!$E$2,$M$2)</f>
        <v>-0.6074694707</v>
      </c>
      <c r="O1761" s="6">
        <f>STANDARDIZE(F:F,'Estatística'!$C$2,$L$2)</f>
        <v>0.1663712332</v>
      </c>
    </row>
    <row r="1762" ht="15.75" customHeight="1">
      <c r="A1762" s="1">
        <v>77.0</v>
      </c>
      <c r="B1762" s="2" t="s">
        <v>17</v>
      </c>
      <c r="C1762" s="2" t="s">
        <v>149</v>
      </c>
      <c r="D1762" s="2" t="s">
        <v>19</v>
      </c>
      <c r="E1762" s="2" t="s">
        <v>27</v>
      </c>
      <c r="F1762" s="3">
        <v>14.68</v>
      </c>
      <c r="G1762" s="4">
        <v>45252.0</v>
      </c>
      <c r="H1762" s="5">
        <f>IFERROR(__xludf.DUMMYFUNCTION("SPLIT(G1762,""/"",TRUE)"),22.0)</f>
        <v>22</v>
      </c>
      <c r="I1762" s="5">
        <f>IFERROR(__xludf.DUMMYFUNCTION("""COMPUTED_VALUE"""),11.0)</f>
        <v>11</v>
      </c>
      <c r="J1762" s="5">
        <f>IFERROR(__xludf.DUMMYFUNCTION("""COMPUTED_VALUE"""),2023.0)</f>
        <v>2023</v>
      </c>
      <c r="N1762" s="6">
        <f>STANDARDIZE(F:F,'Estatística'!$E$2,$M$2)</f>
        <v>-0.5942307797</v>
      </c>
      <c r="O1762" s="6">
        <f>STANDARDIZE(F:F,'Estatística'!$C$2,$L$2)</f>
        <v>0.1694099772</v>
      </c>
    </row>
    <row r="1763" ht="15.75" customHeight="1">
      <c r="A1763" s="1">
        <v>49.0</v>
      </c>
      <c r="B1763" s="2" t="s">
        <v>159</v>
      </c>
      <c r="C1763" s="2" t="s">
        <v>160</v>
      </c>
      <c r="D1763" s="2" t="s">
        <v>25</v>
      </c>
      <c r="E1763" s="2" t="s">
        <v>52</v>
      </c>
      <c r="F1763" s="3">
        <v>25.57</v>
      </c>
      <c r="G1763" s="4">
        <v>45252.0</v>
      </c>
      <c r="H1763" s="5">
        <f>IFERROR(__xludf.DUMMYFUNCTION("SPLIT(G1763,""/"",TRUE)"),22.0)</f>
        <v>22</v>
      </c>
      <c r="I1763" s="5">
        <f>IFERROR(__xludf.DUMMYFUNCTION("""COMPUTED_VALUE"""),11.0)</f>
        <v>11</v>
      </c>
      <c r="J1763" s="5">
        <f>IFERROR(__xludf.DUMMYFUNCTION("""COMPUTED_VALUE"""),2023.0)</f>
        <v>2023</v>
      </c>
      <c r="N1763" s="6">
        <f>STANDARDIZE(F:F,'Estatística'!$E$2,$M$2)</f>
        <v>0.00647482311</v>
      </c>
      <c r="O1763" s="6">
        <f>STANDARDIZE(F:F,'Estatística'!$C$2,$L$2)</f>
        <v>0.3072929856</v>
      </c>
    </row>
    <row r="1764" ht="15.75" customHeight="1">
      <c r="A1764" s="1">
        <v>99.0</v>
      </c>
      <c r="B1764" s="2" t="s">
        <v>62</v>
      </c>
      <c r="C1764" s="2" t="s">
        <v>63</v>
      </c>
      <c r="D1764" s="2" t="s">
        <v>19</v>
      </c>
      <c r="E1764" s="2" t="s">
        <v>44</v>
      </c>
      <c r="F1764" s="3">
        <v>34.98</v>
      </c>
      <c r="G1764" s="4">
        <v>45252.0</v>
      </c>
      <c r="H1764" s="5">
        <f>IFERROR(__xludf.DUMMYFUNCTION("SPLIT(G1764,""/"",TRUE)"),22.0)</f>
        <v>22</v>
      </c>
      <c r="I1764" s="5">
        <f>IFERROR(__xludf.DUMMYFUNCTION("""COMPUTED_VALUE"""),11.0)</f>
        <v>11</v>
      </c>
      <c r="J1764" s="5">
        <f>IFERROR(__xludf.DUMMYFUNCTION("""COMPUTED_VALUE"""),2023.0)</f>
        <v>2023</v>
      </c>
      <c r="N1764" s="6">
        <f>STANDARDIZE(F:F,'Estatística'!$E$2,$M$2)</f>
        <v>0.5255418316</v>
      </c>
      <c r="O1764" s="6">
        <f>STANDARDIZE(F:F,'Estatística'!$C$2,$L$2)</f>
        <v>0.4264370727</v>
      </c>
    </row>
    <row r="1765" ht="15.75" customHeight="1">
      <c r="A1765" s="1">
        <v>41.0</v>
      </c>
      <c r="B1765" s="2" t="s">
        <v>197</v>
      </c>
      <c r="C1765" s="2" t="s">
        <v>198</v>
      </c>
      <c r="D1765" s="2" t="s">
        <v>19</v>
      </c>
      <c r="E1765" s="2" t="s">
        <v>37</v>
      </c>
      <c r="F1765" s="3">
        <v>14.25</v>
      </c>
      <c r="G1765" s="4">
        <v>45252.0</v>
      </c>
      <c r="H1765" s="5">
        <f>IFERROR(__xludf.DUMMYFUNCTION("SPLIT(G1765,""/"",TRUE)"),22.0)</f>
        <v>22</v>
      </c>
      <c r="I1765" s="5">
        <f>IFERROR(__xludf.DUMMYFUNCTION("""COMPUTED_VALUE"""),11.0)</f>
        <v>11</v>
      </c>
      <c r="J1765" s="5">
        <f>IFERROR(__xludf.DUMMYFUNCTION("""COMPUTED_VALUE"""),2023.0)</f>
        <v>2023</v>
      </c>
      <c r="N1765" s="6">
        <f>STANDARDIZE(F:F,'Estatística'!$E$2,$M$2)</f>
        <v>-0.6179501011</v>
      </c>
      <c r="O1765" s="6">
        <f>STANDARDIZE(F:F,'Estatística'!$C$2,$L$2)</f>
        <v>0.1639655609</v>
      </c>
    </row>
    <row r="1766" ht="15.75" customHeight="1">
      <c r="A1766" s="1">
        <v>94.0</v>
      </c>
      <c r="B1766" s="2" t="s">
        <v>187</v>
      </c>
      <c r="C1766" s="2" t="s">
        <v>217</v>
      </c>
      <c r="D1766" s="2" t="s">
        <v>25</v>
      </c>
      <c r="E1766" s="2" t="s">
        <v>20</v>
      </c>
      <c r="F1766" s="3">
        <v>10.73</v>
      </c>
      <c r="G1766" s="4">
        <v>45252.0</v>
      </c>
      <c r="H1766" s="5">
        <f>IFERROR(__xludf.DUMMYFUNCTION("SPLIT(G1766,""/"",TRUE)"),22.0)</f>
        <v>22</v>
      </c>
      <c r="I1766" s="5">
        <f>IFERROR(__xludf.DUMMYFUNCTION("""COMPUTED_VALUE"""),11.0)</f>
        <v>11</v>
      </c>
      <c r="J1766" s="5">
        <f>IFERROR(__xludf.DUMMYFUNCTION("""COMPUTED_VALUE"""),2023.0)</f>
        <v>2023</v>
      </c>
      <c r="N1766" s="6">
        <f>STANDARDIZE(F:F,'Estatística'!$E$2,$M$2)</f>
        <v>-0.8121175687</v>
      </c>
      <c r="O1766" s="6">
        <f>STANDARDIZE(F:F,'Estatística'!$C$2,$L$2)</f>
        <v>0.1193973158</v>
      </c>
    </row>
    <row r="1767" ht="15.75" customHeight="1">
      <c r="A1767" s="1">
        <v>25.0</v>
      </c>
      <c r="B1767" s="2" t="s">
        <v>134</v>
      </c>
      <c r="C1767" s="2" t="s">
        <v>135</v>
      </c>
      <c r="D1767" s="2" t="s">
        <v>19</v>
      </c>
      <c r="E1767" s="2" t="s">
        <v>32</v>
      </c>
      <c r="F1767" s="3">
        <v>47.12</v>
      </c>
      <c r="G1767" s="4">
        <v>45252.0</v>
      </c>
      <c r="H1767" s="5">
        <f>IFERROR(__xludf.DUMMYFUNCTION("SPLIT(G1767,""/"",TRUE)"),22.0)</f>
        <v>22</v>
      </c>
      <c r="I1767" s="5">
        <f>IFERROR(__xludf.DUMMYFUNCTION("""COMPUTED_VALUE"""),11.0)</f>
        <v>11</v>
      </c>
      <c r="J1767" s="5">
        <f>IFERROR(__xludf.DUMMYFUNCTION("""COMPUTED_VALUE"""),2023.0)</f>
        <v>2023</v>
      </c>
      <c r="N1767" s="6">
        <f>STANDARDIZE(F:F,'Estatística'!$E$2,$M$2)</f>
        <v>1.19519895</v>
      </c>
      <c r="O1767" s="6">
        <f>STANDARDIZE(F:F,'Estatística'!$C$2,$L$2)</f>
        <v>0.5801468726</v>
      </c>
    </row>
    <row r="1768" ht="15.75" customHeight="1">
      <c r="A1768" s="1">
        <v>98.0</v>
      </c>
      <c r="B1768" s="2" t="s">
        <v>139</v>
      </c>
      <c r="C1768" s="2" t="s">
        <v>176</v>
      </c>
      <c r="D1768" s="2" t="s">
        <v>25</v>
      </c>
      <c r="E1768" s="2" t="s">
        <v>51</v>
      </c>
      <c r="F1768" s="3">
        <v>73.96</v>
      </c>
      <c r="G1768" s="4">
        <v>45252.0</v>
      </c>
      <c r="H1768" s="5">
        <f>IFERROR(__xludf.DUMMYFUNCTION("SPLIT(G1768,""/"",TRUE)"),22.0)</f>
        <v>22</v>
      </c>
      <c r="I1768" s="5">
        <f>IFERROR(__xludf.DUMMYFUNCTION("""COMPUTED_VALUE"""),11.0)</f>
        <v>11</v>
      </c>
      <c r="J1768" s="5">
        <f>IFERROR(__xludf.DUMMYFUNCTION("""COMPUTED_VALUE"""),2023.0)</f>
        <v>2023</v>
      </c>
      <c r="N1768" s="6">
        <f>STANDARDIZE(F:F,'Estatística'!$E$2,$M$2)</f>
        <v>2.67572589</v>
      </c>
      <c r="O1768" s="6">
        <f>STANDARDIZE(F:F,'Estatística'!$C$2,$L$2)</f>
        <v>0.9199797417</v>
      </c>
    </row>
    <row r="1769" ht="15.75" customHeight="1">
      <c r="A1769" s="1">
        <v>16.0</v>
      </c>
      <c r="B1769" s="2" t="s">
        <v>155</v>
      </c>
      <c r="C1769" s="2" t="s">
        <v>156</v>
      </c>
      <c r="D1769" s="2" t="s">
        <v>19</v>
      </c>
      <c r="E1769" s="2" t="s">
        <v>51</v>
      </c>
      <c r="F1769" s="3">
        <v>72.92</v>
      </c>
      <c r="G1769" s="4">
        <v>45253.0</v>
      </c>
      <c r="H1769" s="5">
        <f>IFERROR(__xludf.DUMMYFUNCTION("SPLIT(G1769,""/"",TRUE)"),23.0)</f>
        <v>23</v>
      </c>
      <c r="I1769" s="5">
        <f>IFERROR(__xludf.DUMMYFUNCTION("""COMPUTED_VALUE"""),11.0)</f>
        <v>11</v>
      </c>
      <c r="J1769" s="5">
        <f>IFERROR(__xludf.DUMMYFUNCTION("""COMPUTED_VALUE"""),2023.0)</f>
        <v>2023</v>
      </c>
      <c r="N1769" s="6">
        <f>STANDARDIZE(F:F,'Estatística'!$E$2,$M$2)</f>
        <v>2.618358229</v>
      </c>
      <c r="O1769" s="6">
        <f>STANDARDIZE(F:F,'Estatística'!$C$2,$L$2)</f>
        <v>0.9068118511</v>
      </c>
    </row>
    <row r="1770" ht="15.75" customHeight="1">
      <c r="A1770" s="1">
        <v>49.0</v>
      </c>
      <c r="B1770" s="2" t="s">
        <v>159</v>
      </c>
      <c r="C1770" s="2" t="s">
        <v>160</v>
      </c>
      <c r="D1770" s="2" t="s">
        <v>25</v>
      </c>
      <c r="E1770" s="2" t="s">
        <v>37</v>
      </c>
      <c r="F1770" s="3">
        <v>15.86</v>
      </c>
      <c r="G1770" s="4">
        <v>45253.0</v>
      </c>
      <c r="H1770" s="5">
        <f>IFERROR(__xludf.DUMMYFUNCTION("SPLIT(G1770,""/"",TRUE)"),23.0)</f>
        <v>23</v>
      </c>
      <c r="I1770" s="5">
        <f>IFERROR(__xludf.DUMMYFUNCTION("""COMPUTED_VALUE"""),11.0)</f>
        <v>11</v>
      </c>
      <c r="J1770" s="5">
        <f>IFERROR(__xludf.DUMMYFUNCTION("""COMPUTED_VALUE"""),2023.0)</f>
        <v>2023</v>
      </c>
      <c r="N1770" s="6">
        <f>STANDARDIZE(F:F,'Estatística'!$E$2,$M$2)</f>
        <v>-0.5291405491</v>
      </c>
      <c r="O1770" s="6">
        <f>STANDARDIZE(F:F,'Estatística'!$C$2,$L$2)</f>
        <v>0.1843504685</v>
      </c>
    </row>
    <row r="1771" ht="15.75" customHeight="1">
      <c r="A1771" s="1">
        <v>98.0</v>
      </c>
      <c r="B1771" s="2" t="s">
        <v>139</v>
      </c>
      <c r="C1771" s="2" t="s">
        <v>176</v>
      </c>
      <c r="D1771" s="2" t="s">
        <v>19</v>
      </c>
      <c r="E1771" s="2" t="s">
        <v>21</v>
      </c>
      <c r="F1771" s="3">
        <v>14.92</v>
      </c>
      <c r="G1771" s="4">
        <v>45253.0</v>
      </c>
      <c r="H1771" s="5">
        <f>IFERROR(__xludf.DUMMYFUNCTION("SPLIT(G1771,""/"",TRUE)"),23.0)</f>
        <v>23</v>
      </c>
      <c r="I1771" s="5">
        <f>IFERROR(__xludf.DUMMYFUNCTION("""COMPUTED_VALUE"""),11.0)</f>
        <v>11</v>
      </c>
      <c r="J1771" s="5">
        <f>IFERROR(__xludf.DUMMYFUNCTION("""COMPUTED_VALUE"""),2023.0)</f>
        <v>2023</v>
      </c>
      <c r="N1771" s="6">
        <f>STANDARDIZE(F:F,'Estatística'!$E$2,$M$2)</f>
        <v>-0.5809920888</v>
      </c>
      <c r="O1771" s="6">
        <f>STANDARDIZE(F:F,'Estatística'!$C$2,$L$2)</f>
        <v>0.1724487212</v>
      </c>
    </row>
    <row r="1772" ht="15.75" customHeight="1">
      <c r="A1772" s="1">
        <v>34.0</v>
      </c>
      <c r="B1772" s="2" t="s">
        <v>157</v>
      </c>
      <c r="C1772" s="2" t="s">
        <v>158</v>
      </c>
      <c r="D1772" s="2" t="s">
        <v>19</v>
      </c>
      <c r="E1772" s="2" t="s">
        <v>51</v>
      </c>
      <c r="F1772" s="3">
        <v>76.21</v>
      </c>
      <c r="G1772" s="4">
        <v>45253.0</v>
      </c>
      <c r="H1772" s="5">
        <f>IFERROR(__xludf.DUMMYFUNCTION("SPLIT(G1772,""/"",TRUE)"),23.0)</f>
        <v>23</v>
      </c>
      <c r="I1772" s="5">
        <f>IFERROR(__xludf.DUMMYFUNCTION("""COMPUTED_VALUE"""),11.0)</f>
        <v>11</v>
      </c>
      <c r="J1772" s="5">
        <f>IFERROR(__xludf.DUMMYFUNCTION("""COMPUTED_VALUE"""),2023.0)</f>
        <v>2023</v>
      </c>
      <c r="N1772" s="6">
        <f>STANDARDIZE(F:F,'Estatística'!$E$2,$M$2)</f>
        <v>2.799838618</v>
      </c>
      <c r="O1772" s="6">
        <f>STANDARDIZE(F:F,'Estatística'!$C$2,$L$2)</f>
        <v>0.9484679666</v>
      </c>
    </row>
    <row r="1773" ht="15.75" customHeight="1">
      <c r="A1773" s="1">
        <v>60.0</v>
      </c>
      <c r="B1773" s="2" t="s">
        <v>58</v>
      </c>
      <c r="C1773" s="2" t="s">
        <v>59</v>
      </c>
      <c r="D1773" s="2" t="s">
        <v>19</v>
      </c>
      <c r="E1773" s="2" t="s">
        <v>32</v>
      </c>
      <c r="F1773" s="3">
        <v>52.94</v>
      </c>
      <c r="G1773" s="4">
        <v>45253.0</v>
      </c>
      <c r="H1773" s="5">
        <f>IFERROR(__xludf.DUMMYFUNCTION("SPLIT(G1773,""/"",TRUE)"),23.0)</f>
        <v>23</v>
      </c>
      <c r="I1773" s="5">
        <f>IFERROR(__xludf.DUMMYFUNCTION("""COMPUTED_VALUE"""),11.0)</f>
        <v>11</v>
      </c>
      <c r="J1773" s="5">
        <f>IFERROR(__xludf.DUMMYFUNCTION("""COMPUTED_VALUE"""),2023.0)</f>
        <v>2023</v>
      </c>
      <c r="N1773" s="6">
        <f>STANDARDIZE(F:F,'Estatística'!$E$2,$M$2)</f>
        <v>1.516237206</v>
      </c>
      <c r="O1773" s="6">
        <f>STANDARDIZE(F:F,'Estatística'!$C$2,$L$2)</f>
        <v>0.6538364143</v>
      </c>
    </row>
    <row r="1774" ht="15.75" customHeight="1">
      <c r="A1774" s="1">
        <v>14.0</v>
      </c>
      <c r="B1774" s="2" t="s">
        <v>151</v>
      </c>
      <c r="C1774" s="2" t="s">
        <v>152</v>
      </c>
      <c r="D1774" s="2" t="s">
        <v>25</v>
      </c>
      <c r="E1774" s="2" t="s">
        <v>44</v>
      </c>
      <c r="F1774" s="3">
        <v>29.15</v>
      </c>
      <c r="G1774" s="4">
        <v>45253.0</v>
      </c>
      <c r="H1774" s="5">
        <f>IFERROR(__xludf.DUMMYFUNCTION("SPLIT(G1774,""/"",TRUE)"),23.0)</f>
        <v>23</v>
      </c>
      <c r="I1774" s="5">
        <f>IFERROR(__xludf.DUMMYFUNCTION("""COMPUTED_VALUE"""),11.0)</f>
        <v>11</v>
      </c>
      <c r="J1774" s="5">
        <f>IFERROR(__xludf.DUMMYFUNCTION("""COMPUTED_VALUE"""),2023.0)</f>
        <v>2023</v>
      </c>
      <c r="N1774" s="6">
        <f>STANDARDIZE(F:F,'Estatística'!$E$2,$M$2)</f>
        <v>0.2039519634</v>
      </c>
      <c r="O1774" s="6">
        <f>STANDARDIZE(F:F,'Estatística'!$C$2,$L$2)</f>
        <v>0.3526209167</v>
      </c>
    </row>
    <row r="1775" ht="15.75" customHeight="1">
      <c r="A1775" s="1">
        <v>36.0</v>
      </c>
      <c r="B1775" s="2" t="s">
        <v>75</v>
      </c>
      <c r="C1775" s="2" t="s">
        <v>76</v>
      </c>
      <c r="D1775" s="2" t="s">
        <v>25</v>
      </c>
      <c r="E1775" s="2" t="s">
        <v>45</v>
      </c>
      <c r="F1775" s="3">
        <v>3.68</v>
      </c>
      <c r="G1775" s="4">
        <v>45253.0</v>
      </c>
      <c r="H1775" s="5">
        <f>IFERROR(__xludf.DUMMYFUNCTION("SPLIT(G1775,""/"",TRUE)"),23.0)</f>
        <v>23</v>
      </c>
      <c r="I1775" s="5">
        <f>IFERROR(__xludf.DUMMYFUNCTION("""COMPUTED_VALUE"""),11.0)</f>
        <v>11</v>
      </c>
      <c r="J1775" s="5">
        <f>IFERROR(__xludf.DUMMYFUNCTION("""COMPUTED_VALUE"""),2023.0)</f>
        <v>2023</v>
      </c>
      <c r="N1775" s="6">
        <f>STANDARDIZE(F:F,'Estatística'!$E$2,$M$2)</f>
        <v>-1.201004116</v>
      </c>
      <c r="O1775" s="6">
        <f>STANDARDIZE(F:F,'Estatística'!$C$2,$L$2)</f>
        <v>0.03013421119</v>
      </c>
    </row>
    <row r="1776" ht="15.75" customHeight="1">
      <c r="A1776" s="1">
        <v>40.0</v>
      </c>
      <c r="B1776" s="2" t="s">
        <v>102</v>
      </c>
      <c r="C1776" s="2" t="s">
        <v>165</v>
      </c>
      <c r="D1776" s="2" t="s">
        <v>19</v>
      </c>
      <c r="E1776" s="2" t="s">
        <v>21</v>
      </c>
      <c r="F1776" s="3">
        <v>12.52</v>
      </c>
      <c r="G1776" s="4">
        <v>45253.0</v>
      </c>
      <c r="H1776" s="5">
        <f>IFERROR(__xludf.DUMMYFUNCTION("SPLIT(G1776,""/"",TRUE)"),23.0)</f>
        <v>23</v>
      </c>
      <c r="I1776" s="5">
        <f>IFERROR(__xludf.DUMMYFUNCTION("""COMPUTED_VALUE"""),11.0)</f>
        <v>11</v>
      </c>
      <c r="J1776" s="5">
        <f>IFERROR(__xludf.DUMMYFUNCTION("""COMPUTED_VALUE"""),2023.0)</f>
        <v>2023</v>
      </c>
      <c r="N1776" s="6">
        <f>STANDARDIZE(F:F,'Estatística'!$E$2,$M$2)</f>
        <v>-0.7133789985</v>
      </c>
      <c r="O1776" s="6">
        <f>STANDARDIZE(F:F,'Estatística'!$C$2,$L$2)</f>
        <v>0.1420612813</v>
      </c>
    </row>
    <row r="1777" ht="15.75" customHeight="1">
      <c r="A1777" s="1">
        <v>22.0</v>
      </c>
      <c r="B1777" s="2" t="s">
        <v>111</v>
      </c>
      <c r="C1777" s="2" t="s">
        <v>112</v>
      </c>
      <c r="D1777" s="2" t="s">
        <v>25</v>
      </c>
      <c r="E1777" s="2" t="s">
        <v>38</v>
      </c>
      <c r="F1777" s="3">
        <v>4.91</v>
      </c>
      <c r="G1777" s="4">
        <v>45254.0</v>
      </c>
      <c r="H1777" s="5">
        <f>IFERROR(__xludf.DUMMYFUNCTION("SPLIT(G1777,""/"",TRUE)"),24.0)</f>
        <v>24</v>
      </c>
      <c r="I1777" s="5">
        <f>IFERROR(__xludf.DUMMYFUNCTION("""COMPUTED_VALUE"""),11.0)</f>
        <v>11</v>
      </c>
      <c r="J1777" s="5">
        <f>IFERROR(__xludf.DUMMYFUNCTION("""COMPUTED_VALUE"""),2023.0)</f>
        <v>2023</v>
      </c>
      <c r="N1777" s="6">
        <f>STANDARDIZE(F:F,'Estatística'!$E$2,$M$2)</f>
        <v>-1.133155825</v>
      </c>
      <c r="O1777" s="6">
        <f>STANDARDIZE(F:F,'Estatística'!$C$2,$L$2)</f>
        <v>0.04570777412</v>
      </c>
    </row>
    <row r="1778" ht="15.75" customHeight="1">
      <c r="A1778" s="1">
        <v>85.0</v>
      </c>
      <c r="B1778" s="2" t="s">
        <v>178</v>
      </c>
      <c r="C1778" s="2" t="s">
        <v>179</v>
      </c>
      <c r="D1778" s="2" t="s">
        <v>25</v>
      </c>
      <c r="E1778" s="2" t="s">
        <v>42</v>
      </c>
      <c r="F1778" s="3">
        <v>10.49</v>
      </c>
      <c r="G1778" s="4">
        <v>45254.0</v>
      </c>
      <c r="H1778" s="5">
        <f>IFERROR(__xludf.DUMMYFUNCTION("SPLIT(G1778,""/"",TRUE)"),24.0)</f>
        <v>24</v>
      </c>
      <c r="I1778" s="5">
        <f>IFERROR(__xludf.DUMMYFUNCTION("""COMPUTED_VALUE"""),11.0)</f>
        <v>11</v>
      </c>
      <c r="J1778" s="5">
        <f>IFERROR(__xludf.DUMMYFUNCTION("""COMPUTED_VALUE"""),2023.0)</f>
        <v>2023</v>
      </c>
      <c r="N1778" s="6">
        <f>STANDARDIZE(F:F,'Estatística'!$E$2,$M$2)</f>
        <v>-0.8253562596</v>
      </c>
      <c r="O1778" s="6">
        <f>STANDARDIZE(F:F,'Estatística'!$C$2,$L$2)</f>
        <v>0.1163585718</v>
      </c>
    </row>
    <row r="1779" ht="15.75" customHeight="1">
      <c r="A1779" s="1">
        <v>38.0</v>
      </c>
      <c r="B1779" s="2" t="s">
        <v>96</v>
      </c>
      <c r="C1779" s="2" t="s">
        <v>97</v>
      </c>
      <c r="D1779" s="2" t="s">
        <v>25</v>
      </c>
      <c r="E1779" s="2" t="s">
        <v>36</v>
      </c>
      <c r="F1779" s="3">
        <v>31.87</v>
      </c>
      <c r="G1779" s="4">
        <v>45254.0</v>
      </c>
      <c r="H1779" s="5">
        <f>IFERROR(__xludf.DUMMYFUNCTION("SPLIT(G1779,""/"",TRUE)"),24.0)</f>
        <v>24</v>
      </c>
      <c r="I1779" s="5">
        <f>IFERROR(__xludf.DUMMYFUNCTION("""COMPUTED_VALUE"""),11.0)</f>
        <v>11</v>
      </c>
      <c r="J1779" s="5">
        <f>IFERROR(__xludf.DUMMYFUNCTION("""COMPUTED_VALUE"""),2023.0)</f>
        <v>2023</v>
      </c>
      <c r="N1779" s="6">
        <f>STANDARDIZE(F:F,'Estatística'!$E$2,$M$2)</f>
        <v>0.3539904611</v>
      </c>
      <c r="O1779" s="6">
        <f>STANDARDIZE(F:F,'Estatística'!$C$2,$L$2)</f>
        <v>0.3870600152</v>
      </c>
    </row>
    <row r="1780" ht="15.75" customHeight="1">
      <c r="A1780" s="1">
        <v>44.0</v>
      </c>
      <c r="B1780" s="2" t="s">
        <v>195</v>
      </c>
      <c r="C1780" s="2" t="s">
        <v>196</v>
      </c>
      <c r="D1780" s="2" t="s">
        <v>19</v>
      </c>
      <c r="E1780" s="2" t="s">
        <v>31</v>
      </c>
      <c r="F1780" s="3">
        <v>19.48</v>
      </c>
      <c r="G1780" s="4">
        <v>45254.0</v>
      </c>
      <c r="H1780" s="5">
        <f>IFERROR(__xludf.DUMMYFUNCTION("SPLIT(G1780,""/"",TRUE)"),24.0)</f>
        <v>24</v>
      </c>
      <c r="I1780" s="5">
        <f>IFERROR(__xludf.DUMMYFUNCTION("""COMPUTED_VALUE"""),11.0)</f>
        <v>11</v>
      </c>
      <c r="J1780" s="5">
        <f>IFERROR(__xludf.DUMMYFUNCTION("""COMPUTED_VALUE"""),2023.0)</f>
        <v>2023</v>
      </c>
      <c r="N1780" s="6">
        <f>STANDARDIZE(F:F,'Estatística'!$E$2,$M$2)</f>
        <v>-0.3294569603</v>
      </c>
      <c r="O1780" s="6">
        <f>STANDARDIZE(F:F,'Estatística'!$C$2,$L$2)</f>
        <v>0.2301848569</v>
      </c>
    </row>
    <row r="1781" ht="15.75" customHeight="1">
      <c r="A1781" s="1">
        <v>85.0</v>
      </c>
      <c r="B1781" s="2" t="s">
        <v>178</v>
      </c>
      <c r="C1781" s="2" t="s">
        <v>179</v>
      </c>
      <c r="D1781" s="2" t="s">
        <v>19</v>
      </c>
      <c r="E1781" s="2" t="s">
        <v>28</v>
      </c>
      <c r="F1781" s="3">
        <v>32.44</v>
      </c>
      <c r="G1781" s="4">
        <v>45254.0</v>
      </c>
      <c r="H1781" s="5">
        <f>IFERROR(__xludf.DUMMYFUNCTION("SPLIT(G1781,""/"",TRUE)"),24.0)</f>
        <v>24</v>
      </c>
      <c r="I1781" s="5">
        <f>IFERROR(__xludf.DUMMYFUNCTION("""COMPUTED_VALUE"""),11.0)</f>
        <v>11</v>
      </c>
      <c r="J1781" s="5">
        <f>IFERROR(__xludf.DUMMYFUNCTION("""COMPUTED_VALUE"""),2023.0)</f>
        <v>2023</v>
      </c>
      <c r="N1781" s="6">
        <f>STANDARDIZE(F:F,'Estatística'!$E$2,$M$2)</f>
        <v>0.3854323522</v>
      </c>
      <c r="O1781" s="6">
        <f>STANDARDIZE(F:F,'Estatística'!$C$2,$L$2)</f>
        <v>0.3942770322</v>
      </c>
    </row>
    <row r="1782" ht="15.75" customHeight="1">
      <c r="A1782" s="1">
        <v>52.0</v>
      </c>
      <c r="B1782" s="2" t="s">
        <v>161</v>
      </c>
      <c r="C1782" s="2" t="s">
        <v>162</v>
      </c>
      <c r="D1782" s="2" t="s">
        <v>25</v>
      </c>
      <c r="E1782" s="2" t="s">
        <v>70</v>
      </c>
      <c r="F1782" s="3">
        <v>11.32</v>
      </c>
      <c r="G1782" s="4">
        <v>45254.0</v>
      </c>
      <c r="H1782" s="5">
        <f>IFERROR(__xludf.DUMMYFUNCTION("SPLIT(G1782,""/"",TRUE)"),24.0)</f>
        <v>24</v>
      </c>
      <c r="I1782" s="5">
        <f>IFERROR(__xludf.DUMMYFUNCTION("""COMPUTED_VALUE"""),11.0)</f>
        <v>11</v>
      </c>
      <c r="J1782" s="5">
        <f>IFERROR(__xludf.DUMMYFUNCTION("""COMPUTED_VALUE"""),2023.0)</f>
        <v>2023</v>
      </c>
      <c r="N1782" s="6">
        <f>STANDARDIZE(F:F,'Estatística'!$E$2,$M$2)</f>
        <v>-0.7795724534</v>
      </c>
      <c r="O1782" s="6">
        <f>STANDARDIZE(F:F,'Estatística'!$C$2,$L$2)</f>
        <v>0.1268675614</v>
      </c>
    </row>
    <row r="1783" ht="15.75" customHeight="1">
      <c r="A1783" s="1">
        <v>75.0</v>
      </c>
      <c r="B1783" s="2" t="s">
        <v>218</v>
      </c>
      <c r="C1783" s="2" t="s">
        <v>219</v>
      </c>
      <c r="D1783" s="2" t="s">
        <v>25</v>
      </c>
      <c r="E1783" s="2" t="s">
        <v>37</v>
      </c>
      <c r="F1783" s="3">
        <v>13.55</v>
      </c>
      <c r="G1783" s="4">
        <v>45254.0</v>
      </c>
      <c r="H1783" s="5">
        <f>IFERROR(__xludf.DUMMYFUNCTION("SPLIT(G1783,""/"",TRUE)"),24.0)</f>
        <v>24</v>
      </c>
      <c r="I1783" s="5">
        <f>IFERROR(__xludf.DUMMYFUNCTION("""COMPUTED_VALUE"""),11.0)</f>
        <v>11</v>
      </c>
      <c r="J1783" s="5">
        <f>IFERROR(__xludf.DUMMYFUNCTION("""COMPUTED_VALUE"""),2023.0)</f>
        <v>2023</v>
      </c>
      <c r="N1783" s="6">
        <f>STANDARDIZE(F:F,'Estatística'!$E$2,$M$2)</f>
        <v>-0.6565629497</v>
      </c>
      <c r="O1783" s="6">
        <f>STANDARDIZE(F:F,'Estatística'!$C$2,$L$2)</f>
        <v>0.1551025576</v>
      </c>
    </row>
    <row r="1784" ht="15.75" customHeight="1">
      <c r="A1784" s="1">
        <v>4.0</v>
      </c>
      <c r="B1784" s="2" t="s">
        <v>98</v>
      </c>
      <c r="C1784" s="2" t="s">
        <v>99</v>
      </c>
      <c r="D1784" s="2" t="s">
        <v>25</v>
      </c>
      <c r="E1784" s="2" t="s">
        <v>52</v>
      </c>
      <c r="F1784" s="3">
        <v>30.74</v>
      </c>
      <c r="G1784" s="4">
        <v>45254.0</v>
      </c>
      <c r="H1784" s="5">
        <f>IFERROR(__xludf.DUMMYFUNCTION("SPLIT(G1784,""/"",TRUE)"),24.0)</f>
        <v>24</v>
      </c>
      <c r="I1784" s="5">
        <f>IFERROR(__xludf.DUMMYFUNCTION("""COMPUTED_VALUE"""),11.0)</f>
        <v>11</v>
      </c>
      <c r="J1784" s="5">
        <f>IFERROR(__xludf.DUMMYFUNCTION("""COMPUTED_VALUE"""),2023.0)</f>
        <v>2023</v>
      </c>
      <c r="N1784" s="6">
        <f>STANDARDIZE(F:F,'Estatística'!$E$2,$M$2)</f>
        <v>0.2916582911</v>
      </c>
      <c r="O1784" s="6">
        <f>STANDARDIZE(F:F,'Estatística'!$C$2,$L$2)</f>
        <v>0.3727525956</v>
      </c>
    </row>
    <row r="1785" ht="15.75" customHeight="1">
      <c r="A1785" s="1">
        <v>90.0</v>
      </c>
      <c r="B1785" s="2" t="s">
        <v>199</v>
      </c>
      <c r="C1785" s="2" t="s">
        <v>200</v>
      </c>
      <c r="D1785" s="2" t="s">
        <v>19</v>
      </c>
      <c r="E1785" s="2" t="s">
        <v>41</v>
      </c>
      <c r="F1785" s="3">
        <v>18.65</v>
      </c>
      <c r="G1785" s="4">
        <v>45254.0</v>
      </c>
      <c r="H1785" s="5">
        <f>IFERROR(__xludf.DUMMYFUNCTION("SPLIT(G1785,""/"",TRUE)"),24.0)</f>
        <v>24</v>
      </c>
      <c r="I1785" s="5">
        <f>IFERROR(__xludf.DUMMYFUNCTION("""COMPUTED_VALUE"""),11.0)</f>
        <v>11</v>
      </c>
      <c r="J1785" s="5">
        <f>IFERROR(__xludf.DUMMYFUNCTION("""COMPUTED_VALUE"""),2023.0)</f>
        <v>2023</v>
      </c>
      <c r="N1785" s="6">
        <f>STANDARDIZE(F:F,'Estatística'!$E$2,$M$2)</f>
        <v>-0.3752407666</v>
      </c>
      <c r="O1785" s="6">
        <f>STANDARDIZE(F:F,'Estatística'!$C$2,$L$2)</f>
        <v>0.2196758673</v>
      </c>
    </row>
    <row r="1786" ht="15.75" customHeight="1">
      <c r="A1786" s="1">
        <v>19.0</v>
      </c>
      <c r="B1786" s="2" t="s">
        <v>39</v>
      </c>
      <c r="C1786" s="2" t="s">
        <v>173</v>
      </c>
      <c r="D1786" s="2" t="s">
        <v>19</v>
      </c>
      <c r="E1786" s="2" t="s">
        <v>37</v>
      </c>
      <c r="F1786" s="3">
        <v>11.91</v>
      </c>
      <c r="G1786" s="4">
        <v>45255.0</v>
      </c>
      <c r="H1786" s="5">
        <f>IFERROR(__xludf.DUMMYFUNCTION("SPLIT(G1786,""/"",TRUE)"),25.0)</f>
        <v>25</v>
      </c>
      <c r="I1786" s="5">
        <f>IFERROR(__xludf.DUMMYFUNCTION("""COMPUTED_VALUE"""),11.0)</f>
        <v>11</v>
      </c>
      <c r="J1786" s="5">
        <f>IFERROR(__xludf.DUMMYFUNCTION("""COMPUTED_VALUE"""),2023.0)</f>
        <v>2023</v>
      </c>
      <c r="N1786" s="6">
        <f>STANDARDIZE(F:F,'Estatística'!$E$2,$M$2)</f>
        <v>-0.747027338</v>
      </c>
      <c r="O1786" s="6">
        <f>STANDARDIZE(F:F,'Estatística'!$C$2,$L$2)</f>
        <v>0.134337807</v>
      </c>
    </row>
    <row r="1787" ht="15.75" customHeight="1">
      <c r="A1787" s="1">
        <v>93.0</v>
      </c>
      <c r="B1787" s="2" t="s">
        <v>109</v>
      </c>
      <c r="C1787" s="2" t="s">
        <v>110</v>
      </c>
      <c r="D1787" s="2" t="s">
        <v>25</v>
      </c>
      <c r="E1787" s="2" t="s">
        <v>42</v>
      </c>
      <c r="F1787" s="3">
        <v>19.52</v>
      </c>
      <c r="G1787" s="4">
        <v>45255.0</v>
      </c>
      <c r="H1787" s="5">
        <f>IFERROR(__xludf.DUMMYFUNCTION("SPLIT(G1787,""/"",TRUE)"),25.0)</f>
        <v>25</v>
      </c>
      <c r="I1787" s="5">
        <f>IFERROR(__xludf.DUMMYFUNCTION("""COMPUTED_VALUE"""),11.0)</f>
        <v>11</v>
      </c>
      <c r="J1787" s="5">
        <f>IFERROR(__xludf.DUMMYFUNCTION("""COMPUTED_VALUE"""),2023.0)</f>
        <v>2023</v>
      </c>
      <c r="N1787" s="6">
        <f>STANDARDIZE(F:F,'Estatística'!$E$2,$M$2)</f>
        <v>-0.3272505118</v>
      </c>
      <c r="O1787" s="6">
        <f>STANDARDIZE(F:F,'Estatística'!$C$2,$L$2)</f>
        <v>0.2306913143</v>
      </c>
    </row>
    <row r="1788" ht="15.75" customHeight="1">
      <c r="A1788" s="1">
        <v>21.0</v>
      </c>
      <c r="B1788" s="2" t="s">
        <v>166</v>
      </c>
      <c r="C1788" s="2" t="s">
        <v>167</v>
      </c>
      <c r="D1788" s="2" t="s">
        <v>19</v>
      </c>
      <c r="E1788" s="2" t="s">
        <v>41</v>
      </c>
      <c r="F1788" s="3">
        <v>20.33</v>
      </c>
      <c r="G1788" s="4">
        <v>45255.0</v>
      </c>
      <c r="H1788" s="5">
        <f>IFERROR(__xludf.DUMMYFUNCTION("SPLIT(G1788,""/"",TRUE)"),25.0)</f>
        <v>25</v>
      </c>
      <c r="I1788" s="5">
        <f>IFERROR(__xludf.DUMMYFUNCTION("""COMPUTED_VALUE"""),11.0)</f>
        <v>11</v>
      </c>
      <c r="J1788" s="5">
        <f>IFERROR(__xludf.DUMMYFUNCTION("""COMPUTED_VALUE"""),2023.0)</f>
        <v>2023</v>
      </c>
      <c r="N1788" s="6">
        <f>STANDARDIZE(F:F,'Estatística'!$E$2,$M$2)</f>
        <v>-0.2825699298</v>
      </c>
      <c r="O1788" s="6">
        <f>STANDARDIZE(F:F,'Estatística'!$C$2,$L$2)</f>
        <v>0.2409470752</v>
      </c>
    </row>
    <row r="1789" ht="15.75" customHeight="1">
      <c r="A1789" s="1">
        <v>97.0</v>
      </c>
      <c r="B1789" s="2" t="s">
        <v>60</v>
      </c>
      <c r="C1789" s="2" t="s">
        <v>61</v>
      </c>
      <c r="D1789" s="2" t="s">
        <v>25</v>
      </c>
      <c r="E1789" s="2" t="s">
        <v>36</v>
      </c>
      <c r="F1789" s="3">
        <v>28.17</v>
      </c>
      <c r="G1789" s="4">
        <v>45255.0</v>
      </c>
      <c r="H1789" s="5">
        <f>IFERROR(__xludf.DUMMYFUNCTION("SPLIT(G1789,""/"",TRUE)"),25.0)</f>
        <v>25</v>
      </c>
      <c r="I1789" s="5">
        <f>IFERROR(__xludf.DUMMYFUNCTION("""COMPUTED_VALUE"""),11.0)</f>
        <v>11</v>
      </c>
      <c r="J1789" s="5">
        <f>IFERROR(__xludf.DUMMYFUNCTION("""COMPUTED_VALUE"""),2023.0)</f>
        <v>2023</v>
      </c>
      <c r="N1789" s="6">
        <f>STANDARDIZE(F:F,'Estatística'!$E$2,$M$2)</f>
        <v>0.1498939753</v>
      </c>
      <c r="O1789" s="6">
        <f>STANDARDIZE(F:F,'Estatística'!$C$2,$L$2)</f>
        <v>0.3402127121</v>
      </c>
    </row>
    <row r="1790" ht="15.75" customHeight="1">
      <c r="A1790" s="1">
        <v>48.0</v>
      </c>
      <c r="B1790" s="2" t="s">
        <v>39</v>
      </c>
      <c r="C1790" s="2" t="s">
        <v>43</v>
      </c>
      <c r="D1790" s="2" t="s">
        <v>19</v>
      </c>
      <c r="E1790" s="2" t="s">
        <v>21</v>
      </c>
      <c r="F1790" s="3">
        <v>14.58</v>
      </c>
      <c r="G1790" s="4">
        <v>45255.0</v>
      </c>
      <c r="H1790" s="5">
        <f>IFERROR(__xludf.DUMMYFUNCTION("SPLIT(G1790,""/"",TRUE)"),25.0)</f>
        <v>25</v>
      </c>
      <c r="I1790" s="5">
        <f>IFERROR(__xludf.DUMMYFUNCTION("""COMPUTED_VALUE"""),11.0)</f>
        <v>11</v>
      </c>
      <c r="J1790" s="5">
        <f>IFERROR(__xludf.DUMMYFUNCTION("""COMPUTED_VALUE"""),2023.0)</f>
        <v>2023</v>
      </c>
      <c r="N1790" s="6">
        <f>STANDARDIZE(F:F,'Estatística'!$E$2,$M$2)</f>
        <v>-0.599746901</v>
      </c>
      <c r="O1790" s="6">
        <f>STANDARDIZE(F:F,'Estatística'!$C$2,$L$2)</f>
        <v>0.1681438339</v>
      </c>
    </row>
    <row r="1791" ht="15.75" customHeight="1">
      <c r="A1791" s="1">
        <v>66.0</v>
      </c>
      <c r="B1791" s="2" t="s">
        <v>130</v>
      </c>
      <c r="C1791" s="2" t="s">
        <v>138</v>
      </c>
      <c r="D1791" s="2" t="s">
        <v>25</v>
      </c>
      <c r="E1791" s="2" t="s">
        <v>57</v>
      </c>
      <c r="F1791" s="3">
        <v>24.99</v>
      </c>
      <c r="G1791" s="4">
        <v>45255.0</v>
      </c>
      <c r="H1791" s="5">
        <f>IFERROR(__xludf.DUMMYFUNCTION("SPLIT(G1791,""/"",TRUE)"),25.0)</f>
        <v>25</v>
      </c>
      <c r="I1791" s="5">
        <f>IFERROR(__xludf.DUMMYFUNCTION("""COMPUTED_VALUE"""),11.0)</f>
        <v>11</v>
      </c>
      <c r="J1791" s="5">
        <f>IFERROR(__xludf.DUMMYFUNCTION("""COMPUTED_VALUE"""),2023.0)</f>
        <v>2023</v>
      </c>
      <c r="N1791" s="6">
        <f>STANDARDIZE(F:F,'Estatística'!$E$2,$M$2)</f>
        <v>-0.02551868007</v>
      </c>
      <c r="O1791" s="6">
        <f>STANDARDIZE(F:F,'Estatística'!$C$2,$L$2)</f>
        <v>0.2999493543</v>
      </c>
    </row>
    <row r="1792" ht="15.75" customHeight="1">
      <c r="A1792" s="1">
        <v>67.0</v>
      </c>
      <c r="B1792" s="2" t="s">
        <v>184</v>
      </c>
      <c r="C1792" s="2" t="s">
        <v>185</v>
      </c>
      <c r="D1792" s="2" t="s">
        <v>25</v>
      </c>
      <c r="E1792" s="2" t="s">
        <v>37</v>
      </c>
      <c r="F1792" s="3">
        <v>12.18</v>
      </c>
      <c r="G1792" s="4">
        <v>45255.0</v>
      </c>
      <c r="H1792" s="5">
        <f>IFERROR(__xludf.DUMMYFUNCTION("SPLIT(G1792,""/"",TRUE)"),25.0)</f>
        <v>25</v>
      </c>
      <c r="I1792" s="5">
        <f>IFERROR(__xludf.DUMMYFUNCTION("""COMPUTED_VALUE"""),11.0)</f>
        <v>11</v>
      </c>
      <c r="J1792" s="5">
        <f>IFERROR(__xludf.DUMMYFUNCTION("""COMPUTED_VALUE"""),2023.0)</f>
        <v>2023</v>
      </c>
      <c r="N1792" s="6">
        <f>STANDARDIZE(F:F,'Estatística'!$E$2,$M$2)</f>
        <v>-0.7321338107</v>
      </c>
      <c r="O1792" s="6">
        <f>STANDARDIZE(F:F,'Estatística'!$C$2,$L$2)</f>
        <v>0.137756394</v>
      </c>
    </row>
    <row r="1793" ht="15.75" customHeight="1">
      <c r="A1793" s="1">
        <v>96.0</v>
      </c>
      <c r="B1793" s="2" t="s">
        <v>143</v>
      </c>
      <c r="C1793" s="2" t="s">
        <v>144</v>
      </c>
      <c r="D1793" s="2" t="s">
        <v>25</v>
      </c>
      <c r="E1793" s="2" t="s">
        <v>32</v>
      </c>
      <c r="F1793" s="3">
        <v>39.54</v>
      </c>
      <c r="G1793" s="4">
        <v>45255.0</v>
      </c>
      <c r="H1793" s="5">
        <f>IFERROR(__xludf.DUMMYFUNCTION("SPLIT(G1793,""/"",TRUE)"),25.0)</f>
        <v>25</v>
      </c>
      <c r="I1793" s="5">
        <f>IFERROR(__xludf.DUMMYFUNCTION("""COMPUTED_VALUE"""),11.0)</f>
        <v>11</v>
      </c>
      <c r="J1793" s="5">
        <f>IFERROR(__xludf.DUMMYFUNCTION("""COMPUTED_VALUE"""),2023.0)</f>
        <v>2023</v>
      </c>
      <c r="N1793" s="6">
        <f>STANDARDIZE(F:F,'Estatística'!$E$2,$M$2)</f>
        <v>0.7770769601</v>
      </c>
      <c r="O1793" s="6">
        <f>STANDARDIZE(F:F,'Estatística'!$C$2,$L$2)</f>
        <v>0.4841732084</v>
      </c>
    </row>
    <row r="1794" ht="15.75" customHeight="1">
      <c r="A1794" s="1">
        <v>71.0</v>
      </c>
      <c r="B1794" s="2" t="s">
        <v>130</v>
      </c>
      <c r="C1794" s="2" t="s">
        <v>131</v>
      </c>
      <c r="D1794" s="2" t="s">
        <v>25</v>
      </c>
      <c r="E1794" s="2" t="s">
        <v>37</v>
      </c>
      <c r="F1794" s="3">
        <v>17.05</v>
      </c>
      <c r="G1794" s="4">
        <v>45255.0</v>
      </c>
      <c r="H1794" s="5">
        <f>IFERROR(__xludf.DUMMYFUNCTION("SPLIT(G1794,""/"",TRUE)"),25.0)</f>
        <v>25</v>
      </c>
      <c r="I1794" s="5">
        <f>IFERROR(__xludf.DUMMYFUNCTION("""COMPUTED_VALUE"""),11.0)</f>
        <v>11</v>
      </c>
      <c r="J1794" s="5">
        <f>IFERROR(__xludf.DUMMYFUNCTION("""COMPUTED_VALUE"""),2023.0)</f>
        <v>2023</v>
      </c>
      <c r="N1794" s="6">
        <f>STANDARDIZE(F:F,'Estatística'!$E$2,$M$2)</f>
        <v>-0.4634987064</v>
      </c>
      <c r="O1794" s="6">
        <f>STANDARDIZE(F:F,'Estatística'!$C$2,$L$2)</f>
        <v>0.1994175741</v>
      </c>
    </row>
    <row r="1795" ht="15.75" customHeight="1">
      <c r="A1795" s="1">
        <v>87.0</v>
      </c>
      <c r="B1795" s="2" t="s">
        <v>223</v>
      </c>
      <c r="C1795" s="2" t="s">
        <v>224</v>
      </c>
      <c r="D1795" s="2" t="s">
        <v>19</v>
      </c>
      <c r="E1795" s="2" t="s">
        <v>21</v>
      </c>
      <c r="F1795" s="3">
        <v>14.26</v>
      </c>
      <c r="G1795" s="4">
        <v>45255.0</v>
      </c>
      <c r="H1795" s="5">
        <f>IFERROR(__xludf.DUMMYFUNCTION("SPLIT(G1795,""/"",TRUE)"),25.0)</f>
        <v>25</v>
      </c>
      <c r="I1795" s="5">
        <f>IFERROR(__xludf.DUMMYFUNCTION("""COMPUTED_VALUE"""),11.0)</f>
        <v>11</v>
      </c>
      <c r="J1795" s="5">
        <f>IFERROR(__xludf.DUMMYFUNCTION("""COMPUTED_VALUE"""),2023.0)</f>
        <v>2023</v>
      </c>
      <c r="N1795" s="6">
        <f>STANDARDIZE(F:F,'Estatística'!$E$2,$M$2)</f>
        <v>-0.6173984889</v>
      </c>
      <c r="O1795" s="6">
        <f>STANDARDIZE(F:F,'Estatística'!$C$2,$L$2)</f>
        <v>0.1640921752</v>
      </c>
    </row>
    <row r="1796" ht="15.75" customHeight="1">
      <c r="A1796" s="1">
        <v>37.0</v>
      </c>
      <c r="B1796" s="2" t="s">
        <v>225</v>
      </c>
      <c r="C1796" s="2" t="s">
        <v>226</v>
      </c>
      <c r="D1796" s="2" t="s">
        <v>19</v>
      </c>
      <c r="E1796" s="2" t="s">
        <v>27</v>
      </c>
      <c r="F1796" s="3">
        <v>10.54</v>
      </c>
      <c r="G1796" s="4">
        <v>45255.0</v>
      </c>
      <c r="H1796" s="5">
        <f>IFERROR(__xludf.DUMMYFUNCTION("SPLIT(G1796,""/"",TRUE)"),25.0)</f>
        <v>25</v>
      </c>
      <c r="I1796" s="5">
        <f>IFERROR(__xludf.DUMMYFUNCTION("""COMPUTED_VALUE"""),11.0)</f>
        <v>11</v>
      </c>
      <c r="J1796" s="5">
        <f>IFERROR(__xludf.DUMMYFUNCTION("""COMPUTED_VALUE"""),2023.0)</f>
        <v>2023</v>
      </c>
      <c r="N1796" s="6">
        <f>STANDARDIZE(F:F,'Estatística'!$E$2,$M$2)</f>
        <v>-0.822598199</v>
      </c>
      <c r="O1796" s="6">
        <f>STANDARDIZE(F:F,'Estatística'!$C$2,$L$2)</f>
        <v>0.1169916435</v>
      </c>
    </row>
    <row r="1797" ht="15.75" customHeight="1">
      <c r="A1797" s="1">
        <v>22.0</v>
      </c>
      <c r="B1797" s="2" t="s">
        <v>111</v>
      </c>
      <c r="C1797" s="2" t="s">
        <v>112</v>
      </c>
      <c r="D1797" s="2" t="s">
        <v>25</v>
      </c>
      <c r="E1797" s="2" t="s">
        <v>36</v>
      </c>
      <c r="F1797" s="3">
        <v>19.03</v>
      </c>
      <c r="G1797" s="4">
        <v>45255.0</v>
      </c>
      <c r="H1797" s="5">
        <f>IFERROR(__xludf.DUMMYFUNCTION("SPLIT(G1797,""/"",TRUE)"),25.0)</f>
        <v>25</v>
      </c>
      <c r="I1797" s="5">
        <f>IFERROR(__xludf.DUMMYFUNCTION("""COMPUTED_VALUE"""),11.0)</f>
        <v>11</v>
      </c>
      <c r="J1797" s="5">
        <f>IFERROR(__xludf.DUMMYFUNCTION("""COMPUTED_VALUE"""),2023.0)</f>
        <v>2023</v>
      </c>
      <c r="N1797" s="6">
        <f>STANDARDIZE(F:F,'Estatística'!$E$2,$M$2)</f>
        <v>-0.3542795059</v>
      </c>
      <c r="O1797" s="6">
        <f>STANDARDIZE(F:F,'Estatística'!$C$2,$L$2)</f>
        <v>0.224487212</v>
      </c>
    </row>
    <row r="1798" ht="15.75" customHeight="1">
      <c r="A1798" s="1">
        <v>28.0</v>
      </c>
      <c r="B1798" s="2" t="s">
        <v>64</v>
      </c>
      <c r="C1798" s="2" t="s">
        <v>65</v>
      </c>
      <c r="D1798" s="2" t="s">
        <v>19</v>
      </c>
      <c r="E1798" s="2" t="s">
        <v>37</v>
      </c>
      <c r="F1798" s="3">
        <v>14.15</v>
      </c>
      <c r="G1798" s="4">
        <v>45255.0</v>
      </c>
      <c r="H1798" s="5">
        <f>IFERROR(__xludf.DUMMYFUNCTION("SPLIT(G1798,""/"",TRUE)"),25.0)</f>
        <v>25</v>
      </c>
      <c r="I1798" s="5">
        <f>IFERROR(__xludf.DUMMYFUNCTION("""COMPUTED_VALUE"""),11.0)</f>
        <v>11</v>
      </c>
      <c r="J1798" s="5">
        <f>IFERROR(__xludf.DUMMYFUNCTION("""COMPUTED_VALUE"""),2023.0)</f>
        <v>2023</v>
      </c>
      <c r="N1798" s="6">
        <f>STANDARDIZE(F:F,'Estatística'!$E$2,$M$2)</f>
        <v>-0.6234662223</v>
      </c>
      <c r="O1798" s="6">
        <f>STANDARDIZE(F:F,'Estatística'!$C$2,$L$2)</f>
        <v>0.1626994176</v>
      </c>
    </row>
    <row r="1799" ht="15.75" customHeight="1">
      <c r="A1799" s="1">
        <v>62.0</v>
      </c>
      <c r="B1799" s="2" t="s">
        <v>136</v>
      </c>
      <c r="C1799" s="2" t="s">
        <v>137</v>
      </c>
      <c r="D1799" s="2" t="s">
        <v>19</v>
      </c>
      <c r="E1799" s="2" t="s">
        <v>41</v>
      </c>
      <c r="F1799" s="3">
        <v>14.19</v>
      </c>
      <c r="G1799" s="4">
        <v>45256.0</v>
      </c>
      <c r="H1799" s="5">
        <f>IFERROR(__xludf.DUMMYFUNCTION("SPLIT(G1799,""/"",TRUE)"),26.0)</f>
        <v>26</v>
      </c>
      <c r="I1799" s="5">
        <f>IFERROR(__xludf.DUMMYFUNCTION("""COMPUTED_VALUE"""),11.0)</f>
        <v>11</v>
      </c>
      <c r="J1799" s="5">
        <f>IFERROR(__xludf.DUMMYFUNCTION("""COMPUTED_VALUE"""),2023.0)</f>
        <v>2023</v>
      </c>
      <c r="N1799" s="6">
        <f>STANDARDIZE(F:F,'Estatística'!$E$2,$M$2)</f>
        <v>-0.6212597738</v>
      </c>
      <c r="O1799" s="6">
        <f>STANDARDIZE(F:F,'Estatística'!$C$2,$L$2)</f>
        <v>0.1632058749</v>
      </c>
    </row>
    <row r="1800" ht="15.75" customHeight="1">
      <c r="A1800" s="1">
        <v>51.0</v>
      </c>
      <c r="B1800" s="2" t="s">
        <v>213</v>
      </c>
      <c r="C1800" s="2" t="s">
        <v>214</v>
      </c>
      <c r="D1800" s="2" t="s">
        <v>25</v>
      </c>
      <c r="E1800" s="2" t="s">
        <v>41</v>
      </c>
      <c r="F1800" s="3">
        <v>17.04</v>
      </c>
      <c r="G1800" s="4">
        <v>45256.0</v>
      </c>
      <c r="H1800" s="5">
        <f>IFERROR(__xludf.DUMMYFUNCTION("SPLIT(G1800,""/"",TRUE)"),26.0)</f>
        <v>26</v>
      </c>
      <c r="I1800" s="5">
        <f>IFERROR(__xludf.DUMMYFUNCTION("""COMPUTED_VALUE"""),11.0)</f>
        <v>11</v>
      </c>
      <c r="J1800" s="5">
        <f>IFERROR(__xludf.DUMMYFUNCTION("""COMPUTED_VALUE"""),2023.0)</f>
        <v>2023</v>
      </c>
      <c r="N1800" s="6">
        <f>STANDARDIZE(F:F,'Estatística'!$E$2,$M$2)</f>
        <v>-0.4640503185</v>
      </c>
      <c r="O1800" s="6">
        <f>STANDARDIZE(F:F,'Estatística'!$C$2,$L$2)</f>
        <v>0.1992909597</v>
      </c>
    </row>
    <row r="1801" ht="15.75" customHeight="1">
      <c r="A1801" s="1">
        <v>31.0</v>
      </c>
      <c r="B1801" s="2" t="s">
        <v>209</v>
      </c>
      <c r="C1801" s="2" t="s">
        <v>210</v>
      </c>
      <c r="D1801" s="2" t="s">
        <v>25</v>
      </c>
      <c r="E1801" s="2" t="s">
        <v>42</v>
      </c>
      <c r="F1801" s="3">
        <v>10.6</v>
      </c>
      <c r="G1801" s="4">
        <v>45256.0</v>
      </c>
      <c r="H1801" s="5">
        <f>IFERROR(__xludf.DUMMYFUNCTION("SPLIT(G1801,""/"",TRUE)"),26.0)</f>
        <v>26</v>
      </c>
      <c r="I1801" s="5">
        <f>IFERROR(__xludf.DUMMYFUNCTION("""COMPUTED_VALUE"""),11.0)</f>
        <v>11</v>
      </c>
      <c r="J1801" s="5">
        <f>IFERROR(__xludf.DUMMYFUNCTION("""COMPUTED_VALUE"""),2023.0)</f>
        <v>2023</v>
      </c>
      <c r="N1801" s="6">
        <f>STANDARDIZE(F:F,'Estatística'!$E$2,$M$2)</f>
        <v>-0.8192885263</v>
      </c>
      <c r="O1801" s="6">
        <f>STANDARDIZE(F:F,'Estatística'!$C$2,$L$2)</f>
        <v>0.1177513295</v>
      </c>
    </row>
    <row r="1802" ht="15.75" customHeight="1">
      <c r="A1802" s="1">
        <v>78.0</v>
      </c>
      <c r="B1802" s="2" t="s">
        <v>23</v>
      </c>
      <c r="C1802" s="2" t="s">
        <v>24</v>
      </c>
      <c r="D1802" s="2" t="s">
        <v>19</v>
      </c>
      <c r="E1802" s="2" t="s">
        <v>21</v>
      </c>
      <c r="F1802" s="3">
        <v>12.73</v>
      </c>
      <c r="G1802" s="4">
        <v>45256.0</v>
      </c>
      <c r="H1802" s="5">
        <f>IFERROR(__xludf.DUMMYFUNCTION("SPLIT(G1802,""/"",TRUE)"),26.0)</f>
        <v>26</v>
      </c>
      <c r="I1802" s="5">
        <f>IFERROR(__xludf.DUMMYFUNCTION("""COMPUTED_VALUE"""),11.0)</f>
        <v>11</v>
      </c>
      <c r="J1802" s="5">
        <f>IFERROR(__xludf.DUMMYFUNCTION("""COMPUTED_VALUE"""),2023.0)</f>
        <v>2023</v>
      </c>
      <c r="N1802" s="6">
        <f>STANDARDIZE(F:F,'Estatística'!$E$2,$M$2)</f>
        <v>-0.7017951439</v>
      </c>
      <c r="O1802" s="6">
        <f>STANDARDIZE(F:F,'Estatística'!$C$2,$L$2)</f>
        <v>0.1447201823</v>
      </c>
    </row>
    <row r="1803" ht="15.75" customHeight="1">
      <c r="A1803" s="1">
        <v>88.0</v>
      </c>
      <c r="B1803" s="2" t="s">
        <v>180</v>
      </c>
      <c r="C1803" s="2" t="s">
        <v>186</v>
      </c>
      <c r="D1803" s="2" t="s">
        <v>19</v>
      </c>
      <c r="E1803" s="2" t="s">
        <v>28</v>
      </c>
      <c r="F1803" s="3">
        <v>34.94</v>
      </c>
      <c r="G1803" s="4">
        <v>45257.0</v>
      </c>
      <c r="H1803" s="5">
        <f>IFERROR(__xludf.DUMMYFUNCTION("SPLIT(G1803,""/"",TRUE)"),27.0)</f>
        <v>27</v>
      </c>
      <c r="I1803" s="5">
        <f>IFERROR(__xludf.DUMMYFUNCTION("""COMPUTED_VALUE"""),11.0)</f>
        <v>11</v>
      </c>
      <c r="J1803" s="5">
        <f>IFERROR(__xludf.DUMMYFUNCTION("""COMPUTED_VALUE"""),2023.0)</f>
        <v>2023</v>
      </c>
      <c r="N1803" s="6">
        <f>STANDARDIZE(F:F,'Estatística'!$E$2,$M$2)</f>
        <v>0.5233353831</v>
      </c>
      <c r="O1803" s="6">
        <f>STANDARDIZE(F:F,'Estatística'!$C$2,$L$2)</f>
        <v>0.4259306153</v>
      </c>
    </row>
    <row r="1804" ht="15.75" customHeight="1">
      <c r="A1804" s="1">
        <v>7.0</v>
      </c>
      <c r="B1804" s="2" t="s">
        <v>94</v>
      </c>
      <c r="C1804" s="2" t="s">
        <v>95</v>
      </c>
      <c r="D1804" s="2" t="s">
        <v>19</v>
      </c>
      <c r="E1804" s="2" t="s">
        <v>51</v>
      </c>
      <c r="F1804" s="3">
        <v>63.2</v>
      </c>
      <c r="G1804" s="4">
        <v>45257.0</v>
      </c>
      <c r="H1804" s="5">
        <f>IFERROR(__xludf.DUMMYFUNCTION("SPLIT(G1804,""/"",TRUE)"),27.0)</f>
        <v>27</v>
      </c>
      <c r="I1804" s="5">
        <f>IFERROR(__xludf.DUMMYFUNCTION("""COMPUTED_VALUE"""),11.0)</f>
        <v>11</v>
      </c>
      <c r="J1804" s="5">
        <f>IFERROR(__xludf.DUMMYFUNCTION("""COMPUTED_VALUE"""),2023.0)</f>
        <v>2023</v>
      </c>
      <c r="N1804" s="6">
        <f>STANDARDIZE(F:F,'Estatística'!$E$2,$M$2)</f>
        <v>2.082191245</v>
      </c>
      <c r="O1804" s="6">
        <f>STANDARDIZE(F:F,'Estatística'!$C$2,$L$2)</f>
        <v>0.7837427197</v>
      </c>
    </row>
    <row r="1805" ht="15.75" customHeight="1">
      <c r="A1805" s="1">
        <v>49.0</v>
      </c>
      <c r="B1805" s="2" t="s">
        <v>159</v>
      </c>
      <c r="C1805" s="2" t="s">
        <v>160</v>
      </c>
      <c r="D1805" s="2" t="s">
        <v>25</v>
      </c>
      <c r="E1805" s="2" t="s">
        <v>41</v>
      </c>
      <c r="F1805" s="3">
        <v>18.45</v>
      </c>
      <c r="G1805" s="4">
        <v>45257.0</v>
      </c>
      <c r="H1805" s="5">
        <f>IFERROR(__xludf.DUMMYFUNCTION("SPLIT(G1805,""/"",TRUE)"),27.0)</f>
        <v>27</v>
      </c>
      <c r="I1805" s="5">
        <f>IFERROR(__xludf.DUMMYFUNCTION("""COMPUTED_VALUE"""),11.0)</f>
        <v>11</v>
      </c>
      <c r="J1805" s="5">
        <f>IFERROR(__xludf.DUMMYFUNCTION("""COMPUTED_VALUE"""),2023.0)</f>
        <v>2023</v>
      </c>
      <c r="N1805" s="6">
        <f>STANDARDIZE(F:F,'Estatística'!$E$2,$M$2)</f>
        <v>-0.3862730091</v>
      </c>
      <c r="O1805" s="6">
        <f>STANDARDIZE(F:F,'Estatística'!$C$2,$L$2)</f>
        <v>0.2171435807</v>
      </c>
    </row>
    <row r="1806" ht="15.75" customHeight="1">
      <c r="A1806" s="1">
        <v>56.0</v>
      </c>
      <c r="B1806" s="2" t="s">
        <v>107</v>
      </c>
      <c r="C1806" s="2" t="s">
        <v>108</v>
      </c>
      <c r="D1806" s="2" t="s">
        <v>19</v>
      </c>
      <c r="E1806" s="2" t="s">
        <v>36</v>
      </c>
      <c r="F1806" s="3">
        <v>27.53</v>
      </c>
      <c r="G1806" s="4">
        <v>45257.0</v>
      </c>
      <c r="H1806" s="5">
        <f>IFERROR(__xludf.DUMMYFUNCTION("SPLIT(G1806,""/"",TRUE)"),27.0)</f>
        <v>27</v>
      </c>
      <c r="I1806" s="5">
        <f>IFERROR(__xludf.DUMMYFUNCTION("""COMPUTED_VALUE"""),11.0)</f>
        <v>11</v>
      </c>
      <c r="J1806" s="5">
        <f>IFERROR(__xludf.DUMMYFUNCTION("""COMPUTED_VALUE"""),2023.0)</f>
        <v>2023</v>
      </c>
      <c r="N1806" s="6">
        <f>STANDARDIZE(F:F,'Estatística'!$E$2,$M$2)</f>
        <v>0.1145907994</v>
      </c>
      <c r="O1806" s="6">
        <f>STANDARDIZE(F:F,'Estatística'!$C$2,$L$2)</f>
        <v>0.3321093948</v>
      </c>
    </row>
    <row r="1807" ht="15.75" customHeight="1">
      <c r="A1807" s="1">
        <v>98.0</v>
      </c>
      <c r="B1807" s="2" t="s">
        <v>139</v>
      </c>
      <c r="C1807" s="2" t="s">
        <v>176</v>
      </c>
      <c r="D1807" s="2" t="s">
        <v>19</v>
      </c>
      <c r="E1807" s="2" t="s">
        <v>42</v>
      </c>
      <c r="F1807" s="3">
        <v>19.28</v>
      </c>
      <c r="G1807" s="4">
        <v>45257.0</v>
      </c>
      <c r="H1807" s="5">
        <f>IFERROR(__xludf.DUMMYFUNCTION("SPLIT(G1807,""/"",TRUE)"),27.0)</f>
        <v>27</v>
      </c>
      <c r="I1807" s="5">
        <f>IFERROR(__xludf.DUMMYFUNCTION("""COMPUTED_VALUE"""),11.0)</f>
        <v>11</v>
      </c>
      <c r="J1807" s="5">
        <f>IFERROR(__xludf.DUMMYFUNCTION("""COMPUTED_VALUE"""),2023.0)</f>
        <v>2023</v>
      </c>
      <c r="N1807" s="6">
        <f>STANDARDIZE(F:F,'Estatística'!$E$2,$M$2)</f>
        <v>-0.3404892028</v>
      </c>
      <c r="O1807" s="6">
        <f>STANDARDIZE(F:F,'Estatística'!$C$2,$L$2)</f>
        <v>0.2276525703</v>
      </c>
    </row>
    <row r="1808" ht="15.75" customHeight="1">
      <c r="A1808" s="1">
        <v>79.0</v>
      </c>
      <c r="B1808" s="2" t="s">
        <v>82</v>
      </c>
      <c r="C1808" s="2" t="s">
        <v>83</v>
      </c>
      <c r="D1808" s="2" t="s">
        <v>25</v>
      </c>
      <c r="E1808" s="2" t="s">
        <v>52</v>
      </c>
      <c r="F1808" s="3">
        <v>31.67</v>
      </c>
      <c r="G1808" s="4">
        <v>45257.0</v>
      </c>
      <c r="H1808" s="5">
        <f>IFERROR(__xludf.DUMMYFUNCTION("SPLIT(G1808,""/"",TRUE)"),27.0)</f>
        <v>27</v>
      </c>
      <c r="I1808" s="5">
        <f>IFERROR(__xludf.DUMMYFUNCTION("""COMPUTED_VALUE"""),11.0)</f>
        <v>11</v>
      </c>
      <c r="J1808" s="5">
        <f>IFERROR(__xludf.DUMMYFUNCTION("""COMPUTED_VALUE"""),2023.0)</f>
        <v>2023</v>
      </c>
      <c r="N1808" s="6">
        <f>STANDARDIZE(F:F,'Estatística'!$E$2,$M$2)</f>
        <v>0.3429582186</v>
      </c>
      <c r="O1808" s="6">
        <f>STANDARDIZE(F:F,'Estatística'!$C$2,$L$2)</f>
        <v>0.3845277285</v>
      </c>
    </row>
    <row r="1809" ht="15.75" customHeight="1">
      <c r="A1809" s="1">
        <v>79.0</v>
      </c>
      <c r="B1809" s="2" t="s">
        <v>82</v>
      </c>
      <c r="C1809" s="2" t="s">
        <v>83</v>
      </c>
      <c r="D1809" s="2" t="s">
        <v>25</v>
      </c>
      <c r="E1809" s="2" t="s">
        <v>21</v>
      </c>
      <c r="F1809" s="3">
        <v>13.02</v>
      </c>
      <c r="G1809" s="4">
        <v>45257.0</v>
      </c>
      <c r="H1809" s="5">
        <f>IFERROR(__xludf.DUMMYFUNCTION("SPLIT(G1809,""/"",TRUE)"),27.0)</f>
        <v>27</v>
      </c>
      <c r="I1809" s="5">
        <f>IFERROR(__xludf.DUMMYFUNCTION("""COMPUTED_VALUE"""),11.0)</f>
        <v>11</v>
      </c>
      <c r="J1809" s="5">
        <f>IFERROR(__xludf.DUMMYFUNCTION("""COMPUTED_VALUE"""),2023.0)</f>
        <v>2023</v>
      </c>
      <c r="N1809" s="6">
        <f>STANDARDIZE(F:F,'Estatística'!$E$2,$M$2)</f>
        <v>-0.6857983923</v>
      </c>
      <c r="O1809" s="6">
        <f>STANDARDIZE(F:F,'Estatística'!$C$2,$L$2)</f>
        <v>0.148391998</v>
      </c>
    </row>
    <row r="1810" ht="15.75" customHeight="1">
      <c r="A1810" s="1">
        <v>24.0</v>
      </c>
      <c r="B1810" s="2" t="s">
        <v>119</v>
      </c>
      <c r="C1810" s="2" t="s">
        <v>120</v>
      </c>
      <c r="D1810" s="2" t="s">
        <v>25</v>
      </c>
      <c r="E1810" s="2" t="s">
        <v>38</v>
      </c>
      <c r="F1810" s="3">
        <v>5.21</v>
      </c>
      <c r="G1810" s="4">
        <v>45257.0</v>
      </c>
      <c r="H1810" s="5">
        <f>IFERROR(__xludf.DUMMYFUNCTION("SPLIT(G1810,""/"",TRUE)"),27.0)</f>
        <v>27</v>
      </c>
      <c r="I1810" s="5">
        <f>IFERROR(__xludf.DUMMYFUNCTION("""COMPUTED_VALUE"""),11.0)</f>
        <v>11</v>
      </c>
      <c r="J1810" s="5">
        <f>IFERROR(__xludf.DUMMYFUNCTION("""COMPUTED_VALUE"""),2023.0)</f>
        <v>2023</v>
      </c>
      <c r="N1810" s="6">
        <f>STANDARDIZE(F:F,'Estatística'!$E$2,$M$2)</f>
        <v>-1.116607461</v>
      </c>
      <c r="O1810" s="6">
        <f>STANDARDIZE(F:F,'Estatística'!$C$2,$L$2)</f>
        <v>0.0495062041</v>
      </c>
    </row>
    <row r="1811" ht="15.75" customHeight="1">
      <c r="A1811" s="1">
        <v>5.0</v>
      </c>
      <c r="B1811" s="2" t="s">
        <v>147</v>
      </c>
      <c r="C1811" s="2" t="s">
        <v>148</v>
      </c>
      <c r="D1811" s="2" t="s">
        <v>19</v>
      </c>
      <c r="E1811" s="2" t="s">
        <v>45</v>
      </c>
      <c r="F1811" s="3">
        <v>3.09</v>
      </c>
      <c r="G1811" s="4">
        <v>45258.0</v>
      </c>
      <c r="H1811" s="5">
        <f>IFERROR(__xludf.DUMMYFUNCTION("SPLIT(G1811,""/"",TRUE)"),28.0)</f>
        <v>28</v>
      </c>
      <c r="I1811" s="5">
        <f>IFERROR(__xludf.DUMMYFUNCTION("""COMPUTED_VALUE"""),11.0)</f>
        <v>11</v>
      </c>
      <c r="J1811" s="5">
        <f>IFERROR(__xludf.DUMMYFUNCTION("""COMPUTED_VALUE"""),2023.0)</f>
        <v>2023</v>
      </c>
      <c r="N1811" s="6">
        <f>STANDARDIZE(F:F,'Estatística'!$E$2,$M$2)</f>
        <v>-1.233549231</v>
      </c>
      <c r="O1811" s="6">
        <f>STANDARDIZE(F:F,'Estatística'!$C$2,$L$2)</f>
        <v>0.02266396556</v>
      </c>
    </row>
    <row r="1812" ht="15.75" customHeight="1">
      <c r="A1812" s="1">
        <v>9.0</v>
      </c>
      <c r="B1812" s="2" t="s">
        <v>187</v>
      </c>
      <c r="C1812" s="2" t="s">
        <v>188</v>
      </c>
      <c r="D1812" s="2" t="s">
        <v>25</v>
      </c>
      <c r="E1812" s="2" t="s">
        <v>33</v>
      </c>
      <c r="F1812" s="3">
        <v>23.51</v>
      </c>
      <c r="G1812" s="4">
        <v>45258.0</v>
      </c>
      <c r="H1812" s="5">
        <f>IFERROR(__xludf.DUMMYFUNCTION("SPLIT(G1812,""/"",TRUE)"),28.0)</f>
        <v>28</v>
      </c>
      <c r="I1812" s="5">
        <f>IFERROR(__xludf.DUMMYFUNCTION("""COMPUTED_VALUE"""),11.0)</f>
        <v>11</v>
      </c>
      <c r="J1812" s="5">
        <f>IFERROR(__xludf.DUMMYFUNCTION("""COMPUTED_VALUE"""),2023.0)</f>
        <v>2023</v>
      </c>
      <c r="N1812" s="6">
        <f>STANDARDIZE(F:F,'Estatística'!$E$2,$M$2)</f>
        <v>-0.1071572744</v>
      </c>
      <c r="O1812" s="6">
        <f>STANDARDIZE(F:F,'Estatística'!$C$2,$L$2)</f>
        <v>0.281210433</v>
      </c>
    </row>
    <row r="1813" ht="15.75" customHeight="1">
      <c r="A1813" s="1">
        <v>77.0</v>
      </c>
      <c r="B1813" s="2" t="s">
        <v>17</v>
      </c>
      <c r="C1813" s="2" t="s">
        <v>149</v>
      </c>
      <c r="D1813" s="2" t="s">
        <v>19</v>
      </c>
      <c r="E1813" s="2" t="s">
        <v>36</v>
      </c>
      <c r="F1813" s="3">
        <v>33.86</v>
      </c>
      <c r="G1813" s="4">
        <v>45258.0</v>
      </c>
      <c r="H1813" s="5">
        <f>IFERROR(__xludf.DUMMYFUNCTION("SPLIT(G1813,""/"",TRUE)"),28.0)</f>
        <v>28</v>
      </c>
      <c r="I1813" s="5">
        <f>IFERROR(__xludf.DUMMYFUNCTION("""COMPUTED_VALUE"""),11.0)</f>
        <v>11</v>
      </c>
      <c r="J1813" s="5">
        <f>IFERROR(__xludf.DUMMYFUNCTION("""COMPUTED_VALUE"""),2023.0)</f>
        <v>2023</v>
      </c>
      <c r="N1813" s="6">
        <f>STANDARDIZE(F:F,'Estatística'!$E$2,$M$2)</f>
        <v>0.4637612738</v>
      </c>
      <c r="O1813" s="6">
        <f>STANDARDIZE(F:F,'Estatística'!$C$2,$L$2)</f>
        <v>0.4122562674</v>
      </c>
    </row>
    <row r="1814" ht="15.75" customHeight="1">
      <c r="A1814" s="1">
        <v>16.0</v>
      </c>
      <c r="B1814" s="2" t="s">
        <v>155</v>
      </c>
      <c r="C1814" s="2" t="s">
        <v>156</v>
      </c>
      <c r="D1814" s="2" t="s">
        <v>25</v>
      </c>
      <c r="E1814" s="2" t="s">
        <v>41</v>
      </c>
      <c r="F1814" s="3">
        <v>19.8</v>
      </c>
      <c r="G1814" s="4">
        <v>45258.0</v>
      </c>
      <c r="H1814" s="5">
        <f>IFERROR(__xludf.DUMMYFUNCTION("SPLIT(G1814,""/"",TRUE)"),28.0)</f>
        <v>28</v>
      </c>
      <c r="I1814" s="5">
        <f>IFERROR(__xludf.DUMMYFUNCTION("""COMPUTED_VALUE"""),11.0)</f>
        <v>11</v>
      </c>
      <c r="J1814" s="5">
        <f>IFERROR(__xludf.DUMMYFUNCTION("""COMPUTED_VALUE"""),2023.0)</f>
        <v>2023</v>
      </c>
      <c r="N1814" s="6">
        <f>STANDARDIZE(F:F,'Estatística'!$E$2,$M$2)</f>
        <v>-0.3118053723</v>
      </c>
      <c r="O1814" s="6">
        <f>STANDARDIZE(F:F,'Estatística'!$C$2,$L$2)</f>
        <v>0.2342365156</v>
      </c>
    </row>
    <row r="1815" ht="15.75" customHeight="1">
      <c r="A1815" s="1">
        <v>90.0</v>
      </c>
      <c r="B1815" s="2" t="s">
        <v>199</v>
      </c>
      <c r="C1815" s="2" t="s">
        <v>200</v>
      </c>
      <c r="D1815" s="2" t="s">
        <v>19</v>
      </c>
      <c r="E1815" s="2" t="s">
        <v>32</v>
      </c>
      <c r="F1815" s="3">
        <v>46.22</v>
      </c>
      <c r="G1815" s="4">
        <v>45261.0</v>
      </c>
      <c r="H1815" s="5">
        <f>IFERROR(__xludf.DUMMYFUNCTION("SPLIT(G1815,""/"",TRUE)"),1.0)</f>
        <v>1</v>
      </c>
      <c r="I1815" s="5">
        <f>IFERROR(__xludf.DUMMYFUNCTION("""COMPUTED_VALUE"""),12.0)</f>
        <v>12</v>
      </c>
      <c r="J1815" s="5">
        <f>IFERROR(__xludf.DUMMYFUNCTION("""COMPUTED_VALUE"""),2023.0)</f>
        <v>2023</v>
      </c>
      <c r="N1815" s="6">
        <f>STANDARDIZE(F:F,'Estatística'!$E$2,$M$2)</f>
        <v>1.145553859</v>
      </c>
      <c r="O1815" s="6">
        <f>STANDARDIZE(F:F,'Estatística'!$C$2,$L$2)</f>
        <v>0.5687515827</v>
      </c>
    </row>
    <row r="1816" ht="15.75" customHeight="1">
      <c r="A1816" s="1">
        <v>53.0</v>
      </c>
      <c r="B1816" s="2" t="s">
        <v>221</v>
      </c>
      <c r="C1816" s="2" t="s">
        <v>222</v>
      </c>
      <c r="D1816" s="2" t="s">
        <v>19</v>
      </c>
      <c r="E1816" s="2" t="s">
        <v>26</v>
      </c>
      <c r="F1816" s="3">
        <v>51.91</v>
      </c>
      <c r="G1816" s="4">
        <v>45261.0</v>
      </c>
      <c r="H1816" s="5">
        <f>IFERROR(__xludf.DUMMYFUNCTION("SPLIT(G1816,""/"",TRUE)"),1.0)</f>
        <v>1</v>
      </c>
      <c r="I1816" s="5">
        <f>IFERROR(__xludf.DUMMYFUNCTION("""COMPUTED_VALUE"""),12.0)</f>
        <v>12</v>
      </c>
      <c r="J1816" s="5">
        <f>IFERROR(__xludf.DUMMYFUNCTION("""COMPUTED_VALUE"""),2023.0)</f>
        <v>2023</v>
      </c>
      <c r="N1816" s="6">
        <f>STANDARDIZE(F:F,'Estatística'!$E$2,$M$2)</f>
        <v>1.459421157</v>
      </c>
      <c r="O1816" s="6">
        <f>STANDARDIZE(F:F,'Estatística'!$C$2,$L$2)</f>
        <v>0.640795138</v>
      </c>
    </row>
    <row r="1817" ht="15.75" customHeight="1">
      <c r="A1817" s="1">
        <v>56.0</v>
      </c>
      <c r="B1817" s="2" t="s">
        <v>107</v>
      </c>
      <c r="C1817" s="2" t="s">
        <v>108</v>
      </c>
      <c r="D1817" s="2" t="s">
        <v>19</v>
      </c>
      <c r="E1817" s="2" t="s">
        <v>51</v>
      </c>
      <c r="F1817" s="3">
        <v>69.63</v>
      </c>
      <c r="G1817" s="4">
        <v>45261.0</v>
      </c>
      <c r="H1817" s="5">
        <f>IFERROR(__xludf.DUMMYFUNCTION("SPLIT(G1817,""/"",TRUE)"),1.0)</f>
        <v>1</v>
      </c>
      <c r="I1817" s="5">
        <f>IFERROR(__xludf.DUMMYFUNCTION("""COMPUTED_VALUE"""),12.0)</f>
        <v>12</v>
      </c>
      <c r="J1817" s="5">
        <f>IFERROR(__xludf.DUMMYFUNCTION("""COMPUTED_VALUE"""),2023.0)</f>
        <v>2023</v>
      </c>
      <c r="N1817" s="6">
        <f>STANDARDIZE(F:F,'Estatística'!$E$2,$M$2)</f>
        <v>2.436877841</v>
      </c>
      <c r="O1817" s="6">
        <f>STANDARDIZE(F:F,'Estatística'!$C$2,$L$2)</f>
        <v>0.8651557356</v>
      </c>
    </row>
    <row r="1818" ht="15.75" customHeight="1">
      <c r="A1818" s="1">
        <v>52.0</v>
      </c>
      <c r="B1818" s="2" t="s">
        <v>161</v>
      </c>
      <c r="C1818" s="2" t="s">
        <v>162</v>
      </c>
      <c r="D1818" s="2" t="s">
        <v>19</v>
      </c>
      <c r="E1818" s="2" t="s">
        <v>36</v>
      </c>
      <c r="F1818" s="3">
        <v>18.43</v>
      </c>
      <c r="G1818" s="4">
        <v>45261.0</v>
      </c>
      <c r="H1818" s="5">
        <f>IFERROR(__xludf.DUMMYFUNCTION("SPLIT(G1818,""/"",TRUE)"),1.0)</f>
        <v>1</v>
      </c>
      <c r="I1818" s="5">
        <f>IFERROR(__xludf.DUMMYFUNCTION("""COMPUTED_VALUE"""),12.0)</f>
        <v>12</v>
      </c>
      <c r="J1818" s="5">
        <f>IFERROR(__xludf.DUMMYFUNCTION("""COMPUTED_VALUE"""),2023.0)</f>
        <v>2023</v>
      </c>
      <c r="N1818" s="6">
        <f>STANDARDIZE(F:F,'Estatística'!$E$2,$M$2)</f>
        <v>-0.3873762333</v>
      </c>
      <c r="O1818" s="6">
        <f>STANDARDIZE(F:F,'Estatística'!$C$2,$L$2)</f>
        <v>0.216890352</v>
      </c>
    </row>
    <row r="1819" ht="15.75" customHeight="1">
      <c r="A1819" s="1">
        <v>93.0</v>
      </c>
      <c r="B1819" s="2" t="s">
        <v>109</v>
      </c>
      <c r="C1819" s="2" t="s">
        <v>110</v>
      </c>
      <c r="D1819" s="2" t="s">
        <v>25</v>
      </c>
      <c r="E1819" s="2" t="s">
        <v>26</v>
      </c>
      <c r="F1819" s="3">
        <v>43.74</v>
      </c>
      <c r="G1819" s="4">
        <v>45261.0</v>
      </c>
      <c r="H1819" s="5">
        <f>IFERROR(__xludf.DUMMYFUNCTION("SPLIT(G1819,""/"",TRUE)"),1.0)</f>
        <v>1</v>
      </c>
      <c r="I1819" s="5">
        <f>IFERROR(__xludf.DUMMYFUNCTION("""COMPUTED_VALUE"""),12.0)</f>
        <v>12</v>
      </c>
      <c r="J1819" s="5">
        <f>IFERROR(__xludf.DUMMYFUNCTION("""COMPUTED_VALUE"""),2023.0)</f>
        <v>2023</v>
      </c>
      <c r="N1819" s="6">
        <f>STANDARDIZE(F:F,'Estatística'!$E$2,$M$2)</f>
        <v>1.008754052</v>
      </c>
      <c r="O1819" s="6">
        <f>STANDARDIZE(F:F,'Estatística'!$C$2,$L$2)</f>
        <v>0.5373512282</v>
      </c>
    </row>
    <row r="1820" ht="15.75" customHeight="1">
      <c r="A1820" s="1">
        <v>7.0</v>
      </c>
      <c r="B1820" s="2" t="s">
        <v>94</v>
      </c>
      <c r="C1820" s="2" t="s">
        <v>95</v>
      </c>
      <c r="D1820" s="2" t="s">
        <v>19</v>
      </c>
      <c r="E1820" s="2" t="s">
        <v>36</v>
      </c>
      <c r="F1820" s="3">
        <v>30.03</v>
      </c>
      <c r="G1820" s="4">
        <v>45261.0</v>
      </c>
      <c r="H1820" s="5">
        <f>IFERROR(__xludf.DUMMYFUNCTION("SPLIT(G1820,""/"",TRUE)"),1.0)</f>
        <v>1</v>
      </c>
      <c r="I1820" s="5">
        <f>IFERROR(__xludf.DUMMYFUNCTION("""COMPUTED_VALUE"""),12.0)</f>
        <v>12</v>
      </c>
      <c r="J1820" s="5">
        <f>IFERROR(__xludf.DUMMYFUNCTION("""COMPUTED_VALUE"""),2023.0)</f>
        <v>2023</v>
      </c>
      <c r="N1820" s="6">
        <f>STANDARDIZE(F:F,'Estatística'!$E$2,$M$2)</f>
        <v>0.2524938303</v>
      </c>
      <c r="O1820" s="6">
        <f>STANDARDIZE(F:F,'Estatística'!$C$2,$L$2)</f>
        <v>0.363762978</v>
      </c>
    </row>
    <row r="1821" ht="15.75" customHeight="1">
      <c r="A1821" s="1">
        <v>53.0</v>
      </c>
      <c r="B1821" s="2" t="s">
        <v>221</v>
      </c>
      <c r="C1821" s="2" t="s">
        <v>222</v>
      </c>
      <c r="D1821" s="2" t="s">
        <v>19</v>
      </c>
      <c r="E1821" s="2" t="s">
        <v>48</v>
      </c>
      <c r="F1821" s="3">
        <v>60.53</v>
      </c>
      <c r="G1821" s="4">
        <v>45261.0</v>
      </c>
      <c r="H1821" s="5">
        <f>IFERROR(__xludf.DUMMYFUNCTION("SPLIT(G1821,""/"",TRUE)"),1.0)</f>
        <v>1</v>
      </c>
      <c r="I1821" s="5">
        <f>IFERROR(__xludf.DUMMYFUNCTION("""COMPUTED_VALUE"""),12.0)</f>
        <v>12</v>
      </c>
      <c r="J1821" s="5">
        <f>IFERROR(__xludf.DUMMYFUNCTION("""COMPUTED_VALUE"""),2023.0)</f>
        <v>2023</v>
      </c>
      <c r="N1821" s="6">
        <f>STANDARDIZE(F:F,'Estatística'!$E$2,$M$2)</f>
        <v>1.934910808</v>
      </c>
      <c r="O1821" s="6">
        <f>STANDARDIZE(F:F,'Estatística'!$C$2,$L$2)</f>
        <v>0.7499366928</v>
      </c>
    </row>
    <row r="1822" ht="15.75" customHeight="1">
      <c r="A1822" s="1">
        <v>97.0</v>
      </c>
      <c r="B1822" s="2" t="s">
        <v>60</v>
      </c>
      <c r="C1822" s="2" t="s">
        <v>61</v>
      </c>
      <c r="D1822" s="2" t="s">
        <v>25</v>
      </c>
      <c r="E1822" s="2" t="s">
        <v>33</v>
      </c>
      <c r="F1822" s="3">
        <v>25.38</v>
      </c>
      <c r="G1822" s="4">
        <v>45261.0</v>
      </c>
      <c r="H1822" s="5">
        <f>IFERROR(__xludf.DUMMYFUNCTION("SPLIT(G1822,""/"",TRUE)"),1.0)</f>
        <v>1</v>
      </c>
      <c r="I1822" s="5">
        <f>IFERROR(__xludf.DUMMYFUNCTION("""COMPUTED_VALUE"""),12.0)</f>
        <v>12</v>
      </c>
      <c r="J1822" s="5">
        <f>IFERROR(__xludf.DUMMYFUNCTION("""COMPUTED_VALUE"""),2023.0)</f>
        <v>2023</v>
      </c>
      <c r="N1822" s="6">
        <f>STANDARDIZE(F:F,'Estatística'!$E$2,$M$2)</f>
        <v>-0.004005807243</v>
      </c>
      <c r="O1822" s="6">
        <f>STANDARDIZE(F:F,'Estatística'!$C$2,$L$2)</f>
        <v>0.3048873132</v>
      </c>
    </row>
    <row r="1823" ht="15.75" customHeight="1">
      <c r="A1823" s="1">
        <v>5.0</v>
      </c>
      <c r="B1823" s="2" t="s">
        <v>147</v>
      </c>
      <c r="C1823" s="2" t="s">
        <v>148</v>
      </c>
      <c r="D1823" s="2" t="s">
        <v>25</v>
      </c>
      <c r="E1823" s="2" t="s">
        <v>37</v>
      </c>
      <c r="F1823" s="3">
        <v>15.88</v>
      </c>
      <c r="G1823" s="4">
        <v>45261.0</v>
      </c>
      <c r="H1823" s="5">
        <f>IFERROR(__xludf.DUMMYFUNCTION("SPLIT(G1823,""/"",TRUE)"),1.0)</f>
        <v>1</v>
      </c>
      <c r="I1823" s="5">
        <f>IFERROR(__xludf.DUMMYFUNCTION("""COMPUTED_VALUE"""),12.0)</f>
        <v>12</v>
      </c>
      <c r="J1823" s="5">
        <f>IFERROR(__xludf.DUMMYFUNCTION("""COMPUTED_VALUE"""),2023.0)</f>
        <v>2023</v>
      </c>
      <c r="N1823" s="6">
        <f>STANDARDIZE(F:F,'Estatística'!$E$2,$M$2)</f>
        <v>-0.5280373249</v>
      </c>
      <c r="O1823" s="6">
        <f>STANDARDIZE(F:F,'Estatística'!$C$2,$L$2)</f>
        <v>0.1846036971</v>
      </c>
    </row>
    <row r="1824" ht="15.75" customHeight="1">
      <c r="A1824" s="1">
        <v>83.0</v>
      </c>
      <c r="B1824" s="2" t="s">
        <v>80</v>
      </c>
      <c r="C1824" s="2" t="s">
        <v>81</v>
      </c>
      <c r="D1824" s="2" t="s">
        <v>19</v>
      </c>
      <c r="E1824" s="2" t="s">
        <v>37</v>
      </c>
      <c r="F1824" s="3">
        <v>14.18</v>
      </c>
      <c r="G1824" s="4">
        <v>45261.0</v>
      </c>
      <c r="H1824" s="5">
        <f>IFERROR(__xludf.DUMMYFUNCTION("SPLIT(G1824,""/"",TRUE)"),1.0)</f>
        <v>1</v>
      </c>
      <c r="I1824" s="5">
        <f>IFERROR(__xludf.DUMMYFUNCTION("""COMPUTED_VALUE"""),12.0)</f>
        <v>12</v>
      </c>
      <c r="J1824" s="5">
        <f>IFERROR(__xludf.DUMMYFUNCTION("""COMPUTED_VALUE"""),2023.0)</f>
        <v>2023</v>
      </c>
      <c r="N1824" s="6">
        <f>STANDARDIZE(F:F,'Estatística'!$E$2,$M$2)</f>
        <v>-0.6218113859</v>
      </c>
      <c r="O1824" s="6">
        <f>STANDARDIZE(F:F,'Estatística'!$C$2,$L$2)</f>
        <v>0.1630792606</v>
      </c>
    </row>
    <row r="1825" ht="15.75" customHeight="1">
      <c r="A1825" s="1">
        <v>72.0</v>
      </c>
      <c r="B1825" s="2" t="s">
        <v>113</v>
      </c>
      <c r="C1825" s="2" t="s">
        <v>114</v>
      </c>
      <c r="D1825" s="2" t="s">
        <v>19</v>
      </c>
      <c r="E1825" s="2" t="s">
        <v>36</v>
      </c>
      <c r="F1825" s="3">
        <v>36.32</v>
      </c>
      <c r="G1825" s="4">
        <v>45262.0</v>
      </c>
      <c r="H1825" s="5">
        <f>IFERROR(__xludf.DUMMYFUNCTION("SPLIT(G1825,""/"",TRUE)"),2.0)</f>
        <v>2</v>
      </c>
      <c r="I1825" s="5">
        <f>IFERROR(__xludf.DUMMYFUNCTION("""COMPUTED_VALUE"""),12.0)</f>
        <v>12</v>
      </c>
      <c r="J1825" s="5">
        <f>IFERROR(__xludf.DUMMYFUNCTION("""COMPUTED_VALUE"""),2023.0)</f>
        <v>2023</v>
      </c>
      <c r="N1825" s="6">
        <f>STANDARDIZE(F:F,'Estatística'!$E$2,$M$2)</f>
        <v>0.5994578562</v>
      </c>
      <c r="O1825" s="6">
        <f>STANDARDIZE(F:F,'Estatística'!$C$2,$L$2)</f>
        <v>0.4434033933</v>
      </c>
    </row>
    <row r="1826" ht="15.75" customHeight="1">
      <c r="A1826" s="1">
        <v>99.0</v>
      </c>
      <c r="B1826" s="2" t="s">
        <v>62</v>
      </c>
      <c r="C1826" s="2" t="s">
        <v>63</v>
      </c>
      <c r="D1826" s="2" t="s">
        <v>19</v>
      </c>
      <c r="E1826" s="2" t="s">
        <v>38</v>
      </c>
      <c r="F1826" s="3">
        <v>3.31</v>
      </c>
      <c r="G1826" s="4">
        <v>45262.0</v>
      </c>
      <c r="H1826" s="5">
        <f>IFERROR(__xludf.DUMMYFUNCTION("SPLIT(G1826,""/"",TRUE)"),2.0)</f>
        <v>2</v>
      </c>
      <c r="I1826" s="5">
        <f>IFERROR(__xludf.DUMMYFUNCTION("""COMPUTED_VALUE"""),12.0)</f>
        <v>12</v>
      </c>
      <c r="J1826" s="5">
        <f>IFERROR(__xludf.DUMMYFUNCTION("""COMPUTED_VALUE"""),2023.0)</f>
        <v>2023</v>
      </c>
      <c r="N1826" s="6">
        <f>STANDARDIZE(F:F,'Estatística'!$E$2,$M$2)</f>
        <v>-1.221413765</v>
      </c>
      <c r="O1826" s="6">
        <f>STANDARDIZE(F:F,'Estatística'!$C$2,$L$2)</f>
        <v>0.02544948088</v>
      </c>
    </row>
    <row r="1827" ht="15.75" customHeight="1">
      <c r="A1827" s="1">
        <v>84.0</v>
      </c>
      <c r="B1827" s="2" t="s">
        <v>121</v>
      </c>
      <c r="C1827" s="2" t="s">
        <v>122</v>
      </c>
      <c r="D1827" s="2" t="s">
        <v>19</v>
      </c>
      <c r="E1827" s="2" t="s">
        <v>51</v>
      </c>
      <c r="F1827" s="3">
        <v>64.85</v>
      </c>
      <c r="G1827" s="4">
        <v>45262.0</v>
      </c>
      <c r="H1827" s="5">
        <f>IFERROR(__xludf.DUMMYFUNCTION("SPLIT(G1827,""/"",TRUE)"),2.0)</f>
        <v>2</v>
      </c>
      <c r="I1827" s="5">
        <f>IFERROR(__xludf.DUMMYFUNCTION("""COMPUTED_VALUE"""),12.0)</f>
        <v>12</v>
      </c>
      <c r="J1827" s="5">
        <f>IFERROR(__xludf.DUMMYFUNCTION("""COMPUTED_VALUE"""),2023.0)</f>
        <v>2023</v>
      </c>
      <c r="N1827" s="6">
        <f>STANDARDIZE(F:F,'Estatística'!$E$2,$M$2)</f>
        <v>2.173207246</v>
      </c>
      <c r="O1827" s="6">
        <f>STANDARDIZE(F:F,'Estatística'!$C$2,$L$2)</f>
        <v>0.8046340846</v>
      </c>
    </row>
    <row r="1828" ht="15.75" customHeight="1">
      <c r="A1828" s="1">
        <v>99.0</v>
      </c>
      <c r="B1828" s="2" t="s">
        <v>62</v>
      </c>
      <c r="C1828" s="2" t="s">
        <v>63</v>
      </c>
      <c r="D1828" s="2" t="s">
        <v>19</v>
      </c>
      <c r="E1828" s="2" t="s">
        <v>45</v>
      </c>
      <c r="F1828" s="3">
        <v>1.96</v>
      </c>
      <c r="G1828" s="4">
        <v>45262.0</v>
      </c>
      <c r="H1828" s="5">
        <f>IFERROR(__xludf.DUMMYFUNCTION("SPLIT(G1828,""/"",TRUE)"),2.0)</f>
        <v>2</v>
      </c>
      <c r="I1828" s="5">
        <f>IFERROR(__xludf.DUMMYFUNCTION("""COMPUTED_VALUE"""),12.0)</f>
        <v>12</v>
      </c>
      <c r="J1828" s="5">
        <f>IFERROR(__xludf.DUMMYFUNCTION("""COMPUTED_VALUE"""),2023.0)</f>
        <v>2023</v>
      </c>
      <c r="N1828" s="6">
        <f>STANDARDIZE(F:F,'Estatística'!$E$2,$M$2)</f>
        <v>-1.295881401</v>
      </c>
      <c r="O1828" s="6">
        <f>STANDARDIZE(F:F,'Estatística'!$C$2,$L$2)</f>
        <v>0.008356545961</v>
      </c>
    </row>
    <row r="1829" ht="15.75" customHeight="1">
      <c r="A1829" s="1">
        <v>46.0</v>
      </c>
      <c r="B1829" s="2" t="s">
        <v>123</v>
      </c>
      <c r="C1829" s="2" t="s">
        <v>124</v>
      </c>
      <c r="D1829" s="2" t="s">
        <v>19</v>
      </c>
      <c r="E1829" s="2" t="s">
        <v>36</v>
      </c>
      <c r="F1829" s="3">
        <v>31.25</v>
      </c>
      <c r="G1829" s="4">
        <v>45262.0</v>
      </c>
      <c r="H1829" s="5">
        <f>IFERROR(__xludf.DUMMYFUNCTION("SPLIT(G1829,""/"",TRUE)"),2.0)</f>
        <v>2</v>
      </c>
      <c r="I1829" s="5">
        <f>IFERROR(__xludf.DUMMYFUNCTION("""COMPUTED_VALUE"""),12.0)</f>
        <v>12</v>
      </c>
      <c r="J1829" s="5">
        <f>IFERROR(__xludf.DUMMYFUNCTION("""COMPUTED_VALUE"""),2023.0)</f>
        <v>2023</v>
      </c>
      <c r="N1829" s="6">
        <f>STANDARDIZE(F:F,'Estatística'!$E$2,$M$2)</f>
        <v>0.3197905094</v>
      </c>
      <c r="O1829" s="6">
        <f>STANDARDIZE(F:F,'Estatística'!$C$2,$L$2)</f>
        <v>0.3792099266</v>
      </c>
    </row>
    <row r="1830" ht="15.75" customHeight="1">
      <c r="A1830" s="1">
        <v>50.0</v>
      </c>
      <c r="B1830" s="2" t="s">
        <v>29</v>
      </c>
      <c r="C1830" s="2" t="s">
        <v>30</v>
      </c>
      <c r="D1830" s="2" t="s">
        <v>25</v>
      </c>
      <c r="E1830" s="2" t="s">
        <v>41</v>
      </c>
      <c r="F1830" s="3">
        <v>16.94</v>
      </c>
      <c r="G1830" s="4">
        <v>45262.0</v>
      </c>
      <c r="H1830" s="5">
        <f>IFERROR(__xludf.DUMMYFUNCTION("SPLIT(G1830,""/"",TRUE)"),2.0)</f>
        <v>2</v>
      </c>
      <c r="I1830" s="5">
        <f>IFERROR(__xludf.DUMMYFUNCTION("""COMPUTED_VALUE"""),12.0)</f>
        <v>12</v>
      </c>
      <c r="J1830" s="5">
        <f>IFERROR(__xludf.DUMMYFUNCTION("""COMPUTED_VALUE"""),2023.0)</f>
        <v>2023</v>
      </c>
      <c r="N1830" s="6">
        <f>STANDARDIZE(F:F,'Estatística'!$E$2,$M$2)</f>
        <v>-0.4695664398</v>
      </c>
      <c r="O1830" s="6">
        <f>STANDARDIZE(F:F,'Estatística'!$C$2,$L$2)</f>
        <v>0.1980248164</v>
      </c>
    </row>
    <row r="1831" ht="15.75" customHeight="1">
      <c r="A1831" s="1">
        <v>80.0</v>
      </c>
      <c r="B1831" s="2" t="s">
        <v>34</v>
      </c>
      <c r="C1831" s="2" t="s">
        <v>35</v>
      </c>
      <c r="D1831" s="2" t="s">
        <v>25</v>
      </c>
      <c r="E1831" s="2" t="s">
        <v>42</v>
      </c>
      <c r="F1831" s="3">
        <v>12.09</v>
      </c>
      <c r="G1831" s="4">
        <v>45263.0</v>
      </c>
      <c r="H1831" s="5">
        <f>IFERROR(__xludf.DUMMYFUNCTION("SPLIT(G1831,""/"",TRUE)"),3.0)</f>
        <v>3</v>
      </c>
      <c r="I1831" s="5">
        <f>IFERROR(__xludf.DUMMYFUNCTION("""COMPUTED_VALUE"""),12.0)</f>
        <v>12</v>
      </c>
      <c r="J1831" s="5">
        <f>IFERROR(__xludf.DUMMYFUNCTION("""COMPUTED_VALUE"""),2023.0)</f>
        <v>2023</v>
      </c>
      <c r="N1831" s="6">
        <f>STANDARDIZE(F:F,'Estatística'!$E$2,$M$2)</f>
        <v>-0.7370983198</v>
      </c>
      <c r="O1831" s="6">
        <f>STANDARDIZE(F:F,'Estatística'!$C$2,$L$2)</f>
        <v>0.136616865</v>
      </c>
    </row>
    <row r="1832" ht="15.75" customHeight="1">
      <c r="A1832" s="1">
        <v>72.0</v>
      </c>
      <c r="B1832" s="2" t="s">
        <v>113</v>
      </c>
      <c r="C1832" s="2" t="s">
        <v>114</v>
      </c>
      <c r="D1832" s="2" t="s">
        <v>19</v>
      </c>
      <c r="E1832" s="2" t="s">
        <v>33</v>
      </c>
      <c r="F1832" s="3">
        <v>30.64</v>
      </c>
      <c r="G1832" s="4">
        <v>45263.0</v>
      </c>
      <c r="H1832" s="5">
        <f>IFERROR(__xludf.DUMMYFUNCTION("SPLIT(G1832,""/"",TRUE)"),3.0)</f>
        <v>3</v>
      </c>
      <c r="I1832" s="5">
        <f>IFERROR(__xludf.DUMMYFUNCTION("""COMPUTED_VALUE"""),12.0)</f>
        <v>12</v>
      </c>
      <c r="J1832" s="5">
        <f>IFERROR(__xludf.DUMMYFUNCTION("""COMPUTED_VALUE"""),2023.0)</f>
        <v>2023</v>
      </c>
      <c r="N1832" s="6">
        <f>STANDARDIZE(F:F,'Estatística'!$E$2,$M$2)</f>
        <v>0.2861421699</v>
      </c>
      <c r="O1832" s="6">
        <f>STANDARDIZE(F:F,'Estatística'!$C$2,$L$2)</f>
        <v>0.3714864523</v>
      </c>
    </row>
    <row r="1833" ht="15.75" customHeight="1">
      <c r="A1833" s="1">
        <v>51.0</v>
      </c>
      <c r="B1833" s="2" t="s">
        <v>213</v>
      </c>
      <c r="C1833" s="2" t="s">
        <v>214</v>
      </c>
      <c r="D1833" s="2" t="s">
        <v>19</v>
      </c>
      <c r="E1833" s="2" t="s">
        <v>41</v>
      </c>
      <c r="F1833" s="3">
        <v>18.65</v>
      </c>
      <c r="G1833" s="4">
        <v>45263.0</v>
      </c>
      <c r="H1833" s="5">
        <f>IFERROR(__xludf.DUMMYFUNCTION("SPLIT(G1833,""/"",TRUE)"),3.0)</f>
        <v>3</v>
      </c>
      <c r="I1833" s="5">
        <f>IFERROR(__xludf.DUMMYFUNCTION("""COMPUTED_VALUE"""),12.0)</f>
        <v>12</v>
      </c>
      <c r="J1833" s="5">
        <f>IFERROR(__xludf.DUMMYFUNCTION("""COMPUTED_VALUE"""),2023.0)</f>
        <v>2023</v>
      </c>
      <c r="N1833" s="6">
        <f>STANDARDIZE(F:F,'Estatística'!$E$2,$M$2)</f>
        <v>-0.3752407666</v>
      </c>
      <c r="O1833" s="6">
        <f>STANDARDIZE(F:F,'Estatística'!$C$2,$L$2)</f>
        <v>0.2196758673</v>
      </c>
    </row>
    <row r="1834" ht="15.75" customHeight="1">
      <c r="A1834" s="1">
        <v>41.0</v>
      </c>
      <c r="B1834" s="2" t="s">
        <v>197</v>
      </c>
      <c r="C1834" s="2" t="s">
        <v>198</v>
      </c>
      <c r="D1834" s="2" t="s">
        <v>19</v>
      </c>
      <c r="E1834" s="2" t="s">
        <v>33</v>
      </c>
      <c r="F1834" s="3">
        <v>31.34</v>
      </c>
      <c r="G1834" s="4">
        <v>45264.0</v>
      </c>
      <c r="H1834" s="5">
        <f>IFERROR(__xludf.DUMMYFUNCTION("SPLIT(G1834,""/"",TRUE)"),4.0)</f>
        <v>4</v>
      </c>
      <c r="I1834" s="5">
        <f>IFERROR(__xludf.DUMMYFUNCTION("""COMPUTED_VALUE"""),12.0)</f>
        <v>12</v>
      </c>
      <c r="J1834" s="5">
        <f>IFERROR(__xludf.DUMMYFUNCTION("""COMPUTED_VALUE"""),2023.0)</f>
        <v>2023</v>
      </c>
      <c r="N1834" s="6">
        <f>STANDARDIZE(F:F,'Estatística'!$E$2,$M$2)</f>
        <v>0.3247550186</v>
      </c>
      <c r="O1834" s="6">
        <f>STANDARDIZE(F:F,'Estatística'!$C$2,$L$2)</f>
        <v>0.3803494556</v>
      </c>
    </row>
    <row r="1835" ht="15.75" customHeight="1">
      <c r="A1835" s="1">
        <v>96.0</v>
      </c>
      <c r="B1835" s="2" t="s">
        <v>143</v>
      </c>
      <c r="C1835" s="2" t="s">
        <v>144</v>
      </c>
      <c r="D1835" s="2" t="s">
        <v>25</v>
      </c>
      <c r="E1835" s="2" t="s">
        <v>45</v>
      </c>
      <c r="F1835" s="3">
        <v>1.94</v>
      </c>
      <c r="G1835" s="4">
        <v>45264.0</v>
      </c>
      <c r="H1835" s="5">
        <f>IFERROR(__xludf.DUMMYFUNCTION("SPLIT(G1835,""/"",TRUE)"),4.0)</f>
        <v>4</v>
      </c>
      <c r="I1835" s="5">
        <f>IFERROR(__xludf.DUMMYFUNCTION("""COMPUTED_VALUE"""),12.0)</f>
        <v>12</v>
      </c>
      <c r="J1835" s="5">
        <f>IFERROR(__xludf.DUMMYFUNCTION("""COMPUTED_VALUE"""),2023.0)</f>
        <v>2023</v>
      </c>
      <c r="N1835" s="6">
        <f>STANDARDIZE(F:F,'Estatística'!$E$2,$M$2)</f>
        <v>-1.296984626</v>
      </c>
      <c r="O1835" s="6">
        <f>STANDARDIZE(F:F,'Estatística'!$C$2,$L$2)</f>
        <v>0.008103317296</v>
      </c>
    </row>
    <row r="1836" ht="15.75" customHeight="1">
      <c r="A1836" s="1">
        <v>96.0</v>
      </c>
      <c r="B1836" s="2" t="s">
        <v>143</v>
      </c>
      <c r="C1836" s="2" t="s">
        <v>144</v>
      </c>
      <c r="D1836" s="2" t="s">
        <v>25</v>
      </c>
      <c r="E1836" s="2" t="s">
        <v>21</v>
      </c>
      <c r="F1836" s="3">
        <v>13.3</v>
      </c>
      <c r="G1836" s="4">
        <v>45264.0</v>
      </c>
      <c r="H1836" s="5">
        <f>IFERROR(__xludf.DUMMYFUNCTION("SPLIT(G1836,""/"",TRUE)"),4.0)</f>
        <v>4</v>
      </c>
      <c r="I1836" s="5">
        <f>IFERROR(__xludf.DUMMYFUNCTION("""COMPUTED_VALUE"""),12.0)</f>
        <v>12</v>
      </c>
      <c r="J1836" s="5">
        <f>IFERROR(__xludf.DUMMYFUNCTION("""COMPUTED_VALUE"""),2023.0)</f>
        <v>2023</v>
      </c>
      <c r="N1836" s="6">
        <f>STANDARDIZE(F:F,'Estatística'!$E$2,$M$2)</f>
        <v>-0.6703532528</v>
      </c>
      <c r="O1836" s="6">
        <f>STANDARDIZE(F:F,'Estatística'!$C$2,$L$2)</f>
        <v>0.1519371993</v>
      </c>
    </row>
    <row r="1837" ht="15.75" customHeight="1">
      <c r="A1837" s="1">
        <v>15.0</v>
      </c>
      <c r="B1837" s="2" t="s">
        <v>53</v>
      </c>
      <c r="C1837" s="2" t="s">
        <v>54</v>
      </c>
      <c r="D1837" s="2" t="s">
        <v>25</v>
      </c>
      <c r="E1837" s="2" t="s">
        <v>70</v>
      </c>
      <c r="F1837" s="3">
        <v>12.6</v>
      </c>
      <c r="G1837" s="4">
        <v>45264.0</v>
      </c>
      <c r="H1837" s="5">
        <f>IFERROR(__xludf.DUMMYFUNCTION("SPLIT(G1837,""/"",TRUE)"),4.0)</f>
        <v>4</v>
      </c>
      <c r="I1837" s="5">
        <f>IFERROR(__xludf.DUMMYFUNCTION("""COMPUTED_VALUE"""),12.0)</f>
        <v>12</v>
      </c>
      <c r="J1837" s="5">
        <f>IFERROR(__xludf.DUMMYFUNCTION("""COMPUTED_VALUE"""),2023.0)</f>
        <v>2023</v>
      </c>
      <c r="N1837" s="6">
        <f>STANDARDIZE(F:F,'Estatística'!$E$2,$M$2)</f>
        <v>-0.7089661015</v>
      </c>
      <c r="O1837" s="6">
        <f>STANDARDIZE(F:F,'Estatística'!$C$2,$L$2)</f>
        <v>0.143074196</v>
      </c>
    </row>
    <row r="1838" ht="15.75" customHeight="1">
      <c r="A1838" s="1">
        <v>82.0</v>
      </c>
      <c r="B1838" s="2" t="s">
        <v>211</v>
      </c>
      <c r="C1838" s="2" t="s">
        <v>212</v>
      </c>
      <c r="D1838" s="2" t="s">
        <v>19</v>
      </c>
      <c r="E1838" s="2" t="s">
        <v>27</v>
      </c>
      <c r="F1838" s="3">
        <v>13.9</v>
      </c>
      <c r="G1838" s="4">
        <v>45264.0</v>
      </c>
      <c r="H1838" s="5">
        <f>IFERROR(__xludf.DUMMYFUNCTION("SPLIT(G1838,""/"",TRUE)"),4.0)</f>
        <v>4</v>
      </c>
      <c r="I1838" s="5">
        <f>IFERROR(__xludf.DUMMYFUNCTION("""COMPUTED_VALUE"""),12.0)</f>
        <v>12</v>
      </c>
      <c r="J1838" s="5">
        <f>IFERROR(__xludf.DUMMYFUNCTION("""COMPUTED_VALUE"""),2023.0)</f>
        <v>2023</v>
      </c>
      <c r="N1838" s="6">
        <f>STANDARDIZE(F:F,'Estatística'!$E$2,$M$2)</f>
        <v>-0.6372565254</v>
      </c>
      <c r="O1838" s="6">
        <f>STANDARDIZE(F:F,'Estatística'!$C$2,$L$2)</f>
        <v>0.1595340593</v>
      </c>
    </row>
    <row r="1839" ht="15.75" customHeight="1">
      <c r="A1839" s="1">
        <v>95.0</v>
      </c>
      <c r="B1839" s="2" t="s">
        <v>90</v>
      </c>
      <c r="C1839" s="2" t="s">
        <v>91</v>
      </c>
      <c r="D1839" s="2" t="s">
        <v>19</v>
      </c>
      <c r="E1839" s="2" t="s">
        <v>31</v>
      </c>
      <c r="F1839" s="3">
        <v>15.2</v>
      </c>
      <c r="G1839" s="4">
        <v>45264.0</v>
      </c>
      <c r="H1839" s="5">
        <f>IFERROR(__xludf.DUMMYFUNCTION("SPLIT(G1839,""/"",TRUE)"),4.0)</f>
        <v>4</v>
      </c>
      <c r="I1839" s="5">
        <f>IFERROR(__xludf.DUMMYFUNCTION("""COMPUTED_VALUE"""),12.0)</f>
        <v>12</v>
      </c>
      <c r="J1839" s="5">
        <f>IFERROR(__xludf.DUMMYFUNCTION("""COMPUTED_VALUE"""),2023.0)</f>
        <v>2023</v>
      </c>
      <c r="N1839" s="6">
        <f>STANDARDIZE(F:F,'Estatística'!$E$2,$M$2)</f>
        <v>-0.5655469493</v>
      </c>
      <c r="O1839" s="6">
        <f>STANDARDIZE(F:F,'Estatística'!$C$2,$L$2)</f>
        <v>0.1759939225</v>
      </c>
    </row>
    <row r="1840" ht="15.75" customHeight="1">
      <c r="A1840" s="1">
        <v>11.0</v>
      </c>
      <c r="B1840" s="2" t="s">
        <v>207</v>
      </c>
      <c r="C1840" s="2" t="s">
        <v>208</v>
      </c>
      <c r="D1840" s="2" t="s">
        <v>19</v>
      </c>
      <c r="E1840" s="2" t="s">
        <v>32</v>
      </c>
      <c r="F1840" s="3">
        <v>37.22</v>
      </c>
      <c r="G1840" s="4">
        <v>45264.0</v>
      </c>
      <c r="H1840" s="5">
        <f>IFERROR(__xludf.DUMMYFUNCTION("SPLIT(G1840,""/"",TRUE)"),4.0)</f>
        <v>4</v>
      </c>
      <c r="I1840" s="5">
        <f>IFERROR(__xludf.DUMMYFUNCTION("""COMPUTED_VALUE"""),12.0)</f>
        <v>12</v>
      </c>
      <c r="J1840" s="5">
        <f>IFERROR(__xludf.DUMMYFUNCTION("""COMPUTED_VALUE"""),2023.0)</f>
        <v>2023</v>
      </c>
      <c r="N1840" s="6">
        <f>STANDARDIZE(F:F,'Estatística'!$E$2,$M$2)</f>
        <v>0.6491029474</v>
      </c>
      <c r="O1840" s="6">
        <f>STANDARDIZE(F:F,'Estatística'!$C$2,$L$2)</f>
        <v>0.4547986832</v>
      </c>
    </row>
    <row r="1841" ht="15.75" customHeight="1">
      <c r="A1841" s="1">
        <v>28.0</v>
      </c>
      <c r="B1841" s="2" t="s">
        <v>64</v>
      </c>
      <c r="C1841" s="2" t="s">
        <v>65</v>
      </c>
      <c r="D1841" s="2" t="s">
        <v>19</v>
      </c>
      <c r="E1841" s="2" t="s">
        <v>38</v>
      </c>
      <c r="F1841" s="3">
        <v>2.28</v>
      </c>
      <c r="G1841" s="4">
        <v>45265.0</v>
      </c>
      <c r="H1841" s="5">
        <f>IFERROR(__xludf.DUMMYFUNCTION("SPLIT(G1841,""/"",TRUE)"),5.0)</f>
        <v>5</v>
      </c>
      <c r="I1841" s="5">
        <f>IFERROR(__xludf.DUMMYFUNCTION("""COMPUTED_VALUE"""),12.0)</f>
        <v>12</v>
      </c>
      <c r="J1841" s="5">
        <f>IFERROR(__xludf.DUMMYFUNCTION("""COMPUTED_VALUE"""),2023.0)</f>
        <v>2023</v>
      </c>
      <c r="N1841" s="6">
        <f>STANDARDIZE(F:F,'Estatística'!$E$2,$M$2)</f>
        <v>-1.278229813</v>
      </c>
      <c r="O1841" s="6">
        <f>STANDARDIZE(F:F,'Estatística'!$C$2,$L$2)</f>
        <v>0.01240820461</v>
      </c>
    </row>
    <row r="1842" ht="15.75" customHeight="1">
      <c r="A1842" s="1">
        <v>35.0</v>
      </c>
      <c r="B1842" s="2" t="s">
        <v>105</v>
      </c>
      <c r="C1842" s="2" t="s">
        <v>106</v>
      </c>
      <c r="D1842" s="2" t="s">
        <v>19</v>
      </c>
      <c r="E1842" s="2" t="s">
        <v>31</v>
      </c>
      <c r="F1842" s="3">
        <v>20.59</v>
      </c>
      <c r="G1842" s="4">
        <v>45265.0</v>
      </c>
      <c r="H1842" s="5">
        <f>IFERROR(__xludf.DUMMYFUNCTION("SPLIT(G1842,""/"",TRUE)"),5.0)</f>
        <v>5</v>
      </c>
      <c r="I1842" s="5">
        <f>IFERROR(__xludf.DUMMYFUNCTION("""COMPUTED_VALUE"""),12.0)</f>
        <v>12</v>
      </c>
      <c r="J1842" s="5">
        <f>IFERROR(__xludf.DUMMYFUNCTION("""COMPUTED_VALUE"""),2023.0)</f>
        <v>2023</v>
      </c>
      <c r="N1842" s="6">
        <f>STANDARDIZE(F:F,'Estatística'!$E$2,$M$2)</f>
        <v>-0.2682280146</v>
      </c>
      <c r="O1842" s="6">
        <f>STANDARDIZE(F:F,'Estatística'!$C$2,$L$2)</f>
        <v>0.2442390479</v>
      </c>
    </row>
    <row r="1843" ht="15.75" customHeight="1">
      <c r="A1843" s="1">
        <v>37.0</v>
      </c>
      <c r="B1843" s="2" t="s">
        <v>225</v>
      </c>
      <c r="C1843" s="2" t="s">
        <v>226</v>
      </c>
      <c r="D1843" s="2" t="s">
        <v>25</v>
      </c>
      <c r="E1843" s="2" t="s">
        <v>57</v>
      </c>
      <c r="F1843" s="3">
        <v>16.39</v>
      </c>
      <c r="G1843" s="4">
        <v>45265.0</v>
      </c>
      <c r="H1843" s="5">
        <f>IFERROR(__xludf.DUMMYFUNCTION("SPLIT(G1843,""/"",TRUE)"),5.0)</f>
        <v>5</v>
      </c>
      <c r="I1843" s="5">
        <f>IFERROR(__xludf.DUMMYFUNCTION("""COMPUTED_VALUE"""),12.0)</f>
        <v>12</v>
      </c>
      <c r="J1843" s="5">
        <f>IFERROR(__xludf.DUMMYFUNCTION("""COMPUTED_VALUE"""),2023.0)</f>
        <v>2023</v>
      </c>
      <c r="N1843" s="6">
        <f>STANDARDIZE(F:F,'Estatística'!$E$2,$M$2)</f>
        <v>-0.4999051066</v>
      </c>
      <c r="O1843" s="6">
        <f>STANDARDIZE(F:F,'Estatística'!$C$2,$L$2)</f>
        <v>0.1910610281</v>
      </c>
    </row>
    <row r="1844" ht="15.75" customHeight="1">
      <c r="A1844" s="1">
        <v>51.0</v>
      </c>
      <c r="B1844" s="2" t="s">
        <v>213</v>
      </c>
      <c r="C1844" s="2" t="s">
        <v>214</v>
      </c>
      <c r="D1844" s="2" t="s">
        <v>19</v>
      </c>
      <c r="E1844" s="2" t="s">
        <v>33</v>
      </c>
      <c r="F1844" s="3">
        <v>22.44</v>
      </c>
      <c r="G1844" s="4">
        <v>45265.0</v>
      </c>
      <c r="H1844" s="5">
        <f>IFERROR(__xludf.DUMMYFUNCTION("SPLIT(G1844,""/"",TRUE)"),5.0)</f>
        <v>5</v>
      </c>
      <c r="I1844" s="5">
        <f>IFERROR(__xludf.DUMMYFUNCTION("""COMPUTED_VALUE"""),12.0)</f>
        <v>12</v>
      </c>
      <c r="J1844" s="5">
        <f>IFERROR(__xludf.DUMMYFUNCTION("""COMPUTED_VALUE"""),2023.0)</f>
        <v>2023</v>
      </c>
      <c r="N1844" s="6">
        <f>STANDARDIZE(F:F,'Estatística'!$E$2,$M$2)</f>
        <v>-0.1661797717</v>
      </c>
      <c r="O1844" s="6">
        <f>STANDARDIZE(F:F,'Estatística'!$C$2,$L$2)</f>
        <v>0.2676626994</v>
      </c>
    </row>
    <row r="1845" ht="15.75" customHeight="1">
      <c r="A1845" s="1">
        <v>75.0</v>
      </c>
      <c r="B1845" s="2" t="s">
        <v>218</v>
      </c>
      <c r="C1845" s="2" t="s">
        <v>219</v>
      </c>
      <c r="D1845" s="2" t="s">
        <v>19</v>
      </c>
      <c r="E1845" s="2" t="s">
        <v>52</v>
      </c>
      <c r="F1845" s="3">
        <v>31.24</v>
      </c>
      <c r="G1845" s="4">
        <v>45265.0</v>
      </c>
      <c r="H1845" s="5">
        <f>IFERROR(__xludf.DUMMYFUNCTION("SPLIT(G1845,""/"",TRUE)"),5.0)</f>
        <v>5</v>
      </c>
      <c r="I1845" s="5">
        <f>IFERROR(__xludf.DUMMYFUNCTION("""COMPUTED_VALUE"""),12.0)</f>
        <v>12</v>
      </c>
      <c r="J1845" s="5">
        <f>IFERROR(__xludf.DUMMYFUNCTION("""COMPUTED_VALUE"""),2023.0)</f>
        <v>2023</v>
      </c>
      <c r="N1845" s="6">
        <f>STANDARDIZE(F:F,'Estatística'!$E$2,$M$2)</f>
        <v>0.3192388973</v>
      </c>
      <c r="O1845" s="6">
        <f>STANDARDIZE(F:F,'Estatística'!$C$2,$L$2)</f>
        <v>0.3790833122</v>
      </c>
    </row>
    <row r="1846" ht="15.75" customHeight="1">
      <c r="A1846" s="1">
        <v>58.0</v>
      </c>
      <c r="B1846" s="2" t="s">
        <v>145</v>
      </c>
      <c r="C1846" s="2" t="s">
        <v>146</v>
      </c>
      <c r="D1846" s="2" t="s">
        <v>19</v>
      </c>
      <c r="E1846" s="2" t="s">
        <v>52</v>
      </c>
      <c r="F1846" s="3">
        <v>29.23</v>
      </c>
      <c r="G1846" s="4">
        <v>45265.0</v>
      </c>
      <c r="H1846" s="5">
        <f>IFERROR(__xludf.DUMMYFUNCTION("SPLIT(G1846,""/"",TRUE)"),5.0)</f>
        <v>5</v>
      </c>
      <c r="I1846" s="5">
        <f>IFERROR(__xludf.DUMMYFUNCTION("""COMPUTED_VALUE"""),12.0)</f>
        <v>12</v>
      </c>
      <c r="J1846" s="5">
        <f>IFERROR(__xludf.DUMMYFUNCTION("""COMPUTED_VALUE"""),2023.0)</f>
        <v>2023</v>
      </c>
      <c r="N1846" s="6">
        <f>STANDARDIZE(F:F,'Estatística'!$E$2,$M$2)</f>
        <v>0.2083648604</v>
      </c>
      <c r="O1846" s="6">
        <f>STANDARDIZE(F:F,'Estatística'!$C$2,$L$2)</f>
        <v>0.3536338313</v>
      </c>
    </row>
    <row r="1847" ht="15.75" customHeight="1">
      <c r="A1847" s="1">
        <v>16.0</v>
      </c>
      <c r="B1847" s="2" t="s">
        <v>155</v>
      </c>
      <c r="C1847" s="2" t="s">
        <v>156</v>
      </c>
      <c r="D1847" s="2" t="s">
        <v>25</v>
      </c>
      <c r="E1847" s="2" t="s">
        <v>51</v>
      </c>
      <c r="F1847" s="3">
        <v>76.7</v>
      </c>
      <c r="G1847" s="4">
        <v>45265.0</v>
      </c>
      <c r="H1847" s="5">
        <f>IFERROR(__xludf.DUMMYFUNCTION("SPLIT(G1847,""/"",TRUE)"),5.0)</f>
        <v>5</v>
      </c>
      <c r="I1847" s="5">
        <f>IFERROR(__xludf.DUMMYFUNCTION("""COMPUTED_VALUE"""),12.0)</f>
        <v>12</v>
      </c>
      <c r="J1847" s="5">
        <f>IFERROR(__xludf.DUMMYFUNCTION("""COMPUTED_VALUE"""),2023.0)</f>
        <v>2023</v>
      </c>
      <c r="N1847" s="6">
        <f>STANDARDIZE(F:F,'Estatística'!$E$2,$M$2)</f>
        <v>2.826867612</v>
      </c>
      <c r="O1847" s="6">
        <f>STANDARDIZE(F:F,'Estatística'!$C$2,$L$2)</f>
        <v>0.9546720689</v>
      </c>
    </row>
    <row r="1848" ht="15.75" customHeight="1">
      <c r="A1848" s="1">
        <v>16.0</v>
      </c>
      <c r="B1848" s="2" t="s">
        <v>155</v>
      </c>
      <c r="C1848" s="2" t="s">
        <v>156</v>
      </c>
      <c r="D1848" s="2" t="s">
        <v>19</v>
      </c>
      <c r="E1848" s="2" t="s">
        <v>26</v>
      </c>
      <c r="F1848" s="3">
        <v>43.62</v>
      </c>
      <c r="G1848" s="4">
        <v>45266.0</v>
      </c>
      <c r="H1848" s="5">
        <f>IFERROR(__xludf.DUMMYFUNCTION("SPLIT(G1848,""/"",TRUE)"),6.0)</f>
        <v>6</v>
      </c>
      <c r="I1848" s="5">
        <f>IFERROR(__xludf.DUMMYFUNCTION("""COMPUTED_VALUE"""),12.0)</f>
        <v>12</v>
      </c>
      <c r="J1848" s="5">
        <f>IFERROR(__xludf.DUMMYFUNCTION("""COMPUTED_VALUE"""),2023.0)</f>
        <v>2023</v>
      </c>
      <c r="N1848" s="6">
        <f>STANDARDIZE(F:F,'Estatística'!$E$2,$M$2)</f>
        <v>1.002134707</v>
      </c>
      <c r="O1848" s="6">
        <f>STANDARDIZE(F:F,'Estatística'!$C$2,$L$2)</f>
        <v>0.5358318562</v>
      </c>
    </row>
    <row r="1849" ht="15.75" customHeight="1">
      <c r="A1849" s="1">
        <v>84.0</v>
      </c>
      <c r="B1849" s="2" t="s">
        <v>121</v>
      </c>
      <c r="C1849" s="2" t="s">
        <v>122</v>
      </c>
      <c r="D1849" s="2" t="s">
        <v>25</v>
      </c>
      <c r="E1849" s="2" t="s">
        <v>36</v>
      </c>
      <c r="F1849" s="3">
        <v>30.86</v>
      </c>
      <c r="G1849" s="4">
        <v>45266.0</v>
      </c>
      <c r="H1849" s="5">
        <f>IFERROR(__xludf.DUMMYFUNCTION("SPLIT(G1849,""/"",TRUE)"),6.0)</f>
        <v>6</v>
      </c>
      <c r="I1849" s="5">
        <f>IFERROR(__xludf.DUMMYFUNCTION("""COMPUTED_VALUE"""),12.0)</f>
        <v>12</v>
      </c>
      <c r="J1849" s="5">
        <f>IFERROR(__xludf.DUMMYFUNCTION("""COMPUTED_VALUE"""),2023.0)</f>
        <v>2023</v>
      </c>
      <c r="N1849" s="6">
        <f>STANDARDIZE(F:F,'Estatística'!$E$2,$M$2)</f>
        <v>0.2982776366</v>
      </c>
      <c r="O1849" s="6">
        <f>STANDARDIZE(F:F,'Estatística'!$C$2,$L$2)</f>
        <v>0.3742719676</v>
      </c>
    </row>
    <row r="1850" ht="15.75" customHeight="1">
      <c r="A1850" s="1">
        <v>83.0</v>
      </c>
      <c r="B1850" s="2" t="s">
        <v>80</v>
      </c>
      <c r="C1850" s="2" t="s">
        <v>81</v>
      </c>
      <c r="D1850" s="2" t="s">
        <v>25</v>
      </c>
      <c r="E1850" s="2" t="s">
        <v>28</v>
      </c>
      <c r="F1850" s="3">
        <v>40.62</v>
      </c>
      <c r="G1850" s="4">
        <v>45266.0</v>
      </c>
      <c r="H1850" s="5">
        <f>IFERROR(__xludf.DUMMYFUNCTION("SPLIT(G1850,""/"",TRUE)"),6.0)</f>
        <v>6</v>
      </c>
      <c r="I1850" s="5">
        <f>IFERROR(__xludf.DUMMYFUNCTION("""COMPUTED_VALUE"""),12.0)</f>
        <v>12</v>
      </c>
      <c r="J1850" s="5">
        <f>IFERROR(__xludf.DUMMYFUNCTION("""COMPUTED_VALUE"""),2023.0)</f>
        <v>2023</v>
      </c>
      <c r="N1850" s="6">
        <f>STANDARDIZE(F:F,'Estatística'!$E$2,$M$2)</f>
        <v>0.8366510695</v>
      </c>
      <c r="O1850" s="6">
        <f>STANDARDIZE(F:F,'Estatística'!$C$2,$L$2)</f>
        <v>0.4978475563</v>
      </c>
    </row>
    <row r="1851" ht="15.75" customHeight="1">
      <c r="A1851" s="1">
        <v>95.0</v>
      </c>
      <c r="B1851" s="2" t="s">
        <v>90</v>
      </c>
      <c r="C1851" s="2" t="s">
        <v>91</v>
      </c>
      <c r="D1851" s="2" t="s">
        <v>19</v>
      </c>
      <c r="E1851" s="2" t="s">
        <v>21</v>
      </c>
      <c r="F1851" s="3">
        <v>12.0</v>
      </c>
      <c r="G1851" s="4">
        <v>45267.0</v>
      </c>
      <c r="H1851" s="5">
        <f>IFERROR(__xludf.DUMMYFUNCTION("SPLIT(G1851,""/"",TRUE)"),7.0)</f>
        <v>7</v>
      </c>
      <c r="I1851" s="5">
        <f>IFERROR(__xludf.DUMMYFUNCTION("""COMPUTED_VALUE"""),12.0)</f>
        <v>12</v>
      </c>
      <c r="J1851" s="5">
        <f>IFERROR(__xludf.DUMMYFUNCTION("""COMPUTED_VALUE"""),2023.0)</f>
        <v>2023</v>
      </c>
      <c r="N1851" s="6">
        <f>STANDARDIZE(F:F,'Estatística'!$E$2,$M$2)</f>
        <v>-0.7420628289</v>
      </c>
      <c r="O1851" s="6">
        <f>STANDARDIZE(F:F,'Estatística'!$C$2,$L$2)</f>
        <v>0.135477336</v>
      </c>
    </row>
    <row r="1852" ht="15.75" customHeight="1">
      <c r="A1852" s="1">
        <v>39.0</v>
      </c>
      <c r="B1852" s="2" t="s">
        <v>73</v>
      </c>
      <c r="C1852" s="2" t="s">
        <v>74</v>
      </c>
      <c r="D1852" s="2" t="s">
        <v>19</v>
      </c>
      <c r="E1852" s="2" t="s">
        <v>52</v>
      </c>
      <c r="F1852" s="3">
        <v>25.78</v>
      </c>
      <c r="G1852" s="4">
        <v>45267.0</v>
      </c>
      <c r="H1852" s="5">
        <f>IFERROR(__xludf.DUMMYFUNCTION("SPLIT(G1852,""/"",TRUE)"),7.0)</f>
        <v>7</v>
      </c>
      <c r="I1852" s="5">
        <f>IFERROR(__xludf.DUMMYFUNCTION("""COMPUTED_VALUE"""),12.0)</f>
        <v>12</v>
      </c>
      <c r="J1852" s="5">
        <f>IFERROR(__xludf.DUMMYFUNCTION("""COMPUTED_VALUE"""),2023.0)</f>
        <v>2023</v>
      </c>
      <c r="N1852" s="6">
        <f>STANDARDIZE(F:F,'Estatística'!$E$2,$M$2)</f>
        <v>0.01805867771</v>
      </c>
      <c r="O1852" s="6">
        <f>STANDARDIZE(F:F,'Estatística'!$C$2,$L$2)</f>
        <v>0.3099518866</v>
      </c>
    </row>
    <row r="1853" ht="15.75" customHeight="1">
      <c r="A1853" s="1">
        <v>54.0</v>
      </c>
      <c r="B1853" s="2" t="s">
        <v>71</v>
      </c>
      <c r="C1853" s="2" t="s">
        <v>72</v>
      </c>
      <c r="D1853" s="2" t="s">
        <v>19</v>
      </c>
      <c r="E1853" s="2" t="s">
        <v>70</v>
      </c>
      <c r="F1853" s="3">
        <v>10.57</v>
      </c>
      <c r="G1853" s="4">
        <v>45267.0</v>
      </c>
      <c r="H1853" s="5">
        <f>IFERROR(__xludf.DUMMYFUNCTION("SPLIT(G1853,""/"",TRUE)"),7.0)</f>
        <v>7</v>
      </c>
      <c r="I1853" s="5">
        <f>IFERROR(__xludf.DUMMYFUNCTION("""COMPUTED_VALUE"""),12.0)</f>
        <v>12</v>
      </c>
      <c r="J1853" s="5">
        <f>IFERROR(__xludf.DUMMYFUNCTION("""COMPUTED_VALUE"""),2023.0)</f>
        <v>2023</v>
      </c>
      <c r="N1853" s="6">
        <f>STANDARDIZE(F:F,'Estatística'!$E$2,$M$2)</f>
        <v>-0.8209433626</v>
      </c>
      <c r="O1853" s="6">
        <f>STANDARDIZE(F:F,'Estatística'!$C$2,$L$2)</f>
        <v>0.1173714865</v>
      </c>
    </row>
    <row r="1854" ht="15.75" customHeight="1">
      <c r="A1854" s="1">
        <v>50.0</v>
      </c>
      <c r="B1854" s="2" t="s">
        <v>29</v>
      </c>
      <c r="C1854" s="2" t="s">
        <v>30</v>
      </c>
      <c r="D1854" s="2" t="s">
        <v>19</v>
      </c>
      <c r="E1854" s="2" t="s">
        <v>31</v>
      </c>
      <c r="F1854" s="3">
        <v>19.6</v>
      </c>
      <c r="G1854" s="4">
        <v>45267.0</v>
      </c>
      <c r="H1854" s="5">
        <f>IFERROR(__xludf.DUMMYFUNCTION("SPLIT(G1854,""/"",TRUE)"),7.0)</f>
        <v>7</v>
      </c>
      <c r="I1854" s="5">
        <f>IFERROR(__xludf.DUMMYFUNCTION("""COMPUTED_VALUE"""),12.0)</f>
        <v>12</v>
      </c>
      <c r="J1854" s="5">
        <f>IFERROR(__xludf.DUMMYFUNCTION("""COMPUTED_VALUE"""),2023.0)</f>
        <v>2023</v>
      </c>
      <c r="N1854" s="6">
        <f>STANDARDIZE(F:F,'Estatística'!$E$2,$M$2)</f>
        <v>-0.3228376148</v>
      </c>
      <c r="O1854" s="6">
        <f>STANDARDIZE(F:F,'Estatística'!$C$2,$L$2)</f>
        <v>0.2317042289</v>
      </c>
    </row>
    <row r="1855" ht="15.75" customHeight="1">
      <c r="A1855" s="1">
        <v>79.0</v>
      </c>
      <c r="B1855" s="2" t="s">
        <v>82</v>
      </c>
      <c r="C1855" s="2" t="s">
        <v>83</v>
      </c>
      <c r="D1855" s="2" t="s">
        <v>25</v>
      </c>
      <c r="E1855" s="2" t="s">
        <v>27</v>
      </c>
      <c r="F1855" s="3">
        <v>10.93</v>
      </c>
      <c r="G1855" s="4">
        <v>45267.0</v>
      </c>
      <c r="H1855" s="5">
        <f>IFERROR(__xludf.DUMMYFUNCTION("SPLIT(G1855,""/"",TRUE)"),7.0)</f>
        <v>7</v>
      </c>
      <c r="I1855" s="5">
        <f>IFERROR(__xludf.DUMMYFUNCTION("""COMPUTED_VALUE"""),12.0)</f>
        <v>12</v>
      </c>
      <c r="J1855" s="5">
        <f>IFERROR(__xludf.DUMMYFUNCTION("""COMPUTED_VALUE"""),2023.0)</f>
        <v>2023</v>
      </c>
      <c r="N1855" s="6">
        <f>STANDARDIZE(F:F,'Estatística'!$E$2,$M$2)</f>
        <v>-0.8010853262</v>
      </c>
      <c r="O1855" s="6">
        <f>STANDARDIZE(F:F,'Estatística'!$C$2,$L$2)</f>
        <v>0.1219296024</v>
      </c>
    </row>
    <row r="1856" ht="15.75" customHeight="1">
      <c r="A1856" s="1">
        <v>98.0</v>
      </c>
      <c r="B1856" s="2" t="s">
        <v>139</v>
      </c>
      <c r="C1856" s="2" t="s">
        <v>176</v>
      </c>
      <c r="D1856" s="2" t="s">
        <v>25</v>
      </c>
      <c r="E1856" s="2" t="s">
        <v>21</v>
      </c>
      <c r="F1856" s="3">
        <v>12.68</v>
      </c>
      <c r="G1856" s="4">
        <v>45267.0</v>
      </c>
      <c r="H1856" s="5">
        <f>IFERROR(__xludf.DUMMYFUNCTION("SPLIT(G1856,""/"",TRUE)"),7.0)</f>
        <v>7</v>
      </c>
      <c r="I1856" s="5">
        <f>IFERROR(__xludf.DUMMYFUNCTION("""COMPUTED_VALUE"""),12.0)</f>
        <v>12</v>
      </c>
      <c r="J1856" s="5">
        <f>IFERROR(__xludf.DUMMYFUNCTION("""COMPUTED_VALUE"""),2023.0)</f>
        <v>2023</v>
      </c>
      <c r="N1856" s="6">
        <f>STANDARDIZE(F:F,'Estatística'!$E$2,$M$2)</f>
        <v>-0.7045532045</v>
      </c>
      <c r="O1856" s="6">
        <f>STANDARDIZE(F:F,'Estatística'!$C$2,$L$2)</f>
        <v>0.1440871107</v>
      </c>
    </row>
    <row r="1857" ht="15.75" customHeight="1">
      <c r="A1857" s="1">
        <v>19.0</v>
      </c>
      <c r="B1857" s="2" t="s">
        <v>39</v>
      </c>
      <c r="C1857" s="2" t="s">
        <v>173</v>
      </c>
      <c r="D1857" s="2" t="s">
        <v>19</v>
      </c>
      <c r="E1857" s="2" t="s">
        <v>37</v>
      </c>
      <c r="F1857" s="3">
        <v>15.23</v>
      </c>
      <c r="G1857" s="4">
        <v>45267.0</v>
      </c>
      <c r="H1857" s="5">
        <f>IFERROR(__xludf.DUMMYFUNCTION("SPLIT(G1857,""/"",TRUE)"),7.0)</f>
        <v>7</v>
      </c>
      <c r="I1857" s="5">
        <f>IFERROR(__xludf.DUMMYFUNCTION("""COMPUTED_VALUE"""),12.0)</f>
        <v>12</v>
      </c>
      <c r="J1857" s="5">
        <f>IFERROR(__xludf.DUMMYFUNCTION("""COMPUTED_VALUE"""),2023.0)</f>
        <v>2023</v>
      </c>
      <c r="N1857" s="6">
        <f>STANDARDIZE(F:F,'Estatística'!$E$2,$M$2)</f>
        <v>-0.5638921129</v>
      </c>
      <c r="O1857" s="6">
        <f>STANDARDIZE(F:F,'Estatística'!$C$2,$L$2)</f>
        <v>0.1763737655</v>
      </c>
    </row>
    <row r="1858" ht="15.75" customHeight="1">
      <c r="A1858" s="1">
        <v>16.0</v>
      </c>
      <c r="B1858" s="2" t="s">
        <v>155</v>
      </c>
      <c r="C1858" s="2" t="s">
        <v>156</v>
      </c>
      <c r="D1858" s="2" t="s">
        <v>25</v>
      </c>
      <c r="E1858" s="2" t="s">
        <v>21</v>
      </c>
      <c r="F1858" s="3">
        <v>11.85</v>
      </c>
      <c r="G1858" s="4">
        <v>45267.0</v>
      </c>
      <c r="H1858" s="5">
        <f>IFERROR(__xludf.DUMMYFUNCTION("SPLIT(G1858,""/"",TRUE)"),7.0)</f>
        <v>7</v>
      </c>
      <c r="I1858" s="5">
        <f>IFERROR(__xludf.DUMMYFUNCTION("""COMPUTED_VALUE"""),12.0)</f>
        <v>12</v>
      </c>
      <c r="J1858" s="5">
        <f>IFERROR(__xludf.DUMMYFUNCTION("""COMPUTED_VALUE"""),2023.0)</f>
        <v>2023</v>
      </c>
      <c r="N1858" s="6">
        <f>STANDARDIZE(F:F,'Estatística'!$E$2,$M$2)</f>
        <v>-0.7503370108</v>
      </c>
      <c r="O1858" s="6">
        <f>STANDARDIZE(F:F,'Estatística'!$C$2,$L$2)</f>
        <v>0.133578121</v>
      </c>
    </row>
    <row r="1859" ht="15.75" customHeight="1">
      <c r="A1859" s="1">
        <v>71.0</v>
      </c>
      <c r="B1859" s="2" t="s">
        <v>130</v>
      </c>
      <c r="C1859" s="2" t="s">
        <v>131</v>
      </c>
      <c r="D1859" s="2" t="s">
        <v>25</v>
      </c>
      <c r="E1859" s="2" t="s">
        <v>57</v>
      </c>
      <c r="F1859" s="3">
        <v>21.57</v>
      </c>
      <c r="G1859" s="4">
        <v>45268.0</v>
      </c>
      <c r="H1859" s="5">
        <f>IFERROR(__xludf.DUMMYFUNCTION("SPLIT(G1859,""/"",TRUE)"),8.0)</f>
        <v>8</v>
      </c>
      <c r="I1859" s="5">
        <f>IFERROR(__xludf.DUMMYFUNCTION("""COMPUTED_VALUE"""),12.0)</f>
        <v>12</v>
      </c>
      <c r="J1859" s="5">
        <f>IFERROR(__xludf.DUMMYFUNCTION("""COMPUTED_VALUE"""),2023.0)</f>
        <v>2023</v>
      </c>
      <c r="N1859" s="6">
        <f>STANDARDIZE(F:F,'Estatística'!$E$2,$M$2)</f>
        <v>-0.2141700264</v>
      </c>
      <c r="O1859" s="6">
        <f>STANDARDIZE(F:F,'Estatística'!$C$2,$L$2)</f>
        <v>0.2566472525</v>
      </c>
    </row>
    <row r="1860" ht="15.75" customHeight="1">
      <c r="A1860" s="1">
        <v>57.0</v>
      </c>
      <c r="B1860" s="2" t="s">
        <v>75</v>
      </c>
      <c r="C1860" s="2" t="s">
        <v>170</v>
      </c>
      <c r="D1860" s="2" t="s">
        <v>19</v>
      </c>
      <c r="E1860" s="2" t="s">
        <v>42</v>
      </c>
      <c r="F1860" s="3">
        <v>15.45</v>
      </c>
      <c r="G1860" s="4">
        <v>45268.0</v>
      </c>
      <c r="H1860" s="5">
        <f>IFERROR(__xludf.DUMMYFUNCTION("SPLIT(G1860,""/"",TRUE)"),8.0)</f>
        <v>8</v>
      </c>
      <c r="I1860" s="5">
        <f>IFERROR(__xludf.DUMMYFUNCTION("""COMPUTED_VALUE"""),12.0)</f>
        <v>12</v>
      </c>
      <c r="J1860" s="5">
        <f>IFERROR(__xludf.DUMMYFUNCTION("""COMPUTED_VALUE"""),2023.0)</f>
        <v>2023</v>
      </c>
      <c r="N1860" s="6">
        <f>STANDARDIZE(F:F,'Estatística'!$E$2,$M$2)</f>
        <v>-0.5517566462</v>
      </c>
      <c r="O1860" s="6">
        <f>STANDARDIZE(F:F,'Estatística'!$C$2,$L$2)</f>
        <v>0.1791592808</v>
      </c>
    </row>
    <row r="1861" ht="15.75" customHeight="1">
      <c r="A1861" s="1">
        <v>61.0</v>
      </c>
      <c r="B1861" s="2" t="s">
        <v>86</v>
      </c>
      <c r="C1861" s="2" t="s">
        <v>87</v>
      </c>
      <c r="D1861" s="2" t="s">
        <v>25</v>
      </c>
      <c r="E1861" s="2" t="s">
        <v>36</v>
      </c>
      <c r="F1861" s="3">
        <v>41.96</v>
      </c>
      <c r="G1861" s="4">
        <v>45268.0</v>
      </c>
      <c r="H1861" s="5">
        <f>IFERROR(__xludf.DUMMYFUNCTION("SPLIT(G1861,""/"",TRUE)"),8.0)</f>
        <v>8</v>
      </c>
      <c r="I1861" s="5">
        <f>IFERROR(__xludf.DUMMYFUNCTION("""COMPUTED_VALUE"""),12.0)</f>
        <v>12</v>
      </c>
      <c r="J1861" s="5">
        <f>IFERROR(__xludf.DUMMYFUNCTION("""COMPUTED_VALUE"""),2023.0)</f>
        <v>2023</v>
      </c>
      <c r="N1861" s="6">
        <f>STANDARDIZE(F:F,'Estatística'!$E$2,$M$2)</f>
        <v>0.9105670941</v>
      </c>
      <c r="O1861" s="6">
        <f>STANDARDIZE(F:F,'Estatística'!$C$2,$L$2)</f>
        <v>0.5148138769</v>
      </c>
    </row>
    <row r="1862" ht="15.75" customHeight="1">
      <c r="A1862" s="1">
        <v>2.0</v>
      </c>
      <c r="B1862" s="2" t="s">
        <v>68</v>
      </c>
      <c r="C1862" s="2" t="s">
        <v>69</v>
      </c>
      <c r="D1862" s="2" t="s">
        <v>19</v>
      </c>
      <c r="E1862" s="2" t="s">
        <v>37</v>
      </c>
      <c r="F1862" s="3">
        <v>14.47</v>
      </c>
      <c r="G1862" s="4">
        <v>45268.0</v>
      </c>
      <c r="H1862" s="5">
        <f>IFERROR(__xludf.DUMMYFUNCTION("SPLIT(G1862,""/"",TRUE)"),8.0)</f>
        <v>8</v>
      </c>
      <c r="I1862" s="5">
        <f>IFERROR(__xludf.DUMMYFUNCTION("""COMPUTED_VALUE"""),12.0)</f>
        <v>12</v>
      </c>
      <c r="J1862" s="5">
        <f>IFERROR(__xludf.DUMMYFUNCTION("""COMPUTED_VALUE"""),2023.0)</f>
        <v>2023</v>
      </c>
      <c r="N1862" s="6">
        <f>STANDARDIZE(F:F,'Estatística'!$E$2,$M$2)</f>
        <v>-0.6058146343</v>
      </c>
      <c r="O1862" s="6">
        <f>STANDARDIZE(F:F,'Estatística'!$C$2,$L$2)</f>
        <v>0.1667510762</v>
      </c>
    </row>
    <row r="1863" ht="15.75" customHeight="1">
      <c r="A1863" s="1">
        <v>51.0</v>
      </c>
      <c r="B1863" s="2" t="s">
        <v>213</v>
      </c>
      <c r="C1863" s="2" t="s">
        <v>214</v>
      </c>
      <c r="D1863" s="2" t="s">
        <v>25</v>
      </c>
      <c r="E1863" s="2" t="s">
        <v>51</v>
      </c>
      <c r="F1863" s="3">
        <v>79.47</v>
      </c>
      <c r="G1863" s="4">
        <v>45268.0</v>
      </c>
      <c r="H1863" s="5">
        <f>IFERROR(__xludf.DUMMYFUNCTION("SPLIT(G1863,""/"",TRUE)"),8.0)</f>
        <v>8</v>
      </c>
      <c r="I1863" s="5">
        <f>IFERROR(__xludf.DUMMYFUNCTION("""COMPUTED_VALUE"""),12.0)</f>
        <v>12</v>
      </c>
      <c r="J1863" s="5">
        <f>IFERROR(__xludf.DUMMYFUNCTION("""COMPUTED_VALUE"""),2023.0)</f>
        <v>2023</v>
      </c>
      <c r="N1863" s="6">
        <f>STANDARDIZE(F:F,'Estatística'!$E$2,$M$2)</f>
        <v>2.979664171</v>
      </c>
      <c r="O1863" s="6">
        <f>STANDARDIZE(F:F,'Estatística'!$C$2,$L$2)</f>
        <v>0.989744239</v>
      </c>
    </row>
    <row r="1864" ht="15.75" customHeight="1">
      <c r="A1864" s="1">
        <v>96.0</v>
      </c>
      <c r="B1864" s="2" t="s">
        <v>143</v>
      </c>
      <c r="C1864" s="2" t="s">
        <v>144</v>
      </c>
      <c r="D1864" s="2" t="s">
        <v>19</v>
      </c>
      <c r="E1864" s="2" t="s">
        <v>36</v>
      </c>
      <c r="F1864" s="3">
        <v>21.53</v>
      </c>
      <c r="G1864" s="4">
        <v>45269.0</v>
      </c>
      <c r="H1864" s="5">
        <f>IFERROR(__xludf.DUMMYFUNCTION("SPLIT(G1864,""/"",TRUE)"),9.0)</f>
        <v>9</v>
      </c>
      <c r="I1864" s="5">
        <f>IFERROR(__xludf.DUMMYFUNCTION("""COMPUTED_VALUE"""),12.0)</f>
        <v>12</v>
      </c>
      <c r="J1864" s="5">
        <f>IFERROR(__xludf.DUMMYFUNCTION("""COMPUTED_VALUE"""),2023.0)</f>
        <v>2023</v>
      </c>
      <c r="N1864" s="6">
        <f>STANDARDIZE(F:F,'Estatística'!$E$2,$M$2)</f>
        <v>-0.2163764749</v>
      </c>
      <c r="O1864" s="6">
        <f>STANDARDIZE(F:F,'Estatística'!$C$2,$L$2)</f>
        <v>0.2561407951</v>
      </c>
    </row>
    <row r="1865" ht="15.75" customHeight="1">
      <c r="A1865" s="1">
        <v>100.0</v>
      </c>
      <c r="B1865" s="2" t="s">
        <v>46</v>
      </c>
      <c r="C1865" s="2" t="s">
        <v>47</v>
      </c>
      <c r="D1865" s="2" t="s">
        <v>25</v>
      </c>
      <c r="E1865" s="2" t="s">
        <v>38</v>
      </c>
      <c r="F1865" s="3">
        <v>2.05</v>
      </c>
      <c r="G1865" s="4">
        <v>45269.0</v>
      </c>
      <c r="H1865" s="5">
        <f>IFERROR(__xludf.DUMMYFUNCTION("SPLIT(G1865,""/"",TRUE)"),9.0)</f>
        <v>9</v>
      </c>
      <c r="I1865" s="5">
        <f>IFERROR(__xludf.DUMMYFUNCTION("""COMPUTED_VALUE"""),12.0)</f>
        <v>12</v>
      </c>
      <c r="J1865" s="5">
        <f>IFERROR(__xludf.DUMMYFUNCTION("""COMPUTED_VALUE"""),2023.0)</f>
        <v>2023</v>
      </c>
      <c r="N1865" s="6">
        <f>STANDARDIZE(F:F,'Estatística'!$E$2,$M$2)</f>
        <v>-1.290916892</v>
      </c>
      <c r="O1865" s="6">
        <f>STANDARDIZE(F:F,'Estatística'!$C$2,$L$2)</f>
        <v>0.009496074956</v>
      </c>
    </row>
    <row r="1866" ht="15.75" customHeight="1">
      <c r="A1866" s="1">
        <v>93.0</v>
      </c>
      <c r="B1866" s="2" t="s">
        <v>109</v>
      </c>
      <c r="C1866" s="2" t="s">
        <v>110</v>
      </c>
      <c r="D1866" s="2" t="s">
        <v>19</v>
      </c>
      <c r="E1866" s="2" t="s">
        <v>70</v>
      </c>
      <c r="F1866" s="3">
        <v>10.93</v>
      </c>
      <c r="G1866" s="4">
        <v>45269.0</v>
      </c>
      <c r="H1866" s="5">
        <f>IFERROR(__xludf.DUMMYFUNCTION("SPLIT(G1866,""/"",TRUE)"),9.0)</f>
        <v>9</v>
      </c>
      <c r="I1866" s="5">
        <f>IFERROR(__xludf.DUMMYFUNCTION("""COMPUTED_VALUE"""),12.0)</f>
        <v>12</v>
      </c>
      <c r="J1866" s="5">
        <f>IFERROR(__xludf.DUMMYFUNCTION("""COMPUTED_VALUE"""),2023.0)</f>
        <v>2023</v>
      </c>
      <c r="N1866" s="6">
        <f>STANDARDIZE(F:F,'Estatística'!$E$2,$M$2)</f>
        <v>-0.8010853262</v>
      </c>
      <c r="O1866" s="6">
        <f>STANDARDIZE(F:F,'Estatística'!$C$2,$L$2)</f>
        <v>0.1219296024</v>
      </c>
    </row>
    <row r="1867" ht="15.75" customHeight="1">
      <c r="A1867" s="1">
        <v>33.0</v>
      </c>
      <c r="B1867" s="2" t="s">
        <v>171</v>
      </c>
      <c r="C1867" s="2" t="s">
        <v>172</v>
      </c>
      <c r="D1867" s="2" t="s">
        <v>19</v>
      </c>
      <c r="E1867" s="2" t="s">
        <v>36</v>
      </c>
      <c r="F1867" s="3">
        <v>27.63</v>
      </c>
      <c r="G1867" s="4">
        <v>45269.0</v>
      </c>
      <c r="H1867" s="5">
        <f>IFERROR(__xludf.DUMMYFUNCTION("SPLIT(G1867,""/"",TRUE)"),9.0)</f>
        <v>9</v>
      </c>
      <c r="I1867" s="5">
        <f>IFERROR(__xludf.DUMMYFUNCTION("""COMPUTED_VALUE"""),12.0)</f>
        <v>12</v>
      </c>
      <c r="J1867" s="5">
        <f>IFERROR(__xludf.DUMMYFUNCTION("""COMPUTED_VALUE"""),2023.0)</f>
        <v>2023</v>
      </c>
      <c r="N1867" s="6">
        <f>STANDARDIZE(F:F,'Estatística'!$E$2,$M$2)</f>
        <v>0.1201069206</v>
      </c>
      <c r="O1867" s="6">
        <f>STANDARDIZE(F:F,'Estatística'!$C$2,$L$2)</f>
        <v>0.3333755381</v>
      </c>
    </row>
    <row r="1868" ht="15.75" customHeight="1">
      <c r="A1868" s="1">
        <v>90.0</v>
      </c>
      <c r="B1868" s="2" t="s">
        <v>199</v>
      </c>
      <c r="C1868" s="2" t="s">
        <v>200</v>
      </c>
      <c r="D1868" s="2" t="s">
        <v>25</v>
      </c>
      <c r="E1868" s="2" t="s">
        <v>48</v>
      </c>
      <c r="F1868" s="3">
        <v>53.78</v>
      </c>
      <c r="G1868" s="4">
        <v>45269.0</v>
      </c>
      <c r="H1868" s="5">
        <f>IFERROR(__xludf.DUMMYFUNCTION("SPLIT(G1868,""/"",TRUE)"),9.0)</f>
        <v>9</v>
      </c>
      <c r="I1868" s="5">
        <f>IFERROR(__xludf.DUMMYFUNCTION("""COMPUTED_VALUE"""),12.0)</f>
        <v>12</v>
      </c>
      <c r="J1868" s="5">
        <f>IFERROR(__xludf.DUMMYFUNCTION("""COMPUTED_VALUE"""),2023.0)</f>
        <v>2023</v>
      </c>
      <c r="N1868" s="6">
        <f>STANDARDIZE(F:F,'Estatística'!$E$2,$M$2)</f>
        <v>1.562572624</v>
      </c>
      <c r="O1868" s="6">
        <f>STANDARDIZE(F:F,'Estatística'!$C$2,$L$2)</f>
        <v>0.6644720182</v>
      </c>
    </row>
    <row r="1869" ht="15.75" customHeight="1">
      <c r="A1869" s="1">
        <v>2.0</v>
      </c>
      <c r="B1869" s="2" t="s">
        <v>68</v>
      </c>
      <c r="C1869" s="2" t="s">
        <v>69</v>
      </c>
      <c r="D1869" s="2" t="s">
        <v>25</v>
      </c>
      <c r="E1869" s="2" t="s">
        <v>33</v>
      </c>
      <c r="F1869" s="3">
        <v>28.15</v>
      </c>
      <c r="G1869" s="4">
        <v>45270.0</v>
      </c>
      <c r="H1869" s="5">
        <f>IFERROR(__xludf.DUMMYFUNCTION("SPLIT(G1869,""/"",TRUE)"),10.0)</f>
        <v>10</v>
      </c>
      <c r="I1869" s="5">
        <f>IFERROR(__xludf.DUMMYFUNCTION("""COMPUTED_VALUE"""),12.0)</f>
        <v>12</v>
      </c>
      <c r="J1869" s="5">
        <f>IFERROR(__xludf.DUMMYFUNCTION("""COMPUTED_VALUE"""),2023.0)</f>
        <v>2023</v>
      </c>
      <c r="N1869" s="6">
        <f>STANDARDIZE(F:F,'Estatística'!$E$2,$M$2)</f>
        <v>0.1487907511</v>
      </c>
      <c r="O1869" s="6">
        <f>STANDARDIZE(F:F,'Estatística'!$C$2,$L$2)</f>
        <v>0.3399594834</v>
      </c>
    </row>
    <row r="1870" ht="15.75" customHeight="1">
      <c r="A1870" s="1">
        <v>17.0</v>
      </c>
      <c r="B1870" s="2" t="s">
        <v>180</v>
      </c>
      <c r="C1870" s="2" t="s">
        <v>181</v>
      </c>
      <c r="D1870" s="2" t="s">
        <v>25</v>
      </c>
      <c r="E1870" s="2" t="s">
        <v>37</v>
      </c>
      <c r="F1870" s="3">
        <v>14.42</v>
      </c>
      <c r="G1870" s="4">
        <v>45270.0</v>
      </c>
      <c r="H1870" s="5">
        <f>IFERROR(__xludf.DUMMYFUNCTION("SPLIT(G1870,""/"",TRUE)"),10.0)</f>
        <v>10</v>
      </c>
      <c r="I1870" s="5">
        <f>IFERROR(__xludf.DUMMYFUNCTION("""COMPUTED_VALUE"""),12.0)</f>
        <v>12</v>
      </c>
      <c r="J1870" s="5">
        <f>IFERROR(__xludf.DUMMYFUNCTION("""COMPUTED_VALUE"""),2023.0)</f>
        <v>2023</v>
      </c>
      <c r="N1870" s="6">
        <f>STANDARDIZE(F:F,'Estatística'!$E$2,$M$2)</f>
        <v>-0.608572695</v>
      </c>
      <c r="O1870" s="6">
        <f>STANDARDIZE(F:F,'Estatística'!$C$2,$L$2)</f>
        <v>0.1661180046</v>
      </c>
    </row>
    <row r="1871" ht="15.75" customHeight="1">
      <c r="A1871" s="1">
        <v>95.0</v>
      </c>
      <c r="B1871" s="2" t="s">
        <v>90</v>
      </c>
      <c r="C1871" s="2" t="s">
        <v>91</v>
      </c>
      <c r="D1871" s="2" t="s">
        <v>25</v>
      </c>
      <c r="E1871" s="2" t="s">
        <v>33</v>
      </c>
      <c r="F1871" s="3">
        <v>31.15</v>
      </c>
      <c r="G1871" s="4">
        <v>45270.0</v>
      </c>
      <c r="H1871" s="5">
        <f>IFERROR(__xludf.DUMMYFUNCTION("SPLIT(G1871,""/"",TRUE)"),10.0)</f>
        <v>10</v>
      </c>
      <c r="I1871" s="5">
        <f>IFERROR(__xludf.DUMMYFUNCTION("""COMPUTED_VALUE"""),12.0)</f>
        <v>12</v>
      </c>
      <c r="J1871" s="5">
        <f>IFERROR(__xludf.DUMMYFUNCTION("""COMPUTED_VALUE"""),2023.0)</f>
        <v>2023</v>
      </c>
      <c r="N1871" s="6">
        <f>STANDARDIZE(F:F,'Estatística'!$E$2,$M$2)</f>
        <v>0.3142743882</v>
      </c>
      <c r="O1871" s="6">
        <f>STANDARDIZE(F:F,'Estatística'!$C$2,$L$2)</f>
        <v>0.3779437832</v>
      </c>
    </row>
    <row r="1872" ht="15.75" customHeight="1">
      <c r="A1872" s="1">
        <v>83.0</v>
      </c>
      <c r="B1872" s="2" t="s">
        <v>80</v>
      </c>
      <c r="C1872" s="2" t="s">
        <v>81</v>
      </c>
      <c r="D1872" s="2" t="s">
        <v>19</v>
      </c>
      <c r="E1872" s="2" t="s">
        <v>26</v>
      </c>
      <c r="F1872" s="3">
        <v>42.9</v>
      </c>
      <c r="G1872" s="4">
        <v>45270.0</v>
      </c>
      <c r="H1872" s="5">
        <f>IFERROR(__xludf.DUMMYFUNCTION("SPLIT(G1872,""/"",TRUE)"),10.0)</f>
        <v>10</v>
      </c>
      <c r="I1872" s="5">
        <f>IFERROR(__xludf.DUMMYFUNCTION("""COMPUTED_VALUE"""),12.0)</f>
        <v>12</v>
      </c>
      <c r="J1872" s="5">
        <f>IFERROR(__xludf.DUMMYFUNCTION("""COMPUTED_VALUE"""),2023.0)</f>
        <v>2023</v>
      </c>
      <c r="N1872" s="6">
        <f>STANDARDIZE(F:F,'Estatística'!$E$2,$M$2)</f>
        <v>0.9624186337</v>
      </c>
      <c r="O1872" s="6">
        <f>STANDARDIZE(F:F,'Estatística'!$C$2,$L$2)</f>
        <v>0.5267156242</v>
      </c>
    </row>
    <row r="1873" ht="15.75" customHeight="1">
      <c r="A1873" s="1">
        <v>91.0</v>
      </c>
      <c r="B1873" s="2" t="s">
        <v>92</v>
      </c>
      <c r="C1873" s="2" t="s">
        <v>93</v>
      </c>
      <c r="D1873" s="2" t="s">
        <v>25</v>
      </c>
      <c r="E1873" s="2" t="s">
        <v>44</v>
      </c>
      <c r="F1873" s="3">
        <v>37.38</v>
      </c>
      <c r="G1873" s="4">
        <v>45270.0</v>
      </c>
      <c r="H1873" s="5">
        <f>IFERROR(__xludf.DUMMYFUNCTION("SPLIT(G1873,""/"",TRUE)"),10.0)</f>
        <v>10</v>
      </c>
      <c r="I1873" s="5">
        <f>IFERROR(__xludf.DUMMYFUNCTION("""COMPUTED_VALUE"""),12.0)</f>
        <v>12</v>
      </c>
      <c r="J1873" s="5">
        <f>IFERROR(__xludf.DUMMYFUNCTION("""COMPUTED_VALUE"""),2023.0)</f>
        <v>2023</v>
      </c>
      <c r="N1873" s="6">
        <f>STANDARDIZE(F:F,'Estatística'!$E$2,$M$2)</f>
        <v>0.6579287414</v>
      </c>
      <c r="O1873" s="6">
        <f>STANDARDIZE(F:F,'Estatística'!$C$2,$L$2)</f>
        <v>0.4568245125</v>
      </c>
    </row>
    <row r="1874" ht="15.75" customHeight="1">
      <c r="A1874" s="1">
        <v>66.0</v>
      </c>
      <c r="B1874" s="2" t="s">
        <v>130</v>
      </c>
      <c r="C1874" s="2" t="s">
        <v>138</v>
      </c>
      <c r="D1874" s="2" t="s">
        <v>19</v>
      </c>
      <c r="E1874" s="2" t="s">
        <v>21</v>
      </c>
      <c r="F1874" s="3">
        <v>14.78</v>
      </c>
      <c r="G1874" s="4">
        <v>45270.0</v>
      </c>
      <c r="H1874" s="5">
        <f>IFERROR(__xludf.DUMMYFUNCTION("SPLIT(G1874,""/"",TRUE)"),10.0)</f>
        <v>10</v>
      </c>
      <c r="I1874" s="5">
        <f>IFERROR(__xludf.DUMMYFUNCTION("""COMPUTED_VALUE"""),12.0)</f>
        <v>12</v>
      </c>
      <c r="J1874" s="5">
        <f>IFERROR(__xludf.DUMMYFUNCTION("""COMPUTED_VALUE"""),2023.0)</f>
        <v>2023</v>
      </c>
      <c r="N1874" s="6">
        <f>STANDARDIZE(F:F,'Estatística'!$E$2,$M$2)</f>
        <v>-0.5887146585</v>
      </c>
      <c r="O1874" s="6">
        <f>STANDARDIZE(F:F,'Estatística'!$C$2,$L$2)</f>
        <v>0.1706761205</v>
      </c>
    </row>
    <row r="1875" ht="15.75" customHeight="1">
      <c r="A1875" s="1">
        <v>27.0</v>
      </c>
      <c r="B1875" s="2" t="s">
        <v>153</v>
      </c>
      <c r="C1875" s="2" t="s">
        <v>154</v>
      </c>
      <c r="D1875" s="2" t="s">
        <v>19</v>
      </c>
      <c r="E1875" s="2" t="s">
        <v>28</v>
      </c>
      <c r="F1875" s="3">
        <v>32.67</v>
      </c>
      <c r="G1875" s="4">
        <v>45270.0</v>
      </c>
      <c r="H1875" s="5">
        <f>IFERROR(__xludf.DUMMYFUNCTION("SPLIT(G1875,""/"",TRUE)"),10.0)</f>
        <v>10</v>
      </c>
      <c r="I1875" s="5">
        <f>IFERROR(__xludf.DUMMYFUNCTION("""COMPUTED_VALUE"""),12.0)</f>
        <v>12</v>
      </c>
      <c r="J1875" s="5">
        <f>IFERROR(__xludf.DUMMYFUNCTION("""COMPUTED_VALUE"""),2023.0)</f>
        <v>2023</v>
      </c>
      <c r="N1875" s="6">
        <f>STANDARDIZE(F:F,'Estatística'!$E$2,$M$2)</f>
        <v>0.398119431</v>
      </c>
      <c r="O1875" s="6">
        <f>STANDARDIZE(F:F,'Estatística'!$C$2,$L$2)</f>
        <v>0.3971891618</v>
      </c>
    </row>
    <row r="1876" ht="15.75" customHeight="1">
      <c r="A1876" s="1">
        <v>78.0</v>
      </c>
      <c r="B1876" s="2" t="s">
        <v>23</v>
      </c>
      <c r="C1876" s="2" t="s">
        <v>24</v>
      </c>
      <c r="D1876" s="2" t="s">
        <v>19</v>
      </c>
      <c r="E1876" s="2" t="s">
        <v>45</v>
      </c>
      <c r="F1876" s="3">
        <v>2.93</v>
      </c>
      <c r="G1876" s="4">
        <v>45270.0</v>
      </c>
      <c r="H1876" s="5">
        <f>IFERROR(__xludf.DUMMYFUNCTION("SPLIT(G1876,""/"",TRUE)"),10.0)</f>
        <v>10</v>
      </c>
      <c r="I1876" s="5">
        <f>IFERROR(__xludf.DUMMYFUNCTION("""COMPUTED_VALUE"""),12.0)</f>
        <v>12</v>
      </c>
      <c r="J1876" s="5">
        <f>IFERROR(__xludf.DUMMYFUNCTION("""COMPUTED_VALUE"""),2023.0)</f>
        <v>2023</v>
      </c>
      <c r="N1876" s="6">
        <f>STANDARDIZE(F:F,'Estatística'!$E$2,$M$2)</f>
        <v>-1.242375025</v>
      </c>
      <c r="O1876" s="6">
        <f>STANDARDIZE(F:F,'Estatística'!$C$2,$L$2)</f>
        <v>0.02063813624</v>
      </c>
    </row>
    <row r="1877" ht="15.75" customHeight="1">
      <c r="A1877" s="1">
        <v>49.0</v>
      </c>
      <c r="B1877" s="2" t="s">
        <v>159</v>
      </c>
      <c r="C1877" s="2" t="s">
        <v>160</v>
      </c>
      <c r="D1877" s="2" t="s">
        <v>25</v>
      </c>
      <c r="E1877" s="2" t="s">
        <v>51</v>
      </c>
      <c r="F1877" s="3">
        <v>68.85</v>
      </c>
      <c r="G1877" s="4">
        <v>45270.0</v>
      </c>
      <c r="H1877" s="5">
        <f>IFERROR(__xludf.DUMMYFUNCTION("SPLIT(G1877,""/"",TRUE)"),10.0)</f>
        <v>10</v>
      </c>
      <c r="I1877" s="5">
        <f>IFERROR(__xludf.DUMMYFUNCTION("""COMPUTED_VALUE"""),12.0)</f>
        <v>12</v>
      </c>
      <c r="J1877" s="5">
        <f>IFERROR(__xludf.DUMMYFUNCTION("""COMPUTED_VALUE"""),2023.0)</f>
        <v>2023</v>
      </c>
      <c r="N1877" s="6">
        <f>STANDARDIZE(F:F,'Estatística'!$E$2,$M$2)</f>
        <v>2.393852095</v>
      </c>
      <c r="O1877" s="6">
        <f>STANDARDIZE(F:F,'Estatística'!$C$2,$L$2)</f>
        <v>0.8552798177</v>
      </c>
    </row>
    <row r="1878" ht="15.75" customHeight="1">
      <c r="A1878" s="1">
        <v>58.0</v>
      </c>
      <c r="B1878" s="2" t="s">
        <v>145</v>
      </c>
      <c r="C1878" s="2" t="s">
        <v>146</v>
      </c>
      <c r="D1878" s="2" t="s">
        <v>19</v>
      </c>
      <c r="E1878" s="2" t="s">
        <v>20</v>
      </c>
      <c r="F1878" s="3">
        <v>10.32</v>
      </c>
      <c r="G1878" s="4">
        <v>45270.0</v>
      </c>
      <c r="H1878" s="5">
        <f>IFERROR(__xludf.DUMMYFUNCTION("SPLIT(G1878,""/"",TRUE)"),10.0)</f>
        <v>10</v>
      </c>
      <c r="I1878" s="5">
        <f>IFERROR(__xludf.DUMMYFUNCTION("""COMPUTED_VALUE"""),12.0)</f>
        <v>12</v>
      </c>
      <c r="J1878" s="5">
        <f>IFERROR(__xludf.DUMMYFUNCTION("""COMPUTED_VALUE"""),2023.0)</f>
        <v>2023</v>
      </c>
      <c r="N1878" s="6">
        <f>STANDARDIZE(F:F,'Estatística'!$E$2,$M$2)</f>
        <v>-0.8347336657</v>
      </c>
      <c r="O1878" s="6">
        <f>STANDARDIZE(F:F,'Estatística'!$C$2,$L$2)</f>
        <v>0.1142061281</v>
      </c>
    </row>
    <row r="1879" ht="15.75" customHeight="1">
      <c r="A1879" s="1">
        <v>24.0</v>
      </c>
      <c r="B1879" s="2" t="s">
        <v>119</v>
      </c>
      <c r="C1879" s="2" t="s">
        <v>120</v>
      </c>
      <c r="D1879" s="2" t="s">
        <v>19</v>
      </c>
      <c r="E1879" s="2" t="s">
        <v>51</v>
      </c>
      <c r="F1879" s="3">
        <v>59.32</v>
      </c>
      <c r="G1879" s="4">
        <v>45271.0</v>
      </c>
      <c r="H1879" s="5">
        <f>IFERROR(__xludf.DUMMYFUNCTION("SPLIT(G1879,""/"",TRUE)"),11.0)</f>
        <v>11</v>
      </c>
      <c r="I1879" s="5">
        <f>IFERROR(__xludf.DUMMYFUNCTION("""COMPUTED_VALUE"""),12.0)</f>
        <v>12</v>
      </c>
      <c r="J1879" s="5">
        <f>IFERROR(__xludf.DUMMYFUNCTION("""COMPUTED_VALUE"""),2023.0)</f>
        <v>2023</v>
      </c>
      <c r="N1879" s="6">
        <f>STANDARDIZE(F:F,'Estatística'!$E$2,$M$2)</f>
        <v>1.868165741</v>
      </c>
      <c r="O1879" s="6">
        <f>STANDARDIZE(F:F,'Estatística'!$C$2,$L$2)</f>
        <v>0.7346163586</v>
      </c>
    </row>
    <row r="1880" ht="15.75" customHeight="1">
      <c r="A1880" s="1">
        <v>24.0</v>
      </c>
      <c r="B1880" s="2" t="s">
        <v>119</v>
      </c>
      <c r="C1880" s="2" t="s">
        <v>120</v>
      </c>
      <c r="D1880" s="2" t="s">
        <v>25</v>
      </c>
      <c r="E1880" s="2" t="s">
        <v>37</v>
      </c>
      <c r="F1880" s="3">
        <v>14.0</v>
      </c>
      <c r="G1880" s="4">
        <v>45271.0</v>
      </c>
      <c r="H1880" s="5">
        <f>IFERROR(__xludf.DUMMYFUNCTION("SPLIT(G1880,""/"",TRUE)"),11.0)</f>
        <v>11</v>
      </c>
      <c r="I1880" s="5">
        <f>IFERROR(__xludf.DUMMYFUNCTION("""COMPUTED_VALUE"""),12.0)</f>
        <v>12</v>
      </c>
      <c r="J1880" s="5">
        <f>IFERROR(__xludf.DUMMYFUNCTION("""COMPUTED_VALUE"""),2023.0)</f>
        <v>2023</v>
      </c>
      <c r="N1880" s="6">
        <f>STANDARDIZE(F:F,'Estatística'!$E$2,$M$2)</f>
        <v>-0.6317404042</v>
      </c>
      <c r="O1880" s="6">
        <f>STANDARDIZE(F:F,'Estatística'!$C$2,$L$2)</f>
        <v>0.1608002026</v>
      </c>
    </row>
    <row r="1881" ht="15.75" customHeight="1">
      <c r="A1881" s="1">
        <v>64.0</v>
      </c>
      <c r="B1881" s="2" t="s">
        <v>139</v>
      </c>
      <c r="C1881" s="2" t="s">
        <v>140</v>
      </c>
      <c r="D1881" s="2" t="s">
        <v>25</v>
      </c>
      <c r="E1881" s="2" t="s">
        <v>52</v>
      </c>
      <c r="F1881" s="3">
        <v>31.46</v>
      </c>
      <c r="G1881" s="4">
        <v>45271.0</v>
      </c>
      <c r="H1881" s="5">
        <f>IFERROR(__xludf.DUMMYFUNCTION("SPLIT(G1881,""/"",TRUE)"),11.0)</f>
        <v>11</v>
      </c>
      <c r="I1881" s="5">
        <f>IFERROR(__xludf.DUMMYFUNCTION("""COMPUTED_VALUE"""),12.0)</f>
        <v>12</v>
      </c>
      <c r="J1881" s="5">
        <f>IFERROR(__xludf.DUMMYFUNCTION("""COMPUTED_VALUE"""),2023.0)</f>
        <v>2023</v>
      </c>
      <c r="N1881" s="6">
        <f>STANDARDIZE(F:F,'Estatística'!$E$2,$M$2)</f>
        <v>0.331374364</v>
      </c>
      <c r="O1881" s="6">
        <f>STANDARDIZE(F:F,'Estatística'!$C$2,$L$2)</f>
        <v>0.3818688276</v>
      </c>
    </row>
    <row r="1882" ht="15.75" customHeight="1">
      <c r="A1882" s="1">
        <v>92.0</v>
      </c>
      <c r="B1882" s="2" t="s">
        <v>92</v>
      </c>
      <c r="C1882" s="2" t="s">
        <v>177</v>
      </c>
      <c r="D1882" s="2" t="s">
        <v>25</v>
      </c>
      <c r="E1882" s="2" t="s">
        <v>52</v>
      </c>
      <c r="F1882" s="3">
        <v>27.35</v>
      </c>
      <c r="G1882" s="4">
        <v>45271.0</v>
      </c>
      <c r="H1882" s="5">
        <f>IFERROR(__xludf.DUMMYFUNCTION("SPLIT(G1882,""/"",TRUE)"),11.0)</f>
        <v>11</v>
      </c>
      <c r="I1882" s="5">
        <f>IFERROR(__xludf.DUMMYFUNCTION("""COMPUTED_VALUE"""),12.0)</f>
        <v>12</v>
      </c>
      <c r="J1882" s="5">
        <f>IFERROR(__xludf.DUMMYFUNCTION("""COMPUTED_VALUE"""),2023.0)</f>
        <v>2023</v>
      </c>
      <c r="N1882" s="6">
        <f>STANDARDIZE(F:F,'Estatística'!$E$2,$M$2)</f>
        <v>0.1046617812</v>
      </c>
      <c r="O1882" s="6">
        <f>STANDARDIZE(F:F,'Estatística'!$C$2,$L$2)</f>
        <v>0.3298303368</v>
      </c>
    </row>
    <row r="1883" ht="15.75" customHeight="1">
      <c r="A1883" s="1">
        <v>65.0</v>
      </c>
      <c r="B1883" s="2" t="s">
        <v>189</v>
      </c>
      <c r="C1883" s="2" t="s">
        <v>190</v>
      </c>
      <c r="D1883" s="2" t="s">
        <v>25</v>
      </c>
      <c r="E1883" s="2" t="s">
        <v>33</v>
      </c>
      <c r="F1883" s="3">
        <v>27.32</v>
      </c>
      <c r="G1883" s="4">
        <v>45271.0</v>
      </c>
      <c r="H1883" s="5">
        <f>IFERROR(__xludf.DUMMYFUNCTION("SPLIT(G1883,""/"",TRUE)"),11.0)</f>
        <v>11</v>
      </c>
      <c r="I1883" s="5">
        <f>IFERROR(__xludf.DUMMYFUNCTION("""COMPUTED_VALUE"""),12.0)</f>
        <v>12</v>
      </c>
      <c r="J1883" s="5">
        <f>IFERROR(__xludf.DUMMYFUNCTION("""COMPUTED_VALUE"""),2023.0)</f>
        <v>2023</v>
      </c>
      <c r="N1883" s="6">
        <f>STANDARDIZE(F:F,'Estatística'!$E$2,$M$2)</f>
        <v>0.1030069448</v>
      </c>
      <c r="O1883" s="6">
        <f>STANDARDIZE(F:F,'Estatística'!$C$2,$L$2)</f>
        <v>0.3294504938</v>
      </c>
    </row>
    <row r="1884" ht="15.75" customHeight="1">
      <c r="A1884" s="1">
        <v>23.0</v>
      </c>
      <c r="B1884" s="2" t="s">
        <v>215</v>
      </c>
      <c r="C1884" s="2" t="s">
        <v>216</v>
      </c>
      <c r="D1884" s="2" t="s">
        <v>25</v>
      </c>
      <c r="E1884" s="2" t="s">
        <v>57</v>
      </c>
      <c r="F1884" s="3">
        <v>24.93</v>
      </c>
      <c r="G1884" s="4">
        <v>45271.0</v>
      </c>
      <c r="H1884" s="5">
        <f>IFERROR(__xludf.DUMMYFUNCTION("SPLIT(G1884,""/"",TRUE)"),11.0)</f>
        <v>11</v>
      </c>
      <c r="I1884" s="5">
        <f>IFERROR(__xludf.DUMMYFUNCTION("""COMPUTED_VALUE"""),12.0)</f>
        <v>12</v>
      </c>
      <c r="J1884" s="5">
        <f>IFERROR(__xludf.DUMMYFUNCTION("""COMPUTED_VALUE"""),2023.0)</f>
        <v>2023</v>
      </c>
      <c r="N1884" s="6">
        <f>STANDARDIZE(F:F,'Estatística'!$E$2,$M$2)</f>
        <v>-0.02882835282</v>
      </c>
      <c r="O1884" s="6">
        <f>STANDARDIZE(F:F,'Estatística'!$C$2,$L$2)</f>
        <v>0.2991896683</v>
      </c>
    </row>
    <row r="1885" ht="15.75" customHeight="1">
      <c r="A1885" s="1">
        <v>78.0</v>
      </c>
      <c r="B1885" s="2" t="s">
        <v>23</v>
      </c>
      <c r="C1885" s="2" t="s">
        <v>24</v>
      </c>
      <c r="D1885" s="2" t="s">
        <v>19</v>
      </c>
      <c r="E1885" s="2" t="s">
        <v>37</v>
      </c>
      <c r="F1885" s="3">
        <v>16.89</v>
      </c>
      <c r="G1885" s="4">
        <v>45271.0</v>
      </c>
      <c r="H1885" s="5">
        <f>IFERROR(__xludf.DUMMYFUNCTION("SPLIT(G1885,""/"",TRUE)"),11.0)</f>
        <v>11</v>
      </c>
      <c r="I1885" s="5">
        <f>IFERROR(__xludf.DUMMYFUNCTION("""COMPUTED_VALUE"""),12.0)</f>
        <v>12</v>
      </c>
      <c r="J1885" s="5">
        <f>IFERROR(__xludf.DUMMYFUNCTION("""COMPUTED_VALUE"""),2023.0)</f>
        <v>2023</v>
      </c>
      <c r="N1885" s="6">
        <f>STANDARDIZE(F:F,'Estatística'!$E$2,$M$2)</f>
        <v>-0.4723245004</v>
      </c>
      <c r="O1885" s="6">
        <f>STANDARDIZE(F:F,'Estatística'!$C$2,$L$2)</f>
        <v>0.1973917447</v>
      </c>
    </row>
    <row r="1886" ht="15.75" customHeight="1">
      <c r="A1886" s="1">
        <v>29.0</v>
      </c>
      <c r="B1886" s="2" t="s">
        <v>102</v>
      </c>
      <c r="C1886" s="2" t="s">
        <v>103</v>
      </c>
      <c r="D1886" s="2" t="s">
        <v>25</v>
      </c>
      <c r="E1886" s="2" t="s">
        <v>42</v>
      </c>
      <c r="F1886" s="3">
        <v>14.71</v>
      </c>
      <c r="G1886" s="4">
        <v>45272.0</v>
      </c>
      <c r="H1886" s="5">
        <f>IFERROR(__xludf.DUMMYFUNCTION("SPLIT(G1886,""/"",TRUE)"),12.0)</f>
        <v>12</v>
      </c>
      <c r="I1886" s="5">
        <f>IFERROR(__xludf.DUMMYFUNCTION("""COMPUTED_VALUE"""),12.0)</f>
        <v>12</v>
      </c>
      <c r="J1886" s="5">
        <f>IFERROR(__xludf.DUMMYFUNCTION("""COMPUTED_VALUE"""),2023.0)</f>
        <v>2023</v>
      </c>
      <c r="N1886" s="6">
        <f>STANDARDIZE(F:F,'Estatística'!$E$2,$M$2)</f>
        <v>-0.5925759434</v>
      </c>
      <c r="O1886" s="6">
        <f>STANDARDIZE(F:F,'Estatística'!$C$2,$L$2)</f>
        <v>0.1697898202</v>
      </c>
    </row>
    <row r="1887" ht="15.75" customHeight="1">
      <c r="A1887" s="1">
        <v>78.0</v>
      </c>
      <c r="B1887" s="2" t="s">
        <v>23</v>
      </c>
      <c r="C1887" s="2" t="s">
        <v>24</v>
      </c>
      <c r="D1887" s="2" t="s">
        <v>19</v>
      </c>
      <c r="E1887" s="2" t="s">
        <v>21</v>
      </c>
      <c r="F1887" s="3">
        <v>14.96</v>
      </c>
      <c r="G1887" s="4">
        <v>45272.0</v>
      </c>
      <c r="H1887" s="5">
        <f>IFERROR(__xludf.DUMMYFUNCTION("SPLIT(G1887,""/"",TRUE)"),12.0)</f>
        <v>12</v>
      </c>
      <c r="I1887" s="5">
        <f>IFERROR(__xludf.DUMMYFUNCTION("""COMPUTED_VALUE"""),12.0)</f>
        <v>12</v>
      </c>
      <c r="J1887" s="5">
        <f>IFERROR(__xludf.DUMMYFUNCTION("""COMPUTED_VALUE"""),2023.0)</f>
        <v>2023</v>
      </c>
      <c r="N1887" s="6">
        <f>STANDARDIZE(F:F,'Estatística'!$E$2,$M$2)</f>
        <v>-0.5787856403</v>
      </c>
      <c r="O1887" s="6">
        <f>STANDARDIZE(F:F,'Estatística'!$C$2,$L$2)</f>
        <v>0.1729551785</v>
      </c>
    </row>
    <row r="1888" ht="15.75" customHeight="1">
      <c r="A1888" s="1">
        <v>76.0</v>
      </c>
      <c r="B1888" s="2" t="s">
        <v>193</v>
      </c>
      <c r="C1888" s="2" t="s">
        <v>194</v>
      </c>
      <c r="D1888" s="2" t="s">
        <v>25</v>
      </c>
      <c r="E1888" s="2" t="s">
        <v>70</v>
      </c>
      <c r="F1888" s="3">
        <v>11.71</v>
      </c>
      <c r="G1888" s="4">
        <v>45272.0</v>
      </c>
      <c r="H1888" s="5">
        <f>IFERROR(__xludf.DUMMYFUNCTION("SPLIT(G1888,""/"",TRUE)"),12.0)</f>
        <v>12</v>
      </c>
      <c r="I1888" s="5">
        <f>IFERROR(__xludf.DUMMYFUNCTION("""COMPUTED_VALUE"""),12.0)</f>
        <v>12</v>
      </c>
      <c r="J1888" s="5">
        <f>IFERROR(__xludf.DUMMYFUNCTION("""COMPUTED_VALUE"""),2023.0)</f>
        <v>2023</v>
      </c>
      <c r="N1888" s="6">
        <f>STANDARDIZE(F:F,'Estatística'!$E$2,$M$2)</f>
        <v>-0.7580595805</v>
      </c>
      <c r="O1888" s="6">
        <f>STANDARDIZE(F:F,'Estatística'!$C$2,$L$2)</f>
        <v>0.1318055204</v>
      </c>
    </row>
    <row r="1889" ht="15.75" customHeight="1">
      <c r="A1889" s="1">
        <v>17.0</v>
      </c>
      <c r="B1889" s="2" t="s">
        <v>180</v>
      </c>
      <c r="C1889" s="2" t="s">
        <v>181</v>
      </c>
      <c r="D1889" s="2" t="s">
        <v>19</v>
      </c>
      <c r="E1889" s="2" t="s">
        <v>44</v>
      </c>
      <c r="F1889" s="3">
        <v>26.62</v>
      </c>
      <c r="G1889" s="4">
        <v>45272.0</v>
      </c>
      <c r="H1889" s="5">
        <f>IFERROR(__xludf.DUMMYFUNCTION("SPLIT(G1889,""/"",TRUE)"),12.0)</f>
        <v>12</v>
      </c>
      <c r="I1889" s="5">
        <f>IFERROR(__xludf.DUMMYFUNCTION("""COMPUTED_VALUE"""),12.0)</f>
        <v>12</v>
      </c>
      <c r="J1889" s="5">
        <f>IFERROR(__xludf.DUMMYFUNCTION("""COMPUTED_VALUE"""),2023.0)</f>
        <v>2023</v>
      </c>
      <c r="N1889" s="6">
        <f>STANDARDIZE(F:F,'Estatística'!$E$2,$M$2)</f>
        <v>0.06439409611</v>
      </c>
      <c r="O1889" s="6">
        <f>STANDARDIZE(F:F,'Estatística'!$C$2,$L$2)</f>
        <v>0.3205874905</v>
      </c>
    </row>
    <row r="1890" ht="15.75" customHeight="1">
      <c r="A1890" s="1">
        <v>47.0</v>
      </c>
      <c r="B1890" s="2" t="s">
        <v>100</v>
      </c>
      <c r="C1890" s="2" t="s">
        <v>101</v>
      </c>
      <c r="D1890" s="2" t="s">
        <v>19</v>
      </c>
      <c r="E1890" s="2" t="s">
        <v>21</v>
      </c>
      <c r="F1890" s="3">
        <v>14.78</v>
      </c>
      <c r="G1890" s="4">
        <v>45272.0</v>
      </c>
      <c r="H1890" s="5">
        <f>IFERROR(__xludf.DUMMYFUNCTION("SPLIT(G1890,""/"",TRUE)"),12.0)</f>
        <v>12</v>
      </c>
      <c r="I1890" s="5">
        <f>IFERROR(__xludf.DUMMYFUNCTION("""COMPUTED_VALUE"""),12.0)</f>
        <v>12</v>
      </c>
      <c r="J1890" s="5">
        <f>IFERROR(__xludf.DUMMYFUNCTION("""COMPUTED_VALUE"""),2023.0)</f>
        <v>2023</v>
      </c>
      <c r="N1890" s="6">
        <f>STANDARDIZE(F:F,'Estatística'!$E$2,$M$2)</f>
        <v>-0.5887146585</v>
      </c>
      <c r="O1890" s="6">
        <f>STANDARDIZE(F:F,'Estatística'!$C$2,$L$2)</f>
        <v>0.1706761205</v>
      </c>
    </row>
    <row r="1891" ht="15.75" customHeight="1">
      <c r="A1891" s="1">
        <v>45.0</v>
      </c>
      <c r="B1891" s="2" t="s">
        <v>201</v>
      </c>
      <c r="C1891" s="2" t="s">
        <v>202</v>
      </c>
      <c r="D1891" s="2" t="s">
        <v>19</v>
      </c>
      <c r="E1891" s="2" t="s">
        <v>27</v>
      </c>
      <c r="F1891" s="3">
        <v>10.99</v>
      </c>
      <c r="G1891" s="4">
        <v>45272.0</v>
      </c>
      <c r="H1891" s="5">
        <f>IFERROR(__xludf.DUMMYFUNCTION("SPLIT(G1891,""/"",TRUE)"),12.0)</f>
        <v>12</v>
      </c>
      <c r="I1891" s="5">
        <f>IFERROR(__xludf.DUMMYFUNCTION("""COMPUTED_VALUE"""),12.0)</f>
        <v>12</v>
      </c>
      <c r="J1891" s="5">
        <f>IFERROR(__xludf.DUMMYFUNCTION("""COMPUTED_VALUE"""),2023.0)</f>
        <v>2023</v>
      </c>
      <c r="N1891" s="6">
        <f>STANDARDIZE(F:F,'Estatística'!$E$2,$M$2)</f>
        <v>-0.7977756534</v>
      </c>
      <c r="O1891" s="6">
        <f>STANDARDIZE(F:F,'Estatística'!$C$2,$L$2)</f>
        <v>0.1226892884</v>
      </c>
    </row>
    <row r="1892" ht="15.75" customHeight="1">
      <c r="A1892" s="1">
        <v>23.0</v>
      </c>
      <c r="B1892" s="2" t="s">
        <v>215</v>
      </c>
      <c r="C1892" s="2" t="s">
        <v>216</v>
      </c>
      <c r="D1892" s="2" t="s">
        <v>25</v>
      </c>
      <c r="E1892" s="2" t="s">
        <v>37</v>
      </c>
      <c r="F1892" s="3">
        <v>14.26</v>
      </c>
      <c r="G1892" s="4">
        <v>45272.0</v>
      </c>
      <c r="H1892" s="5">
        <f>IFERROR(__xludf.DUMMYFUNCTION("SPLIT(G1892,""/"",TRUE)"),12.0)</f>
        <v>12</v>
      </c>
      <c r="I1892" s="5">
        <f>IFERROR(__xludf.DUMMYFUNCTION("""COMPUTED_VALUE"""),12.0)</f>
        <v>12</v>
      </c>
      <c r="J1892" s="5">
        <f>IFERROR(__xludf.DUMMYFUNCTION("""COMPUTED_VALUE"""),2023.0)</f>
        <v>2023</v>
      </c>
      <c r="N1892" s="6">
        <f>STANDARDIZE(F:F,'Estatística'!$E$2,$M$2)</f>
        <v>-0.6173984889</v>
      </c>
      <c r="O1892" s="6">
        <f>STANDARDIZE(F:F,'Estatística'!$C$2,$L$2)</f>
        <v>0.1640921752</v>
      </c>
    </row>
    <row r="1893" ht="15.75" customHeight="1">
      <c r="A1893" s="1">
        <v>92.0</v>
      </c>
      <c r="B1893" s="2" t="s">
        <v>92</v>
      </c>
      <c r="C1893" s="2" t="s">
        <v>177</v>
      </c>
      <c r="D1893" s="2" t="s">
        <v>25</v>
      </c>
      <c r="E1893" s="2" t="s">
        <v>52</v>
      </c>
      <c r="F1893" s="3">
        <v>25.34</v>
      </c>
      <c r="G1893" s="4">
        <v>45272.0</v>
      </c>
      <c r="H1893" s="5">
        <f>IFERROR(__xludf.DUMMYFUNCTION("SPLIT(G1893,""/"",TRUE)"),12.0)</f>
        <v>12</v>
      </c>
      <c r="I1893" s="5">
        <f>IFERROR(__xludf.DUMMYFUNCTION("""COMPUTED_VALUE"""),12.0)</f>
        <v>12</v>
      </c>
      <c r="J1893" s="5">
        <f>IFERROR(__xludf.DUMMYFUNCTION("""COMPUTED_VALUE"""),2023.0)</f>
        <v>2023</v>
      </c>
      <c r="N1893" s="6">
        <f>STANDARDIZE(F:F,'Estatística'!$E$2,$M$2)</f>
        <v>-0.006212255739</v>
      </c>
      <c r="O1893" s="6">
        <f>STANDARDIZE(F:F,'Estatística'!$C$2,$L$2)</f>
        <v>0.3043808559</v>
      </c>
    </row>
    <row r="1894" ht="15.75" customHeight="1">
      <c r="A1894" s="1">
        <v>43.0</v>
      </c>
      <c r="B1894" s="2" t="s">
        <v>77</v>
      </c>
      <c r="C1894" s="2" t="s">
        <v>78</v>
      </c>
      <c r="D1894" s="2" t="s">
        <v>19</v>
      </c>
      <c r="E1894" s="2" t="s">
        <v>38</v>
      </c>
      <c r="F1894" s="3">
        <v>5.36</v>
      </c>
      <c r="G1894" s="4">
        <v>45272.0</v>
      </c>
      <c r="H1894" s="5">
        <f>IFERROR(__xludf.DUMMYFUNCTION("SPLIT(G1894,""/"",TRUE)"),12.0)</f>
        <v>12</v>
      </c>
      <c r="I1894" s="5">
        <f>IFERROR(__xludf.DUMMYFUNCTION("""COMPUTED_VALUE"""),12.0)</f>
        <v>12</v>
      </c>
      <c r="J1894" s="5">
        <f>IFERROR(__xludf.DUMMYFUNCTION("""COMPUTED_VALUE"""),2023.0)</f>
        <v>2023</v>
      </c>
      <c r="N1894" s="6">
        <f>STANDARDIZE(F:F,'Estatística'!$E$2,$M$2)</f>
        <v>-1.108333279</v>
      </c>
      <c r="O1894" s="6">
        <f>STANDARDIZE(F:F,'Estatística'!$C$2,$L$2)</f>
        <v>0.05140541909</v>
      </c>
    </row>
    <row r="1895" ht="15.75" customHeight="1">
      <c r="A1895" s="1">
        <v>51.0</v>
      </c>
      <c r="B1895" s="2" t="s">
        <v>213</v>
      </c>
      <c r="C1895" s="2" t="s">
        <v>214</v>
      </c>
      <c r="D1895" s="2" t="s">
        <v>19</v>
      </c>
      <c r="E1895" s="2" t="s">
        <v>32</v>
      </c>
      <c r="F1895" s="3">
        <v>52.79</v>
      </c>
      <c r="G1895" s="4">
        <v>45272.0</v>
      </c>
      <c r="H1895" s="5">
        <f>IFERROR(__xludf.DUMMYFUNCTION("SPLIT(G1895,""/"",TRUE)"),12.0)</f>
        <v>12</v>
      </c>
      <c r="I1895" s="5">
        <f>IFERROR(__xludf.DUMMYFUNCTION("""COMPUTED_VALUE"""),12.0)</f>
        <v>12</v>
      </c>
      <c r="J1895" s="5">
        <f>IFERROR(__xludf.DUMMYFUNCTION("""COMPUTED_VALUE"""),2023.0)</f>
        <v>2023</v>
      </c>
      <c r="N1895" s="6">
        <f>STANDARDIZE(F:F,'Estatística'!$E$2,$M$2)</f>
        <v>1.507963024</v>
      </c>
      <c r="O1895" s="6">
        <f>STANDARDIZE(F:F,'Estatística'!$C$2,$L$2)</f>
        <v>0.6519371993</v>
      </c>
    </row>
    <row r="1896" ht="15.75" customHeight="1">
      <c r="A1896" s="1">
        <v>14.0</v>
      </c>
      <c r="B1896" s="2" t="s">
        <v>151</v>
      </c>
      <c r="C1896" s="2" t="s">
        <v>152</v>
      </c>
      <c r="D1896" s="2" t="s">
        <v>25</v>
      </c>
      <c r="E1896" s="2" t="s">
        <v>27</v>
      </c>
      <c r="F1896" s="3">
        <v>12.26</v>
      </c>
      <c r="G1896" s="4">
        <v>45273.0</v>
      </c>
      <c r="H1896" s="5">
        <f>IFERROR(__xludf.DUMMYFUNCTION("SPLIT(G1896,""/"",TRUE)"),13.0)</f>
        <v>13</v>
      </c>
      <c r="I1896" s="5">
        <f>IFERROR(__xludf.DUMMYFUNCTION("""COMPUTED_VALUE"""),12.0)</f>
        <v>12</v>
      </c>
      <c r="J1896" s="5">
        <f>IFERROR(__xludf.DUMMYFUNCTION("""COMPUTED_VALUE"""),2023.0)</f>
        <v>2023</v>
      </c>
      <c r="N1896" s="6">
        <f>STANDARDIZE(F:F,'Estatística'!$E$2,$M$2)</f>
        <v>-0.7277209137</v>
      </c>
      <c r="O1896" s="6">
        <f>STANDARDIZE(F:F,'Estatística'!$C$2,$L$2)</f>
        <v>0.1387693087</v>
      </c>
    </row>
    <row r="1897" ht="15.75" customHeight="1">
      <c r="A1897" s="1">
        <v>14.0</v>
      </c>
      <c r="B1897" s="2" t="s">
        <v>151</v>
      </c>
      <c r="C1897" s="2" t="s">
        <v>152</v>
      </c>
      <c r="D1897" s="2" t="s">
        <v>19</v>
      </c>
      <c r="E1897" s="2" t="s">
        <v>52</v>
      </c>
      <c r="F1897" s="3">
        <v>26.01</v>
      </c>
      <c r="G1897" s="4">
        <v>45273.0</v>
      </c>
      <c r="H1897" s="5">
        <f>IFERROR(__xludf.DUMMYFUNCTION("SPLIT(G1897,""/"",TRUE)"),13.0)</f>
        <v>13</v>
      </c>
      <c r="I1897" s="5">
        <f>IFERROR(__xludf.DUMMYFUNCTION("""COMPUTED_VALUE"""),12.0)</f>
        <v>12</v>
      </c>
      <c r="J1897" s="5">
        <f>IFERROR(__xludf.DUMMYFUNCTION("""COMPUTED_VALUE"""),2023.0)</f>
        <v>2023</v>
      </c>
      <c r="N1897" s="6">
        <f>STANDARDIZE(F:F,'Estatística'!$E$2,$M$2)</f>
        <v>0.03074575656</v>
      </c>
      <c r="O1897" s="6">
        <f>STANDARDIZE(F:F,'Estatística'!$C$2,$L$2)</f>
        <v>0.3128640162</v>
      </c>
    </row>
    <row r="1898" ht="15.75" customHeight="1">
      <c r="A1898" s="1">
        <v>64.0</v>
      </c>
      <c r="B1898" s="2" t="s">
        <v>139</v>
      </c>
      <c r="C1898" s="2" t="s">
        <v>140</v>
      </c>
      <c r="D1898" s="2" t="s">
        <v>25</v>
      </c>
      <c r="E1898" s="2" t="s">
        <v>70</v>
      </c>
      <c r="F1898" s="3">
        <v>11.81</v>
      </c>
      <c r="G1898" s="4">
        <v>45273.0</v>
      </c>
      <c r="H1898" s="5">
        <f>IFERROR(__xludf.DUMMYFUNCTION("SPLIT(G1898,""/"",TRUE)"),13.0)</f>
        <v>13</v>
      </c>
      <c r="I1898" s="5">
        <f>IFERROR(__xludf.DUMMYFUNCTION("""COMPUTED_VALUE"""),12.0)</f>
        <v>12</v>
      </c>
      <c r="J1898" s="5">
        <f>IFERROR(__xludf.DUMMYFUNCTION("""COMPUTED_VALUE"""),2023.0)</f>
        <v>2023</v>
      </c>
      <c r="N1898" s="6">
        <f>STANDARDIZE(F:F,'Estatística'!$E$2,$M$2)</f>
        <v>-0.7525434593</v>
      </c>
      <c r="O1898" s="6">
        <f>STANDARDIZE(F:F,'Estatística'!$C$2,$L$2)</f>
        <v>0.1330716637</v>
      </c>
    </row>
    <row r="1899" ht="15.75" customHeight="1">
      <c r="A1899" s="1">
        <v>67.0</v>
      </c>
      <c r="B1899" s="2" t="s">
        <v>184</v>
      </c>
      <c r="C1899" s="2" t="s">
        <v>185</v>
      </c>
      <c r="D1899" s="2" t="s">
        <v>25</v>
      </c>
      <c r="E1899" s="2" t="s">
        <v>33</v>
      </c>
      <c r="F1899" s="3">
        <v>33.32</v>
      </c>
      <c r="G1899" s="4">
        <v>45273.0</v>
      </c>
      <c r="H1899" s="5">
        <f>IFERROR(__xludf.DUMMYFUNCTION("SPLIT(G1899,""/"",TRUE)"),13.0)</f>
        <v>13</v>
      </c>
      <c r="I1899" s="5">
        <f>IFERROR(__xludf.DUMMYFUNCTION("""COMPUTED_VALUE"""),12.0)</f>
        <v>12</v>
      </c>
      <c r="J1899" s="5">
        <f>IFERROR(__xludf.DUMMYFUNCTION("""COMPUTED_VALUE"""),2023.0)</f>
        <v>2023</v>
      </c>
      <c r="N1899" s="6">
        <f>STANDARDIZE(F:F,'Estatística'!$E$2,$M$2)</f>
        <v>0.4339742191</v>
      </c>
      <c r="O1899" s="6">
        <f>STANDARDIZE(F:F,'Estatística'!$C$2,$L$2)</f>
        <v>0.4054190934</v>
      </c>
    </row>
    <row r="1900" ht="15.75" customHeight="1">
      <c r="A1900" s="1">
        <v>60.0</v>
      </c>
      <c r="B1900" s="2" t="s">
        <v>58</v>
      </c>
      <c r="C1900" s="2" t="s">
        <v>59</v>
      </c>
      <c r="D1900" s="2" t="s">
        <v>19</v>
      </c>
      <c r="E1900" s="2" t="s">
        <v>31</v>
      </c>
      <c r="F1900" s="3">
        <v>12.13</v>
      </c>
      <c r="G1900" s="4">
        <v>45273.0</v>
      </c>
      <c r="H1900" s="5">
        <f>IFERROR(__xludf.DUMMYFUNCTION("SPLIT(G1900,""/"",TRUE)"),13.0)</f>
        <v>13</v>
      </c>
      <c r="I1900" s="5">
        <f>IFERROR(__xludf.DUMMYFUNCTION("""COMPUTED_VALUE"""),12.0)</f>
        <v>12</v>
      </c>
      <c r="J1900" s="5">
        <f>IFERROR(__xludf.DUMMYFUNCTION("""COMPUTED_VALUE"""),2023.0)</f>
        <v>2023</v>
      </c>
      <c r="N1900" s="6">
        <f>STANDARDIZE(F:F,'Estatística'!$E$2,$M$2)</f>
        <v>-0.7348918713</v>
      </c>
      <c r="O1900" s="6">
        <f>STANDARDIZE(F:F,'Estatística'!$C$2,$L$2)</f>
        <v>0.1371233224</v>
      </c>
    </row>
    <row r="1901" ht="15.75" customHeight="1">
      <c r="A1901" s="1">
        <v>100.0</v>
      </c>
      <c r="B1901" s="2" t="s">
        <v>46</v>
      </c>
      <c r="C1901" s="2" t="s">
        <v>47</v>
      </c>
      <c r="D1901" s="2" t="s">
        <v>19</v>
      </c>
      <c r="E1901" s="2" t="s">
        <v>27</v>
      </c>
      <c r="F1901" s="3">
        <v>13.22</v>
      </c>
      <c r="G1901" s="4">
        <v>45273.0</v>
      </c>
      <c r="H1901" s="5">
        <f>IFERROR(__xludf.DUMMYFUNCTION("SPLIT(G1901,""/"",TRUE)"),13.0)</f>
        <v>13</v>
      </c>
      <c r="I1901" s="5">
        <f>IFERROR(__xludf.DUMMYFUNCTION("""COMPUTED_VALUE"""),12.0)</f>
        <v>12</v>
      </c>
      <c r="J1901" s="5">
        <f>IFERROR(__xludf.DUMMYFUNCTION("""COMPUTED_VALUE"""),2023.0)</f>
        <v>2023</v>
      </c>
      <c r="N1901" s="6">
        <f>STANDARDIZE(F:F,'Estatística'!$E$2,$M$2)</f>
        <v>-0.6747661498</v>
      </c>
      <c r="O1901" s="6">
        <f>STANDARDIZE(F:F,'Estatística'!$C$2,$L$2)</f>
        <v>0.1509242846</v>
      </c>
    </row>
    <row r="1902" ht="15.75" customHeight="1">
      <c r="A1902" s="1">
        <v>68.0</v>
      </c>
      <c r="B1902" s="2" t="s">
        <v>39</v>
      </c>
      <c r="C1902" s="2" t="s">
        <v>40</v>
      </c>
      <c r="D1902" s="2" t="s">
        <v>25</v>
      </c>
      <c r="E1902" s="2" t="s">
        <v>42</v>
      </c>
      <c r="F1902" s="3">
        <v>10.24</v>
      </c>
      <c r="G1902" s="4">
        <v>45274.0</v>
      </c>
      <c r="H1902" s="5">
        <f>IFERROR(__xludf.DUMMYFUNCTION("SPLIT(G1902,""/"",TRUE)"),14.0)</f>
        <v>14</v>
      </c>
      <c r="I1902" s="5">
        <f>IFERROR(__xludf.DUMMYFUNCTION("""COMPUTED_VALUE"""),12.0)</f>
        <v>12</v>
      </c>
      <c r="J1902" s="5">
        <f>IFERROR(__xludf.DUMMYFUNCTION("""COMPUTED_VALUE"""),2023.0)</f>
        <v>2023</v>
      </c>
      <c r="N1902" s="6">
        <f>STANDARDIZE(F:F,'Estatística'!$E$2,$M$2)</f>
        <v>-0.8391465627</v>
      </c>
      <c r="O1902" s="6">
        <f>STANDARDIZE(F:F,'Estatística'!$C$2,$L$2)</f>
        <v>0.1131932135</v>
      </c>
    </row>
    <row r="1903" ht="15.75" customHeight="1">
      <c r="A1903" s="1">
        <v>5.0</v>
      </c>
      <c r="B1903" s="2" t="s">
        <v>147</v>
      </c>
      <c r="C1903" s="2" t="s">
        <v>148</v>
      </c>
      <c r="D1903" s="2" t="s">
        <v>19</v>
      </c>
      <c r="E1903" s="2" t="s">
        <v>20</v>
      </c>
      <c r="F1903" s="3">
        <v>10.26</v>
      </c>
      <c r="G1903" s="4">
        <v>45274.0</v>
      </c>
      <c r="H1903" s="5">
        <f>IFERROR(__xludf.DUMMYFUNCTION("SPLIT(G1903,""/"",TRUE)"),14.0)</f>
        <v>14</v>
      </c>
      <c r="I1903" s="5">
        <f>IFERROR(__xludf.DUMMYFUNCTION("""COMPUTED_VALUE"""),12.0)</f>
        <v>12</v>
      </c>
      <c r="J1903" s="5">
        <f>IFERROR(__xludf.DUMMYFUNCTION("""COMPUTED_VALUE"""),2023.0)</f>
        <v>2023</v>
      </c>
      <c r="N1903" s="6">
        <f>STANDARDIZE(F:F,'Estatística'!$E$2,$M$2)</f>
        <v>-0.8380433385</v>
      </c>
      <c r="O1903" s="6">
        <f>STANDARDIZE(F:F,'Estatística'!$C$2,$L$2)</f>
        <v>0.1134464421</v>
      </c>
    </row>
    <row r="1904" ht="15.75" customHeight="1">
      <c r="A1904" s="1">
        <v>57.0</v>
      </c>
      <c r="B1904" s="2" t="s">
        <v>75</v>
      </c>
      <c r="C1904" s="2" t="s">
        <v>170</v>
      </c>
      <c r="D1904" s="2" t="s">
        <v>25</v>
      </c>
      <c r="E1904" s="2" t="s">
        <v>52</v>
      </c>
      <c r="F1904" s="3">
        <v>27.19</v>
      </c>
      <c r="G1904" s="4">
        <v>45274.0</v>
      </c>
      <c r="H1904" s="5">
        <f>IFERROR(__xludf.DUMMYFUNCTION("SPLIT(G1904,""/"",TRUE)"),14.0)</f>
        <v>14</v>
      </c>
      <c r="I1904" s="5">
        <f>IFERROR(__xludf.DUMMYFUNCTION("""COMPUTED_VALUE"""),12.0)</f>
        <v>12</v>
      </c>
      <c r="J1904" s="5">
        <f>IFERROR(__xludf.DUMMYFUNCTION("""COMPUTED_VALUE"""),2023.0)</f>
        <v>2023</v>
      </c>
      <c r="N1904" s="6">
        <f>STANDARDIZE(F:F,'Estatística'!$E$2,$M$2)</f>
        <v>0.09583598717</v>
      </c>
      <c r="O1904" s="6">
        <f>STANDARDIZE(F:F,'Estatística'!$C$2,$L$2)</f>
        <v>0.3278045075</v>
      </c>
    </row>
    <row r="1905" ht="15.75" customHeight="1">
      <c r="A1905" s="1">
        <v>67.0</v>
      </c>
      <c r="B1905" s="2" t="s">
        <v>184</v>
      </c>
      <c r="C1905" s="2" t="s">
        <v>185</v>
      </c>
      <c r="D1905" s="2" t="s">
        <v>25</v>
      </c>
      <c r="E1905" s="2" t="s">
        <v>42</v>
      </c>
      <c r="F1905" s="3">
        <v>15.24</v>
      </c>
      <c r="G1905" s="4">
        <v>45275.0</v>
      </c>
      <c r="H1905" s="5">
        <f>IFERROR(__xludf.DUMMYFUNCTION("SPLIT(G1905,""/"",TRUE)"),15.0)</f>
        <v>15</v>
      </c>
      <c r="I1905" s="5">
        <f>IFERROR(__xludf.DUMMYFUNCTION("""COMPUTED_VALUE"""),12.0)</f>
        <v>12</v>
      </c>
      <c r="J1905" s="5">
        <f>IFERROR(__xludf.DUMMYFUNCTION("""COMPUTED_VALUE"""),2023.0)</f>
        <v>2023</v>
      </c>
      <c r="N1905" s="6">
        <f>STANDARDIZE(F:F,'Estatística'!$E$2,$M$2)</f>
        <v>-0.5633405008</v>
      </c>
      <c r="O1905" s="6">
        <f>STANDARDIZE(F:F,'Estatística'!$C$2,$L$2)</f>
        <v>0.1765003798</v>
      </c>
    </row>
    <row r="1906" ht="15.75" customHeight="1">
      <c r="A1906" s="1">
        <v>12.0</v>
      </c>
      <c r="B1906" s="2" t="s">
        <v>168</v>
      </c>
      <c r="C1906" s="2" t="s">
        <v>169</v>
      </c>
      <c r="D1906" s="2" t="s">
        <v>25</v>
      </c>
      <c r="E1906" s="2" t="s">
        <v>33</v>
      </c>
      <c r="F1906" s="3">
        <v>27.42</v>
      </c>
      <c r="G1906" s="4">
        <v>45275.0</v>
      </c>
      <c r="H1906" s="5">
        <f>IFERROR(__xludf.DUMMYFUNCTION("SPLIT(G1906,""/"",TRUE)"),15.0)</f>
        <v>15</v>
      </c>
      <c r="I1906" s="5">
        <f>IFERROR(__xludf.DUMMYFUNCTION("""COMPUTED_VALUE"""),12.0)</f>
        <v>12</v>
      </c>
      <c r="J1906" s="5">
        <f>IFERROR(__xludf.DUMMYFUNCTION("""COMPUTED_VALUE"""),2023.0)</f>
        <v>2023</v>
      </c>
      <c r="N1906" s="6">
        <f>STANDARDIZE(F:F,'Estatística'!$E$2,$M$2)</f>
        <v>0.108523066</v>
      </c>
      <c r="O1906" s="6">
        <f>STANDARDIZE(F:F,'Estatística'!$C$2,$L$2)</f>
        <v>0.3307166371</v>
      </c>
    </row>
    <row r="1907" ht="15.75" customHeight="1">
      <c r="A1907" s="1">
        <v>33.0</v>
      </c>
      <c r="B1907" s="2" t="s">
        <v>171</v>
      </c>
      <c r="C1907" s="2" t="s">
        <v>172</v>
      </c>
      <c r="D1907" s="2" t="s">
        <v>19</v>
      </c>
      <c r="E1907" s="2" t="s">
        <v>52</v>
      </c>
      <c r="F1907" s="3">
        <v>29.78</v>
      </c>
      <c r="G1907" s="4">
        <v>45275.0</v>
      </c>
      <c r="H1907" s="5">
        <f>IFERROR(__xludf.DUMMYFUNCTION("SPLIT(G1907,""/"",TRUE)"),15.0)</f>
        <v>15</v>
      </c>
      <c r="I1907" s="5">
        <f>IFERROR(__xludf.DUMMYFUNCTION("""COMPUTED_VALUE"""),12.0)</f>
        <v>12</v>
      </c>
      <c r="J1907" s="5">
        <f>IFERROR(__xludf.DUMMYFUNCTION("""COMPUTED_VALUE"""),2023.0)</f>
        <v>2023</v>
      </c>
      <c r="N1907" s="6">
        <f>STANDARDIZE(F:F,'Estatística'!$E$2,$M$2)</f>
        <v>0.2387035272</v>
      </c>
      <c r="O1907" s="6">
        <f>STANDARDIZE(F:F,'Estatística'!$C$2,$L$2)</f>
        <v>0.3605976197</v>
      </c>
    </row>
    <row r="1908" ht="15.75" customHeight="1">
      <c r="A1908" s="1">
        <v>90.0</v>
      </c>
      <c r="B1908" s="2" t="s">
        <v>199</v>
      </c>
      <c r="C1908" s="2" t="s">
        <v>200</v>
      </c>
      <c r="D1908" s="2" t="s">
        <v>19</v>
      </c>
      <c r="E1908" s="2" t="s">
        <v>27</v>
      </c>
      <c r="F1908" s="3">
        <v>10.44</v>
      </c>
      <c r="G1908" s="4">
        <v>45275.0</v>
      </c>
      <c r="H1908" s="5">
        <f>IFERROR(__xludf.DUMMYFUNCTION("SPLIT(G1908,""/"",TRUE)"),15.0)</f>
        <v>15</v>
      </c>
      <c r="I1908" s="5">
        <f>IFERROR(__xludf.DUMMYFUNCTION("""COMPUTED_VALUE"""),12.0)</f>
        <v>12</v>
      </c>
      <c r="J1908" s="5">
        <f>IFERROR(__xludf.DUMMYFUNCTION("""COMPUTED_VALUE"""),2023.0)</f>
        <v>2023</v>
      </c>
      <c r="N1908" s="6">
        <f>STANDARDIZE(F:F,'Estatística'!$E$2,$M$2)</f>
        <v>-0.8281143203</v>
      </c>
      <c r="O1908" s="6">
        <f>STANDARDIZE(F:F,'Estatística'!$C$2,$L$2)</f>
        <v>0.1157255001</v>
      </c>
    </row>
    <row r="1909" ht="15.75" customHeight="1">
      <c r="A1909" s="1">
        <v>97.0</v>
      </c>
      <c r="B1909" s="2" t="s">
        <v>60</v>
      </c>
      <c r="C1909" s="2" t="s">
        <v>61</v>
      </c>
      <c r="D1909" s="2" t="s">
        <v>19</v>
      </c>
      <c r="E1909" s="2" t="s">
        <v>21</v>
      </c>
      <c r="F1909" s="3">
        <v>12.13</v>
      </c>
      <c r="G1909" s="4">
        <v>45275.0</v>
      </c>
      <c r="H1909" s="5">
        <f>IFERROR(__xludf.DUMMYFUNCTION("SPLIT(G1909,""/"",TRUE)"),15.0)</f>
        <v>15</v>
      </c>
      <c r="I1909" s="5">
        <f>IFERROR(__xludf.DUMMYFUNCTION("""COMPUTED_VALUE"""),12.0)</f>
        <v>12</v>
      </c>
      <c r="J1909" s="5">
        <f>IFERROR(__xludf.DUMMYFUNCTION("""COMPUTED_VALUE"""),2023.0)</f>
        <v>2023</v>
      </c>
      <c r="N1909" s="6">
        <f>STANDARDIZE(F:F,'Estatística'!$E$2,$M$2)</f>
        <v>-0.7348918713</v>
      </c>
      <c r="O1909" s="6">
        <f>STANDARDIZE(F:F,'Estatística'!$C$2,$L$2)</f>
        <v>0.1371233224</v>
      </c>
    </row>
    <row r="1910" ht="15.75" customHeight="1">
      <c r="A1910" s="1">
        <v>31.0</v>
      </c>
      <c r="B1910" s="2" t="s">
        <v>209</v>
      </c>
      <c r="C1910" s="2" t="s">
        <v>210</v>
      </c>
      <c r="D1910" s="2" t="s">
        <v>19</v>
      </c>
      <c r="E1910" s="2" t="s">
        <v>70</v>
      </c>
      <c r="F1910" s="3">
        <v>11.64</v>
      </c>
      <c r="G1910" s="4">
        <v>45275.0</v>
      </c>
      <c r="H1910" s="5">
        <f>IFERROR(__xludf.DUMMYFUNCTION("SPLIT(G1910,""/"",TRUE)"),15.0)</f>
        <v>15</v>
      </c>
      <c r="I1910" s="5">
        <f>IFERROR(__xludf.DUMMYFUNCTION("""COMPUTED_VALUE"""),12.0)</f>
        <v>12</v>
      </c>
      <c r="J1910" s="5">
        <f>IFERROR(__xludf.DUMMYFUNCTION("""COMPUTED_VALUE"""),2023.0)</f>
        <v>2023</v>
      </c>
      <c r="N1910" s="6">
        <f>STANDARDIZE(F:F,'Estatística'!$E$2,$M$2)</f>
        <v>-0.7619208654</v>
      </c>
      <c r="O1910" s="6">
        <f>STANDARDIZE(F:F,'Estatística'!$C$2,$L$2)</f>
        <v>0.1309192201</v>
      </c>
    </row>
    <row r="1911" ht="15.75" customHeight="1">
      <c r="A1911" s="1">
        <v>33.0</v>
      </c>
      <c r="B1911" s="2" t="s">
        <v>171</v>
      </c>
      <c r="C1911" s="2" t="s">
        <v>172</v>
      </c>
      <c r="D1911" s="2" t="s">
        <v>25</v>
      </c>
      <c r="E1911" s="2" t="s">
        <v>70</v>
      </c>
      <c r="F1911" s="3">
        <v>11.45</v>
      </c>
      <c r="G1911" s="4">
        <v>45275.0</v>
      </c>
      <c r="H1911" s="5">
        <f>IFERROR(__xludf.DUMMYFUNCTION("SPLIT(G1911,""/"",TRUE)"),15.0)</f>
        <v>15</v>
      </c>
      <c r="I1911" s="5">
        <f>IFERROR(__xludf.DUMMYFUNCTION("""COMPUTED_VALUE"""),12.0)</f>
        <v>12</v>
      </c>
      <c r="J1911" s="5">
        <f>IFERROR(__xludf.DUMMYFUNCTION("""COMPUTED_VALUE"""),2023.0)</f>
        <v>2023</v>
      </c>
      <c r="N1911" s="6">
        <f>STANDARDIZE(F:F,'Estatística'!$E$2,$M$2)</f>
        <v>-0.7724014957</v>
      </c>
      <c r="O1911" s="6">
        <f>STANDARDIZE(F:F,'Estatística'!$C$2,$L$2)</f>
        <v>0.1285135477</v>
      </c>
    </row>
    <row r="1912" ht="15.75" customHeight="1">
      <c r="A1912" s="1">
        <v>50.0</v>
      </c>
      <c r="B1912" s="2" t="s">
        <v>29</v>
      </c>
      <c r="C1912" s="2" t="s">
        <v>30</v>
      </c>
      <c r="D1912" s="2" t="s">
        <v>19</v>
      </c>
      <c r="E1912" s="2" t="s">
        <v>31</v>
      </c>
      <c r="F1912" s="3">
        <v>20.23</v>
      </c>
      <c r="G1912" s="4">
        <v>45276.0</v>
      </c>
      <c r="H1912" s="5">
        <f>IFERROR(__xludf.DUMMYFUNCTION("SPLIT(G1912,""/"",TRUE)"),16.0)</f>
        <v>16</v>
      </c>
      <c r="I1912" s="5">
        <f>IFERROR(__xludf.DUMMYFUNCTION("""COMPUTED_VALUE"""),12.0)</f>
        <v>12</v>
      </c>
      <c r="J1912" s="5">
        <f>IFERROR(__xludf.DUMMYFUNCTION("""COMPUTED_VALUE"""),2023.0)</f>
        <v>2023</v>
      </c>
      <c r="N1912" s="6">
        <f>STANDARDIZE(F:F,'Estatística'!$E$2,$M$2)</f>
        <v>-0.288086051</v>
      </c>
      <c r="O1912" s="6">
        <f>STANDARDIZE(F:F,'Estatística'!$C$2,$L$2)</f>
        <v>0.2396809319</v>
      </c>
    </row>
    <row r="1913" ht="15.75" customHeight="1">
      <c r="A1913" s="1">
        <v>76.0</v>
      </c>
      <c r="B1913" s="2" t="s">
        <v>193</v>
      </c>
      <c r="C1913" s="2" t="s">
        <v>194</v>
      </c>
      <c r="D1913" s="2" t="s">
        <v>25</v>
      </c>
      <c r="E1913" s="2" t="s">
        <v>27</v>
      </c>
      <c r="F1913" s="3">
        <v>14.12</v>
      </c>
      <c r="G1913" s="4">
        <v>45276.0</v>
      </c>
      <c r="H1913" s="5">
        <f>IFERROR(__xludf.DUMMYFUNCTION("SPLIT(G1913,""/"",TRUE)"),16.0)</f>
        <v>16</v>
      </c>
      <c r="I1913" s="5">
        <f>IFERROR(__xludf.DUMMYFUNCTION("""COMPUTED_VALUE"""),12.0)</f>
        <v>12</v>
      </c>
      <c r="J1913" s="5">
        <f>IFERROR(__xludf.DUMMYFUNCTION("""COMPUTED_VALUE"""),2023.0)</f>
        <v>2023</v>
      </c>
      <c r="N1913" s="6">
        <f>STANDARDIZE(F:F,'Estatística'!$E$2,$M$2)</f>
        <v>-0.6251210587</v>
      </c>
      <c r="O1913" s="6">
        <f>STANDARDIZE(F:F,'Estatística'!$C$2,$L$2)</f>
        <v>0.1623195746</v>
      </c>
    </row>
    <row r="1914" ht="15.75" customHeight="1">
      <c r="A1914" s="1">
        <v>93.0</v>
      </c>
      <c r="B1914" s="2" t="s">
        <v>109</v>
      </c>
      <c r="C1914" s="2" t="s">
        <v>110</v>
      </c>
      <c r="D1914" s="2" t="s">
        <v>19</v>
      </c>
      <c r="E1914" s="2" t="s">
        <v>28</v>
      </c>
      <c r="F1914" s="3">
        <v>35.22</v>
      </c>
      <c r="G1914" s="4">
        <v>45276.0</v>
      </c>
      <c r="H1914" s="5">
        <f>IFERROR(__xludf.DUMMYFUNCTION("SPLIT(G1914,""/"",TRUE)"),16.0)</f>
        <v>16</v>
      </c>
      <c r="I1914" s="5">
        <f>IFERROR(__xludf.DUMMYFUNCTION("""COMPUTED_VALUE"""),12.0)</f>
        <v>12</v>
      </c>
      <c r="J1914" s="5">
        <f>IFERROR(__xludf.DUMMYFUNCTION("""COMPUTED_VALUE"""),2023.0)</f>
        <v>2023</v>
      </c>
      <c r="N1914" s="6">
        <f>STANDARDIZE(F:F,'Estatística'!$E$2,$M$2)</f>
        <v>0.5387805226</v>
      </c>
      <c r="O1914" s="6">
        <f>STANDARDIZE(F:F,'Estatística'!$C$2,$L$2)</f>
        <v>0.4294758167</v>
      </c>
    </row>
    <row r="1915" ht="15.75" customHeight="1">
      <c r="A1915" s="1">
        <v>97.0</v>
      </c>
      <c r="B1915" s="2" t="s">
        <v>60</v>
      </c>
      <c r="C1915" s="2" t="s">
        <v>61</v>
      </c>
      <c r="D1915" s="2" t="s">
        <v>19</v>
      </c>
      <c r="E1915" s="2" t="s">
        <v>26</v>
      </c>
      <c r="F1915" s="3">
        <v>49.05</v>
      </c>
      <c r="G1915" s="4">
        <v>45276.0</v>
      </c>
      <c r="H1915" s="5">
        <f>IFERROR(__xludf.DUMMYFUNCTION("SPLIT(G1915,""/"",TRUE)"),16.0)</f>
        <v>16</v>
      </c>
      <c r="I1915" s="5">
        <f>IFERROR(__xludf.DUMMYFUNCTION("""COMPUTED_VALUE"""),12.0)</f>
        <v>12</v>
      </c>
      <c r="J1915" s="5">
        <f>IFERROR(__xludf.DUMMYFUNCTION("""COMPUTED_VALUE"""),2023.0)</f>
        <v>2023</v>
      </c>
      <c r="N1915" s="6">
        <f>STANDARDIZE(F:F,'Estatística'!$E$2,$M$2)</f>
        <v>1.30166009</v>
      </c>
      <c r="O1915" s="6">
        <f>STANDARDIZE(F:F,'Estatística'!$C$2,$L$2)</f>
        <v>0.6045834388</v>
      </c>
    </row>
    <row r="1916" ht="15.75" customHeight="1">
      <c r="A1916" s="1">
        <v>98.0</v>
      </c>
      <c r="B1916" s="2" t="s">
        <v>139</v>
      </c>
      <c r="C1916" s="2" t="s">
        <v>176</v>
      </c>
      <c r="D1916" s="2" t="s">
        <v>19</v>
      </c>
      <c r="E1916" s="2" t="s">
        <v>21</v>
      </c>
      <c r="F1916" s="3">
        <v>13.7</v>
      </c>
      <c r="G1916" s="4">
        <v>45276.0</v>
      </c>
      <c r="H1916" s="5">
        <f>IFERROR(__xludf.DUMMYFUNCTION("SPLIT(G1916,""/"",TRUE)"),16.0)</f>
        <v>16</v>
      </c>
      <c r="I1916" s="5">
        <f>IFERROR(__xludf.DUMMYFUNCTION("""COMPUTED_VALUE"""),12.0)</f>
        <v>12</v>
      </c>
      <c r="J1916" s="5">
        <f>IFERROR(__xludf.DUMMYFUNCTION("""COMPUTED_VALUE"""),2023.0)</f>
        <v>2023</v>
      </c>
      <c r="N1916" s="6">
        <f>STANDARDIZE(F:F,'Estatística'!$E$2,$M$2)</f>
        <v>-0.6482887679</v>
      </c>
      <c r="O1916" s="6">
        <f>STANDARDIZE(F:F,'Estatística'!$C$2,$L$2)</f>
        <v>0.1570017726</v>
      </c>
    </row>
    <row r="1917" ht="15.75" customHeight="1">
      <c r="A1917" s="1">
        <v>94.0</v>
      </c>
      <c r="B1917" s="2" t="s">
        <v>187</v>
      </c>
      <c r="C1917" s="2" t="s">
        <v>217</v>
      </c>
      <c r="D1917" s="2" t="s">
        <v>25</v>
      </c>
      <c r="E1917" s="2" t="s">
        <v>33</v>
      </c>
      <c r="F1917" s="3">
        <v>27.16</v>
      </c>
      <c r="G1917" s="4">
        <v>45276.0</v>
      </c>
      <c r="H1917" s="5">
        <f>IFERROR(__xludf.DUMMYFUNCTION("SPLIT(G1917,""/"",TRUE)"),16.0)</f>
        <v>16</v>
      </c>
      <c r="I1917" s="5">
        <f>IFERROR(__xludf.DUMMYFUNCTION("""COMPUTED_VALUE"""),12.0)</f>
        <v>12</v>
      </c>
      <c r="J1917" s="5">
        <f>IFERROR(__xludf.DUMMYFUNCTION("""COMPUTED_VALUE"""),2023.0)</f>
        <v>2023</v>
      </c>
      <c r="N1917" s="6">
        <f>STANDARDIZE(F:F,'Estatística'!$E$2,$M$2)</f>
        <v>0.0941811508</v>
      </c>
      <c r="O1917" s="6">
        <f>STANDARDIZE(F:F,'Estatística'!$C$2,$L$2)</f>
        <v>0.3274246645</v>
      </c>
    </row>
    <row r="1918" ht="15.75" customHeight="1">
      <c r="A1918" s="1">
        <v>93.0</v>
      </c>
      <c r="B1918" s="2" t="s">
        <v>109</v>
      </c>
      <c r="C1918" s="2" t="s">
        <v>110</v>
      </c>
      <c r="D1918" s="2" t="s">
        <v>25</v>
      </c>
      <c r="E1918" s="2" t="s">
        <v>37</v>
      </c>
      <c r="F1918" s="3">
        <v>12.67</v>
      </c>
      <c r="G1918" s="4">
        <v>45277.0</v>
      </c>
      <c r="H1918" s="5">
        <f>IFERROR(__xludf.DUMMYFUNCTION("SPLIT(G1918,""/"",TRUE)"),17.0)</f>
        <v>17</v>
      </c>
      <c r="I1918" s="5">
        <f>IFERROR(__xludf.DUMMYFUNCTION("""COMPUTED_VALUE"""),12.0)</f>
        <v>12</v>
      </c>
      <c r="J1918" s="5">
        <f>IFERROR(__xludf.DUMMYFUNCTION("""COMPUTED_VALUE"""),2023.0)</f>
        <v>2023</v>
      </c>
      <c r="N1918" s="6">
        <f>STANDARDIZE(F:F,'Estatística'!$E$2,$M$2)</f>
        <v>-0.7051048166</v>
      </c>
      <c r="O1918" s="6">
        <f>STANDARDIZE(F:F,'Estatística'!$C$2,$L$2)</f>
        <v>0.1439604963</v>
      </c>
    </row>
    <row r="1919" ht="15.75" customHeight="1">
      <c r="A1919" s="1">
        <v>87.0</v>
      </c>
      <c r="B1919" s="2" t="s">
        <v>223</v>
      </c>
      <c r="C1919" s="2" t="s">
        <v>224</v>
      </c>
      <c r="D1919" s="2" t="s">
        <v>25</v>
      </c>
      <c r="E1919" s="2" t="s">
        <v>42</v>
      </c>
      <c r="F1919" s="3">
        <v>9.46</v>
      </c>
      <c r="G1919" s="4">
        <v>45277.0</v>
      </c>
      <c r="H1919" s="5">
        <f>IFERROR(__xludf.DUMMYFUNCTION("SPLIT(G1919,""/"",TRUE)"),17.0)</f>
        <v>17</v>
      </c>
      <c r="I1919" s="5">
        <f>IFERROR(__xludf.DUMMYFUNCTION("""COMPUTED_VALUE"""),12.0)</f>
        <v>12</v>
      </c>
      <c r="J1919" s="5">
        <f>IFERROR(__xludf.DUMMYFUNCTION("""COMPUTED_VALUE"""),2023.0)</f>
        <v>2023</v>
      </c>
      <c r="N1919" s="6">
        <f>STANDARDIZE(F:F,'Estatística'!$E$2,$M$2)</f>
        <v>-0.8821723084</v>
      </c>
      <c r="O1919" s="6">
        <f>STANDARDIZE(F:F,'Estatística'!$C$2,$L$2)</f>
        <v>0.1033172955</v>
      </c>
    </row>
    <row r="1920" ht="15.75" customHeight="1">
      <c r="A1920" s="1">
        <v>17.0</v>
      </c>
      <c r="B1920" s="2" t="s">
        <v>180</v>
      </c>
      <c r="C1920" s="2" t="s">
        <v>181</v>
      </c>
      <c r="D1920" s="2" t="s">
        <v>19</v>
      </c>
      <c r="E1920" s="2" t="s">
        <v>27</v>
      </c>
      <c r="F1920" s="3">
        <v>14.06</v>
      </c>
      <c r="G1920" s="4">
        <v>45277.0</v>
      </c>
      <c r="H1920" s="5">
        <f>IFERROR(__xludf.DUMMYFUNCTION("SPLIT(G1920,""/"",TRUE)"),17.0)</f>
        <v>17</v>
      </c>
      <c r="I1920" s="5">
        <f>IFERROR(__xludf.DUMMYFUNCTION("""COMPUTED_VALUE"""),12.0)</f>
        <v>12</v>
      </c>
      <c r="J1920" s="5">
        <f>IFERROR(__xludf.DUMMYFUNCTION("""COMPUTED_VALUE"""),2023.0)</f>
        <v>2023</v>
      </c>
      <c r="N1920" s="6">
        <f>STANDARDIZE(F:F,'Estatística'!$E$2,$M$2)</f>
        <v>-0.6284307314</v>
      </c>
      <c r="O1920" s="6">
        <f>STANDARDIZE(F:F,'Estatística'!$C$2,$L$2)</f>
        <v>0.1615598886</v>
      </c>
    </row>
    <row r="1921" ht="15.75" customHeight="1">
      <c r="A1921" s="1">
        <v>98.0</v>
      </c>
      <c r="B1921" s="2" t="s">
        <v>139</v>
      </c>
      <c r="C1921" s="2" t="s">
        <v>176</v>
      </c>
      <c r="D1921" s="2" t="s">
        <v>19</v>
      </c>
      <c r="E1921" s="2" t="s">
        <v>41</v>
      </c>
      <c r="F1921" s="3">
        <v>18.28</v>
      </c>
      <c r="G1921" s="4">
        <v>45277.0</v>
      </c>
      <c r="H1921" s="5">
        <f>IFERROR(__xludf.DUMMYFUNCTION("SPLIT(G1921,""/"",TRUE)"),17.0)</f>
        <v>17</v>
      </c>
      <c r="I1921" s="5">
        <f>IFERROR(__xludf.DUMMYFUNCTION("""COMPUTED_VALUE"""),12.0)</f>
        <v>12</v>
      </c>
      <c r="J1921" s="5">
        <f>IFERROR(__xludf.DUMMYFUNCTION("""COMPUTED_VALUE"""),2023.0)</f>
        <v>2023</v>
      </c>
      <c r="N1921" s="6">
        <f>STANDARDIZE(F:F,'Estatística'!$E$2,$M$2)</f>
        <v>-0.3956504152</v>
      </c>
      <c r="O1921" s="6">
        <f>STANDARDIZE(F:F,'Estatística'!$C$2,$L$2)</f>
        <v>0.214991137</v>
      </c>
    </row>
    <row r="1922" ht="15.75" customHeight="1">
      <c r="A1922" s="1">
        <v>68.0</v>
      </c>
      <c r="B1922" s="2" t="s">
        <v>39</v>
      </c>
      <c r="C1922" s="2" t="s">
        <v>40</v>
      </c>
      <c r="D1922" s="2" t="s">
        <v>25</v>
      </c>
      <c r="E1922" s="2" t="s">
        <v>44</v>
      </c>
      <c r="F1922" s="3">
        <v>31.67</v>
      </c>
      <c r="G1922" s="4">
        <v>45277.0</v>
      </c>
      <c r="H1922" s="5">
        <f>IFERROR(__xludf.DUMMYFUNCTION("SPLIT(G1922,""/"",TRUE)"),17.0)</f>
        <v>17</v>
      </c>
      <c r="I1922" s="5">
        <f>IFERROR(__xludf.DUMMYFUNCTION("""COMPUTED_VALUE"""),12.0)</f>
        <v>12</v>
      </c>
      <c r="J1922" s="5">
        <f>IFERROR(__xludf.DUMMYFUNCTION("""COMPUTED_VALUE"""),2023.0)</f>
        <v>2023</v>
      </c>
      <c r="N1922" s="6">
        <f>STANDARDIZE(F:F,'Estatística'!$E$2,$M$2)</f>
        <v>0.3429582186</v>
      </c>
      <c r="O1922" s="6">
        <f>STANDARDIZE(F:F,'Estatística'!$C$2,$L$2)</f>
        <v>0.3845277285</v>
      </c>
    </row>
    <row r="1923" ht="15.75" customHeight="1">
      <c r="A1923" s="1">
        <v>52.0</v>
      </c>
      <c r="B1923" s="2" t="s">
        <v>161</v>
      </c>
      <c r="C1923" s="2" t="s">
        <v>162</v>
      </c>
      <c r="D1923" s="2" t="s">
        <v>25</v>
      </c>
      <c r="E1923" s="2" t="s">
        <v>33</v>
      </c>
      <c r="F1923" s="3">
        <v>22.18</v>
      </c>
      <c r="G1923" s="4">
        <v>45277.0</v>
      </c>
      <c r="H1923" s="5">
        <f>IFERROR(__xludf.DUMMYFUNCTION("SPLIT(G1923,""/"",TRUE)"),17.0)</f>
        <v>17</v>
      </c>
      <c r="I1923" s="5">
        <f>IFERROR(__xludf.DUMMYFUNCTION("""COMPUTED_VALUE"""),12.0)</f>
        <v>12</v>
      </c>
      <c r="J1923" s="5">
        <f>IFERROR(__xludf.DUMMYFUNCTION("""COMPUTED_VALUE"""),2023.0)</f>
        <v>2023</v>
      </c>
      <c r="N1923" s="6">
        <f>STANDARDIZE(F:F,'Estatística'!$E$2,$M$2)</f>
        <v>-0.1805216869</v>
      </c>
      <c r="O1923" s="6">
        <f>STANDARDIZE(F:F,'Estatística'!$C$2,$L$2)</f>
        <v>0.2643707268</v>
      </c>
    </row>
    <row r="1924" ht="15.75" customHeight="1">
      <c r="A1924" s="1">
        <v>72.0</v>
      </c>
      <c r="B1924" s="2" t="s">
        <v>113</v>
      </c>
      <c r="C1924" s="2" t="s">
        <v>114</v>
      </c>
      <c r="D1924" s="2" t="s">
        <v>25</v>
      </c>
      <c r="E1924" s="2" t="s">
        <v>57</v>
      </c>
      <c r="F1924" s="3">
        <v>24.73</v>
      </c>
      <c r="G1924" s="4">
        <v>45277.0</v>
      </c>
      <c r="H1924" s="5">
        <f>IFERROR(__xludf.DUMMYFUNCTION("SPLIT(G1924,""/"",TRUE)"),17.0)</f>
        <v>17</v>
      </c>
      <c r="I1924" s="5">
        <f>IFERROR(__xludf.DUMMYFUNCTION("""COMPUTED_VALUE"""),12.0)</f>
        <v>12</v>
      </c>
      <c r="J1924" s="5">
        <f>IFERROR(__xludf.DUMMYFUNCTION("""COMPUTED_VALUE"""),2023.0)</f>
        <v>2023</v>
      </c>
      <c r="N1924" s="6">
        <f>STANDARDIZE(F:F,'Estatística'!$E$2,$M$2)</f>
        <v>-0.03986059529</v>
      </c>
      <c r="O1924" s="6">
        <f>STANDARDIZE(F:F,'Estatística'!$C$2,$L$2)</f>
        <v>0.2966573816</v>
      </c>
    </row>
    <row r="1925" ht="15.75" customHeight="1">
      <c r="A1925" s="1">
        <v>75.0</v>
      </c>
      <c r="B1925" s="2" t="s">
        <v>218</v>
      </c>
      <c r="C1925" s="2" t="s">
        <v>219</v>
      </c>
      <c r="D1925" s="2" t="s">
        <v>19</v>
      </c>
      <c r="E1925" s="2" t="s">
        <v>41</v>
      </c>
      <c r="F1925" s="3">
        <v>16.25</v>
      </c>
      <c r="G1925" s="4">
        <v>45277.0</v>
      </c>
      <c r="H1925" s="5">
        <f>IFERROR(__xludf.DUMMYFUNCTION("SPLIT(G1925,""/"",TRUE)"),17.0)</f>
        <v>17</v>
      </c>
      <c r="I1925" s="5">
        <f>IFERROR(__xludf.DUMMYFUNCTION("""COMPUTED_VALUE"""),12.0)</f>
        <v>12</v>
      </c>
      <c r="J1925" s="5">
        <f>IFERROR(__xludf.DUMMYFUNCTION("""COMPUTED_VALUE"""),2023.0)</f>
        <v>2023</v>
      </c>
      <c r="N1925" s="6">
        <f>STANDARDIZE(F:F,'Estatística'!$E$2,$M$2)</f>
        <v>-0.5076276763</v>
      </c>
      <c r="O1925" s="6">
        <f>STANDARDIZE(F:F,'Estatística'!$C$2,$L$2)</f>
        <v>0.1892884274</v>
      </c>
    </row>
    <row r="1926" ht="15.75" customHeight="1">
      <c r="A1926" s="1">
        <v>24.0</v>
      </c>
      <c r="B1926" s="2" t="s">
        <v>119</v>
      </c>
      <c r="C1926" s="2" t="s">
        <v>120</v>
      </c>
      <c r="D1926" s="2" t="s">
        <v>25</v>
      </c>
      <c r="E1926" s="2" t="s">
        <v>36</v>
      </c>
      <c r="F1926" s="3">
        <v>26.5</v>
      </c>
      <c r="G1926" s="4">
        <v>45277.0</v>
      </c>
      <c r="H1926" s="5">
        <f>IFERROR(__xludf.DUMMYFUNCTION("SPLIT(G1926,""/"",TRUE)"),17.0)</f>
        <v>17</v>
      </c>
      <c r="I1926" s="5">
        <f>IFERROR(__xludf.DUMMYFUNCTION("""COMPUTED_VALUE"""),12.0)</f>
        <v>12</v>
      </c>
      <c r="J1926" s="5">
        <f>IFERROR(__xludf.DUMMYFUNCTION("""COMPUTED_VALUE"""),2023.0)</f>
        <v>2023</v>
      </c>
      <c r="N1926" s="6">
        <f>STANDARDIZE(F:F,'Estatística'!$E$2,$M$2)</f>
        <v>0.05777475063</v>
      </c>
      <c r="O1926" s="6">
        <f>STANDARDIZE(F:F,'Estatística'!$C$2,$L$2)</f>
        <v>0.3190681185</v>
      </c>
    </row>
    <row r="1927" ht="15.75" customHeight="1">
      <c r="A1927" s="1">
        <v>10.0</v>
      </c>
      <c r="B1927" s="2" t="s">
        <v>128</v>
      </c>
      <c r="C1927" s="2" t="s">
        <v>129</v>
      </c>
      <c r="D1927" s="2" t="s">
        <v>25</v>
      </c>
      <c r="E1927" s="2" t="s">
        <v>28</v>
      </c>
      <c r="F1927" s="3">
        <v>32.7</v>
      </c>
      <c r="G1927" s="4">
        <v>45277.0</v>
      </c>
      <c r="H1927" s="5">
        <f>IFERROR(__xludf.DUMMYFUNCTION("SPLIT(G1927,""/"",TRUE)"),17.0)</f>
        <v>17</v>
      </c>
      <c r="I1927" s="5">
        <f>IFERROR(__xludf.DUMMYFUNCTION("""COMPUTED_VALUE"""),12.0)</f>
        <v>12</v>
      </c>
      <c r="J1927" s="5">
        <f>IFERROR(__xludf.DUMMYFUNCTION("""COMPUTED_VALUE"""),2023.0)</f>
        <v>2023</v>
      </c>
      <c r="N1927" s="6">
        <f>STANDARDIZE(F:F,'Estatística'!$E$2,$M$2)</f>
        <v>0.3997742674</v>
      </c>
      <c r="O1927" s="6">
        <f>STANDARDIZE(F:F,'Estatística'!$C$2,$L$2)</f>
        <v>0.3975690048</v>
      </c>
    </row>
    <row r="1928" ht="15.75" customHeight="1">
      <c r="A1928" s="1">
        <v>51.0</v>
      </c>
      <c r="B1928" s="2" t="s">
        <v>213</v>
      </c>
      <c r="C1928" s="2" t="s">
        <v>214</v>
      </c>
      <c r="D1928" s="2" t="s">
        <v>19</v>
      </c>
      <c r="E1928" s="2" t="s">
        <v>70</v>
      </c>
      <c r="F1928" s="3">
        <v>11.37</v>
      </c>
      <c r="G1928" s="4">
        <v>45278.0</v>
      </c>
      <c r="H1928" s="5">
        <f>IFERROR(__xludf.DUMMYFUNCTION("SPLIT(G1928,""/"",TRUE)"),18.0)</f>
        <v>18</v>
      </c>
      <c r="I1928" s="5">
        <f>IFERROR(__xludf.DUMMYFUNCTION("""COMPUTED_VALUE"""),12.0)</f>
        <v>12</v>
      </c>
      <c r="J1928" s="5">
        <f>IFERROR(__xludf.DUMMYFUNCTION("""COMPUTED_VALUE"""),2023.0)</f>
        <v>2023</v>
      </c>
      <c r="N1928" s="6">
        <f>STANDARDIZE(F:F,'Estatística'!$E$2,$M$2)</f>
        <v>-0.7768143927</v>
      </c>
      <c r="O1928" s="6">
        <f>STANDARDIZE(F:F,'Estatística'!$C$2,$L$2)</f>
        <v>0.1275006331</v>
      </c>
    </row>
    <row r="1929" ht="15.75" customHeight="1">
      <c r="A1929" s="1">
        <v>6.0</v>
      </c>
      <c r="B1929" s="2" t="s">
        <v>163</v>
      </c>
      <c r="C1929" s="2" t="s">
        <v>164</v>
      </c>
      <c r="D1929" s="2" t="s">
        <v>25</v>
      </c>
      <c r="E1929" s="2" t="s">
        <v>51</v>
      </c>
      <c r="F1929" s="3">
        <v>76.07</v>
      </c>
      <c r="G1929" s="4">
        <v>45278.0</v>
      </c>
      <c r="H1929" s="5">
        <f>IFERROR(__xludf.DUMMYFUNCTION("SPLIT(G1929,""/"",TRUE)"),18.0)</f>
        <v>18</v>
      </c>
      <c r="I1929" s="5">
        <f>IFERROR(__xludf.DUMMYFUNCTION("""COMPUTED_VALUE"""),12.0)</f>
        <v>12</v>
      </c>
      <c r="J1929" s="5">
        <f>IFERROR(__xludf.DUMMYFUNCTION("""COMPUTED_VALUE"""),2023.0)</f>
        <v>2023</v>
      </c>
      <c r="N1929" s="6">
        <f>STANDARDIZE(F:F,'Estatística'!$E$2,$M$2)</f>
        <v>2.792116048</v>
      </c>
      <c r="O1929" s="6">
        <f>STANDARDIZE(F:F,'Estatística'!$C$2,$L$2)</f>
        <v>0.9466953659</v>
      </c>
    </row>
    <row r="1930" ht="15.75" customHeight="1">
      <c r="A1930" s="1">
        <v>75.0</v>
      </c>
      <c r="B1930" s="2" t="s">
        <v>218</v>
      </c>
      <c r="C1930" s="2" t="s">
        <v>219</v>
      </c>
      <c r="D1930" s="2" t="s">
        <v>25</v>
      </c>
      <c r="E1930" s="2" t="s">
        <v>37</v>
      </c>
      <c r="F1930" s="3">
        <v>15.72</v>
      </c>
      <c r="G1930" s="4">
        <v>45278.0</v>
      </c>
      <c r="H1930" s="5">
        <f>IFERROR(__xludf.DUMMYFUNCTION("SPLIT(G1930,""/"",TRUE)"),18.0)</f>
        <v>18</v>
      </c>
      <c r="I1930" s="5">
        <f>IFERROR(__xludf.DUMMYFUNCTION("""COMPUTED_VALUE"""),12.0)</f>
        <v>12</v>
      </c>
      <c r="J1930" s="5">
        <f>IFERROR(__xludf.DUMMYFUNCTION("""COMPUTED_VALUE"""),2023.0)</f>
        <v>2023</v>
      </c>
      <c r="N1930" s="6">
        <f>STANDARDIZE(F:F,'Estatística'!$E$2,$M$2)</f>
        <v>-0.5368631189</v>
      </c>
      <c r="O1930" s="6">
        <f>STANDARDIZE(F:F,'Estatística'!$C$2,$L$2)</f>
        <v>0.1825778678</v>
      </c>
    </row>
    <row r="1931" ht="15.75" customHeight="1">
      <c r="A1931" s="1">
        <v>19.0</v>
      </c>
      <c r="B1931" s="2" t="s">
        <v>39</v>
      </c>
      <c r="C1931" s="2" t="s">
        <v>173</v>
      </c>
      <c r="D1931" s="2" t="s">
        <v>25</v>
      </c>
      <c r="E1931" s="2" t="s">
        <v>20</v>
      </c>
      <c r="F1931" s="3">
        <v>10.63</v>
      </c>
      <c r="G1931" s="4">
        <v>45278.0</v>
      </c>
      <c r="H1931" s="5">
        <f>IFERROR(__xludf.DUMMYFUNCTION("SPLIT(G1931,""/"",TRUE)"),18.0)</f>
        <v>18</v>
      </c>
      <c r="I1931" s="5">
        <f>IFERROR(__xludf.DUMMYFUNCTION("""COMPUTED_VALUE"""),12.0)</f>
        <v>12</v>
      </c>
      <c r="J1931" s="5">
        <f>IFERROR(__xludf.DUMMYFUNCTION("""COMPUTED_VALUE"""),2023.0)</f>
        <v>2023</v>
      </c>
      <c r="N1931" s="6">
        <f>STANDARDIZE(F:F,'Estatística'!$E$2,$M$2)</f>
        <v>-0.8176336899</v>
      </c>
      <c r="O1931" s="6">
        <f>STANDARDIZE(F:F,'Estatística'!$C$2,$L$2)</f>
        <v>0.1181311724</v>
      </c>
    </row>
    <row r="1932" ht="15.75" customHeight="1">
      <c r="A1932" s="1">
        <v>86.0</v>
      </c>
      <c r="B1932" s="2" t="s">
        <v>55</v>
      </c>
      <c r="C1932" s="2" t="s">
        <v>56</v>
      </c>
      <c r="D1932" s="2" t="s">
        <v>19</v>
      </c>
      <c r="E1932" s="2" t="s">
        <v>32</v>
      </c>
      <c r="F1932" s="3">
        <v>45.04</v>
      </c>
      <c r="G1932" s="4">
        <v>45278.0</v>
      </c>
      <c r="H1932" s="5">
        <f>IFERROR(__xludf.DUMMYFUNCTION("SPLIT(G1932,""/"",TRUE)"),18.0)</f>
        <v>18</v>
      </c>
      <c r="I1932" s="5">
        <f>IFERROR(__xludf.DUMMYFUNCTION("""COMPUTED_VALUE"""),12.0)</f>
        <v>12</v>
      </c>
      <c r="J1932" s="5">
        <f>IFERROR(__xludf.DUMMYFUNCTION("""COMPUTED_VALUE"""),2023.0)</f>
        <v>2023</v>
      </c>
      <c r="N1932" s="6">
        <f>STANDARDIZE(F:F,'Estatística'!$E$2,$M$2)</f>
        <v>1.080463628</v>
      </c>
      <c r="O1932" s="6">
        <f>STANDARDIZE(F:F,'Estatística'!$C$2,$L$2)</f>
        <v>0.5538110914</v>
      </c>
    </row>
    <row r="1933" ht="15.75" customHeight="1">
      <c r="A1933" s="1">
        <v>9.0</v>
      </c>
      <c r="B1933" s="2" t="s">
        <v>187</v>
      </c>
      <c r="C1933" s="2" t="s">
        <v>188</v>
      </c>
      <c r="D1933" s="2" t="s">
        <v>19</v>
      </c>
      <c r="E1933" s="2" t="s">
        <v>57</v>
      </c>
      <c r="F1933" s="3">
        <v>22.82</v>
      </c>
      <c r="G1933" s="4">
        <v>45278.0</v>
      </c>
      <c r="H1933" s="5">
        <f>IFERROR(__xludf.DUMMYFUNCTION("SPLIT(G1933,""/"",TRUE)"),18.0)</f>
        <v>18</v>
      </c>
      <c r="I1933" s="5">
        <f>IFERROR(__xludf.DUMMYFUNCTION("""COMPUTED_VALUE"""),12.0)</f>
        <v>12</v>
      </c>
      <c r="J1933" s="5">
        <f>IFERROR(__xludf.DUMMYFUNCTION("""COMPUTED_VALUE"""),2023.0)</f>
        <v>2023</v>
      </c>
      <c r="N1933" s="6">
        <f>STANDARDIZE(F:F,'Estatística'!$E$2,$M$2)</f>
        <v>-0.1452185109</v>
      </c>
      <c r="O1933" s="6">
        <f>STANDARDIZE(F:F,'Estatística'!$C$2,$L$2)</f>
        <v>0.2724740441</v>
      </c>
    </row>
    <row r="1934" ht="15.75" customHeight="1">
      <c r="A1934" s="1">
        <v>97.0</v>
      </c>
      <c r="B1934" s="2" t="s">
        <v>60</v>
      </c>
      <c r="C1934" s="2" t="s">
        <v>61</v>
      </c>
      <c r="D1934" s="2" t="s">
        <v>25</v>
      </c>
      <c r="E1934" s="2" t="s">
        <v>33</v>
      </c>
      <c r="F1934" s="3">
        <v>28.01</v>
      </c>
      <c r="G1934" s="4">
        <v>45278.0</v>
      </c>
      <c r="H1934" s="5">
        <f>IFERROR(__xludf.DUMMYFUNCTION("SPLIT(G1934,""/"",TRUE)"),18.0)</f>
        <v>18</v>
      </c>
      <c r="I1934" s="5">
        <f>IFERROR(__xludf.DUMMYFUNCTION("""COMPUTED_VALUE"""),12.0)</f>
        <v>12</v>
      </c>
      <c r="J1934" s="5">
        <f>IFERROR(__xludf.DUMMYFUNCTION("""COMPUTED_VALUE"""),2023.0)</f>
        <v>2023</v>
      </c>
      <c r="N1934" s="6">
        <f>STANDARDIZE(F:F,'Estatística'!$E$2,$M$2)</f>
        <v>0.1410681813</v>
      </c>
      <c r="O1934" s="6">
        <f>STANDARDIZE(F:F,'Estatística'!$C$2,$L$2)</f>
        <v>0.3381868828</v>
      </c>
    </row>
    <row r="1935" ht="15.75" customHeight="1">
      <c r="A1935" s="1">
        <v>9.0</v>
      </c>
      <c r="B1935" s="2" t="s">
        <v>187</v>
      </c>
      <c r="C1935" s="2" t="s">
        <v>188</v>
      </c>
      <c r="D1935" s="2" t="s">
        <v>25</v>
      </c>
      <c r="E1935" s="2" t="s">
        <v>33</v>
      </c>
      <c r="F1935" s="3">
        <v>26.4</v>
      </c>
      <c r="G1935" s="4">
        <v>45278.0</v>
      </c>
      <c r="H1935" s="5">
        <f>IFERROR(__xludf.DUMMYFUNCTION("SPLIT(G1935,""/"",TRUE)"),18.0)</f>
        <v>18</v>
      </c>
      <c r="I1935" s="5">
        <f>IFERROR(__xludf.DUMMYFUNCTION("""COMPUTED_VALUE"""),12.0)</f>
        <v>12</v>
      </c>
      <c r="J1935" s="5">
        <f>IFERROR(__xludf.DUMMYFUNCTION("""COMPUTED_VALUE"""),2023.0)</f>
        <v>2023</v>
      </c>
      <c r="N1935" s="6">
        <f>STANDARDIZE(F:F,'Estatística'!$E$2,$M$2)</f>
        <v>0.05225862939</v>
      </c>
      <c r="O1935" s="6">
        <f>STANDARDIZE(F:F,'Estatística'!$C$2,$L$2)</f>
        <v>0.3178019752</v>
      </c>
    </row>
    <row r="1936" ht="15.75" customHeight="1">
      <c r="A1936" s="1">
        <v>82.0</v>
      </c>
      <c r="B1936" s="2" t="s">
        <v>211</v>
      </c>
      <c r="C1936" s="2" t="s">
        <v>212</v>
      </c>
      <c r="D1936" s="2" t="s">
        <v>19</v>
      </c>
      <c r="E1936" s="2" t="s">
        <v>20</v>
      </c>
      <c r="F1936" s="3">
        <v>10.24</v>
      </c>
      <c r="G1936" s="4">
        <v>45279.0</v>
      </c>
      <c r="H1936" s="5">
        <f>IFERROR(__xludf.DUMMYFUNCTION("SPLIT(G1936,""/"",TRUE)"),19.0)</f>
        <v>19</v>
      </c>
      <c r="I1936" s="5">
        <f>IFERROR(__xludf.DUMMYFUNCTION("""COMPUTED_VALUE"""),12.0)</f>
        <v>12</v>
      </c>
      <c r="J1936" s="5">
        <f>IFERROR(__xludf.DUMMYFUNCTION("""COMPUTED_VALUE"""),2023.0)</f>
        <v>2023</v>
      </c>
      <c r="N1936" s="6">
        <f>STANDARDIZE(F:F,'Estatística'!$E$2,$M$2)</f>
        <v>-0.8391465627</v>
      </c>
      <c r="O1936" s="6">
        <f>STANDARDIZE(F:F,'Estatística'!$C$2,$L$2)</f>
        <v>0.1131932135</v>
      </c>
    </row>
    <row r="1937" ht="15.75" customHeight="1">
      <c r="A1937" s="1">
        <v>89.0</v>
      </c>
      <c r="B1937" s="2" t="s">
        <v>115</v>
      </c>
      <c r="C1937" s="2" t="s">
        <v>116</v>
      </c>
      <c r="D1937" s="2" t="s">
        <v>25</v>
      </c>
      <c r="E1937" s="2" t="s">
        <v>36</v>
      </c>
      <c r="F1937" s="3">
        <v>30.42</v>
      </c>
      <c r="G1937" s="4">
        <v>45279.0</v>
      </c>
      <c r="H1937" s="5">
        <f>IFERROR(__xludf.DUMMYFUNCTION("SPLIT(G1937,""/"",TRUE)"),19.0)</f>
        <v>19</v>
      </c>
      <c r="I1937" s="5">
        <f>IFERROR(__xludf.DUMMYFUNCTION("""COMPUTED_VALUE"""),12.0)</f>
        <v>12</v>
      </c>
      <c r="J1937" s="5">
        <f>IFERROR(__xludf.DUMMYFUNCTION("""COMPUTED_VALUE"""),2023.0)</f>
        <v>2023</v>
      </c>
      <c r="N1937" s="6">
        <f>STANDARDIZE(F:F,'Estatística'!$E$2,$M$2)</f>
        <v>0.2740067032</v>
      </c>
      <c r="O1937" s="6">
        <f>STANDARDIZE(F:F,'Estatística'!$C$2,$L$2)</f>
        <v>0.3687009369</v>
      </c>
    </row>
    <row r="1938" ht="15.75" customHeight="1">
      <c r="A1938" s="1">
        <v>3.0</v>
      </c>
      <c r="B1938" s="2" t="s">
        <v>66</v>
      </c>
      <c r="C1938" s="2" t="s">
        <v>67</v>
      </c>
      <c r="D1938" s="2" t="s">
        <v>19</v>
      </c>
      <c r="E1938" s="2" t="s">
        <v>27</v>
      </c>
      <c r="F1938" s="3">
        <v>10.53</v>
      </c>
      <c r="G1938" s="4">
        <v>45279.0</v>
      </c>
      <c r="H1938" s="5">
        <f>IFERROR(__xludf.DUMMYFUNCTION("SPLIT(G1938,""/"",TRUE)"),19.0)</f>
        <v>19</v>
      </c>
      <c r="I1938" s="5">
        <f>IFERROR(__xludf.DUMMYFUNCTION("""COMPUTED_VALUE"""),12.0)</f>
        <v>12</v>
      </c>
      <c r="J1938" s="5">
        <f>IFERROR(__xludf.DUMMYFUNCTION("""COMPUTED_VALUE"""),2023.0)</f>
        <v>2023</v>
      </c>
      <c r="N1938" s="6">
        <f>STANDARDIZE(F:F,'Estatística'!$E$2,$M$2)</f>
        <v>-0.8231498111</v>
      </c>
      <c r="O1938" s="6">
        <f>STANDARDIZE(F:F,'Estatística'!$C$2,$L$2)</f>
        <v>0.1168650291</v>
      </c>
    </row>
    <row r="1939" ht="15.75" customHeight="1">
      <c r="A1939" s="1">
        <v>12.0</v>
      </c>
      <c r="B1939" s="2" t="s">
        <v>168</v>
      </c>
      <c r="C1939" s="2" t="s">
        <v>169</v>
      </c>
      <c r="D1939" s="2" t="s">
        <v>25</v>
      </c>
      <c r="E1939" s="2" t="s">
        <v>42</v>
      </c>
      <c r="F1939" s="3">
        <v>6.78</v>
      </c>
      <c r="G1939" s="4">
        <v>45279.0</v>
      </c>
      <c r="H1939" s="5">
        <f>IFERROR(__xludf.DUMMYFUNCTION("SPLIT(G1939,""/"",TRUE)"),19.0)</f>
        <v>19</v>
      </c>
      <c r="I1939" s="5">
        <f>IFERROR(__xludf.DUMMYFUNCTION("""COMPUTED_VALUE"""),12.0)</f>
        <v>12</v>
      </c>
      <c r="J1939" s="5">
        <f>IFERROR(__xludf.DUMMYFUNCTION("""COMPUTED_VALUE"""),2023.0)</f>
        <v>2023</v>
      </c>
      <c r="N1939" s="6">
        <f>STANDARDIZE(F:F,'Estatística'!$E$2,$M$2)</f>
        <v>-1.030004358</v>
      </c>
      <c r="O1939" s="6">
        <f>STANDARDIZE(F:F,'Estatística'!$C$2,$L$2)</f>
        <v>0.06938465434</v>
      </c>
    </row>
    <row r="1940" ht="15.75" customHeight="1">
      <c r="A1940" s="1">
        <v>23.0</v>
      </c>
      <c r="B1940" s="2" t="s">
        <v>215</v>
      </c>
      <c r="C1940" s="2" t="s">
        <v>216</v>
      </c>
      <c r="D1940" s="2" t="s">
        <v>19</v>
      </c>
      <c r="E1940" s="2" t="s">
        <v>33</v>
      </c>
      <c r="F1940" s="3">
        <v>23.47</v>
      </c>
      <c r="G1940" s="4">
        <v>45279.0</v>
      </c>
      <c r="H1940" s="5">
        <f>IFERROR(__xludf.DUMMYFUNCTION("SPLIT(G1940,""/"",TRUE)"),19.0)</f>
        <v>19</v>
      </c>
      <c r="I1940" s="5">
        <f>IFERROR(__xludf.DUMMYFUNCTION("""COMPUTED_VALUE"""),12.0)</f>
        <v>12</v>
      </c>
      <c r="J1940" s="5">
        <f>IFERROR(__xludf.DUMMYFUNCTION("""COMPUTED_VALUE"""),2023.0)</f>
        <v>2023</v>
      </c>
      <c r="N1940" s="6">
        <f>STANDARDIZE(F:F,'Estatística'!$E$2,$M$2)</f>
        <v>-0.1093637229</v>
      </c>
      <c r="O1940" s="6">
        <f>STANDARDIZE(F:F,'Estatística'!$C$2,$L$2)</f>
        <v>0.2807039757</v>
      </c>
    </row>
    <row r="1941" ht="15.75" customHeight="1">
      <c r="A1941" s="1">
        <v>41.0</v>
      </c>
      <c r="B1941" s="2" t="s">
        <v>197</v>
      </c>
      <c r="C1941" s="2" t="s">
        <v>198</v>
      </c>
      <c r="D1941" s="2" t="s">
        <v>25</v>
      </c>
      <c r="E1941" s="2" t="s">
        <v>37</v>
      </c>
      <c r="F1941" s="3">
        <v>13.62</v>
      </c>
      <c r="G1941" s="4">
        <v>45279.0</v>
      </c>
      <c r="H1941" s="5">
        <f>IFERROR(__xludf.DUMMYFUNCTION("SPLIT(G1941,""/"",TRUE)"),19.0)</f>
        <v>19</v>
      </c>
      <c r="I1941" s="5">
        <f>IFERROR(__xludf.DUMMYFUNCTION("""COMPUTED_VALUE"""),12.0)</f>
        <v>12</v>
      </c>
      <c r="J1941" s="5">
        <f>IFERROR(__xludf.DUMMYFUNCTION("""COMPUTED_VALUE"""),2023.0)</f>
        <v>2023</v>
      </c>
      <c r="N1941" s="6">
        <f>STANDARDIZE(F:F,'Estatística'!$E$2,$M$2)</f>
        <v>-0.6527016649</v>
      </c>
      <c r="O1941" s="6">
        <f>STANDARDIZE(F:F,'Estatística'!$C$2,$L$2)</f>
        <v>0.1559888579</v>
      </c>
    </row>
    <row r="1942" ht="15.75" customHeight="1">
      <c r="A1942" s="1">
        <v>19.0</v>
      </c>
      <c r="B1942" s="2" t="s">
        <v>39</v>
      </c>
      <c r="C1942" s="2" t="s">
        <v>173</v>
      </c>
      <c r="D1942" s="2" t="s">
        <v>25</v>
      </c>
      <c r="E1942" s="2" t="s">
        <v>38</v>
      </c>
      <c r="F1942" s="3">
        <v>2.93</v>
      </c>
      <c r="G1942" s="4">
        <v>45279.0</v>
      </c>
      <c r="H1942" s="5">
        <f>IFERROR(__xludf.DUMMYFUNCTION("SPLIT(G1942,""/"",TRUE)"),19.0)</f>
        <v>19</v>
      </c>
      <c r="I1942" s="5">
        <f>IFERROR(__xludf.DUMMYFUNCTION("""COMPUTED_VALUE"""),12.0)</f>
        <v>12</v>
      </c>
      <c r="J1942" s="5">
        <f>IFERROR(__xludf.DUMMYFUNCTION("""COMPUTED_VALUE"""),2023.0)</f>
        <v>2023</v>
      </c>
      <c r="N1942" s="6">
        <f>STANDARDIZE(F:F,'Estatística'!$E$2,$M$2)</f>
        <v>-1.242375025</v>
      </c>
      <c r="O1942" s="6">
        <f>STANDARDIZE(F:F,'Estatística'!$C$2,$L$2)</f>
        <v>0.02063813624</v>
      </c>
    </row>
    <row r="1943" ht="15.75" customHeight="1">
      <c r="A1943" s="1">
        <v>39.0</v>
      </c>
      <c r="B1943" s="2" t="s">
        <v>73</v>
      </c>
      <c r="C1943" s="2" t="s">
        <v>74</v>
      </c>
      <c r="D1943" s="2" t="s">
        <v>19</v>
      </c>
      <c r="E1943" s="2" t="s">
        <v>41</v>
      </c>
      <c r="F1943" s="3">
        <v>19.8</v>
      </c>
      <c r="G1943" s="4">
        <v>45279.0</v>
      </c>
      <c r="H1943" s="5">
        <f>IFERROR(__xludf.DUMMYFUNCTION("SPLIT(G1943,""/"",TRUE)"),19.0)</f>
        <v>19</v>
      </c>
      <c r="I1943" s="5">
        <f>IFERROR(__xludf.DUMMYFUNCTION("""COMPUTED_VALUE"""),12.0)</f>
        <v>12</v>
      </c>
      <c r="J1943" s="5">
        <f>IFERROR(__xludf.DUMMYFUNCTION("""COMPUTED_VALUE"""),2023.0)</f>
        <v>2023</v>
      </c>
      <c r="N1943" s="6">
        <f>STANDARDIZE(F:F,'Estatística'!$E$2,$M$2)</f>
        <v>-0.3118053723</v>
      </c>
      <c r="O1943" s="6">
        <f>STANDARDIZE(F:F,'Estatística'!$C$2,$L$2)</f>
        <v>0.2342365156</v>
      </c>
    </row>
    <row r="1944" ht="15.75" customHeight="1">
      <c r="A1944" s="1">
        <v>31.0</v>
      </c>
      <c r="B1944" s="2" t="s">
        <v>209</v>
      </c>
      <c r="C1944" s="2" t="s">
        <v>210</v>
      </c>
      <c r="D1944" s="2" t="s">
        <v>25</v>
      </c>
      <c r="E1944" s="2" t="s">
        <v>45</v>
      </c>
      <c r="F1944" s="3">
        <v>4.3</v>
      </c>
      <c r="G1944" s="4">
        <v>45280.0</v>
      </c>
      <c r="H1944" s="5">
        <f>IFERROR(__xludf.DUMMYFUNCTION("SPLIT(G1944,""/"",TRUE)"),20.0)</f>
        <v>20</v>
      </c>
      <c r="I1944" s="5">
        <f>IFERROR(__xludf.DUMMYFUNCTION("""COMPUTED_VALUE"""),12.0)</f>
        <v>12</v>
      </c>
      <c r="J1944" s="5">
        <f>IFERROR(__xludf.DUMMYFUNCTION("""COMPUTED_VALUE"""),2023.0)</f>
        <v>2023</v>
      </c>
      <c r="N1944" s="6">
        <f>STANDARDIZE(F:F,'Estatística'!$E$2,$M$2)</f>
        <v>-1.166804164</v>
      </c>
      <c r="O1944" s="6">
        <f>STANDARDIZE(F:F,'Estatística'!$C$2,$L$2)</f>
        <v>0.03798429982</v>
      </c>
    </row>
    <row r="1945" ht="15.75" customHeight="1">
      <c r="A1945" s="1">
        <v>40.0</v>
      </c>
      <c r="B1945" s="2" t="s">
        <v>102</v>
      </c>
      <c r="C1945" s="2" t="s">
        <v>165</v>
      </c>
      <c r="D1945" s="2" t="s">
        <v>25</v>
      </c>
      <c r="E1945" s="2" t="s">
        <v>38</v>
      </c>
      <c r="F1945" s="3">
        <v>5.27</v>
      </c>
      <c r="G1945" s="4">
        <v>45280.0</v>
      </c>
      <c r="H1945" s="5">
        <f>IFERROR(__xludf.DUMMYFUNCTION("SPLIT(G1945,""/"",TRUE)"),20.0)</f>
        <v>20</v>
      </c>
      <c r="I1945" s="5">
        <f>IFERROR(__xludf.DUMMYFUNCTION("""COMPUTED_VALUE"""),12.0)</f>
        <v>12</v>
      </c>
      <c r="J1945" s="5">
        <f>IFERROR(__xludf.DUMMYFUNCTION("""COMPUTED_VALUE"""),2023.0)</f>
        <v>2023</v>
      </c>
      <c r="N1945" s="6">
        <f>STANDARDIZE(F:F,'Estatística'!$E$2,$M$2)</f>
        <v>-1.113297788</v>
      </c>
      <c r="O1945" s="6">
        <f>STANDARDIZE(F:F,'Estatística'!$C$2,$L$2)</f>
        <v>0.0502658901</v>
      </c>
    </row>
    <row r="1946" ht="15.75" customHeight="1">
      <c r="A1946" s="1">
        <v>41.0</v>
      </c>
      <c r="B1946" s="2" t="s">
        <v>197</v>
      </c>
      <c r="C1946" s="2" t="s">
        <v>198</v>
      </c>
      <c r="D1946" s="2" t="s">
        <v>25</v>
      </c>
      <c r="E1946" s="2" t="s">
        <v>52</v>
      </c>
      <c r="F1946" s="3">
        <v>30.9</v>
      </c>
      <c r="G1946" s="4">
        <v>45280.0</v>
      </c>
      <c r="H1946" s="5">
        <f>IFERROR(__xludf.DUMMYFUNCTION("SPLIT(G1946,""/"",TRUE)"),20.0)</f>
        <v>20</v>
      </c>
      <c r="I1946" s="5">
        <f>IFERROR(__xludf.DUMMYFUNCTION("""COMPUTED_VALUE"""),12.0)</f>
        <v>12</v>
      </c>
      <c r="J1946" s="5">
        <f>IFERROR(__xludf.DUMMYFUNCTION("""COMPUTED_VALUE"""),2023.0)</f>
        <v>2023</v>
      </c>
      <c r="N1946" s="6">
        <f>STANDARDIZE(F:F,'Estatística'!$E$2,$M$2)</f>
        <v>0.3004840851</v>
      </c>
      <c r="O1946" s="6">
        <f>STANDARDIZE(F:F,'Estatística'!$C$2,$L$2)</f>
        <v>0.3747784249</v>
      </c>
    </row>
    <row r="1947" ht="15.75" customHeight="1">
      <c r="A1947" s="1">
        <v>29.0</v>
      </c>
      <c r="B1947" s="2" t="s">
        <v>102</v>
      </c>
      <c r="C1947" s="2" t="s">
        <v>103</v>
      </c>
      <c r="D1947" s="2" t="s">
        <v>19</v>
      </c>
      <c r="E1947" s="2" t="s">
        <v>20</v>
      </c>
      <c r="F1947" s="3">
        <v>10.55</v>
      </c>
      <c r="G1947" s="4">
        <v>45280.0</v>
      </c>
      <c r="H1947" s="5">
        <f>IFERROR(__xludf.DUMMYFUNCTION("SPLIT(G1947,""/"",TRUE)"),20.0)</f>
        <v>20</v>
      </c>
      <c r="I1947" s="5">
        <f>IFERROR(__xludf.DUMMYFUNCTION("""COMPUTED_VALUE"""),12.0)</f>
        <v>12</v>
      </c>
      <c r="J1947" s="5">
        <f>IFERROR(__xludf.DUMMYFUNCTION("""COMPUTED_VALUE"""),2023.0)</f>
        <v>2023</v>
      </c>
      <c r="N1947" s="6">
        <f>STANDARDIZE(F:F,'Estatística'!$E$2,$M$2)</f>
        <v>-0.8220465869</v>
      </c>
      <c r="O1947" s="6">
        <f>STANDARDIZE(F:F,'Estatística'!$C$2,$L$2)</f>
        <v>0.1171182578</v>
      </c>
    </row>
    <row r="1948" ht="15.75" customHeight="1">
      <c r="A1948" s="1">
        <v>22.0</v>
      </c>
      <c r="B1948" s="2" t="s">
        <v>111</v>
      </c>
      <c r="C1948" s="2" t="s">
        <v>112</v>
      </c>
      <c r="D1948" s="2" t="s">
        <v>19</v>
      </c>
      <c r="E1948" s="2" t="s">
        <v>31</v>
      </c>
      <c r="F1948" s="3">
        <v>12.75</v>
      </c>
      <c r="G1948" s="4">
        <v>45280.0</v>
      </c>
      <c r="H1948" s="5">
        <f>IFERROR(__xludf.DUMMYFUNCTION("SPLIT(G1948,""/"",TRUE)"),20.0)</f>
        <v>20</v>
      </c>
      <c r="I1948" s="5">
        <f>IFERROR(__xludf.DUMMYFUNCTION("""COMPUTED_VALUE"""),12.0)</f>
        <v>12</v>
      </c>
      <c r="J1948" s="5">
        <f>IFERROR(__xludf.DUMMYFUNCTION("""COMPUTED_VALUE"""),2023.0)</f>
        <v>2023</v>
      </c>
      <c r="N1948" s="6">
        <f>STANDARDIZE(F:F,'Estatística'!$E$2,$M$2)</f>
        <v>-0.7006919196</v>
      </c>
      <c r="O1948" s="6">
        <f>STANDARDIZE(F:F,'Estatística'!$C$2,$L$2)</f>
        <v>0.144973411</v>
      </c>
    </row>
    <row r="1949" ht="15.75" customHeight="1">
      <c r="A1949" s="1">
        <v>11.0</v>
      </c>
      <c r="B1949" s="2" t="s">
        <v>207</v>
      </c>
      <c r="C1949" s="2" t="s">
        <v>208</v>
      </c>
      <c r="D1949" s="2" t="s">
        <v>19</v>
      </c>
      <c r="E1949" s="2" t="s">
        <v>32</v>
      </c>
      <c r="F1949" s="3">
        <v>43.31</v>
      </c>
      <c r="G1949" s="4">
        <v>45280.0</v>
      </c>
      <c r="H1949" s="5">
        <f>IFERROR(__xludf.DUMMYFUNCTION("SPLIT(G1949,""/"",TRUE)"),20.0)</f>
        <v>20</v>
      </c>
      <c r="I1949" s="5">
        <f>IFERROR(__xludf.DUMMYFUNCTION("""COMPUTED_VALUE"""),12.0)</f>
        <v>12</v>
      </c>
      <c r="J1949" s="5">
        <f>IFERROR(__xludf.DUMMYFUNCTION("""COMPUTED_VALUE"""),2023.0)</f>
        <v>2023</v>
      </c>
      <c r="N1949" s="6">
        <f>STANDARDIZE(F:F,'Estatística'!$E$2,$M$2)</f>
        <v>0.9850347308</v>
      </c>
      <c r="O1949" s="6">
        <f>STANDARDIZE(F:F,'Estatística'!$C$2,$L$2)</f>
        <v>0.5319068119</v>
      </c>
    </row>
    <row r="1950" ht="15.75" customHeight="1">
      <c r="A1950" s="1">
        <v>67.0</v>
      </c>
      <c r="B1950" s="2" t="s">
        <v>184</v>
      </c>
      <c r="C1950" s="2" t="s">
        <v>185</v>
      </c>
      <c r="D1950" s="2" t="s">
        <v>19</v>
      </c>
      <c r="E1950" s="2" t="s">
        <v>37</v>
      </c>
      <c r="F1950" s="3">
        <v>12.2</v>
      </c>
      <c r="G1950" s="4">
        <v>45280.0</v>
      </c>
      <c r="H1950" s="5">
        <f>IFERROR(__xludf.DUMMYFUNCTION("SPLIT(G1950,""/"",TRUE)"),20.0)</f>
        <v>20</v>
      </c>
      <c r="I1950" s="5">
        <f>IFERROR(__xludf.DUMMYFUNCTION("""COMPUTED_VALUE"""),12.0)</f>
        <v>12</v>
      </c>
      <c r="J1950" s="5">
        <f>IFERROR(__xludf.DUMMYFUNCTION("""COMPUTED_VALUE"""),2023.0)</f>
        <v>2023</v>
      </c>
      <c r="N1950" s="6">
        <f>STANDARDIZE(F:F,'Estatística'!$E$2,$M$2)</f>
        <v>-0.7310305865</v>
      </c>
      <c r="O1950" s="6">
        <f>STANDARDIZE(F:F,'Estatística'!$C$2,$L$2)</f>
        <v>0.1380096227</v>
      </c>
    </row>
    <row r="1951" ht="15.75" customHeight="1">
      <c r="A1951" s="1">
        <v>9.0</v>
      </c>
      <c r="B1951" s="2" t="s">
        <v>187</v>
      </c>
      <c r="C1951" s="2" t="s">
        <v>188</v>
      </c>
      <c r="D1951" s="2" t="s">
        <v>25</v>
      </c>
      <c r="E1951" s="2" t="s">
        <v>27</v>
      </c>
      <c r="F1951" s="3">
        <v>13.07</v>
      </c>
      <c r="G1951" s="4">
        <v>45280.0</v>
      </c>
      <c r="H1951" s="5">
        <f>IFERROR(__xludf.DUMMYFUNCTION("SPLIT(G1951,""/"",TRUE)"),20.0)</f>
        <v>20</v>
      </c>
      <c r="I1951" s="5">
        <f>IFERROR(__xludf.DUMMYFUNCTION("""COMPUTED_VALUE"""),12.0)</f>
        <v>12</v>
      </c>
      <c r="J1951" s="5">
        <f>IFERROR(__xludf.DUMMYFUNCTION("""COMPUTED_VALUE"""),2023.0)</f>
        <v>2023</v>
      </c>
      <c r="N1951" s="6">
        <f>STANDARDIZE(F:F,'Estatística'!$E$2,$M$2)</f>
        <v>-0.6830403317</v>
      </c>
      <c r="O1951" s="6">
        <f>STANDARDIZE(F:F,'Estatística'!$C$2,$L$2)</f>
        <v>0.1490250696</v>
      </c>
    </row>
    <row r="1952" ht="15.75" customHeight="1">
      <c r="A1952" s="1">
        <v>77.0</v>
      </c>
      <c r="B1952" s="2" t="s">
        <v>17</v>
      </c>
      <c r="C1952" s="2" t="s">
        <v>149</v>
      </c>
      <c r="D1952" s="2" t="s">
        <v>25</v>
      </c>
      <c r="E1952" s="2" t="s">
        <v>27</v>
      </c>
      <c r="F1952" s="3">
        <v>10.75</v>
      </c>
      <c r="G1952" s="4">
        <v>45280.0</v>
      </c>
      <c r="H1952" s="5">
        <f>IFERROR(__xludf.DUMMYFUNCTION("SPLIT(G1952,""/"",TRUE)"),20.0)</f>
        <v>20</v>
      </c>
      <c r="I1952" s="5">
        <f>IFERROR(__xludf.DUMMYFUNCTION("""COMPUTED_VALUE"""),12.0)</f>
        <v>12</v>
      </c>
      <c r="J1952" s="5">
        <f>IFERROR(__xludf.DUMMYFUNCTION("""COMPUTED_VALUE"""),2023.0)</f>
        <v>2023</v>
      </c>
      <c r="N1952" s="6">
        <f>STANDARDIZE(F:F,'Estatística'!$E$2,$M$2)</f>
        <v>-0.8110143444</v>
      </c>
      <c r="O1952" s="6">
        <f>STANDARDIZE(F:F,'Estatística'!$C$2,$L$2)</f>
        <v>0.1196505444</v>
      </c>
    </row>
    <row r="1953" ht="15.75" customHeight="1">
      <c r="A1953" s="1">
        <v>40.0</v>
      </c>
      <c r="B1953" s="2" t="s">
        <v>102</v>
      </c>
      <c r="C1953" s="2" t="s">
        <v>165</v>
      </c>
      <c r="D1953" s="2" t="s">
        <v>25</v>
      </c>
      <c r="E1953" s="2" t="s">
        <v>37</v>
      </c>
      <c r="F1953" s="3">
        <v>13.88</v>
      </c>
      <c r="G1953" s="4">
        <v>45280.0</v>
      </c>
      <c r="H1953" s="5">
        <f>IFERROR(__xludf.DUMMYFUNCTION("SPLIT(G1953,""/"",TRUE)"),20.0)</f>
        <v>20</v>
      </c>
      <c r="I1953" s="5">
        <f>IFERROR(__xludf.DUMMYFUNCTION("""COMPUTED_VALUE"""),12.0)</f>
        <v>12</v>
      </c>
      <c r="J1953" s="5">
        <f>IFERROR(__xludf.DUMMYFUNCTION("""COMPUTED_VALUE"""),2023.0)</f>
        <v>2023</v>
      </c>
      <c r="N1953" s="6">
        <f>STANDARDIZE(F:F,'Estatística'!$E$2,$M$2)</f>
        <v>-0.6383597497</v>
      </c>
      <c r="O1953" s="6">
        <f>STANDARDIZE(F:F,'Estatística'!$C$2,$L$2)</f>
        <v>0.1592808306</v>
      </c>
    </row>
    <row r="1954" ht="15.75" customHeight="1">
      <c r="A1954" s="1">
        <v>22.0</v>
      </c>
      <c r="B1954" s="2" t="s">
        <v>111</v>
      </c>
      <c r="C1954" s="2" t="s">
        <v>112</v>
      </c>
      <c r="D1954" s="2" t="s">
        <v>25</v>
      </c>
      <c r="E1954" s="2" t="s">
        <v>32</v>
      </c>
      <c r="F1954" s="3">
        <v>48.79</v>
      </c>
      <c r="G1954" s="4">
        <v>45281.0</v>
      </c>
      <c r="H1954" s="5">
        <f>IFERROR(__xludf.DUMMYFUNCTION("SPLIT(G1954,""/"",TRUE)"),21.0)</f>
        <v>21</v>
      </c>
      <c r="I1954" s="5">
        <f>IFERROR(__xludf.DUMMYFUNCTION("""COMPUTED_VALUE"""),12.0)</f>
        <v>12</v>
      </c>
      <c r="J1954" s="5">
        <f>IFERROR(__xludf.DUMMYFUNCTION("""COMPUTED_VALUE"""),2023.0)</f>
        <v>2023</v>
      </c>
      <c r="N1954" s="6">
        <f>STANDARDIZE(F:F,'Estatística'!$E$2,$M$2)</f>
        <v>1.287318175</v>
      </c>
      <c r="O1954" s="6">
        <f>STANDARDIZE(F:F,'Estatística'!$C$2,$L$2)</f>
        <v>0.6012914662</v>
      </c>
    </row>
    <row r="1955" ht="15.75" customHeight="1">
      <c r="A1955" s="1">
        <v>43.0</v>
      </c>
      <c r="B1955" s="2" t="s">
        <v>77</v>
      </c>
      <c r="C1955" s="2" t="s">
        <v>78</v>
      </c>
      <c r="D1955" s="2" t="s">
        <v>25</v>
      </c>
      <c r="E1955" s="2" t="s">
        <v>37</v>
      </c>
      <c r="F1955" s="3">
        <v>16.61</v>
      </c>
      <c r="G1955" s="4">
        <v>45281.0</v>
      </c>
      <c r="H1955" s="5">
        <f>IFERROR(__xludf.DUMMYFUNCTION("SPLIT(G1955,""/"",TRUE)"),21.0)</f>
        <v>21</v>
      </c>
      <c r="I1955" s="5">
        <f>IFERROR(__xludf.DUMMYFUNCTION("""COMPUTED_VALUE"""),12.0)</f>
        <v>12</v>
      </c>
      <c r="J1955" s="5">
        <f>IFERROR(__xludf.DUMMYFUNCTION("""COMPUTED_VALUE"""),2023.0)</f>
        <v>2023</v>
      </c>
      <c r="N1955" s="6">
        <f>STANDARDIZE(F:F,'Estatística'!$E$2,$M$2)</f>
        <v>-0.4877696398</v>
      </c>
      <c r="O1955" s="6">
        <f>STANDARDIZE(F:F,'Estatística'!$C$2,$L$2)</f>
        <v>0.1938465434</v>
      </c>
    </row>
    <row r="1956" ht="15.75" customHeight="1">
      <c r="A1956" s="1">
        <v>56.0</v>
      </c>
      <c r="B1956" s="2" t="s">
        <v>107</v>
      </c>
      <c r="C1956" s="2" t="s">
        <v>108</v>
      </c>
      <c r="D1956" s="2" t="s">
        <v>25</v>
      </c>
      <c r="E1956" s="2" t="s">
        <v>44</v>
      </c>
      <c r="F1956" s="3">
        <v>30.08</v>
      </c>
      <c r="G1956" s="4">
        <v>45281.0</v>
      </c>
      <c r="H1956" s="5">
        <f>IFERROR(__xludf.DUMMYFUNCTION("SPLIT(G1956,""/"",TRUE)"),21.0)</f>
        <v>21</v>
      </c>
      <c r="I1956" s="5">
        <f>IFERROR(__xludf.DUMMYFUNCTION("""COMPUTED_VALUE"""),12.0)</f>
        <v>12</v>
      </c>
      <c r="J1956" s="5">
        <f>IFERROR(__xludf.DUMMYFUNCTION("""COMPUTED_VALUE"""),2023.0)</f>
        <v>2023</v>
      </c>
      <c r="N1956" s="6">
        <f>STANDARDIZE(F:F,'Estatística'!$E$2,$M$2)</f>
        <v>0.255251891</v>
      </c>
      <c r="O1956" s="6">
        <f>STANDARDIZE(F:F,'Estatística'!$C$2,$L$2)</f>
        <v>0.3643960496</v>
      </c>
    </row>
    <row r="1957" ht="15.75" customHeight="1">
      <c r="A1957" s="1">
        <v>14.0</v>
      </c>
      <c r="B1957" s="2" t="s">
        <v>151</v>
      </c>
      <c r="C1957" s="2" t="s">
        <v>152</v>
      </c>
      <c r="D1957" s="2" t="s">
        <v>25</v>
      </c>
      <c r="E1957" s="2" t="s">
        <v>21</v>
      </c>
      <c r="F1957" s="3">
        <v>14.2</v>
      </c>
      <c r="G1957" s="4">
        <v>45281.0</v>
      </c>
      <c r="H1957" s="5">
        <f>IFERROR(__xludf.DUMMYFUNCTION("SPLIT(G1957,""/"",TRUE)"),21.0)</f>
        <v>21</v>
      </c>
      <c r="I1957" s="5">
        <f>IFERROR(__xludf.DUMMYFUNCTION("""COMPUTED_VALUE"""),12.0)</f>
        <v>12</v>
      </c>
      <c r="J1957" s="5">
        <f>IFERROR(__xludf.DUMMYFUNCTION("""COMPUTED_VALUE"""),2023.0)</f>
        <v>2023</v>
      </c>
      <c r="N1957" s="6">
        <f>STANDARDIZE(F:F,'Estatística'!$E$2,$M$2)</f>
        <v>-0.6207081617</v>
      </c>
      <c r="O1957" s="6">
        <f>STANDARDIZE(F:F,'Estatística'!$C$2,$L$2)</f>
        <v>0.1633324892</v>
      </c>
    </row>
    <row r="1958" ht="15.75" customHeight="1">
      <c r="A1958" s="1">
        <v>97.0</v>
      </c>
      <c r="B1958" s="2" t="s">
        <v>60</v>
      </c>
      <c r="C1958" s="2" t="s">
        <v>61</v>
      </c>
      <c r="D1958" s="2" t="s">
        <v>19</v>
      </c>
      <c r="E1958" s="2" t="s">
        <v>26</v>
      </c>
      <c r="F1958" s="3">
        <v>54.18</v>
      </c>
      <c r="G1958" s="4">
        <v>45281.0</v>
      </c>
      <c r="H1958" s="5">
        <f>IFERROR(__xludf.DUMMYFUNCTION("SPLIT(G1958,""/"",TRUE)"),21.0)</f>
        <v>21</v>
      </c>
      <c r="I1958" s="5">
        <f>IFERROR(__xludf.DUMMYFUNCTION("""COMPUTED_VALUE"""),12.0)</f>
        <v>12</v>
      </c>
      <c r="J1958" s="5">
        <f>IFERROR(__xludf.DUMMYFUNCTION("""COMPUTED_VALUE"""),2023.0)</f>
        <v>2023</v>
      </c>
      <c r="N1958" s="6">
        <f>STANDARDIZE(F:F,'Estatística'!$E$2,$M$2)</f>
        <v>1.584637109</v>
      </c>
      <c r="O1958" s="6">
        <f>STANDARDIZE(F:F,'Estatística'!$C$2,$L$2)</f>
        <v>0.6695365915</v>
      </c>
    </row>
    <row r="1959" ht="15.75" customHeight="1">
      <c r="A1959" s="1">
        <v>57.0</v>
      </c>
      <c r="B1959" s="2" t="s">
        <v>75</v>
      </c>
      <c r="C1959" s="2" t="s">
        <v>170</v>
      </c>
      <c r="D1959" s="2" t="s">
        <v>19</v>
      </c>
      <c r="E1959" s="2" t="s">
        <v>26</v>
      </c>
      <c r="F1959" s="3">
        <v>37.35</v>
      </c>
      <c r="G1959" s="4">
        <v>45281.0</v>
      </c>
      <c r="H1959" s="5">
        <f>IFERROR(__xludf.DUMMYFUNCTION("SPLIT(G1959,""/"",TRUE)"),21.0)</f>
        <v>21</v>
      </c>
      <c r="I1959" s="5">
        <f>IFERROR(__xludf.DUMMYFUNCTION("""COMPUTED_VALUE"""),12.0)</f>
        <v>12</v>
      </c>
      <c r="J1959" s="5">
        <f>IFERROR(__xludf.DUMMYFUNCTION("""COMPUTED_VALUE"""),2023.0)</f>
        <v>2023</v>
      </c>
      <c r="N1959" s="6">
        <f>STANDARDIZE(F:F,'Estatística'!$E$2,$M$2)</f>
        <v>0.656273905</v>
      </c>
      <c r="O1959" s="6">
        <f>STANDARDIZE(F:F,'Estatística'!$C$2,$L$2)</f>
        <v>0.4564446695</v>
      </c>
    </row>
    <row r="1960" ht="15.75" customHeight="1">
      <c r="A1960" s="1">
        <v>10.0</v>
      </c>
      <c r="B1960" s="2" t="s">
        <v>128</v>
      </c>
      <c r="C1960" s="2" t="s">
        <v>129</v>
      </c>
      <c r="D1960" s="2" t="s">
        <v>19</v>
      </c>
      <c r="E1960" s="2" t="s">
        <v>27</v>
      </c>
      <c r="F1960" s="3">
        <v>14.58</v>
      </c>
      <c r="G1960" s="4">
        <v>45281.0</v>
      </c>
      <c r="H1960" s="5">
        <f>IFERROR(__xludf.DUMMYFUNCTION("SPLIT(G1960,""/"",TRUE)"),21.0)</f>
        <v>21</v>
      </c>
      <c r="I1960" s="5">
        <f>IFERROR(__xludf.DUMMYFUNCTION("""COMPUTED_VALUE"""),12.0)</f>
        <v>12</v>
      </c>
      <c r="J1960" s="5">
        <f>IFERROR(__xludf.DUMMYFUNCTION("""COMPUTED_VALUE"""),2023.0)</f>
        <v>2023</v>
      </c>
      <c r="N1960" s="6">
        <f>STANDARDIZE(F:F,'Estatística'!$E$2,$M$2)</f>
        <v>-0.599746901</v>
      </c>
      <c r="O1960" s="6">
        <f>STANDARDIZE(F:F,'Estatística'!$C$2,$L$2)</f>
        <v>0.1681438339</v>
      </c>
    </row>
    <row r="1961" ht="15.75" customHeight="1">
      <c r="A1961" s="1">
        <v>78.0</v>
      </c>
      <c r="B1961" s="2" t="s">
        <v>23</v>
      </c>
      <c r="C1961" s="2" t="s">
        <v>24</v>
      </c>
      <c r="D1961" s="2" t="s">
        <v>19</v>
      </c>
      <c r="E1961" s="2" t="s">
        <v>21</v>
      </c>
      <c r="F1961" s="3">
        <v>12.28</v>
      </c>
      <c r="G1961" s="4">
        <v>45281.0</v>
      </c>
      <c r="H1961" s="5">
        <f>IFERROR(__xludf.DUMMYFUNCTION("SPLIT(G1961,""/"",TRUE)"),21.0)</f>
        <v>21</v>
      </c>
      <c r="I1961" s="5">
        <f>IFERROR(__xludf.DUMMYFUNCTION("""COMPUTED_VALUE"""),12.0)</f>
        <v>12</v>
      </c>
      <c r="J1961" s="5">
        <f>IFERROR(__xludf.DUMMYFUNCTION("""COMPUTED_VALUE"""),2023.0)</f>
        <v>2023</v>
      </c>
      <c r="N1961" s="6">
        <f>STANDARDIZE(F:F,'Estatística'!$E$2,$M$2)</f>
        <v>-0.7266176895</v>
      </c>
      <c r="O1961" s="6">
        <f>STANDARDIZE(F:F,'Estatística'!$C$2,$L$2)</f>
        <v>0.1390225374</v>
      </c>
    </row>
    <row r="1962" ht="15.75" customHeight="1">
      <c r="A1962" s="1">
        <v>1.0</v>
      </c>
      <c r="B1962" s="2" t="s">
        <v>174</v>
      </c>
      <c r="C1962" s="2" t="s">
        <v>175</v>
      </c>
      <c r="D1962" s="2" t="s">
        <v>25</v>
      </c>
      <c r="E1962" s="2" t="s">
        <v>33</v>
      </c>
      <c r="F1962" s="3">
        <v>24.51</v>
      </c>
      <c r="G1962" s="4">
        <v>45281.0</v>
      </c>
      <c r="H1962" s="5">
        <f>IFERROR(__xludf.DUMMYFUNCTION("SPLIT(G1962,""/"",TRUE)"),21.0)</f>
        <v>21</v>
      </c>
      <c r="I1962" s="5">
        <f>IFERROR(__xludf.DUMMYFUNCTION("""COMPUTED_VALUE"""),12.0)</f>
        <v>12</v>
      </c>
      <c r="J1962" s="5">
        <f>IFERROR(__xludf.DUMMYFUNCTION("""COMPUTED_VALUE"""),2023.0)</f>
        <v>2023</v>
      </c>
      <c r="N1962" s="6">
        <f>STANDARDIZE(F:F,'Estatística'!$E$2,$M$2)</f>
        <v>-0.05199606202</v>
      </c>
      <c r="O1962" s="6">
        <f>STANDARDIZE(F:F,'Estatística'!$C$2,$L$2)</f>
        <v>0.2938718663</v>
      </c>
    </row>
    <row r="1963" ht="15.75" customHeight="1">
      <c r="A1963" s="1">
        <v>22.0</v>
      </c>
      <c r="B1963" s="2" t="s">
        <v>111</v>
      </c>
      <c r="C1963" s="2" t="s">
        <v>112</v>
      </c>
      <c r="D1963" s="2" t="s">
        <v>19</v>
      </c>
      <c r="E1963" s="2" t="s">
        <v>51</v>
      </c>
      <c r="F1963" s="3">
        <v>69.69</v>
      </c>
      <c r="G1963" s="4">
        <v>45281.0</v>
      </c>
      <c r="H1963" s="5">
        <f>IFERROR(__xludf.DUMMYFUNCTION("SPLIT(G1963,""/"",TRUE)"),21.0)</f>
        <v>21</v>
      </c>
      <c r="I1963" s="5">
        <f>IFERROR(__xludf.DUMMYFUNCTION("""COMPUTED_VALUE"""),12.0)</f>
        <v>12</v>
      </c>
      <c r="J1963" s="5">
        <f>IFERROR(__xludf.DUMMYFUNCTION("""COMPUTED_VALUE"""),2023.0)</f>
        <v>2023</v>
      </c>
      <c r="N1963" s="6">
        <f>STANDARDIZE(F:F,'Estatística'!$E$2,$M$2)</f>
        <v>2.440187513</v>
      </c>
      <c r="O1963" s="6">
        <f>STANDARDIZE(F:F,'Estatística'!$C$2,$L$2)</f>
        <v>0.8659154216</v>
      </c>
    </row>
    <row r="1964" ht="15.75" customHeight="1">
      <c r="A1964" s="1">
        <v>21.0</v>
      </c>
      <c r="B1964" s="2" t="s">
        <v>166</v>
      </c>
      <c r="C1964" s="2" t="s">
        <v>167</v>
      </c>
      <c r="D1964" s="2" t="s">
        <v>25</v>
      </c>
      <c r="E1964" s="2" t="s">
        <v>57</v>
      </c>
      <c r="F1964" s="3">
        <v>17.51</v>
      </c>
      <c r="G1964" s="4">
        <v>45282.0</v>
      </c>
      <c r="H1964" s="5">
        <f>IFERROR(__xludf.DUMMYFUNCTION("SPLIT(G1964,""/"",TRUE)"),22.0)</f>
        <v>22</v>
      </c>
      <c r="I1964" s="5">
        <f>IFERROR(__xludf.DUMMYFUNCTION("""COMPUTED_VALUE"""),12.0)</f>
        <v>12</v>
      </c>
      <c r="J1964" s="5">
        <f>IFERROR(__xludf.DUMMYFUNCTION("""COMPUTED_VALUE"""),2023.0)</f>
        <v>2023</v>
      </c>
      <c r="N1964" s="6">
        <f>STANDARDIZE(F:F,'Estatística'!$E$2,$M$2)</f>
        <v>-0.4381245487</v>
      </c>
      <c r="O1964" s="6">
        <f>STANDARDIZE(F:F,'Estatística'!$C$2,$L$2)</f>
        <v>0.2052418334</v>
      </c>
    </row>
    <row r="1965" ht="15.75" customHeight="1">
      <c r="A1965" s="1">
        <v>91.0</v>
      </c>
      <c r="B1965" s="2" t="s">
        <v>92</v>
      </c>
      <c r="C1965" s="2" t="s">
        <v>93</v>
      </c>
      <c r="D1965" s="2" t="s">
        <v>19</v>
      </c>
      <c r="E1965" s="2" t="s">
        <v>41</v>
      </c>
      <c r="F1965" s="3">
        <v>13.85</v>
      </c>
      <c r="G1965" s="4">
        <v>45282.0</v>
      </c>
      <c r="H1965" s="5">
        <f>IFERROR(__xludf.DUMMYFUNCTION("SPLIT(G1965,""/"",TRUE)"),22.0)</f>
        <v>22</v>
      </c>
      <c r="I1965" s="5">
        <f>IFERROR(__xludf.DUMMYFUNCTION("""COMPUTED_VALUE"""),12.0)</f>
        <v>12</v>
      </c>
      <c r="J1965" s="5">
        <f>IFERROR(__xludf.DUMMYFUNCTION("""COMPUTED_VALUE"""),2023.0)</f>
        <v>2023</v>
      </c>
      <c r="N1965" s="6">
        <f>STANDARDIZE(F:F,'Estatística'!$E$2,$M$2)</f>
        <v>-0.640014586</v>
      </c>
      <c r="O1965" s="6">
        <f>STANDARDIZE(F:F,'Estatística'!$C$2,$L$2)</f>
        <v>0.1589009876</v>
      </c>
    </row>
    <row r="1966" ht="15.75" customHeight="1">
      <c r="A1966" s="1">
        <v>33.0</v>
      </c>
      <c r="B1966" s="2" t="s">
        <v>171</v>
      </c>
      <c r="C1966" s="2" t="s">
        <v>172</v>
      </c>
      <c r="D1966" s="2" t="s">
        <v>19</v>
      </c>
      <c r="E1966" s="2" t="s">
        <v>52</v>
      </c>
      <c r="F1966" s="3">
        <v>28.67</v>
      </c>
      <c r="G1966" s="4">
        <v>45282.0</v>
      </c>
      <c r="H1966" s="5">
        <f>IFERROR(__xludf.DUMMYFUNCTION("SPLIT(G1966,""/"",TRUE)"),22.0)</f>
        <v>22</v>
      </c>
      <c r="I1966" s="5">
        <f>IFERROR(__xludf.DUMMYFUNCTION("""COMPUTED_VALUE"""),12.0)</f>
        <v>12</v>
      </c>
      <c r="J1966" s="5">
        <f>IFERROR(__xludf.DUMMYFUNCTION("""COMPUTED_VALUE"""),2023.0)</f>
        <v>2023</v>
      </c>
      <c r="N1966" s="6">
        <f>STANDARDIZE(F:F,'Estatística'!$E$2,$M$2)</f>
        <v>0.1774745815</v>
      </c>
      <c r="O1966" s="6">
        <f>STANDARDIZE(F:F,'Estatística'!$C$2,$L$2)</f>
        <v>0.3465434287</v>
      </c>
    </row>
    <row r="1967" ht="15.75" customHeight="1">
      <c r="A1967" s="1">
        <v>11.0</v>
      </c>
      <c r="B1967" s="2" t="s">
        <v>207</v>
      </c>
      <c r="C1967" s="2" t="s">
        <v>208</v>
      </c>
      <c r="D1967" s="2" t="s">
        <v>19</v>
      </c>
      <c r="E1967" s="2" t="s">
        <v>31</v>
      </c>
      <c r="F1967" s="3">
        <v>14.74</v>
      </c>
      <c r="G1967" s="4">
        <v>45283.0</v>
      </c>
      <c r="H1967" s="5">
        <f>IFERROR(__xludf.DUMMYFUNCTION("SPLIT(G1967,""/"",TRUE)"),23.0)</f>
        <v>23</v>
      </c>
      <c r="I1967" s="5">
        <f>IFERROR(__xludf.DUMMYFUNCTION("""COMPUTED_VALUE"""),12.0)</f>
        <v>12</v>
      </c>
      <c r="J1967" s="5">
        <f>IFERROR(__xludf.DUMMYFUNCTION("""COMPUTED_VALUE"""),2023.0)</f>
        <v>2023</v>
      </c>
      <c r="N1967" s="6">
        <f>STANDARDIZE(F:F,'Estatística'!$E$2,$M$2)</f>
        <v>-0.590921107</v>
      </c>
      <c r="O1967" s="6">
        <f>STANDARDIZE(F:F,'Estatística'!$C$2,$L$2)</f>
        <v>0.1701696632</v>
      </c>
    </row>
    <row r="1968" ht="15.75" customHeight="1">
      <c r="A1968" s="1">
        <v>100.0</v>
      </c>
      <c r="B1968" s="2" t="s">
        <v>46</v>
      </c>
      <c r="C1968" s="2" t="s">
        <v>47</v>
      </c>
      <c r="D1968" s="2" t="s">
        <v>25</v>
      </c>
      <c r="E1968" s="2" t="s">
        <v>57</v>
      </c>
      <c r="F1968" s="3">
        <v>18.33</v>
      </c>
      <c r="G1968" s="4">
        <v>45283.0</v>
      </c>
      <c r="H1968" s="5">
        <f>IFERROR(__xludf.DUMMYFUNCTION("SPLIT(G1968,""/"",TRUE)"),23.0)</f>
        <v>23</v>
      </c>
      <c r="I1968" s="5">
        <f>IFERROR(__xludf.DUMMYFUNCTION("""COMPUTED_VALUE"""),12.0)</f>
        <v>12</v>
      </c>
      <c r="J1968" s="5">
        <f>IFERROR(__xludf.DUMMYFUNCTION("""COMPUTED_VALUE"""),2023.0)</f>
        <v>2023</v>
      </c>
      <c r="N1968" s="6">
        <f>STANDARDIZE(F:F,'Estatística'!$E$2,$M$2)</f>
        <v>-0.3928923545</v>
      </c>
      <c r="O1968" s="6">
        <f>STANDARDIZE(F:F,'Estatística'!$C$2,$L$2)</f>
        <v>0.2156242087</v>
      </c>
    </row>
    <row r="1969" ht="15.75" customHeight="1">
      <c r="A1969" s="1">
        <v>93.0</v>
      </c>
      <c r="B1969" s="2" t="s">
        <v>109</v>
      </c>
      <c r="C1969" s="2" t="s">
        <v>110</v>
      </c>
      <c r="D1969" s="2" t="s">
        <v>25</v>
      </c>
      <c r="E1969" s="2" t="s">
        <v>48</v>
      </c>
      <c r="F1969" s="3">
        <v>56.92</v>
      </c>
      <c r="G1969" s="4">
        <v>45283.0</v>
      </c>
      <c r="H1969" s="5">
        <f>IFERROR(__xludf.DUMMYFUNCTION("SPLIT(G1969,""/"",TRUE)"),23.0)</f>
        <v>23</v>
      </c>
      <c r="I1969" s="5">
        <f>IFERROR(__xludf.DUMMYFUNCTION("""COMPUTED_VALUE"""),12.0)</f>
        <v>12</v>
      </c>
      <c r="J1969" s="5">
        <f>IFERROR(__xludf.DUMMYFUNCTION("""COMPUTED_VALUE"""),2023.0)</f>
        <v>2023</v>
      </c>
      <c r="N1969" s="6">
        <f>STANDARDIZE(F:F,'Estatística'!$E$2,$M$2)</f>
        <v>1.735778831</v>
      </c>
      <c r="O1969" s="6">
        <f>STANDARDIZE(F:F,'Estatística'!$C$2,$L$2)</f>
        <v>0.7042289187</v>
      </c>
    </row>
    <row r="1970" ht="15.75" customHeight="1">
      <c r="A1970" s="1">
        <v>34.0</v>
      </c>
      <c r="B1970" s="2" t="s">
        <v>157</v>
      </c>
      <c r="C1970" s="2" t="s">
        <v>158</v>
      </c>
      <c r="D1970" s="2" t="s">
        <v>19</v>
      </c>
      <c r="E1970" s="2" t="s">
        <v>41</v>
      </c>
      <c r="F1970" s="3">
        <v>18.37</v>
      </c>
      <c r="G1970" s="4">
        <v>45283.0</v>
      </c>
      <c r="H1970" s="5">
        <f>IFERROR(__xludf.DUMMYFUNCTION("SPLIT(G1970,""/"",TRUE)"),23.0)</f>
        <v>23</v>
      </c>
      <c r="I1970" s="5">
        <f>IFERROR(__xludf.DUMMYFUNCTION("""COMPUTED_VALUE"""),12.0)</f>
        <v>12</v>
      </c>
      <c r="J1970" s="5">
        <f>IFERROR(__xludf.DUMMYFUNCTION("""COMPUTED_VALUE"""),2023.0)</f>
        <v>2023</v>
      </c>
      <c r="N1970" s="6">
        <f>STANDARDIZE(F:F,'Estatística'!$E$2,$M$2)</f>
        <v>-0.3906859061</v>
      </c>
      <c r="O1970" s="6">
        <f>STANDARDIZE(F:F,'Estatística'!$C$2,$L$2)</f>
        <v>0.216130666</v>
      </c>
    </row>
    <row r="1971" ht="15.75" customHeight="1">
      <c r="A1971" s="1">
        <v>76.0</v>
      </c>
      <c r="B1971" s="2" t="s">
        <v>193</v>
      </c>
      <c r="C1971" s="2" t="s">
        <v>194</v>
      </c>
      <c r="D1971" s="2" t="s">
        <v>25</v>
      </c>
      <c r="E1971" s="2" t="s">
        <v>57</v>
      </c>
      <c r="F1971" s="3">
        <v>15.16</v>
      </c>
      <c r="G1971" s="4">
        <v>45283.0</v>
      </c>
      <c r="H1971" s="5">
        <f>IFERROR(__xludf.DUMMYFUNCTION("SPLIT(G1971,""/"",TRUE)"),23.0)</f>
        <v>23</v>
      </c>
      <c r="I1971" s="5">
        <f>IFERROR(__xludf.DUMMYFUNCTION("""COMPUTED_VALUE"""),12.0)</f>
        <v>12</v>
      </c>
      <c r="J1971" s="5">
        <f>IFERROR(__xludf.DUMMYFUNCTION("""COMPUTED_VALUE"""),2023.0)</f>
        <v>2023</v>
      </c>
      <c r="N1971" s="6">
        <f>STANDARDIZE(F:F,'Estatística'!$E$2,$M$2)</f>
        <v>-0.5677533978</v>
      </c>
      <c r="O1971" s="6">
        <f>STANDARDIZE(F:F,'Estatística'!$C$2,$L$2)</f>
        <v>0.1754874652</v>
      </c>
    </row>
    <row r="1972" ht="15.75" customHeight="1">
      <c r="A1972" s="1">
        <v>69.0</v>
      </c>
      <c r="B1972" s="2" t="s">
        <v>88</v>
      </c>
      <c r="C1972" s="2" t="s">
        <v>125</v>
      </c>
      <c r="D1972" s="2" t="s">
        <v>19</v>
      </c>
      <c r="E1972" s="2" t="s">
        <v>28</v>
      </c>
      <c r="F1972" s="3">
        <v>37.22</v>
      </c>
      <c r="G1972" s="4">
        <v>45283.0</v>
      </c>
      <c r="H1972" s="5">
        <f>IFERROR(__xludf.DUMMYFUNCTION("SPLIT(G1972,""/"",TRUE)"),23.0)</f>
        <v>23</v>
      </c>
      <c r="I1972" s="5">
        <f>IFERROR(__xludf.DUMMYFUNCTION("""COMPUTED_VALUE"""),12.0)</f>
        <v>12</v>
      </c>
      <c r="J1972" s="5">
        <f>IFERROR(__xludf.DUMMYFUNCTION("""COMPUTED_VALUE"""),2023.0)</f>
        <v>2023</v>
      </c>
      <c r="N1972" s="6">
        <f>STANDARDIZE(F:F,'Estatística'!$E$2,$M$2)</f>
        <v>0.6491029474</v>
      </c>
      <c r="O1972" s="6">
        <f>STANDARDIZE(F:F,'Estatística'!$C$2,$L$2)</f>
        <v>0.4547986832</v>
      </c>
    </row>
    <row r="1973" ht="15.75" customHeight="1">
      <c r="A1973" s="1">
        <v>83.0</v>
      </c>
      <c r="B1973" s="2" t="s">
        <v>80</v>
      </c>
      <c r="C1973" s="2" t="s">
        <v>81</v>
      </c>
      <c r="D1973" s="2" t="s">
        <v>25</v>
      </c>
      <c r="E1973" s="2" t="s">
        <v>51</v>
      </c>
      <c r="F1973" s="3">
        <v>60.53</v>
      </c>
      <c r="G1973" s="4">
        <v>45283.0</v>
      </c>
      <c r="H1973" s="5">
        <f>IFERROR(__xludf.DUMMYFUNCTION("SPLIT(G1973,""/"",TRUE)"),23.0)</f>
        <v>23</v>
      </c>
      <c r="I1973" s="5">
        <f>IFERROR(__xludf.DUMMYFUNCTION("""COMPUTED_VALUE"""),12.0)</f>
        <v>12</v>
      </c>
      <c r="J1973" s="5">
        <f>IFERROR(__xludf.DUMMYFUNCTION("""COMPUTED_VALUE"""),2023.0)</f>
        <v>2023</v>
      </c>
      <c r="N1973" s="6">
        <f>STANDARDIZE(F:F,'Estatística'!$E$2,$M$2)</f>
        <v>1.934910808</v>
      </c>
      <c r="O1973" s="6">
        <f>STANDARDIZE(F:F,'Estatística'!$C$2,$L$2)</f>
        <v>0.7499366928</v>
      </c>
    </row>
    <row r="1974" ht="15.75" customHeight="1">
      <c r="A1974" s="1">
        <v>6.0</v>
      </c>
      <c r="B1974" s="2" t="s">
        <v>163</v>
      </c>
      <c r="C1974" s="2" t="s">
        <v>164</v>
      </c>
      <c r="D1974" s="2" t="s">
        <v>25</v>
      </c>
      <c r="E1974" s="2" t="s">
        <v>36</v>
      </c>
      <c r="F1974" s="3">
        <v>39.31</v>
      </c>
      <c r="G1974" s="4">
        <v>45284.0</v>
      </c>
      <c r="H1974" s="5">
        <f>IFERROR(__xludf.DUMMYFUNCTION("SPLIT(G1974,""/"",TRUE)"),24.0)</f>
        <v>24</v>
      </c>
      <c r="I1974" s="5">
        <f>IFERROR(__xludf.DUMMYFUNCTION("""COMPUTED_VALUE"""),12.0)</f>
        <v>12</v>
      </c>
      <c r="J1974" s="5">
        <f>IFERROR(__xludf.DUMMYFUNCTION("""COMPUTED_VALUE"""),2023.0)</f>
        <v>2023</v>
      </c>
      <c r="N1974" s="6">
        <f>STANDARDIZE(F:F,'Estatística'!$E$2,$M$2)</f>
        <v>0.7643898813</v>
      </c>
      <c r="O1974" s="6">
        <f>STANDARDIZE(F:F,'Estatística'!$C$2,$L$2)</f>
        <v>0.4812610788</v>
      </c>
    </row>
    <row r="1975" ht="15.75" customHeight="1">
      <c r="A1975" s="1">
        <v>37.0</v>
      </c>
      <c r="B1975" s="2" t="s">
        <v>225</v>
      </c>
      <c r="C1975" s="2" t="s">
        <v>226</v>
      </c>
      <c r="D1975" s="2" t="s">
        <v>25</v>
      </c>
      <c r="E1975" s="2" t="s">
        <v>26</v>
      </c>
      <c r="F1975" s="3">
        <v>43.82</v>
      </c>
      <c r="G1975" s="4">
        <v>45284.0</v>
      </c>
      <c r="H1975" s="5">
        <f>IFERROR(__xludf.DUMMYFUNCTION("SPLIT(G1975,""/"",TRUE)"),24.0)</f>
        <v>24</v>
      </c>
      <c r="I1975" s="5">
        <f>IFERROR(__xludf.DUMMYFUNCTION("""COMPUTED_VALUE"""),12.0)</f>
        <v>12</v>
      </c>
      <c r="J1975" s="5">
        <f>IFERROR(__xludf.DUMMYFUNCTION("""COMPUTED_VALUE"""),2023.0)</f>
        <v>2023</v>
      </c>
      <c r="N1975" s="6">
        <f>STANDARDIZE(F:F,'Estatística'!$E$2,$M$2)</f>
        <v>1.013166949</v>
      </c>
      <c r="O1975" s="6">
        <f>STANDARDIZE(F:F,'Estatística'!$C$2,$L$2)</f>
        <v>0.5383641428</v>
      </c>
    </row>
    <row r="1976" ht="15.75" customHeight="1">
      <c r="A1976" s="1">
        <v>38.0</v>
      </c>
      <c r="B1976" s="2" t="s">
        <v>96</v>
      </c>
      <c r="C1976" s="2" t="s">
        <v>97</v>
      </c>
      <c r="D1976" s="2" t="s">
        <v>19</v>
      </c>
      <c r="E1976" s="2" t="s">
        <v>70</v>
      </c>
      <c r="F1976" s="3">
        <v>11.37</v>
      </c>
      <c r="G1976" s="4">
        <v>45284.0</v>
      </c>
      <c r="H1976" s="5">
        <f>IFERROR(__xludf.DUMMYFUNCTION("SPLIT(G1976,""/"",TRUE)"),24.0)</f>
        <v>24</v>
      </c>
      <c r="I1976" s="5">
        <f>IFERROR(__xludf.DUMMYFUNCTION("""COMPUTED_VALUE"""),12.0)</f>
        <v>12</v>
      </c>
      <c r="J1976" s="5">
        <f>IFERROR(__xludf.DUMMYFUNCTION("""COMPUTED_VALUE"""),2023.0)</f>
        <v>2023</v>
      </c>
      <c r="N1976" s="6">
        <f>STANDARDIZE(F:F,'Estatística'!$E$2,$M$2)</f>
        <v>-0.7768143927</v>
      </c>
      <c r="O1976" s="6">
        <f>STANDARDIZE(F:F,'Estatística'!$C$2,$L$2)</f>
        <v>0.1275006331</v>
      </c>
    </row>
    <row r="1977" ht="15.75" customHeight="1">
      <c r="A1977" s="1">
        <v>47.0</v>
      </c>
      <c r="B1977" s="2" t="s">
        <v>100</v>
      </c>
      <c r="C1977" s="2" t="s">
        <v>101</v>
      </c>
      <c r="D1977" s="2" t="s">
        <v>19</v>
      </c>
      <c r="E1977" s="2" t="s">
        <v>26</v>
      </c>
      <c r="F1977" s="3">
        <v>38.98</v>
      </c>
      <c r="G1977" s="4">
        <v>45284.0</v>
      </c>
      <c r="H1977" s="5">
        <f>IFERROR(__xludf.DUMMYFUNCTION("SPLIT(G1977,""/"",TRUE)"),24.0)</f>
        <v>24</v>
      </c>
      <c r="I1977" s="5">
        <f>IFERROR(__xludf.DUMMYFUNCTION("""COMPUTED_VALUE"""),12.0)</f>
        <v>12</v>
      </c>
      <c r="J1977" s="5">
        <f>IFERROR(__xludf.DUMMYFUNCTION("""COMPUTED_VALUE"""),2023.0)</f>
        <v>2023</v>
      </c>
      <c r="N1977" s="6">
        <f>STANDARDIZE(F:F,'Estatística'!$E$2,$M$2)</f>
        <v>0.7461866812</v>
      </c>
      <c r="O1977" s="6">
        <f>STANDARDIZE(F:F,'Estatística'!$C$2,$L$2)</f>
        <v>0.4770828058</v>
      </c>
    </row>
    <row r="1978" ht="15.75" customHeight="1">
      <c r="A1978" s="1">
        <v>58.0</v>
      </c>
      <c r="B1978" s="2" t="s">
        <v>145</v>
      </c>
      <c r="C1978" s="2" t="s">
        <v>146</v>
      </c>
      <c r="D1978" s="2" t="s">
        <v>19</v>
      </c>
      <c r="E1978" s="2" t="s">
        <v>44</v>
      </c>
      <c r="F1978" s="3">
        <v>29.46</v>
      </c>
      <c r="G1978" s="4">
        <v>45284.0</v>
      </c>
      <c r="H1978" s="5">
        <f>IFERROR(__xludf.DUMMYFUNCTION("SPLIT(G1978,""/"",TRUE)"),24.0)</f>
        <v>24</v>
      </c>
      <c r="I1978" s="5">
        <f>IFERROR(__xludf.DUMMYFUNCTION("""COMPUTED_VALUE"""),12.0)</f>
        <v>12</v>
      </c>
      <c r="J1978" s="5">
        <f>IFERROR(__xludf.DUMMYFUNCTION("""COMPUTED_VALUE"""),2023.0)</f>
        <v>2023</v>
      </c>
      <c r="N1978" s="6">
        <f>STANDARDIZE(F:F,'Estatística'!$E$2,$M$2)</f>
        <v>0.2210519393</v>
      </c>
      <c r="O1978" s="6">
        <f>STANDARDIZE(F:F,'Estatística'!$C$2,$L$2)</f>
        <v>0.356545961</v>
      </c>
    </row>
    <row r="1979" ht="15.75" customHeight="1">
      <c r="A1979" s="1">
        <v>85.0</v>
      </c>
      <c r="B1979" s="2" t="s">
        <v>178</v>
      </c>
      <c r="C1979" s="2" t="s">
        <v>179</v>
      </c>
      <c r="D1979" s="2" t="s">
        <v>25</v>
      </c>
      <c r="E1979" s="2" t="s">
        <v>70</v>
      </c>
      <c r="F1979" s="3">
        <v>11.9</v>
      </c>
      <c r="G1979" s="4">
        <v>45284.0</v>
      </c>
      <c r="H1979" s="5">
        <f>IFERROR(__xludf.DUMMYFUNCTION("SPLIT(G1979,""/"",TRUE)"),24.0)</f>
        <v>24</v>
      </c>
      <c r="I1979" s="5">
        <f>IFERROR(__xludf.DUMMYFUNCTION("""COMPUTED_VALUE"""),12.0)</f>
        <v>12</v>
      </c>
      <c r="J1979" s="5">
        <f>IFERROR(__xludf.DUMMYFUNCTION("""COMPUTED_VALUE"""),2023.0)</f>
        <v>2023</v>
      </c>
      <c r="N1979" s="6">
        <f>STANDARDIZE(F:F,'Estatística'!$E$2,$M$2)</f>
        <v>-0.7475789502</v>
      </c>
      <c r="O1979" s="6">
        <f>STANDARDIZE(F:F,'Estatística'!$C$2,$L$2)</f>
        <v>0.1342111927</v>
      </c>
    </row>
    <row r="1980" ht="15.75" customHeight="1">
      <c r="A1980" s="1">
        <v>94.0</v>
      </c>
      <c r="B1980" s="2" t="s">
        <v>187</v>
      </c>
      <c r="C1980" s="2" t="s">
        <v>217</v>
      </c>
      <c r="D1980" s="2" t="s">
        <v>25</v>
      </c>
      <c r="E1980" s="2" t="s">
        <v>26</v>
      </c>
      <c r="F1980" s="3">
        <v>37.16</v>
      </c>
      <c r="G1980" s="4">
        <v>45285.0</v>
      </c>
      <c r="H1980" s="5">
        <f>IFERROR(__xludf.DUMMYFUNCTION("SPLIT(G1980,""/"",TRUE)"),25.0)</f>
        <v>25</v>
      </c>
      <c r="I1980" s="5">
        <f>IFERROR(__xludf.DUMMYFUNCTION("""COMPUTED_VALUE"""),12.0)</f>
        <v>12</v>
      </c>
      <c r="J1980" s="5">
        <f>IFERROR(__xludf.DUMMYFUNCTION("""COMPUTED_VALUE"""),2023.0)</f>
        <v>2023</v>
      </c>
      <c r="N1980" s="6">
        <f>STANDARDIZE(F:F,'Estatística'!$E$2,$M$2)</f>
        <v>0.6457932746</v>
      </c>
      <c r="O1980" s="6">
        <f>STANDARDIZE(F:F,'Estatística'!$C$2,$L$2)</f>
        <v>0.4540389972</v>
      </c>
    </row>
    <row r="1981" ht="15.75" customHeight="1">
      <c r="A1981" s="1">
        <v>44.0</v>
      </c>
      <c r="B1981" s="2" t="s">
        <v>195</v>
      </c>
      <c r="C1981" s="2" t="s">
        <v>196</v>
      </c>
      <c r="D1981" s="2" t="s">
        <v>19</v>
      </c>
      <c r="E1981" s="2" t="s">
        <v>36</v>
      </c>
      <c r="F1981" s="3">
        <v>34.92</v>
      </c>
      <c r="G1981" s="4">
        <v>45285.0</v>
      </c>
      <c r="H1981" s="5">
        <f>IFERROR(__xludf.DUMMYFUNCTION("SPLIT(G1981,""/"",TRUE)"),25.0)</f>
        <v>25</v>
      </c>
      <c r="I1981" s="5">
        <f>IFERROR(__xludf.DUMMYFUNCTION("""COMPUTED_VALUE"""),12.0)</f>
        <v>12</v>
      </c>
      <c r="J1981" s="5">
        <f>IFERROR(__xludf.DUMMYFUNCTION("""COMPUTED_VALUE"""),2023.0)</f>
        <v>2023</v>
      </c>
      <c r="N1981" s="6">
        <f>STANDARDIZE(F:F,'Estatística'!$E$2,$M$2)</f>
        <v>0.5222321589</v>
      </c>
      <c r="O1981" s="6">
        <f>STANDARDIZE(F:F,'Estatística'!$C$2,$L$2)</f>
        <v>0.4256773867</v>
      </c>
    </row>
    <row r="1982" ht="15.75" customHeight="1">
      <c r="A1982" s="1">
        <v>100.0</v>
      </c>
      <c r="B1982" s="2" t="s">
        <v>46</v>
      </c>
      <c r="C1982" s="2" t="s">
        <v>47</v>
      </c>
      <c r="D1982" s="2" t="s">
        <v>25</v>
      </c>
      <c r="E1982" s="2" t="s">
        <v>52</v>
      </c>
      <c r="F1982" s="3">
        <v>30.03</v>
      </c>
      <c r="G1982" s="4">
        <v>45286.0</v>
      </c>
      <c r="H1982" s="5">
        <f>IFERROR(__xludf.DUMMYFUNCTION("SPLIT(G1982,""/"",TRUE)"),26.0)</f>
        <v>26</v>
      </c>
      <c r="I1982" s="5">
        <f>IFERROR(__xludf.DUMMYFUNCTION("""COMPUTED_VALUE"""),12.0)</f>
        <v>12</v>
      </c>
      <c r="J1982" s="5">
        <f>IFERROR(__xludf.DUMMYFUNCTION("""COMPUTED_VALUE"""),2023.0)</f>
        <v>2023</v>
      </c>
      <c r="N1982" s="6">
        <f>STANDARDIZE(F:F,'Estatística'!$E$2,$M$2)</f>
        <v>0.2524938303</v>
      </c>
      <c r="O1982" s="6">
        <f>STANDARDIZE(F:F,'Estatística'!$C$2,$L$2)</f>
        <v>0.363762978</v>
      </c>
    </row>
    <row r="1983" ht="15.75" customHeight="1">
      <c r="A1983" s="1">
        <v>60.0</v>
      </c>
      <c r="B1983" s="2" t="s">
        <v>58</v>
      </c>
      <c r="C1983" s="2" t="s">
        <v>59</v>
      </c>
      <c r="D1983" s="2" t="s">
        <v>25</v>
      </c>
      <c r="E1983" s="2" t="s">
        <v>21</v>
      </c>
      <c r="F1983" s="3">
        <v>12.59</v>
      </c>
      <c r="G1983" s="4">
        <v>45286.0</v>
      </c>
      <c r="H1983" s="5">
        <f>IFERROR(__xludf.DUMMYFUNCTION("SPLIT(G1983,""/"",TRUE)"),26.0)</f>
        <v>26</v>
      </c>
      <c r="I1983" s="5">
        <f>IFERROR(__xludf.DUMMYFUNCTION("""COMPUTED_VALUE"""),12.0)</f>
        <v>12</v>
      </c>
      <c r="J1983" s="5">
        <f>IFERROR(__xludf.DUMMYFUNCTION("""COMPUTED_VALUE"""),2023.0)</f>
        <v>2023</v>
      </c>
      <c r="N1983" s="6">
        <f>STANDARDIZE(F:F,'Estatística'!$E$2,$M$2)</f>
        <v>-0.7095177136</v>
      </c>
      <c r="O1983" s="6">
        <f>STANDARDIZE(F:F,'Estatística'!$C$2,$L$2)</f>
        <v>0.1429475817</v>
      </c>
    </row>
    <row r="1984" ht="15.75" customHeight="1">
      <c r="A1984" s="1">
        <v>26.0</v>
      </c>
      <c r="B1984" s="2" t="s">
        <v>191</v>
      </c>
      <c r="C1984" s="2" t="s">
        <v>192</v>
      </c>
      <c r="D1984" s="2" t="s">
        <v>25</v>
      </c>
      <c r="E1984" s="2" t="s">
        <v>51</v>
      </c>
      <c r="F1984" s="3">
        <v>63.09</v>
      </c>
      <c r="G1984" s="4">
        <v>45286.0</v>
      </c>
      <c r="H1984" s="5">
        <f>IFERROR(__xludf.DUMMYFUNCTION("SPLIT(G1984,""/"",TRUE)"),26.0)</f>
        <v>26</v>
      </c>
      <c r="I1984" s="5">
        <f>IFERROR(__xludf.DUMMYFUNCTION("""COMPUTED_VALUE"""),12.0)</f>
        <v>12</v>
      </c>
      <c r="J1984" s="5">
        <f>IFERROR(__xludf.DUMMYFUNCTION("""COMPUTED_VALUE"""),2023.0)</f>
        <v>2023</v>
      </c>
      <c r="N1984" s="6">
        <f>STANDARDIZE(F:F,'Estatística'!$E$2,$M$2)</f>
        <v>2.076123512</v>
      </c>
      <c r="O1984" s="6">
        <f>STANDARDIZE(F:F,'Estatística'!$C$2,$L$2)</f>
        <v>0.782349962</v>
      </c>
    </row>
    <row r="1985" ht="15.75" customHeight="1">
      <c r="A1985" s="1">
        <v>50.0</v>
      </c>
      <c r="B1985" s="2" t="s">
        <v>29</v>
      </c>
      <c r="C1985" s="2" t="s">
        <v>30</v>
      </c>
      <c r="D1985" s="2" t="s">
        <v>25</v>
      </c>
      <c r="E1985" s="2" t="s">
        <v>51</v>
      </c>
      <c r="F1985" s="3">
        <v>64.66</v>
      </c>
      <c r="G1985" s="4">
        <v>45286.0</v>
      </c>
      <c r="H1985" s="5">
        <f>IFERROR(__xludf.DUMMYFUNCTION("SPLIT(G1985,""/"",TRUE)"),26.0)</f>
        <v>26</v>
      </c>
      <c r="I1985" s="5">
        <f>IFERROR(__xludf.DUMMYFUNCTION("""COMPUTED_VALUE"""),12.0)</f>
        <v>12</v>
      </c>
      <c r="J1985" s="5">
        <f>IFERROR(__xludf.DUMMYFUNCTION("""COMPUTED_VALUE"""),2023.0)</f>
        <v>2023</v>
      </c>
      <c r="N1985" s="6">
        <f>STANDARDIZE(F:F,'Estatística'!$E$2,$M$2)</f>
        <v>2.162726615</v>
      </c>
      <c r="O1985" s="6">
        <f>STANDARDIZE(F:F,'Estatística'!$C$2,$L$2)</f>
        <v>0.8022284123</v>
      </c>
    </row>
    <row r="1986" ht="15.75" customHeight="1">
      <c r="A1986" s="1">
        <v>7.0</v>
      </c>
      <c r="B1986" s="2" t="s">
        <v>94</v>
      </c>
      <c r="C1986" s="2" t="s">
        <v>95</v>
      </c>
      <c r="D1986" s="2" t="s">
        <v>19</v>
      </c>
      <c r="E1986" s="2" t="s">
        <v>70</v>
      </c>
      <c r="F1986" s="3">
        <v>12.15</v>
      </c>
      <c r="G1986" s="4">
        <v>45286.0</v>
      </c>
      <c r="H1986" s="5">
        <f>IFERROR(__xludf.DUMMYFUNCTION("SPLIT(G1986,""/"",TRUE)"),26.0)</f>
        <v>26</v>
      </c>
      <c r="I1986" s="5">
        <f>IFERROR(__xludf.DUMMYFUNCTION("""COMPUTED_VALUE"""),12.0)</f>
        <v>12</v>
      </c>
      <c r="J1986" s="5">
        <f>IFERROR(__xludf.DUMMYFUNCTION("""COMPUTED_VALUE"""),2023.0)</f>
        <v>2023</v>
      </c>
      <c r="N1986" s="6">
        <f>STANDARDIZE(F:F,'Estatística'!$E$2,$M$2)</f>
        <v>-0.7337886471</v>
      </c>
      <c r="O1986" s="6">
        <f>STANDARDIZE(F:F,'Estatística'!$C$2,$L$2)</f>
        <v>0.137376551</v>
      </c>
    </row>
    <row r="1987" ht="15.75" customHeight="1">
      <c r="A1987" s="1">
        <v>89.0</v>
      </c>
      <c r="B1987" s="2" t="s">
        <v>115</v>
      </c>
      <c r="C1987" s="2" t="s">
        <v>116</v>
      </c>
      <c r="D1987" s="2" t="s">
        <v>25</v>
      </c>
      <c r="E1987" s="2" t="s">
        <v>57</v>
      </c>
      <c r="F1987" s="3">
        <v>22.9</v>
      </c>
      <c r="G1987" s="4">
        <v>45286.0</v>
      </c>
      <c r="H1987" s="5">
        <f>IFERROR(__xludf.DUMMYFUNCTION("SPLIT(G1987,""/"",TRUE)"),26.0)</f>
        <v>26</v>
      </c>
      <c r="I1987" s="5">
        <f>IFERROR(__xludf.DUMMYFUNCTION("""COMPUTED_VALUE"""),12.0)</f>
        <v>12</v>
      </c>
      <c r="J1987" s="5">
        <f>IFERROR(__xludf.DUMMYFUNCTION("""COMPUTED_VALUE"""),2023.0)</f>
        <v>2023</v>
      </c>
      <c r="N1987" s="6">
        <f>STANDARDIZE(F:F,'Estatística'!$E$2,$M$2)</f>
        <v>-0.140805614</v>
      </c>
      <c r="O1987" s="6">
        <f>STANDARDIZE(F:F,'Estatística'!$C$2,$L$2)</f>
        <v>0.2734869587</v>
      </c>
    </row>
    <row r="1988" ht="15.75" customHeight="1">
      <c r="A1988" s="1">
        <v>43.0</v>
      </c>
      <c r="B1988" s="2" t="s">
        <v>77</v>
      </c>
      <c r="C1988" s="2" t="s">
        <v>78</v>
      </c>
      <c r="D1988" s="2" t="s">
        <v>19</v>
      </c>
      <c r="E1988" s="2" t="s">
        <v>52</v>
      </c>
      <c r="F1988" s="3">
        <v>25.54</v>
      </c>
      <c r="G1988" s="4">
        <v>45286.0</v>
      </c>
      <c r="H1988" s="5">
        <f>IFERROR(__xludf.DUMMYFUNCTION("SPLIT(G1988,""/"",TRUE)"),26.0)</f>
        <v>26</v>
      </c>
      <c r="I1988" s="5">
        <f>IFERROR(__xludf.DUMMYFUNCTION("""COMPUTED_VALUE"""),12.0)</f>
        <v>12</v>
      </c>
      <c r="J1988" s="5">
        <f>IFERROR(__xludf.DUMMYFUNCTION("""COMPUTED_VALUE"""),2023.0)</f>
        <v>2023</v>
      </c>
      <c r="N1988" s="6">
        <f>STANDARDIZE(F:F,'Estatística'!$E$2,$M$2)</f>
        <v>0.004819986738</v>
      </c>
      <c r="O1988" s="6">
        <f>STANDARDIZE(F:F,'Estatística'!$C$2,$L$2)</f>
        <v>0.3069131426</v>
      </c>
    </row>
    <row r="1989" ht="15.75" customHeight="1">
      <c r="A1989" s="1">
        <v>89.0</v>
      </c>
      <c r="B1989" s="2" t="s">
        <v>115</v>
      </c>
      <c r="C1989" s="2" t="s">
        <v>116</v>
      </c>
      <c r="D1989" s="2" t="s">
        <v>19</v>
      </c>
      <c r="E1989" s="2" t="s">
        <v>27</v>
      </c>
      <c r="F1989" s="3">
        <v>12.82</v>
      </c>
      <c r="G1989" s="4">
        <v>45286.0</v>
      </c>
      <c r="H1989" s="5">
        <f>IFERROR(__xludf.DUMMYFUNCTION("SPLIT(G1989,""/"",TRUE)"),26.0)</f>
        <v>26</v>
      </c>
      <c r="I1989" s="5">
        <f>IFERROR(__xludf.DUMMYFUNCTION("""COMPUTED_VALUE"""),12.0)</f>
        <v>12</v>
      </c>
      <c r="J1989" s="5">
        <f>IFERROR(__xludf.DUMMYFUNCTION("""COMPUTED_VALUE"""),2023.0)</f>
        <v>2023</v>
      </c>
      <c r="N1989" s="6">
        <f>STANDARDIZE(F:F,'Estatística'!$E$2,$M$2)</f>
        <v>-0.6968306348</v>
      </c>
      <c r="O1989" s="6">
        <f>STANDARDIZE(F:F,'Estatística'!$C$2,$L$2)</f>
        <v>0.1458597113</v>
      </c>
    </row>
    <row r="1990" ht="15.75" customHeight="1">
      <c r="A1990" s="1">
        <v>17.0</v>
      </c>
      <c r="B1990" s="2" t="s">
        <v>180</v>
      </c>
      <c r="C1990" s="2" t="s">
        <v>181</v>
      </c>
      <c r="D1990" s="2" t="s">
        <v>25</v>
      </c>
      <c r="E1990" s="2" t="s">
        <v>28</v>
      </c>
      <c r="F1990" s="3">
        <v>36.75</v>
      </c>
      <c r="G1990" s="4">
        <v>45286.0</v>
      </c>
      <c r="H1990" s="5">
        <f>IFERROR(__xludf.DUMMYFUNCTION("SPLIT(G1990,""/"",TRUE)"),26.0)</f>
        <v>26</v>
      </c>
      <c r="I1990" s="5">
        <f>IFERROR(__xludf.DUMMYFUNCTION("""COMPUTED_VALUE"""),12.0)</f>
        <v>12</v>
      </c>
      <c r="J1990" s="5">
        <f>IFERROR(__xludf.DUMMYFUNCTION("""COMPUTED_VALUE"""),2023.0)</f>
        <v>2023</v>
      </c>
      <c r="N1990" s="6">
        <f>STANDARDIZE(F:F,'Estatística'!$E$2,$M$2)</f>
        <v>0.6231771776</v>
      </c>
      <c r="O1990" s="6">
        <f>STANDARDIZE(F:F,'Estatística'!$C$2,$L$2)</f>
        <v>0.4488478096</v>
      </c>
    </row>
    <row r="1991" ht="15.75" customHeight="1">
      <c r="A1991" s="1">
        <v>11.0</v>
      </c>
      <c r="B1991" s="2" t="s">
        <v>207</v>
      </c>
      <c r="C1991" s="2" t="s">
        <v>208</v>
      </c>
      <c r="D1991" s="2" t="s">
        <v>25</v>
      </c>
      <c r="E1991" s="2" t="s">
        <v>44</v>
      </c>
      <c r="F1991" s="3">
        <v>29.02</v>
      </c>
      <c r="G1991" s="4">
        <v>45286.0</v>
      </c>
      <c r="H1991" s="5">
        <f>IFERROR(__xludf.DUMMYFUNCTION("SPLIT(G1991,""/"",TRUE)"),26.0)</f>
        <v>26</v>
      </c>
      <c r="I1991" s="5">
        <f>IFERROR(__xludf.DUMMYFUNCTION("""COMPUTED_VALUE"""),12.0)</f>
        <v>12</v>
      </c>
      <c r="J1991" s="5">
        <f>IFERROR(__xludf.DUMMYFUNCTION("""COMPUTED_VALUE"""),2023.0)</f>
        <v>2023</v>
      </c>
      <c r="N1991" s="6">
        <f>STANDARDIZE(F:F,'Estatística'!$E$2,$M$2)</f>
        <v>0.1967810058</v>
      </c>
      <c r="O1991" s="6">
        <f>STANDARDIZE(F:F,'Estatística'!$C$2,$L$2)</f>
        <v>0.3509749304</v>
      </c>
    </row>
    <row r="1992" ht="15.75" customHeight="1">
      <c r="A1992" s="1">
        <v>48.0</v>
      </c>
      <c r="B1992" s="2" t="s">
        <v>39</v>
      </c>
      <c r="C1992" s="2" t="s">
        <v>43</v>
      </c>
      <c r="D1992" s="2" t="s">
        <v>25</v>
      </c>
      <c r="E1992" s="2" t="s">
        <v>42</v>
      </c>
      <c r="F1992" s="3">
        <v>12.3</v>
      </c>
      <c r="G1992" s="4">
        <v>45286.0</v>
      </c>
      <c r="H1992" s="5">
        <f>IFERROR(__xludf.DUMMYFUNCTION("SPLIT(G1992,""/"",TRUE)"),26.0)</f>
        <v>26</v>
      </c>
      <c r="I1992" s="5">
        <f>IFERROR(__xludf.DUMMYFUNCTION("""COMPUTED_VALUE"""),12.0)</f>
        <v>12</v>
      </c>
      <c r="J1992" s="5">
        <f>IFERROR(__xludf.DUMMYFUNCTION("""COMPUTED_VALUE"""),2023.0)</f>
        <v>2023</v>
      </c>
      <c r="N1992" s="6">
        <f>STANDARDIZE(F:F,'Estatística'!$E$2,$M$2)</f>
        <v>-0.7255144652</v>
      </c>
      <c r="O1992" s="6">
        <f>STANDARDIZE(F:F,'Estatística'!$C$2,$L$2)</f>
        <v>0.139275766</v>
      </c>
    </row>
    <row r="1993" ht="15.75" customHeight="1">
      <c r="A1993" s="1">
        <v>56.0</v>
      </c>
      <c r="B1993" s="2" t="s">
        <v>107</v>
      </c>
      <c r="C1993" s="2" t="s">
        <v>108</v>
      </c>
      <c r="D1993" s="2" t="s">
        <v>25</v>
      </c>
      <c r="E1993" s="2" t="s">
        <v>36</v>
      </c>
      <c r="F1993" s="3">
        <v>27.73</v>
      </c>
      <c r="G1993" s="4">
        <v>45287.0</v>
      </c>
      <c r="H1993" s="5">
        <f>IFERROR(__xludf.DUMMYFUNCTION("SPLIT(G1993,""/"",TRUE)"),27.0)</f>
        <v>27</v>
      </c>
      <c r="I1993" s="5">
        <f>IFERROR(__xludf.DUMMYFUNCTION("""COMPUTED_VALUE"""),12.0)</f>
        <v>12</v>
      </c>
      <c r="J1993" s="5">
        <f>IFERROR(__xludf.DUMMYFUNCTION("""COMPUTED_VALUE"""),2023.0)</f>
        <v>2023</v>
      </c>
      <c r="N1993" s="6">
        <f>STANDARDIZE(F:F,'Estatística'!$E$2,$M$2)</f>
        <v>0.1256230419</v>
      </c>
      <c r="O1993" s="6">
        <f>STANDARDIZE(F:F,'Estatística'!$C$2,$L$2)</f>
        <v>0.3346416814</v>
      </c>
    </row>
    <row r="1994" ht="15.75" customHeight="1">
      <c r="A1994" s="1">
        <v>55.0</v>
      </c>
      <c r="B1994" s="2" t="s">
        <v>182</v>
      </c>
      <c r="C1994" s="2" t="s">
        <v>183</v>
      </c>
      <c r="D1994" s="2" t="s">
        <v>19</v>
      </c>
      <c r="E1994" s="2" t="s">
        <v>48</v>
      </c>
      <c r="F1994" s="3">
        <v>67.79</v>
      </c>
      <c r="G1994" s="4">
        <v>45287.0</v>
      </c>
      <c r="H1994" s="5">
        <f>IFERROR(__xludf.DUMMYFUNCTION("SPLIT(G1994,""/"",TRUE)"),27.0)</f>
        <v>27</v>
      </c>
      <c r="I1994" s="5">
        <f>IFERROR(__xludf.DUMMYFUNCTION("""COMPUTED_VALUE"""),12.0)</f>
        <v>12</v>
      </c>
      <c r="J1994" s="5">
        <f>IFERROR(__xludf.DUMMYFUNCTION("""COMPUTED_VALUE"""),2023.0)</f>
        <v>2023</v>
      </c>
      <c r="N1994" s="6">
        <f>STANDARDIZE(F:F,'Estatística'!$E$2,$M$2)</f>
        <v>2.33538121</v>
      </c>
      <c r="O1994" s="6">
        <f>STANDARDIZE(F:F,'Estatística'!$C$2,$L$2)</f>
        <v>0.8418586984</v>
      </c>
    </row>
    <row r="1995" ht="15.75" customHeight="1">
      <c r="A1995" s="1">
        <v>50.0</v>
      </c>
      <c r="B1995" s="2" t="s">
        <v>29</v>
      </c>
      <c r="C1995" s="2" t="s">
        <v>30</v>
      </c>
      <c r="D1995" s="2" t="s">
        <v>25</v>
      </c>
      <c r="E1995" s="2" t="s">
        <v>20</v>
      </c>
      <c r="F1995" s="3">
        <v>10.33</v>
      </c>
      <c r="G1995" s="4">
        <v>45287.0</v>
      </c>
      <c r="H1995" s="5">
        <f>IFERROR(__xludf.DUMMYFUNCTION("SPLIT(G1995,""/"",TRUE)"),27.0)</f>
        <v>27</v>
      </c>
      <c r="I1995" s="5">
        <f>IFERROR(__xludf.DUMMYFUNCTION("""COMPUTED_VALUE"""),12.0)</f>
        <v>12</v>
      </c>
      <c r="J1995" s="5">
        <f>IFERROR(__xludf.DUMMYFUNCTION("""COMPUTED_VALUE"""),2023.0)</f>
        <v>2023</v>
      </c>
      <c r="N1995" s="6">
        <f>STANDARDIZE(F:F,'Estatística'!$E$2,$M$2)</f>
        <v>-0.8341820536</v>
      </c>
      <c r="O1995" s="6">
        <f>STANDARDIZE(F:F,'Estatística'!$C$2,$L$2)</f>
        <v>0.1143327425</v>
      </c>
    </row>
    <row r="1996" ht="15.75" customHeight="1">
      <c r="A1996" s="1">
        <v>43.0</v>
      </c>
      <c r="B1996" s="2" t="s">
        <v>77</v>
      </c>
      <c r="C1996" s="2" t="s">
        <v>78</v>
      </c>
      <c r="D1996" s="2" t="s">
        <v>19</v>
      </c>
      <c r="E1996" s="2" t="s">
        <v>51</v>
      </c>
      <c r="F1996" s="3">
        <v>70.68</v>
      </c>
      <c r="G1996" s="4">
        <v>45287.0</v>
      </c>
      <c r="H1996" s="5">
        <f>IFERROR(__xludf.DUMMYFUNCTION("SPLIT(G1996,""/"",TRUE)"),27.0)</f>
        <v>27</v>
      </c>
      <c r="I1996" s="5">
        <f>IFERROR(__xludf.DUMMYFUNCTION("""COMPUTED_VALUE"""),12.0)</f>
        <v>12</v>
      </c>
      <c r="J1996" s="5">
        <f>IFERROR(__xludf.DUMMYFUNCTION("""COMPUTED_VALUE"""),2023.0)</f>
        <v>2023</v>
      </c>
      <c r="N1996" s="6">
        <f>STANDARDIZE(F:F,'Estatística'!$E$2,$M$2)</f>
        <v>2.494797114</v>
      </c>
      <c r="O1996" s="6">
        <f>STANDARDIZE(F:F,'Estatística'!$C$2,$L$2)</f>
        <v>0.8784502406</v>
      </c>
    </row>
    <row r="1997" ht="15.75" customHeight="1">
      <c r="A1997" s="1">
        <v>67.0</v>
      </c>
      <c r="B1997" s="2" t="s">
        <v>184</v>
      </c>
      <c r="C1997" s="2" t="s">
        <v>185</v>
      </c>
      <c r="D1997" s="2" t="s">
        <v>19</v>
      </c>
      <c r="E1997" s="2" t="s">
        <v>37</v>
      </c>
      <c r="F1997" s="3">
        <v>12.95</v>
      </c>
      <c r="G1997" s="4">
        <v>45287.0</v>
      </c>
      <c r="H1997" s="5">
        <f>IFERROR(__xludf.DUMMYFUNCTION("SPLIT(G1997,""/"",TRUE)"),27.0)</f>
        <v>27</v>
      </c>
      <c r="I1997" s="5">
        <f>IFERROR(__xludf.DUMMYFUNCTION("""COMPUTED_VALUE"""),12.0)</f>
        <v>12</v>
      </c>
      <c r="J1997" s="5">
        <f>IFERROR(__xludf.DUMMYFUNCTION("""COMPUTED_VALUE"""),2023.0)</f>
        <v>2023</v>
      </c>
      <c r="N1997" s="6">
        <f>STANDARDIZE(F:F,'Estatística'!$E$2,$M$2)</f>
        <v>-0.6896596772</v>
      </c>
      <c r="O1997" s="6">
        <f>STANDARDIZE(F:F,'Estatística'!$C$2,$L$2)</f>
        <v>0.1475056976</v>
      </c>
    </row>
    <row r="1998" ht="15.75" customHeight="1">
      <c r="A1998" s="1">
        <v>85.0</v>
      </c>
      <c r="B1998" s="2" t="s">
        <v>178</v>
      </c>
      <c r="C1998" s="2" t="s">
        <v>179</v>
      </c>
      <c r="D1998" s="2" t="s">
        <v>19</v>
      </c>
      <c r="E1998" s="2" t="s">
        <v>44</v>
      </c>
      <c r="F1998" s="3">
        <v>36.95</v>
      </c>
      <c r="G1998" s="4">
        <v>45288.0</v>
      </c>
      <c r="H1998" s="5">
        <f>IFERROR(__xludf.DUMMYFUNCTION("SPLIT(G1998,""/"",TRUE)"),28.0)</f>
        <v>28</v>
      </c>
      <c r="I1998" s="5">
        <f>IFERROR(__xludf.DUMMYFUNCTION("""COMPUTED_VALUE"""),12.0)</f>
        <v>12</v>
      </c>
      <c r="J1998" s="5">
        <f>IFERROR(__xludf.DUMMYFUNCTION("""COMPUTED_VALUE"""),2023.0)</f>
        <v>2023</v>
      </c>
      <c r="N1998" s="6">
        <f>STANDARDIZE(F:F,'Estatística'!$E$2,$M$2)</f>
        <v>0.63420942</v>
      </c>
      <c r="O1998" s="6">
        <f>STANDARDIZE(F:F,'Estatística'!$C$2,$L$2)</f>
        <v>0.4513800962</v>
      </c>
    </row>
    <row r="1999" ht="15.75" customHeight="1">
      <c r="A1999" s="1">
        <v>17.0</v>
      </c>
      <c r="B1999" s="2" t="s">
        <v>180</v>
      </c>
      <c r="C1999" s="2" t="s">
        <v>181</v>
      </c>
      <c r="D1999" s="2" t="s">
        <v>25</v>
      </c>
      <c r="E1999" s="2" t="s">
        <v>41</v>
      </c>
      <c r="F1999" s="3">
        <v>18.44</v>
      </c>
      <c r="G1999" s="4">
        <v>45288.0</v>
      </c>
      <c r="H1999" s="5">
        <f>IFERROR(__xludf.DUMMYFUNCTION("SPLIT(G1999,""/"",TRUE)"),28.0)</f>
        <v>28</v>
      </c>
      <c r="I1999" s="5">
        <f>IFERROR(__xludf.DUMMYFUNCTION("""COMPUTED_VALUE"""),12.0)</f>
        <v>12</v>
      </c>
      <c r="J1999" s="5">
        <f>IFERROR(__xludf.DUMMYFUNCTION("""COMPUTED_VALUE"""),2023.0)</f>
        <v>2023</v>
      </c>
      <c r="N1999" s="6">
        <f>STANDARDIZE(F:F,'Estatística'!$E$2,$M$2)</f>
        <v>-0.3868246212</v>
      </c>
      <c r="O1999" s="6">
        <f>STANDARDIZE(F:F,'Estatística'!$C$2,$L$2)</f>
        <v>0.2170169663</v>
      </c>
    </row>
    <row r="2000" ht="15.75" customHeight="1">
      <c r="A2000" s="1">
        <v>35.0</v>
      </c>
      <c r="B2000" s="2" t="s">
        <v>105</v>
      </c>
      <c r="C2000" s="2" t="s">
        <v>106</v>
      </c>
      <c r="D2000" s="2" t="s">
        <v>25</v>
      </c>
      <c r="E2000" s="2" t="s">
        <v>28</v>
      </c>
      <c r="F2000" s="3">
        <v>41.7</v>
      </c>
      <c r="G2000" s="4">
        <v>45288.0</v>
      </c>
      <c r="H2000" s="5">
        <f>IFERROR(__xludf.DUMMYFUNCTION("SPLIT(G2000,""/"",TRUE)"),28.0)</f>
        <v>28</v>
      </c>
      <c r="I2000" s="5">
        <f>IFERROR(__xludf.DUMMYFUNCTION("""COMPUTED_VALUE"""),12.0)</f>
        <v>12</v>
      </c>
      <c r="J2000" s="5">
        <f>IFERROR(__xludf.DUMMYFUNCTION("""COMPUTED_VALUE"""),2023.0)</f>
        <v>2023</v>
      </c>
      <c r="N2000" s="6">
        <f>STANDARDIZE(F:F,'Estatística'!$E$2,$M$2)</f>
        <v>0.8962251789</v>
      </c>
      <c r="O2000" s="6">
        <f>STANDARDIZE(F:F,'Estatística'!$C$2,$L$2)</f>
        <v>0.5115219043</v>
      </c>
    </row>
    <row r="2001" ht="15.75" customHeight="1">
      <c r="A2001" s="1">
        <v>33.0</v>
      </c>
      <c r="B2001" s="2" t="s">
        <v>171</v>
      </c>
      <c r="C2001" s="2" t="s">
        <v>172</v>
      </c>
      <c r="D2001" s="2" t="s">
        <v>19</v>
      </c>
      <c r="E2001" s="2" t="s">
        <v>31</v>
      </c>
      <c r="F2001" s="3">
        <v>20.52</v>
      </c>
      <c r="G2001" s="4">
        <v>45288.0</v>
      </c>
      <c r="H2001" s="5">
        <f>IFERROR(__xludf.DUMMYFUNCTION("SPLIT(G2001,""/"",TRUE)"),28.0)</f>
        <v>28</v>
      </c>
      <c r="I2001" s="5">
        <f>IFERROR(__xludf.DUMMYFUNCTION("""COMPUTED_VALUE"""),12.0)</f>
        <v>12</v>
      </c>
      <c r="J2001" s="5">
        <f>IFERROR(__xludf.DUMMYFUNCTION("""COMPUTED_VALUE"""),2023.0)</f>
        <v>2023</v>
      </c>
      <c r="N2001" s="6">
        <f>STANDARDIZE(F:F,'Estatística'!$E$2,$M$2)</f>
        <v>-0.2720892994</v>
      </c>
      <c r="O2001" s="6">
        <f>STANDARDIZE(F:F,'Estatística'!$C$2,$L$2)</f>
        <v>0.2433527475</v>
      </c>
    </row>
  </sheetData>
  <customSheetViews>
    <customSheetView guid="{73C5B3E4-FF1B-42A5-81D7-03182F391332}" filter="1" showAutoFilter="1">
      <autoFilter ref="$A$1:$O$2001"/>
      <extLst>
        <ext uri="GoogleSheetsCustomDataVersion1">
          <go:sheetsCustomData xmlns:go="http://customooxmlschemas.google.com/" filterViewId="1421887711"/>
        </ext>
      </extLst>
    </customSheetView>
    <customSheetView guid="{EA8E2425-7B26-43EE-B3CC-971D93BB0592}" filter="1" showAutoFilter="1">
      <autoFilter ref="$A$1:$O$2001">
        <filterColumn colId="3">
          <filters>
            <filter val="Venda"/>
          </filters>
        </filterColumn>
      </autoFilter>
      <extLst>
        <ext uri="GoogleSheetsCustomDataVersion1">
          <go:sheetsCustomData xmlns:go="http://customooxmlschemas.google.com/" filterViewId="1742138877"/>
        </ext>
      </extLst>
    </customSheetView>
    <customSheetView guid="{5847EE58-0FC3-456C-B165-F6AE1110C0BD}" filter="1" showAutoFilter="1">
      <autoFilter ref="$A$1:$O$2001"/>
      <extLst>
        <ext uri="GoogleSheetsCustomDataVersion1">
          <go:sheetsCustomData xmlns:go="http://customooxmlschemas.google.com/" filterViewId="2085908881"/>
        </ext>
      </extLst>
    </customSheetView>
    <customSheetView guid="{DE8AEF71-DB9B-4F90-89A9-B4913349C4BC}" filter="1" showAutoFilter="1">
      <autoFilter ref="$A$1:$O$2001"/>
      <extLst>
        <ext uri="GoogleSheetsCustomDataVersion1">
          <go:sheetsCustomData xmlns:go="http://customooxmlschemas.google.com/" filterViewId="483596784"/>
        </ext>
      </extLst>
    </customSheetView>
    <customSheetView guid="{5AE86FA1-0B58-4EC2-97A6-55393062A694}" filter="1" showAutoFilter="1">
      <autoFilter ref="$A$1:$O$2001">
        <filterColumn colId="3">
          <filters>
            <filter val="Compra"/>
          </filters>
        </filterColumn>
      </autoFilter>
      <extLst>
        <ext uri="GoogleSheetsCustomDataVersion1">
          <go:sheetsCustomData xmlns:go="http://customooxmlschemas.google.com/" filterViewId="916553653"/>
        </ext>
      </extLst>
    </customSheetView>
  </customSheetViews>
  <mergeCells count="1">
    <mergeCell ref="U1:V1"/>
  </mergeCells>
  <drawing r:id="rId2"/>
  <tableParts count="1">
    <tablePart r:id="rId4"/>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8.67"/>
    <col customWidth="1" min="2" max="2" width="23.78"/>
  </cols>
  <sheetData>
    <row r="1">
      <c r="A1" s="14" t="s">
        <v>227</v>
      </c>
      <c r="B1" s="2" t="s">
        <v>219</v>
      </c>
      <c r="C1" s="5" t="str">
        <f>IFS(B2&gt;=20, "Perfil Agressivo",AND(B2&gt;=5,B2&lt;=20), "Perfil Moderado",AND(B2&gt;=0,B2&lt;=4), "Perfil Conservador")</f>
        <v>Perfil Agressivo</v>
      </c>
    </row>
    <row r="2">
      <c r="A2" s="14" t="s">
        <v>228</v>
      </c>
      <c r="B2" s="5">
        <f>COUNTIF(mercado_acoes!C:C,B1)</f>
        <v>20</v>
      </c>
      <c r="D2" s="5"/>
    </row>
    <row r="3">
      <c r="A3" s="14" t="s">
        <v>229</v>
      </c>
      <c r="B3" s="3">
        <f>SUMIF(mercado_acoes!C:C,B1,mercado_acoes!F:F)</f>
        <v>610.57</v>
      </c>
    </row>
    <row r="4">
      <c r="A4" s="14" t="s">
        <v>230</v>
      </c>
      <c r="B4" s="5">
        <f>AVERAGE(B2)</f>
        <v>20</v>
      </c>
    </row>
    <row r="6">
      <c r="A6" s="6" t="s">
        <v>231</v>
      </c>
      <c r="B6" s="6" t="s">
        <v>232</v>
      </c>
      <c r="C6" s="6" t="s">
        <v>233</v>
      </c>
    </row>
    <row r="7">
      <c r="A7" s="6">
        <v>80.0</v>
      </c>
      <c r="B7" s="15" t="str">
        <f>VLOOKUP(A7,mercado_acoes!A:C,2,FALSE)</f>
        <v>Beatriz Almeida</v>
      </c>
      <c r="C7" s="15" t="str">
        <f>VLOOKUP(A7,mercado_acoes!A:C,3,FALSE)</f>
        <v>beatriz.almeida66@exemplo.com</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9" max="9" width="13.0"/>
    <col customWidth="1" min="10" max="10" width="12.33"/>
  </cols>
  <sheetData>
    <row r="1">
      <c r="A1" s="3" t="s">
        <v>5</v>
      </c>
      <c r="B1" s="5" t="s">
        <v>234</v>
      </c>
      <c r="C1" s="5" t="s">
        <v>235</v>
      </c>
      <c r="D1" s="5" t="s">
        <v>236</v>
      </c>
      <c r="E1" s="5" t="s">
        <v>237</v>
      </c>
      <c r="F1" s="5" t="s">
        <v>238</v>
      </c>
      <c r="G1" s="3" t="s">
        <v>239</v>
      </c>
      <c r="H1" s="6" t="s">
        <v>240</v>
      </c>
      <c r="I1" s="6" t="s">
        <v>241</v>
      </c>
      <c r="J1" s="6" t="s">
        <v>231</v>
      </c>
      <c r="K1" s="6" t="s">
        <v>232</v>
      </c>
      <c r="L1" s="6" t="s">
        <v>233</v>
      </c>
    </row>
    <row r="2">
      <c r="A2" s="3">
        <v>10.3</v>
      </c>
      <c r="B2" s="3">
        <f>SUM(A2:A2001)</f>
        <v>50905.24</v>
      </c>
      <c r="C2" s="3">
        <f>MIN(A:A)</f>
        <v>1.3</v>
      </c>
      <c r="D2" s="3">
        <f>MAX(A:A)</f>
        <v>80.28</v>
      </c>
      <c r="E2" s="3">
        <f>AVERAGE(A:A)</f>
        <v>25.45262</v>
      </c>
      <c r="F2" s="3">
        <f>MEDIAN(A:A)</f>
        <v>19.245</v>
      </c>
      <c r="G2" s="3">
        <f>MODE(A:A)</f>
        <v>10.71</v>
      </c>
      <c r="H2" s="6">
        <f>VAR(A:A)</f>
        <v>328.6490598</v>
      </c>
      <c r="I2" s="6">
        <f>STDEV(A:A)</f>
        <v>18.12868059</v>
      </c>
      <c r="J2" s="6">
        <v>58.0</v>
      </c>
      <c r="K2" s="15" t="str">
        <f>VLOOKUP(J2,mercado_acoes!A:C,2,FALSE)</f>
        <v>Rafael Oliveira</v>
      </c>
      <c r="L2" s="15" t="str">
        <f>VLOOKUP(J2, mercado_acoes!A:C,3,FALSE)</f>
        <v>rafael.oliveira88@exemplo.com</v>
      </c>
    </row>
    <row r="3">
      <c r="A3" s="3">
        <v>53.3</v>
      </c>
      <c r="G3" s="3"/>
    </row>
    <row r="4">
      <c r="A4" s="3">
        <v>21.69</v>
      </c>
      <c r="G4" s="3"/>
    </row>
    <row r="5">
      <c r="A5" s="3">
        <v>39.74</v>
      </c>
      <c r="G5" s="3"/>
    </row>
    <row r="6">
      <c r="A6" s="3">
        <v>17.96</v>
      </c>
      <c r="G6" s="3"/>
    </row>
    <row r="7">
      <c r="A7" s="3">
        <v>11.95</v>
      </c>
      <c r="G7" s="3"/>
    </row>
    <row r="8">
      <c r="A8" s="3">
        <v>24.53</v>
      </c>
      <c r="G8" s="3"/>
    </row>
    <row r="9">
      <c r="A9" s="3">
        <v>46.74</v>
      </c>
      <c r="G9" s="3"/>
    </row>
    <row r="10">
      <c r="A10" s="3">
        <v>65.39</v>
      </c>
      <c r="G10" s="3"/>
    </row>
    <row r="11">
      <c r="A11" s="3">
        <v>56.68</v>
      </c>
      <c r="G11" s="3"/>
    </row>
    <row r="12">
      <c r="A12" s="3">
        <v>26.99</v>
      </c>
      <c r="G12" s="3"/>
    </row>
    <row r="13">
      <c r="A13" s="3">
        <v>78.94</v>
      </c>
      <c r="G13" s="3"/>
    </row>
    <row r="14">
      <c r="A14" s="3">
        <v>30.19</v>
      </c>
      <c r="G14" s="3"/>
    </row>
    <row r="15">
      <c r="A15" s="3">
        <v>10.91</v>
      </c>
      <c r="G15" s="3"/>
    </row>
    <row r="16">
      <c r="A16" s="3">
        <v>23.03</v>
      </c>
      <c r="G16" s="3"/>
    </row>
    <row r="17">
      <c r="A17" s="3">
        <v>20.41</v>
      </c>
      <c r="G17" s="3"/>
    </row>
    <row r="18">
      <c r="A18" s="3">
        <v>69.74</v>
      </c>
      <c r="G18" s="3"/>
    </row>
    <row r="19">
      <c r="A19" s="3">
        <v>16.26</v>
      </c>
      <c r="G19" s="3"/>
    </row>
    <row r="20">
      <c r="A20" s="3">
        <v>35.96</v>
      </c>
      <c r="G20" s="3"/>
    </row>
    <row r="21">
      <c r="A21" s="3">
        <v>12.5</v>
      </c>
      <c r="G21" s="3"/>
    </row>
    <row r="22">
      <c r="A22" s="3">
        <v>38.93</v>
      </c>
      <c r="G22" s="3"/>
    </row>
    <row r="23">
      <c r="A23" s="3">
        <v>49.41</v>
      </c>
      <c r="G23" s="3"/>
    </row>
    <row r="24">
      <c r="A24" s="3">
        <v>32.28</v>
      </c>
      <c r="G24" s="3"/>
    </row>
    <row r="25">
      <c r="A25" s="3">
        <v>40.18</v>
      </c>
      <c r="G25" s="3"/>
    </row>
    <row r="26">
      <c r="A26" s="3">
        <v>10.12</v>
      </c>
      <c r="G26" s="3"/>
    </row>
    <row r="27">
      <c r="A27" s="3">
        <v>70.26</v>
      </c>
      <c r="G27" s="3"/>
    </row>
    <row r="28">
      <c r="A28" s="3">
        <v>74.48</v>
      </c>
      <c r="G28" s="3"/>
    </row>
    <row r="29">
      <c r="A29" s="3">
        <v>47.36</v>
      </c>
      <c r="G29" s="3"/>
    </row>
    <row r="30">
      <c r="A30" s="3">
        <v>11.26</v>
      </c>
      <c r="G30" s="3"/>
    </row>
    <row r="31">
      <c r="A31" s="3">
        <v>15.13</v>
      </c>
      <c r="G31" s="3"/>
    </row>
    <row r="32">
      <c r="A32" s="3">
        <v>54.7</v>
      </c>
      <c r="G32" s="3"/>
    </row>
    <row r="33">
      <c r="A33" s="3">
        <v>36.17</v>
      </c>
      <c r="G33" s="3"/>
    </row>
    <row r="34">
      <c r="A34" s="3">
        <v>10.29</v>
      </c>
      <c r="G34" s="3"/>
    </row>
    <row r="35">
      <c r="A35" s="3">
        <v>37.63</v>
      </c>
      <c r="G35" s="3"/>
    </row>
    <row r="36">
      <c r="A36" s="3">
        <v>72.42</v>
      </c>
      <c r="G36" s="3"/>
    </row>
    <row r="37">
      <c r="A37" s="3">
        <v>78.26</v>
      </c>
      <c r="G37" s="3"/>
    </row>
    <row r="38">
      <c r="A38" s="3">
        <v>21.55</v>
      </c>
      <c r="G38" s="3"/>
    </row>
    <row r="39">
      <c r="A39" s="3">
        <v>3.17</v>
      </c>
      <c r="G39" s="3"/>
    </row>
    <row r="40">
      <c r="A40" s="3">
        <v>10.33</v>
      </c>
      <c r="G40" s="3"/>
    </row>
    <row r="41">
      <c r="A41" s="3">
        <v>12.09</v>
      </c>
      <c r="G41" s="3"/>
    </row>
    <row r="42">
      <c r="A42" s="3">
        <v>57.22</v>
      </c>
      <c r="G42" s="3"/>
    </row>
    <row r="43">
      <c r="A43" s="3">
        <v>8.44</v>
      </c>
      <c r="G43" s="3"/>
    </row>
    <row r="44">
      <c r="A44" s="3">
        <v>46.44</v>
      </c>
      <c r="G44" s="3"/>
    </row>
    <row r="45">
      <c r="A45" s="3">
        <v>18.97</v>
      </c>
      <c r="G45" s="3"/>
    </row>
    <row r="46">
      <c r="A46" s="3">
        <v>43.3</v>
      </c>
      <c r="G46" s="3"/>
    </row>
    <row r="47">
      <c r="A47" s="3">
        <v>10.63</v>
      </c>
      <c r="G47" s="3"/>
    </row>
    <row r="48">
      <c r="A48" s="3">
        <v>1.55</v>
      </c>
      <c r="G48" s="3"/>
    </row>
    <row r="49">
      <c r="A49" s="3">
        <v>41.79</v>
      </c>
      <c r="G49" s="3"/>
    </row>
    <row r="50">
      <c r="A50" s="3">
        <v>10.17</v>
      </c>
      <c r="G50" s="3"/>
    </row>
    <row r="51">
      <c r="A51" s="3">
        <v>41.96</v>
      </c>
      <c r="G51" s="3"/>
    </row>
    <row r="52">
      <c r="A52" s="3">
        <v>63.3</v>
      </c>
      <c r="G52" s="3"/>
    </row>
    <row r="53">
      <c r="A53" s="3">
        <v>28.67</v>
      </c>
      <c r="G53" s="3"/>
    </row>
    <row r="54">
      <c r="A54" s="3">
        <v>28.38</v>
      </c>
      <c r="G54" s="3"/>
    </row>
    <row r="55">
      <c r="A55" s="3">
        <v>26.72</v>
      </c>
      <c r="G55" s="3"/>
    </row>
    <row r="56">
      <c r="A56" s="3">
        <v>55.27</v>
      </c>
      <c r="G56" s="3"/>
    </row>
    <row r="57">
      <c r="A57" s="3">
        <v>76.14</v>
      </c>
      <c r="G57" s="3"/>
    </row>
    <row r="58">
      <c r="A58" s="3">
        <v>12.52</v>
      </c>
      <c r="G58" s="3"/>
    </row>
    <row r="59">
      <c r="A59" s="3">
        <v>27.39</v>
      </c>
      <c r="G59" s="3"/>
    </row>
    <row r="60">
      <c r="A60" s="3">
        <v>33.05</v>
      </c>
      <c r="G60" s="3"/>
    </row>
    <row r="61">
      <c r="A61" s="3">
        <v>37.71</v>
      </c>
      <c r="G61" s="3"/>
    </row>
    <row r="62">
      <c r="A62" s="3">
        <v>2.16</v>
      </c>
      <c r="G62" s="3"/>
    </row>
    <row r="63">
      <c r="A63" s="3">
        <v>3.14</v>
      </c>
      <c r="G63" s="3"/>
    </row>
    <row r="64">
      <c r="A64" s="3">
        <v>31.86</v>
      </c>
      <c r="G64" s="3"/>
    </row>
    <row r="65">
      <c r="A65" s="3">
        <v>13.44</v>
      </c>
      <c r="G65" s="3"/>
    </row>
    <row r="66">
      <c r="A66" s="3">
        <v>41.64</v>
      </c>
      <c r="G66" s="3"/>
    </row>
    <row r="67">
      <c r="A67" s="3">
        <v>45.96</v>
      </c>
      <c r="G67" s="3"/>
    </row>
    <row r="68">
      <c r="A68" s="3">
        <v>4.7</v>
      </c>
      <c r="G68" s="3"/>
    </row>
    <row r="69">
      <c r="A69" s="3">
        <v>10.53</v>
      </c>
      <c r="G69" s="3"/>
    </row>
    <row r="70">
      <c r="A70" s="3">
        <v>10.44</v>
      </c>
      <c r="G70" s="3"/>
    </row>
    <row r="71">
      <c r="A71" s="3">
        <v>35.38</v>
      </c>
      <c r="G71" s="3"/>
    </row>
    <row r="72">
      <c r="A72" s="3">
        <v>16.8</v>
      </c>
      <c r="G72" s="3"/>
    </row>
    <row r="73">
      <c r="A73" s="3">
        <v>7.91</v>
      </c>
      <c r="G73" s="3"/>
    </row>
    <row r="74">
      <c r="A74" s="3">
        <v>60.34</v>
      </c>
      <c r="G74" s="3"/>
    </row>
    <row r="75">
      <c r="A75" s="3">
        <v>15.57</v>
      </c>
      <c r="G75" s="3"/>
    </row>
    <row r="76">
      <c r="A76" s="3">
        <v>12.41</v>
      </c>
      <c r="G76" s="3"/>
    </row>
    <row r="77">
      <c r="A77" s="3">
        <v>5.38</v>
      </c>
      <c r="G77" s="3"/>
    </row>
    <row r="78">
      <c r="A78" s="3">
        <v>11.73</v>
      </c>
      <c r="G78" s="3"/>
    </row>
    <row r="79">
      <c r="A79" s="3">
        <v>71.1</v>
      </c>
      <c r="G79" s="3"/>
    </row>
    <row r="80">
      <c r="A80" s="3">
        <v>51.47</v>
      </c>
      <c r="G80" s="3"/>
    </row>
    <row r="81">
      <c r="A81" s="3">
        <v>20.18</v>
      </c>
      <c r="G81" s="3"/>
    </row>
    <row r="82">
      <c r="A82" s="3">
        <v>10.73</v>
      </c>
      <c r="G82" s="3"/>
    </row>
    <row r="83">
      <c r="A83" s="3">
        <v>49.31</v>
      </c>
      <c r="G83" s="3"/>
    </row>
    <row r="84">
      <c r="A84" s="3">
        <v>31.14</v>
      </c>
      <c r="G84" s="3"/>
    </row>
    <row r="85">
      <c r="A85" s="3">
        <v>2.62</v>
      </c>
      <c r="G85" s="3"/>
    </row>
    <row r="86">
      <c r="A86" s="3">
        <v>39.3</v>
      </c>
      <c r="G86" s="3"/>
    </row>
    <row r="87">
      <c r="A87" s="3">
        <v>31.2</v>
      </c>
      <c r="G87" s="3"/>
    </row>
    <row r="88">
      <c r="A88" s="3">
        <v>11.77</v>
      </c>
      <c r="G88" s="3"/>
    </row>
    <row r="89">
      <c r="A89" s="3">
        <v>32.26</v>
      </c>
      <c r="G89" s="3"/>
    </row>
    <row r="90">
      <c r="A90" s="3">
        <v>11.88</v>
      </c>
      <c r="G90" s="3"/>
    </row>
    <row r="91">
      <c r="A91" s="3">
        <v>8.9</v>
      </c>
      <c r="G91" s="3"/>
    </row>
    <row r="92">
      <c r="A92" s="3">
        <v>18.56</v>
      </c>
      <c r="G92" s="3"/>
    </row>
    <row r="93">
      <c r="A93" s="3">
        <v>10.71</v>
      </c>
      <c r="G93" s="3"/>
    </row>
    <row r="94">
      <c r="A94" s="3">
        <v>37.73</v>
      </c>
      <c r="G94" s="3"/>
    </row>
    <row r="95">
      <c r="A95" s="3">
        <v>30.2</v>
      </c>
      <c r="G95" s="3"/>
    </row>
    <row r="96">
      <c r="A96" s="3">
        <v>3.26</v>
      </c>
      <c r="G96" s="3"/>
    </row>
    <row r="97">
      <c r="A97" s="3">
        <v>53.44</v>
      </c>
      <c r="G97" s="3"/>
    </row>
    <row r="98">
      <c r="A98" s="3">
        <v>3.84</v>
      </c>
      <c r="G98" s="3"/>
    </row>
    <row r="99">
      <c r="A99" s="3">
        <v>11.52</v>
      </c>
      <c r="G99" s="3"/>
    </row>
    <row r="100">
      <c r="A100" s="3">
        <v>10.6</v>
      </c>
      <c r="G100" s="3"/>
    </row>
    <row r="101">
      <c r="A101" s="3">
        <v>44.79</v>
      </c>
      <c r="G101" s="3"/>
    </row>
    <row r="102">
      <c r="A102" s="3">
        <v>11.45</v>
      </c>
      <c r="G102" s="3"/>
    </row>
    <row r="103">
      <c r="A103" s="3">
        <v>14.58</v>
      </c>
      <c r="G103" s="3"/>
    </row>
    <row r="104">
      <c r="A104" s="3">
        <v>47.9</v>
      </c>
      <c r="G104" s="3"/>
    </row>
    <row r="105">
      <c r="A105" s="3">
        <v>21.59</v>
      </c>
      <c r="G105" s="3"/>
    </row>
    <row r="106">
      <c r="A106" s="3">
        <v>53.3</v>
      </c>
      <c r="G106" s="3"/>
    </row>
    <row r="107">
      <c r="A107" s="3">
        <v>12.59</v>
      </c>
      <c r="G107" s="3"/>
    </row>
    <row r="108">
      <c r="A108" s="3">
        <v>24.87</v>
      </c>
      <c r="G108" s="3"/>
    </row>
    <row r="109">
      <c r="A109" s="3">
        <v>2.95</v>
      </c>
      <c r="G109" s="3"/>
    </row>
    <row r="110">
      <c r="A110" s="3">
        <v>47.17</v>
      </c>
      <c r="G110" s="3"/>
    </row>
    <row r="111">
      <c r="A111" s="3">
        <v>7.56</v>
      </c>
      <c r="G111" s="3"/>
    </row>
    <row r="112">
      <c r="A112" s="3">
        <v>19.36</v>
      </c>
      <c r="G112" s="3"/>
    </row>
    <row r="113">
      <c r="A113" s="3">
        <v>12.21</v>
      </c>
      <c r="G113" s="3"/>
    </row>
    <row r="114">
      <c r="A114" s="3">
        <v>11.74</v>
      </c>
      <c r="G114" s="3"/>
    </row>
    <row r="115">
      <c r="A115" s="3">
        <v>55.75</v>
      </c>
      <c r="G115" s="3"/>
    </row>
    <row r="116">
      <c r="A116" s="3">
        <v>12.68</v>
      </c>
      <c r="G116" s="3"/>
    </row>
    <row r="117">
      <c r="A117" s="3">
        <v>75.0</v>
      </c>
      <c r="G117" s="3"/>
    </row>
    <row r="118">
      <c r="A118" s="3">
        <v>41.3</v>
      </c>
      <c r="G118" s="3"/>
    </row>
    <row r="119">
      <c r="A119" s="3">
        <v>21.42</v>
      </c>
      <c r="G119" s="3"/>
    </row>
    <row r="120">
      <c r="A120" s="3">
        <v>32.06</v>
      </c>
      <c r="G120" s="3"/>
    </row>
    <row r="121">
      <c r="A121" s="3">
        <v>35.35</v>
      </c>
      <c r="G121" s="3"/>
    </row>
    <row r="122">
      <c r="A122" s="3">
        <v>30.41</v>
      </c>
      <c r="G122" s="3"/>
    </row>
    <row r="123">
      <c r="A123" s="3">
        <v>15.02</v>
      </c>
      <c r="G123" s="3"/>
    </row>
    <row r="124">
      <c r="A124" s="3">
        <v>13.27</v>
      </c>
      <c r="G124" s="3"/>
    </row>
    <row r="125">
      <c r="A125" s="3">
        <v>65.02</v>
      </c>
      <c r="G125" s="3"/>
    </row>
    <row r="126">
      <c r="A126" s="3">
        <v>3.38</v>
      </c>
      <c r="G126" s="3"/>
    </row>
    <row r="127">
      <c r="A127" s="3">
        <v>12.57</v>
      </c>
      <c r="G127" s="3"/>
    </row>
    <row r="128">
      <c r="A128" s="3">
        <v>42.85</v>
      </c>
      <c r="G128" s="3"/>
    </row>
    <row r="129">
      <c r="A129" s="3">
        <v>16.56</v>
      </c>
      <c r="G129" s="3"/>
    </row>
    <row r="130">
      <c r="A130" s="3">
        <v>13.48</v>
      </c>
      <c r="G130" s="3"/>
    </row>
    <row r="131">
      <c r="A131" s="3">
        <v>37.56</v>
      </c>
      <c r="G131" s="3"/>
    </row>
    <row r="132">
      <c r="A132" s="3">
        <v>2.31</v>
      </c>
      <c r="G132" s="3"/>
    </row>
    <row r="133">
      <c r="A133" s="3">
        <v>2.42</v>
      </c>
      <c r="G133" s="3"/>
    </row>
    <row r="134">
      <c r="A134" s="3">
        <v>12.49</v>
      </c>
      <c r="G134" s="3"/>
    </row>
    <row r="135">
      <c r="A135" s="3">
        <v>14.98</v>
      </c>
      <c r="G135" s="3"/>
    </row>
    <row r="136">
      <c r="A136" s="3">
        <v>32.06</v>
      </c>
      <c r="G136" s="3"/>
    </row>
    <row r="137">
      <c r="A137" s="3">
        <v>28.17</v>
      </c>
      <c r="G137" s="3"/>
    </row>
    <row r="138">
      <c r="A138" s="3">
        <v>38.2</v>
      </c>
      <c r="G138" s="3"/>
    </row>
    <row r="139">
      <c r="A139" s="3">
        <v>73.99</v>
      </c>
      <c r="G139" s="3"/>
    </row>
    <row r="140">
      <c r="A140" s="3">
        <v>61.1</v>
      </c>
      <c r="G140" s="3"/>
    </row>
    <row r="141">
      <c r="A141" s="3">
        <v>14.14</v>
      </c>
      <c r="G141" s="3"/>
    </row>
    <row r="142">
      <c r="A142" s="3">
        <v>27.74</v>
      </c>
      <c r="G142" s="3"/>
    </row>
    <row r="143">
      <c r="A143" s="3">
        <v>19.57</v>
      </c>
      <c r="G143" s="3"/>
    </row>
    <row r="144">
      <c r="A144" s="3">
        <v>33.66</v>
      </c>
      <c r="G144" s="3"/>
    </row>
    <row r="145">
      <c r="A145" s="3">
        <v>69.3</v>
      </c>
      <c r="G145" s="3"/>
    </row>
    <row r="146">
      <c r="A146" s="3">
        <v>12.93</v>
      </c>
      <c r="G146" s="3"/>
    </row>
    <row r="147">
      <c r="A147" s="3">
        <v>2.32</v>
      </c>
      <c r="G147" s="3"/>
    </row>
    <row r="148">
      <c r="A148" s="3">
        <v>28.05</v>
      </c>
      <c r="G148" s="3"/>
    </row>
    <row r="149">
      <c r="A149" s="3">
        <v>35.57</v>
      </c>
      <c r="G149" s="3"/>
    </row>
    <row r="150">
      <c r="A150" s="3">
        <v>3.28</v>
      </c>
      <c r="G150" s="3"/>
    </row>
    <row r="151">
      <c r="A151" s="3">
        <v>18.66</v>
      </c>
      <c r="G151" s="3"/>
    </row>
    <row r="152">
      <c r="A152" s="3">
        <v>10.78</v>
      </c>
      <c r="G152" s="3"/>
    </row>
    <row r="153">
      <c r="A153" s="3">
        <v>31.59</v>
      </c>
      <c r="G153" s="3"/>
    </row>
    <row r="154">
      <c r="A154" s="3">
        <v>6.78</v>
      </c>
      <c r="G154" s="3"/>
    </row>
    <row r="155">
      <c r="A155" s="3">
        <v>13.32</v>
      </c>
      <c r="G155" s="3"/>
    </row>
    <row r="156">
      <c r="A156" s="3">
        <v>20.65</v>
      </c>
      <c r="G156" s="3"/>
    </row>
    <row r="157">
      <c r="A157" s="3">
        <v>12.75</v>
      </c>
      <c r="G157" s="3"/>
    </row>
    <row r="158">
      <c r="A158" s="3">
        <v>10.57</v>
      </c>
      <c r="G158" s="3"/>
    </row>
    <row r="159">
      <c r="A159" s="3">
        <v>79.64</v>
      </c>
      <c r="G159" s="3"/>
    </row>
    <row r="160">
      <c r="A160" s="3">
        <v>3.28</v>
      </c>
      <c r="G160" s="3"/>
    </row>
    <row r="161">
      <c r="A161" s="3">
        <v>22.9</v>
      </c>
      <c r="G161" s="3"/>
    </row>
    <row r="162">
      <c r="A162" s="3">
        <v>30.98</v>
      </c>
      <c r="G162" s="3"/>
    </row>
    <row r="163">
      <c r="A163" s="3">
        <v>35.02</v>
      </c>
      <c r="G163" s="3"/>
    </row>
    <row r="164">
      <c r="A164" s="3">
        <v>31.3</v>
      </c>
      <c r="G164" s="3"/>
    </row>
    <row r="165">
      <c r="A165" s="3">
        <v>3.79</v>
      </c>
      <c r="G165" s="3"/>
    </row>
    <row r="166">
      <c r="A166" s="3">
        <v>21.24</v>
      </c>
      <c r="G166" s="3"/>
    </row>
    <row r="167">
      <c r="A167" s="3">
        <v>77.01</v>
      </c>
      <c r="G167" s="3"/>
    </row>
    <row r="168">
      <c r="A168" s="3">
        <v>10.74</v>
      </c>
      <c r="G168" s="3"/>
    </row>
    <row r="169">
      <c r="A169" s="3">
        <v>14.9</v>
      </c>
      <c r="G169" s="3"/>
    </row>
    <row r="170">
      <c r="A170" s="3">
        <v>21.83</v>
      </c>
      <c r="G170" s="3"/>
    </row>
    <row r="171">
      <c r="A171" s="3">
        <v>15.11</v>
      </c>
      <c r="G171" s="3"/>
    </row>
    <row r="172">
      <c r="A172" s="3">
        <v>60.68</v>
      </c>
      <c r="G172" s="3"/>
    </row>
    <row r="173">
      <c r="A173" s="3">
        <v>30.32</v>
      </c>
      <c r="G173" s="3"/>
    </row>
    <row r="174">
      <c r="A174" s="3">
        <v>31.68</v>
      </c>
      <c r="G174" s="3"/>
    </row>
    <row r="175">
      <c r="A175" s="3">
        <v>60.44</v>
      </c>
      <c r="G175" s="3"/>
    </row>
    <row r="176">
      <c r="A176" s="3">
        <v>4.24</v>
      </c>
      <c r="G176" s="3"/>
    </row>
    <row r="177">
      <c r="A177" s="3">
        <v>20.5</v>
      </c>
      <c r="G177" s="3"/>
    </row>
    <row r="178">
      <c r="A178" s="3">
        <v>18.14</v>
      </c>
      <c r="G178" s="3"/>
    </row>
    <row r="179">
      <c r="A179" s="3">
        <v>38.03</v>
      </c>
      <c r="G179" s="3"/>
    </row>
    <row r="180">
      <c r="A180" s="3">
        <v>28.13</v>
      </c>
      <c r="G180" s="3"/>
    </row>
    <row r="181">
      <c r="A181" s="3">
        <v>4.75</v>
      </c>
      <c r="G181" s="3"/>
    </row>
    <row r="182">
      <c r="A182" s="3">
        <v>1.91</v>
      </c>
      <c r="G182" s="3"/>
    </row>
    <row r="183">
      <c r="A183" s="3">
        <v>4.11</v>
      </c>
      <c r="G183" s="3"/>
    </row>
    <row r="184">
      <c r="A184" s="3">
        <v>56.81</v>
      </c>
      <c r="G184" s="3"/>
    </row>
    <row r="185">
      <c r="A185" s="3">
        <v>40.52</v>
      </c>
      <c r="G185" s="3"/>
    </row>
    <row r="186">
      <c r="A186" s="3">
        <v>61.74</v>
      </c>
      <c r="G186" s="3"/>
    </row>
    <row r="187">
      <c r="A187" s="3">
        <v>17.65</v>
      </c>
      <c r="G187" s="3"/>
    </row>
    <row r="188">
      <c r="A188" s="3">
        <v>13.56</v>
      </c>
      <c r="G188" s="3"/>
    </row>
    <row r="189">
      <c r="A189" s="3">
        <v>45.32</v>
      </c>
      <c r="G189" s="3"/>
    </row>
    <row r="190">
      <c r="A190" s="3">
        <v>5.35</v>
      </c>
      <c r="G190" s="3"/>
    </row>
    <row r="191">
      <c r="A191" s="3">
        <v>20.72</v>
      </c>
      <c r="G191" s="3"/>
    </row>
    <row r="192">
      <c r="A192" s="3">
        <v>10.25</v>
      </c>
      <c r="G192" s="3"/>
    </row>
    <row r="193">
      <c r="A193" s="3">
        <v>16.2</v>
      </c>
      <c r="G193" s="3"/>
    </row>
    <row r="194">
      <c r="A194" s="3">
        <v>11.89</v>
      </c>
      <c r="G194" s="3"/>
    </row>
    <row r="195">
      <c r="A195" s="3">
        <v>19.7</v>
      </c>
      <c r="G195" s="3"/>
    </row>
    <row r="196">
      <c r="A196" s="3">
        <v>56.57</v>
      </c>
      <c r="G196" s="3"/>
    </row>
    <row r="197">
      <c r="A197" s="3">
        <v>3.67</v>
      </c>
      <c r="G197" s="3"/>
    </row>
    <row r="198">
      <c r="A198" s="3">
        <v>36.28</v>
      </c>
      <c r="G198" s="3"/>
    </row>
    <row r="199">
      <c r="A199" s="3">
        <v>16.54</v>
      </c>
      <c r="G199" s="3"/>
    </row>
    <row r="200">
      <c r="A200" s="3">
        <v>57.91</v>
      </c>
      <c r="G200" s="3"/>
    </row>
    <row r="201">
      <c r="A201" s="3">
        <v>3.49</v>
      </c>
      <c r="G201" s="3"/>
    </row>
    <row r="202">
      <c r="A202" s="3">
        <v>4.02</v>
      </c>
      <c r="G202" s="3"/>
    </row>
    <row r="203">
      <c r="A203" s="3">
        <v>18.8</v>
      </c>
      <c r="G203" s="3"/>
    </row>
    <row r="204">
      <c r="A204" s="3">
        <v>26.05</v>
      </c>
      <c r="G204" s="3"/>
    </row>
    <row r="205">
      <c r="A205" s="3">
        <v>45.26</v>
      </c>
      <c r="G205" s="3"/>
    </row>
    <row r="206">
      <c r="A206" s="3">
        <v>41.5</v>
      </c>
      <c r="G206" s="3"/>
    </row>
    <row r="207">
      <c r="A207" s="3">
        <v>18.82</v>
      </c>
      <c r="G207" s="3"/>
    </row>
    <row r="208">
      <c r="A208" s="3">
        <v>11.69</v>
      </c>
      <c r="G208" s="3"/>
    </row>
    <row r="209">
      <c r="A209" s="3">
        <v>10.5</v>
      </c>
      <c r="G209" s="3"/>
    </row>
    <row r="210">
      <c r="A210" s="3">
        <v>11.66</v>
      </c>
      <c r="G210" s="3"/>
    </row>
    <row r="211">
      <c r="A211" s="3">
        <v>57.47</v>
      </c>
      <c r="G211" s="3"/>
    </row>
    <row r="212">
      <c r="A212" s="3">
        <v>14.14</v>
      </c>
      <c r="G212" s="3"/>
    </row>
    <row r="213">
      <c r="A213" s="3">
        <v>39.88</v>
      </c>
      <c r="G213" s="3"/>
    </row>
    <row r="214">
      <c r="A214" s="3">
        <v>20.32</v>
      </c>
      <c r="G214" s="3"/>
    </row>
    <row r="215">
      <c r="A215" s="3">
        <v>1.96</v>
      </c>
      <c r="G215" s="3"/>
    </row>
    <row r="216">
      <c r="A216" s="3">
        <v>16.05</v>
      </c>
      <c r="G216" s="3"/>
    </row>
    <row r="217">
      <c r="A217" s="3">
        <v>13.02</v>
      </c>
      <c r="G217" s="3"/>
    </row>
    <row r="218">
      <c r="A218" s="3">
        <v>12.09</v>
      </c>
      <c r="G218" s="3"/>
    </row>
    <row r="219">
      <c r="A219" s="3">
        <v>3.49</v>
      </c>
      <c r="G219" s="3"/>
    </row>
    <row r="220">
      <c r="A220" s="3">
        <v>9.68</v>
      </c>
      <c r="G220" s="3"/>
    </row>
    <row r="221">
      <c r="A221" s="3">
        <v>25.63</v>
      </c>
      <c r="G221" s="3"/>
    </row>
    <row r="222">
      <c r="A222" s="3">
        <v>25.27</v>
      </c>
      <c r="G222" s="3"/>
    </row>
    <row r="223">
      <c r="A223" s="3">
        <v>25.53</v>
      </c>
      <c r="G223" s="3"/>
    </row>
    <row r="224">
      <c r="A224" s="3">
        <v>13.72</v>
      </c>
      <c r="G224" s="3"/>
    </row>
    <row r="225">
      <c r="A225" s="3">
        <v>36.28</v>
      </c>
      <c r="G225" s="3"/>
    </row>
    <row r="226">
      <c r="A226" s="3">
        <v>14.78</v>
      </c>
      <c r="G226" s="3"/>
    </row>
    <row r="227">
      <c r="A227" s="3">
        <v>13.74</v>
      </c>
      <c r="G227" s="3"/>
    </row>
    <row r="228">
      <c r="A228" s="3">
        <v>24.7</v>
      </c>
      <c r="G228" s="3"/>
    </row>
    <row r="229">
      <c r="A229" s="3">
        <v>10.31</v>
      </c>
      <c r="G229" s="3"/>
    </row>
    <row r="230">
      <c r="A230" s="3">
        <v>15.52</v>
      </c>
      <c r="G230" s="3"/>
    </row>
    <row r="231">
      <c r="A231" s="3">
        <v>14.48</v>
      </c>
      <c r="G231" s="3"/>
    </row>
    <row r="232">
      <c r="A232" s="3">
        <v>19.16</v>
      </c>
      <c r="G232" s="3"/>
    </row>
    <row r="233">
      <c r="A233" s="3">
        <v>33.99</v>
      </c>
      <c r="G233" s="3"/>
    </row>
    <row r="234">
      <c r="A234" s="3">
        <v>33.08</v>
      </c>
      <c r="G234" s="3"/>
    </row>
    <row r="235">
      <c r="A235" s="3">
        <v>12.51</v>
      </c>
      <c r="G235" s="3"/>
    </row>
    <row r="236">
      <c r="A236" s="3">
        <v>40.71</v>
      </c>
      <c r="G236" s="3"/>
    </row>
    <row r="237">
      <c r="A237" s="3">
        <v>40.7</v>
      </c>
      <c r="G237" s="3"/>
    </row>
    <row r="238">
      <c r="A238" s="3">
        <v>14.87</v>
      </c>
      <c r="G238" s="3"/>
    </row>
    <row r="239">
      <c r="A239" s="3">
        <v>53.27</v>
      </c>
      <c r="G239" s="3"/>
    </row>
    <row r="240">
      <c r="A240" s="3">
        <v>4.44</v>
      </c>
      <c r="G240" s="3"/>
    </row>
    <row r="241">
      <c r="A241" s="3">
        <v>38.09</v>
      </c>
      <c r="G241" s="3"/>
    </row>
    <row r="242">
      <c r="A242" s="3">
        <v>3.86</v>
      </c>
      <c r="G242" s="3"/>
    </row>
    <row r="243">
      <c r="A243" s="3">
        <v>27.86</v>
      </c>
      <c r="G243" s="3"/>
    </row>
    <row r="244">
      <c r="A244" s="3">
        <v>46.48</v>
      </c>
      <c r="G244" s="3"/>
    </row>
    <row r="245">
      <c r="A245" s="3">
        <v>76.16</v>
      </c>
      <c r="G245" s="3"/>
    </row>
    <row r="246">
      <c r="A246" s="3">
        <v>10.24</v>
      </c>
      <c r="G246" s="3"/>
    </row>
    <row r="247">
      <c r="A247" s="3">
        <v>10.71</v>
      </c>
      <c r="G247" s="3"/>
    </row>
    <row r="248">
      <c r="A248" s="3">
        <v>13.78</v>
      </c>
      <c r="G248" s="3"/>
    </row>
    <row r="249">
      <c r="A249" s="3">
        <v>13.72</v>
      </c>
      <c r="G249" s="3"/>
    </row>
    <row r="250">
      <c r="A250" s="3">
        <v>14.75</v>
      </c>
      <c r="G250" s="3"/>
    </row>
    <row r="251">
      <c r="A251" s="3">
        <v>36.01</v>
      </c>
      <c r="G251" s="3"/>
    </row>
    <row r="252">
      <c r="A252" s="3">
        <v>19.29</v>
      </c>
      <c r="G252" s="3"/>
    </row>
    <row r="253">
      <c r="A253" s="3">
        <v>1.7</v>
      </c>
      <c r="G253" s="3"/>
    </row>
    <row r="254">
      <c r="A254" s="3">
        <v>30.14</v>
      </c>
      <c r="G254" s="3"/>
    </row>
    <row r="255">
      <c r="A255" s="3">
        <v>46.42</v>
      </c>
      <c r="G255" s="3"/>
    </row>
    <row r="256">
      <c r="A256" s="3">
        <v>17.67</v>
      </c>
      <c r="G256" s="3"/>
    </row>
    <row r="257">
      <c r="A257" s="3">
        <v>1.54</v>
      </c>
      <c r="G257" s="3"/>
    </row>
    <row r="258">
      <c r="A258" s="3">
        <v>19.23</v>
      </c>
      <c r="G258" s="3"/>
    </row>
    <row r="259">
      <c r="A259" s="3">
        <v>34.54</v>
      </c>
      <c r="G259" s="3"/>
    </row>
    <row r="260">
      <c r="A260" s="3">
        <v>67.05</v>
      </c>
      <c r="G260" s="3"/>
    </row>
    <row r="261">
      <c r="A261" s="3">
        <v>36.03</v>
      </c>
      <c r="G261" s="3"/>
    </row>
    <row r="262">
      <c r="A262" s="3">
        <v>39.66</v>
      </c>
      <c r="G262" s="3"/>
    </row>
    <row r="263">
      <c r="A263" s="3">
        <v>13.0</v>
      </c>
      <c r="G263" s="3"/>
    </row>
    <row r="264">
      <c r="A264" s="3">
        <v>56.44</v>
      </c>
      <c r="G264" s="3"/>
    </row>
    <row r="265">
      <c r="A265" s="3">
        <v>17.34</v>
      </c>
      <c r="G265" s="3"/>
    </row>
    <row r="266">
      <c r="A266" s="3">
        <v>9.2</v>
      </c>
      <c r="G266" s="3"/>
    </row>
    <row r="267">
      <c r="A267" s="3">
        <v>16.73</v>
      </c>
      <c r="G267" s="3"/>
    </row>
    <row r="268">
      <c r="A268" s="3">
        <v>30.05</v>
      </c>
      <c r="G268" s="3"/>
    </row>
    <row r="269">
      <c r="A269" s="3">
        <v>11.25</v>
      </c>
      <c r="G269" s="3"/>
    </row>
    <row r="270">
      <c r="A270" s="3">
        <v>12.44</v>
      </c>
      <c r="G270" s="3"/>
    </row>
    <row r="271">
      <c r="A271" s="3">
        <v>12.67</v>
      </c>
      <c r="G271" s="3"/>
    </row>
    <row r="272">
      <c r="A272" s="3">
        <v>12.21</v>
      </c>
      <c r="G272" s="3"/>
    </row>
    <row r="273">
      <c r="A273" s="3">
        <v>5.22</v>
      </c>
      <c r="G273" s="3"/>
    </row>
    <row r="274">
      <c r="A274" s="3">
        <v>29.09</v>
      </c>
      <c r="G274" s="3"/>
    </row>
    <row r="275">
      <c r="A275" s="3">
        <v>2.4</v>
      </c>
      <c r="G275" s="3"/>
    </row>
    <row r="276">
      <c r="A276" s="3">
        <v>75.71</v>
      </c>
      <c r="G276" s="3"/>
    </row>
    <row r="277">
      <c r="A277" s="3">
        <v>10.78</v>
      </c>
      <c r="G277" s="3"/>
    </row>
    <row r="278">
      <c r="A278" s="3">
        <v>12.09</v>
      </c>
      <c r="G278" s="3"/>
    </row>
    <row r="279">
      <c r="A279" s="3">
        <v>25.49</v>
      </c>
      <c r="G279" s="3"/>
    </row>
    <row r="280">
      <c r="A280" s="3">
        <v>12.3</v>
      </c>
      <c r="G280" s="3"/>
    </row>
    <row r="281">
      <c r="A281" s="3">
        <v>15.25</v>
      </c>
      <c r="G281" s="3"/>
    </row>
    <row r="282">
      <c r="A282" s="3">
        <v>69.01</v>
      </c>
      <c r="G282" s="3"/>
    </row>
    <row r="283">
      <c r="A283" s="3">
        <v>30.15</v>
      </c>
      <c r="G283" s="3"/>
    </row>
    <row r="284">
      <c r="A284" s="3">
        <v>3.37</v>
      </c>
      <c r="G284" s="3"/>
    </row>
    <row r="285">
      <c r="A285" s="3">
        <v>2.25</v>
      </c>
      <c r="G285" s="3"/>
    </row>
    <row r="286">
      <c r="A286" s="3">
        <v>3.45</v>
      </c>
      <c r="G286" s="3"/>
    </row>
    <row r="287">
      <c r="A287" s="3">
        <v>12.37</v>
      </c>
      <c r="G287" s="3"/>
    </row>
    <row r="288">
      <c r="A288" s="3">
        <v>34.48</v>
      </c>
      <c r="G288" s="3"/>
    </row>
    <row r="289">
      <c r="A289" s="3">
        <v>36.47</v>
      </c>
      <c r="G289" s="3"/>
    </row>
    <row r="290">
      <c r="A290" s="3">
        <v>26.86</v>
      </c>
      <c r="G290" s="3"/>
    </row>
    <row r="291">
      <c r="A291" s="3">
        <v>14.32</v>
      </c>
      <c r="G291" s="3"/>
    </row>
    <row r="292">
      <c r="A292" s="3">
        <v>10.87</v>
      </c>
      <c r="G292" s="3"/>
    </row>
    <row r="293">
      <c r="A293" s="3">
        <v>35.57</v>
      </c>
      <c r="G293" s="3"/>
    </row>
    <row r="294">
      <c r="A294" s="3">
        <v>2.04</v>
      </c>
      <c r="G294" s="3"/>
    </row>
    <row r="295">
      <c r="A295" s="3">
        <v>11.71</v>
      </c>
      <c r="G295" s="3"/>
    </row>
    <row r="296">
      <c r="A296" s="3">
        <v>33.16</v>
      </c>
      <c r="G296" s="3"/>
    </row>
    <row r="297">
      <c r="A297" s="3">
        <v>48.46</v>
      </c>
      <c r="G297" s="3"/>
    </row>
    <row r="298">
      <c r="A298" s="3">
        <v>4.64</v>
      </c>
      <c r="G298" s="3"/>
    </row>
    <row r="299">
      <c r="A299" s="3">
        <v>24.74</v>
      </c>
      <c r="G299" s="3"/>
    </row>
    <row r="300">
      <c r="A300" s="3">
        <v>26.32</v>
      </c>
      <c r="G300" s="3"/>
    </row>
    <row r="301">
      <c r="A301" s="3">
        <v>21.13</v>
      </c>
      <c r="G301" s="3"/>
    </row>
    <row r="302">
      <c r="A302" s="3">
        <v>31.4</v>
      </c>
      <c r="G302" s="3"/>
    </row>
    <row r="303">
      <c r="A303" s="3">
        <v>16.48</v>
      </c>
      <c r="G303" s="3"/>
    </row>
    <row r="304">
      <c r="A304" s="3">
        <v>26.22</v>
      </c>
      <c r="G304" s="3"/>
    </row>
    <row r="305">
      <c r="A305" s="3">
        <v>27.42</v>
      </c>
      <c r="G305" s="3"/>
    </row>
    <row r="306">
      <c r="A306" s="3">
        <v>37.17</v>
      </c>
      <c r="G306" s="3"/>
    </row>
    <row r="307">
      <c r="A307" s="3">
        <v>12.36</v>
      </c>
      <c r="G307" s="3"/>
    </row>
    <row r="308">
      <c r="A308" s="3">
        <v>14.07</v>
      </c>
      <c r="G308" s="3"/>
    </row>
    <row r="309">
      <c r="A309" s="3">
        <v>55.73</v>
      </c>
      <c r="G309" s="3"/>
    </row>
    <row r="310">
      <c r="A310" s="3">
        <v>34.13</v>
      </c>
      <c r="G310" s="3"/>
    </row>
    <row r="311">
      <c r="A311" s="3">
        <v>3.48</v>
      </c>
      <c r="G311" s="3"/>
    </row>
    <row r="312">
      <c r="A312" s="3">
        <v>2.12</v>
      </c>
      <c r="G312" s="3"/>
    </row>
    <row r="313">
      <c r="A313" s="3">
        <v>15.85</v>
      </c>
      <c r="G313" s="3"/>
    </row>
    <row r="314">
      <c r="A314" s="3">
        <v>69.19</v>
      </c>
      <c r="G314" s="3"/>
    </row>
    <row r="315">
      <c r="A315" s="3">
        <v>18.07</v>
      </c>
      <c r="G315" s="3"/>
    </row>
    <row r="316">
      <c r="A316" s="3">
        <v>14.27</v>
      </c>
      <c r="G316" s="3"/>
    </row>
    <row r="317">
      <c r="A317" s="3">
        <v>2.39</v>
      </c>
      <c r="G317" s="3"/>
    </row>
    <row r="318">
      <c r="A318" s="3">
        <v>57.2</v>
      </c>
      <c r="G318" s="3"/>
    </row>
    <row r="319">
      <c r="A319" s="3">
        <v>54.76</v>
      </c>
      <c r="G319" s="3"/>
    </row>
    <row r="320">
      <c r="A320" s="3">
        <v>2.28</v>
      </c>
      <c r="G320" s="3"/>
    </row>
    <row r="321">
      <c r="A321" s="3">
        <v>49.9</v>
      </c>
      <c r="G321" s="3"/>
    </row>
    <row r="322">
      <c r="A322" s="3">
        <v>47.93</v>
      </c>
      <c r="G322" s="3"/>
    </row>
    <row r="323">
      <c r="A323" s="3">
        <v>11.89</v>
      </c>
      <c r="G323" s="3"/>
    </row>
    <row r="324">
      <c r="A324" s="3">
        <v>58.65</v>
      </c>
      <c r="G324" s="3"/>
    </row>
    <row r="325">
      <c r="A325" s="3">
        <v>10.72</v>
      </c>
      <c r="G325" s="3"/>
    </row>
    <row r="326">
      <c r="A326" s="3">
        <v>13.25</v>
      </c>
      <c r="G326" s="3"/>
    </row>
    <row r="327">
      <c r="A327" s="3">
        <v>10.68</v>
      </c>
      <c r="G327" s="3"/>
    </row>
    <row r="328">
      <c r="A328" s="3">
        <v>23.04</v>
      </c>
      <c r="G328" s="3"/>
    </row>
    <row r="329">
      <c r="A329" s="3">
        <v>16.0</v>
      </c>
      <c r="G329" s="3"/>
    </row>
    <row r="330">
      <c r="A330" s="3">
        <v>10.18</v>
      </c>
      <c r="G330" s="3"/>
    </row>
    <row r="331">
      <c r="A331" s="3">
        <v>32.67</v>
      </c>
      <c r="G331" s="3"/>
    </row>
    <row r="332">
      <c r="A332" s="3">
        <v>10.51</v>
      </c>
      <c r="G332" s="3"/>
    </row>
    <row r="333">
      <c r="A333" s="3">
        <v>30.3</v>
      </c>
      <c r="G333" s="3"/>
    </row>
    <row r="334">
      <c r="A334" s="3">
        <v>8.44</v>
      </c>
      <c r="G334" s="3"/>
    </row>
    <row r="335">
      <c r="A335" s="3">
        <v>29.99</v>
      </c>
      <c r="G335" s="3"/>
    </row>
    <row r="336">
      <c r="A336" s="3">
        <v>10.84</v>
      </c>
      <c r="G336" s="3"/>
    </row>
    <row r="337">
      <c r="A337" s="3">
        <v>25.03</v>
      </c>
      <c r="G337" s="3"/>
    </row>
    <row r="338">
      <c r="A338" s="3">
        <v>17.03</v>
      </c>
      <c r="G338" s="3"/>
    </row>
    <row r="339">
      <c r="A339" s="3">
        <v>10.49</v>
      </c>
      <c r="G339" s="3"/>
    </row>
    <row r="340">
      <c r="A340" s="3">
        <v>15.05</v>
      </c>
      <c r="G340" s="3"/>
    </row>
    <row r="341">
      <c r="A341" s="3">
        <v>13.45</v>
      </c>
      <c r="G341" s="3"/>
    </row>
    <row r="342">
      <c r="A342" s="3">
        <v>30.65</v>
      </c>
      <c r="G342" s="3"/>
    </row>
    <row r="343">
      <c r="A343" s="3">
        <v>11.52</v>
      </c>
      <c r="G343" s="3"/>
    </row>
    <row r="344">
      <c r="A344" s="3">
        <v>34.95</v>
      </c>
      <c r="G344" s="3"/>
    </row>
    <row r="345">
      <c r="A345" s="3">
        <v>2.26</v>
      </c>
      <c r="G345" s="3"/>
    </row>
    <row r="346">
      <c r="A346" s="3">
        <v>5.14</v>
      </c>
      <c r="G346" s="3"/>
    </row>
    <row r="347">
      <c r="A347" s="3">
        <v>25.68</v>
      </c>
      <c r="G347" s="3"/>
    </row>
    <row r="348">
      <c r="A348" s="3">
        <v>28.18</v>
      </c>
      <c r="G348" s="3"/>
    </row>
    <row r="349">
      <c r="A349" s="3">
        <v>71.27</v>
      </c>
      <c r="G349" s="3"/>
    </row>
    <row r="350">
      <c r="A350" s="3">
        <v>18.35</v>
      </c>
      <c r="G350" s="3"/>
    </row>
    <row r="351">
      <c r="A351" s="3">
        <v>18.36</v>
      </c>
      <c r="G351" s="3"/>
    </row>
    <row r="352">
      <c r="A352" s="3">
        <v>10.71</v>
      </c>
      <c r="G352" s="3"/>
    </row>
    <row r="353">
      <c r="A353" s="3">
        <v>80.28</v>
      </c>
      <c r="G353" s="3"/>
    </row>
    <row r="354">
      <c r="A354" s="3">
        <v>16.88</v>
      </c>
      <c r="G354" s="3"/>
    </row>
    <row r="355">
      <c r="A355" s="3">
        <v>41.99</v>
      </c>
      <c r="G355" s="3"/>
    </row>
    <row r="356">
      <c r="A356" s="3">
        <v>38.76</v>
      </c>
      <c r="G356" s="3"/>
    </row>
    <row r="357">
      <c r="A357" s="3">
        <v>10.19</v>
      </c>
      <c r="G357" s="3"/>
    </row>
    <row r="358">
      <c r="A358" s="3">
        <v>38.14</v>
      </c>
      <c r="G358" s="3"/>
    </row>
    <row r="359">
      <c r="A359" s="3">
        <v>19.19</v>
      </c>
      <c r="G359" s="3"/>
    </row>
    <row r="360">
      <c r="A360" s="3">
        <v>18.4</v>
      </c>
      <c r="G360" s="3"/>
    </row>
    <row r="361">
      <c r="A361" s="3">
        <v>10.46</v>
      </c>
      <c r="G361" s="3"/>
    </row>
    <row r="362">
      <c r="A362" s="3">
        <v>40.02</v>
      </c>
      <c r="G362" s="3"/>
    </row>
    <row r="363">
      <c r="A363" s="3">
        <v>28.48</v>
      </c>
      <c r="G363" s="3"/>
    </row>
    <row r="364">
      <c r="A364" s="3">
        <v>30.78</v>
      </c>
      <c r="G364" s="3"/>
    </row>
    <row r="365">
      <c r="A365" s="3">
        <v>14.52</v>
      </c>
      <c r="G365" s="3"/>
    </row>
    <row r="366">
      <c r="A366" s="3">
        <v>69.63</v>
      </c>
      <c r="G366" s="3"/>
    </row>
    <row r="367">
      <c r="A367" s="3">
        <v>47.64</v>
      </c>
      <c r="G367" s="3"/>
    </row>
    <row r="368">
      <c r="A368" s="3">
        <v>14.35</v>
      </c>
      <c r="G368" s="3"/>
    </row>
    <row r="369">
      <c r="A369" s="3">
        <v>57.77</v>
      </c>
      <c r="G369" s="3"/>
    </row>
    <row r="370">
      <c r="A370" s="3">
        <v>30.84</v>
      </c>
      <c r="G370" s="3"/>
    </row>
    <row r="371">
      <c r="A371" s="3">
        <v>17.25</v>
      </c>
      <c r="G371" s="3"/>
    </row>
    <row r="372">
      <c r="A372" s="3">
        <v>37.49</v>
      </c>
      <c r="G372" s="3"/>
    </row>
    <row r="373">
      <c r="A373" s="3">
        <v>12.41</v>
      </c>
      <c r="G373" s="3"/>
    </row>
    <row r="374">
      <c r="A374" s="3">
        <v>20.58</v>
      </c>
      <c r="G374" s="3"/>
    </row>
    <row r="375">
      <c r="A375" s="3">
        <v>8.74</v>
      </c>
      <c r="G375" s="3"/>
    </row>
    <row r="376">
      <c r="A376" s="3">
        <v>29.81</v>
      </c>
      <c r="G376" s="3"/>
    </row>
    <row r="377">
      <c r="A377" s="3">
        <v>12.35</v>
      </c>
      <c r="G377" s="3"/>
    </row>
    <row r="378">
      <c r="A378" s="3">
        <v>11.76</v>
      </c>
      <c r="G378" s="3"/>
    </row>
    <row r="379">
      <c r="A379" s="3">
        <v>49.11</v>
      </c>
      <c r="G379" s="3"/>
    </row>
    <row r="380">
      <c r="A380" s="3">
        <v>30.78</v>
      </c>
      <c r="G380" s="3"/>
    </row>
    <row r="381">
      <c r="A381" s="3">
        <v>18.53</v>
      </c>
      <c r="G381" s="3"/>
    </row>
    <row r="382">
      <c r="A382" s="3">
        <v>13.74</v>
      </c>
      <c r="G382" s="3"/>
    </row>
    <row r="383">
      <c r="A383" s="3">
        <v>12.18</v>
      </c>
      <c r="G383" s="3"/>
    </row>
    <row r="384">
      <c r="A384" s="3">
        <v>22.05</v>
      </c>
      <c r="G384" s="3"/>
    </row>
    <row r="385">
      <c r="A385" s="3">
        <v>15.9</v>
      </c>
      <c r="G385" s="3"/>
    </row>
    <row r="386">
      <c r="A386" s="3">
        <v>24.74</v>
      </c>
      <c r="G386" s="3"/>
    </row>
    <row r="387">
      <c r="A387" s="3">
        <v>40.39</v>
      </c>
      <c r="G387" s="3"/>
    </row>
    <row r="388">
      <c r="A388" s="3">
        <v>36.61</v>
      </c>
      <c r="G388" s="3"/>
    </row>
    <row r="389">
      <c r="A389" s="3">
        <v>39.62</v>
      </c>
      <c r="G389" s="3"/>
    </row>
    <row r="390">
      <c r="A390" s="3">
        <v>4.83</v>
      </c>
      <c r="G390" s="3"/>
    </row>
    <row r="391">
      <c r="A391" s="3">
        <v>26.74</v>
      </c>
      <c r="G391" s="3"/>
    </row>
    <row r="392">
      <c r="A392" s="3">
        <v>66.49</v>
      </c>
      <c r="G392" s="3"/>
    </row>
    <row r="393">
      <c r="A393" s="3">
        <v>13.08</v>
      </c>
      <c r="G393" s="3"/>
    </row>
    <row r="394">
      <c r="A394" s="3">
        <v>22.72</v>
      </c>
      <c r="G394" s="3"/>
    </row>
    <row r="395">
      <c r="A395" s="3">
        <v>34.39</v>
      </c>
      <c r="G395" s="3"/>
    </row>
    <row r="396">
      <c r="A396" s="3">
        <v>19.04</v>
      </c>
      <c r="G396" s="3"/>
    </row>
    <row r="397">
      <c r="A397" s="3">
        <v>13.34</v>
      </c>
      <c r="G397" s="3"/>
    </row>
    <row r="398">
      <c r="A398" s="3">
        <v>62.16</v>
      </c>
      <c r="G398" s="3"/>
    </row>
    <row r="399">
      <c r="A399" s="3">
        <v>11.9</v>
      </c>
      <c r="G399" s="3"/>
    </row>
    <row r="400">
      <c r="A400" s="3">
        <v>4.24</v>
      </c>
      <c r="G400" s="3"/>
    </row>
    <row r="401">
      <c r="A401" s="3">
        <v>32.99</v>
      </c>
      <c r="G401" s="3"/>
    </row>
    <row r="402">
      <c r="A402" s="3">
        <v>1.6</v>
      </c>
      <c r="G402" s="3"/>
    </row>
    <row r="403">
      <c r="A403" s="3">
        <v>12.06</v>
      </c>
      <c r="G403" s="3"/>
    </row>
    <row r="404">
      <c r="A404" s="3">
        <v>15.41</v>
      </c>
      <c r="G404" s="3"/>
    </row>
    <row r="405">
      <c r="A405" s="3">
        <v>18.35</v>
      </c>
      <c r="G405" s="3"/>
    </row>
    <row r="406">
      <c r="A406" s="3">
        <v>33.45</v>
      </c>
      <c r="G406" s="3"/>
    </row>
    <row r="407">
      <c r="A407" s="3">
        <v>5.36</v>
      </c>
      <c r="G407" s="3"/>
    </row>
    <row r="408">
      <c r="A408" s="3">
        <v>21.01</v>
      </c>
      <c r="G408" s="3"/>
    </row>
    <row r="409">
      <c r="A409" s="3">
        <v>19.26</v>
      </c>
      <c r="G409" s="3"/>
    </row>
    <row r="410">
      <c r="A410" s="3">
        <v>11.95</v>
      </c>
      <c r="G410" s="3"/>
    </row>
    <row r="411">
      <c r="A411" s="3">
        <v>34.22</v>
      </c>
      <c r="G411" s="3"/>
    </row>
    <row r="412">
      <c r="A412" s="3">
        <v>39.01</v>
      </c>
      <c r="G412" s="3"/>
    </row>
    <row r="413">
      <c r="A413" s="3">
        <v>12.78</v>
      </c>
      <c r="G413" s="3"/>
    </row>
    <row r="414">
      <c r="A414" s="3">
        <v>15.72</v>
      </c>
      <c r="G414" s="3"/>
    </row>
    <row r="415">
      <c r="A415" s="3">
        <v>3.57</v>
      </c>
      <c r="G415" s="3"/>
    </row>
    <row r="416">
      <c r="A416" s="3">
        <v>12.11</v>
      </c>
      <c r="G416" s="3"/>
    </row>
    <row r="417">
      <c r="A417" s="3">
        <v>28.96</v>
      </c>
      <c r="G417" s="3"/>
    </row>
    <row r="418">
      <c r="A418" s="3">
        <v>20.61</v>
      </c>
      <c r="G418" s="3"/>
    </row>
    <row r="419">
      <c r="A419" s="3">
        <v>2.05</v>
      </c>
      <c r="G419" s="3"/>
    </row>
    <row r="420">
      <c r="A420" s="3">
        <v>25.43</v>
      </c>
      <c r="G420" s="3"/>
    </row>
    <row r="421">
      <c r="A421" s="3">
        <v>2.33</v>
      </c>
      <c r="G421" s="3"/>
    </row>
    <row r="422">
      <c r="A422" s="3">
        <v>40.58</v>
      </c>
      <c r="G422" s="3"/>
    </row>
    <row r="423">
      <c r="A423" s="3">
        <v>12.7</v>
      </c>
      <c r="G423" s="3"/>
    </row>
    <row r="424">
      <c r="A424" s="3">
        <v>37.81</v>
      </c>
      <c r="G424" s="3"/>
    </row>
    <row r="425">
      <c r="A425" s="3">
        <v>14.51</v>
      </c>
      <c r="G425" s="3"/>
    </row>
    <row r="426">
      <c r="A426" s="3">
        <v>14.65</v>
      </c>
      <c r="G426" s="3"/>
    </row>
    <row r="427">
      <c r="A427" s="3">
        <v>11.93</v>
      </c>
      <c r="G427" s="3"/>
    </row>
    <row r="428">
      <c r="A428" s="3">
        <v>36.41</v>
      </c>
      <c r="G428" s="3"/>
    </row>
    <row r="429">
      <c r="A429" s="3">
        <v>14.91</v>
      </c>
      <c r="G429" s="3"/>
    </row>
    <row r="430">
      <c r="A430" s="3">
        <v>51.2</v>
      </c>
      <c r="G430" s="3"/>
    </row>
    <row r="431">
      <c r="A431" s="3">
        <v>22.1</v>
      </c>
      <c r="G431" s="3"/>
    </row>
    <row r="432">
      <c r="A432" s="3">
        <v>60.88</v>
      </c>
      <c r="G432" s="3"/>
    </row>
    <row r="433">
      <c r="A433" s="3">
        <v>3.98</v>
      </c>
      <c r="G433" s="3"/>
    </row>
    <row r="434">
      <c r="A434" s="3">
        <v>80.04</v>
      </c>
      <c r="G434" s="3"/>
    </row>
    <row r="435">
      <c r="A435" s="3">
        <v>50.9</v>
      </c>
      <c r="G435" s="3"/>
    </row>
    <row r="436">
      <c r="A436" s="3">
        <v>28.95</v>
      </c>
      <c r="G436" s="3"/>
    </row>
    <row r="437">
      <c r="A437" s="3">
        <v>29.04</v>
      </c>
      <c r="G437" s="3"/>
    </row>
    <row r="438">
      <c r="A438" s="3">
        <v>19.19</v>
      </c>
      <c r="G438" s="3"/>
    </row>
    <row r="439">
      <c r="A439" s="3">
        <v>41.04</v>
      </c>
      <c r="G439" s="3"/>
    </row>
    <row r="440">
      <c r="A440" s="3">
        <v>3.64</v>
      </c>
      <c r="G440" s="3"/>
    </row>
    <row r="441">
      <c r="A441" s="3">
        <v>39.93</v>
      </c>
      <c r="G441" s="3"/>
    </row>
    <row r="442">
      <c r="A442" s="3">
        <v>62.35</v>
      </c>
      <c r="G442" s="3"/>
    </row>
    <row r="443">
      <c r="A443" s="3">
        <v>44.95</v>
      </c>
      <c r="G443" s="3"/>
    </row>
    <row r="444">
      <c r="A444" s="3">
        <v>11.92</v>
      </c>
      <c r="G444" s="3"/>
    </row>
    <row r="445">
      <c r="A445" s="3">
        <v>30.12</v>
      </c>
      <c r="G445" s="3"/>
    </row>
    <row r="446">
      <c r="A446" s="3">
        <v>13.6</v>
      </c>
      <c r="G446" s="3"/>
    </row>
    <row r="447">
      <c r="A447" s="3">
        <v>10.33</v>
      </c>
      <c r="G447" s="3"/>
    </row>
    <row r="448">
      <c r="A448" s="3">
        <v>33.81</v>
      </c>
      <c r="G448" s="3"/>
    </row>
    <row r="449">
      <c r="A449" s="3">
        <v>19.93</v>
      </c>
      <c r="G449" s="3"/>
    </row>
    <row r="450">
      <c r="A450" s="3">
        <v>39.75</v>
      </c>
      <c r="G450" s="3"/>
    </row>
    <row r="451">
      <c r="A451" s="3">
        <v>39.24</v>
      </c>
      <c r="G451" s="3"/>
    </row>
    <row r="452">
      <c r="A452" s="3">
        <v>75.13</v>
      </c>
      <c r="G452" s="3"/>
    </row>
    <row r="453">
      <c r="A453" s="3">
        <v>26.54</v>
      </c>
      <c r="G453" s="3"/>
    </row>
    <row r="454">
      <c r="A454" s="3">
        <v>33.17</v>
      </c>
      <c r="G454" s="3"/>
    </row>
    <row r="455">
      <c r="A455" s="3">
        <v>15.9</v>
      </c>
      <c r="G455" s="3"/>
    </row>
    <row r="456">
      <c r="A456" s="3">
        <v>40.46</v>
      </c>
      <c r="G456" s="3"/>
    </row>
    <row r="457">
      <c r="A457" s="3">
        <v>3.75</v>
      </c>
      <c r="G457" s="3"/>
    </row>
    <row r="458">
      <c r="A458" s="3">
        <v>32.24</v>
      </c>
      <c r="G458" s="3"/>
    </row>
    <row r="459">
      <c r="A459" s="3">
        <v>32.82</v>
      </c>
      <c r="G459" s="3"/>
    </row>
    <row r="460">
      <c r="A460" s="3">
        <v>23.1</v>
      </c>
      <c r="G460" s="3"/>
    </row>
    <row r="461">
      <c r="A461" s="3">
        <v>28.41</v>
      </c>
      <c r="G461" s="3"/>
    </row>
    <row r="462">
      <c r="A462" s="3">
        <v>10.76</v>
      </c>
      <c r="G462" s="3"/>
    </row>
    <row r="463">
      <c r="A463" s="3">
        <v>20.29</v>
      </c>
      <c r="G463" s="3"/>
    </row>
    <row r="464">
      <c r="A464" s="3">
        <v>15.12</v>
      </c>
      <c r="G464" s="3"/>
    </row>
    <row r="465">
      <c r="A465" s="3">
        <v>10.68</v>
      </c>
      <c r="G465" s="3"/>
    </row>
    <row r="466">
      <c r="A466" s="3">
        <v>63.81</v>
      </c>
      <c r="G466" s="3"/>
    </row>
    <row r="467">
      <c r="A467" s="3">
        <v>30.09</v>
      </c>
      <c r="G467" s="3"/>
    </row>
    <row r="468">
      <c r="A468" s="3">
        <v>48.93</v>
      </c>
      <c r="G468" s="3"/>
    </row>
    <row r="469">
      <c r="A469" s="3">
        <v>31.21</v>
      </c>
      <c r="G469" s="3"/>
    </row>
    <row r="470">
      <c r="A470" s="3">
        <v>40.48</v>
      </c>
      <c r="G470" s="3"/>
    </row>
    <row r="471">
      <c r="A471" s="3">
        <v>29.55</v>
      </c>
      <c r="G471" s="3"/>
    </row>
    <row r="472">
      <c r="A472" s="3">
        <v>3.86</v>
      </c>
      <c r="G472" s="3"/>
    </row>
    <row r="473">
      <c r="A473" s="3">
        <v>18.07</v>
      </c>
      <c r="G473" s="3"/>
    </row>
    <row r="474">
      <c r="A474" s="3">
        <v>26.02</v>
      </c>
      <c r="G474" s="3"/>
    </row>
    <row r="475">
      <c r="A475" s="3">
        <v>12.31</v>
      </c>
      <c r="G475" s="3"/>
    </row>
    <row r="476">
      <c r="A476" s="3">
        <v>40.7</v>
      </c>
      <c r="G476" s="3"/>
    </row>
    <row r="477">
      <c r="A477" s="3">
        <v>61.78</v>
      </c>
      <c r="G477" s="3"/>
    </row>
    <row r="478">
      <c r="A478" s="3">
        <v>12.97</v>
      </c>
      <c r="G478" s="3"/>
    </row>
    <row r="479">
      <c r="A479" s="3">
        <v>21.44</v>
      </c>
      <c r="G479" s="3"/>
    </row>
    <row r="480">
      <c r="A480" s="3">
        <v>35.34</v>
      </c>
      <c r="G480" s="3"/>
    </row>
    <row r="481">
      <c r="A481" s="3">
        <v>36.98</v>
      </c>
      <c r="G481" s="3"/>
    </row>
    <row r="482">
      <c r="A482" s="3">
        <v>44.33</v>
      </c>
      <c r="G482" s="3"/>
    </row>
    <row r="483">
      <c r="A483" s="3">
        <v>53.45</v>
      </c>
      <c r="G483" s="3"/>
    </row>
    <row r="484">
      <c r="A484" s="3">
        <v>23.22</v>
      </c>
      <c r="G484" s="3"/>
    </row>
    <row r="485">
      <c r="A485" s="3">
        <v>60.36</v>
      </c>
      <c r="G485" s="3"/>
    </row>
    <row r="486">
      <c r="A486" s="3">
        <v>1.76</v>
      </c>
      <c r="G486" s="3"/>
    </row>
    <row r="487">
      <c r="A487" s="3">
        <v>5.32</v>
      </c>
      <c r="G487" s="3"/>
    </row>
    <row r="488">
      <c r="A488" s="3">
        <v>48.33</v>
      </c>
      <c r="G488" s="3"/>
    </row>
    <row r="489">
      <c r="A489" s="3">
        <v>72.29</v>
      </c>
      <c r="G489" s="3"/>
    </row>
    <row r="490">
      <c r="A490" s="3">
        <v>29.06</v>
      </c>
      <c r="G490" s="3"/>
    </row>
    <row r="491">
      <c r="A491" s="3">
        <v>13.74</v>
      </c>
      <c r="G491" s="3"/>
    </row>
    <row r="492">
      <c r="A492" s="3">
        <v>47.76</v>
      </c>
      <c r="G492" s="3"/>
    </row>
    <row r="493">
      <c r="A493" s="3">
        <v>29.3</v>
      </c>
      <c r="G493" s="3"/>
    </row>
    <row r="494">
      <c r="A494" s="3">
        <v>40.02</v>
      </c>
      <c r="G494" s="3"/>
    </row>
    <row r="495">
      <c r="A495" s="3">
        <v>14.72</v>
      </c>
      <c r="G495" s="3"/>
    </row>
    <row r="496">
      <c r="A496" s="3">
        <v>10.71</v>
      </c>
      <c r="G496" s="3"/>
    </row>
    <row r="497">
      <c r="A497" s="3">
        <v>27.47</v>
      </c>
      <c r="G497" s="3"/>
    </row>
    <row r="498">
      <c r="A498" s="3">
        <v>69.47</v>
      </c>
      <c r="G498" s="3"/>
    </row>
    <row r="499">
      <c r="A499" s="3">
        <v>12.61</v>
      </c>
      <c r="G499" s="3"/>
    </row>
    <row r="500">
      <c r="A500" s="3">
        <v>11.54</v>
      </c>
      <c r="G500" s="3"/>
    </row>
    <row r="501">
      <c r="A501" s="3">
        <v>13.33</v>
      </c>
      <c r="G501" s="3"/>
    </row>
    <row r="502">
      <c r="A502" s="3">
        <v>17.54</v>
      </c>
      <c r="G502" s="3"/>
    </row>
    <row r="503">
      <c r="A503" s="3">
        <v>14.63</v>
      </c>
      <c r="G503" s="3"/>
    </row>
    <row r="504">
      <c r="A504" s="3">
        <v>11.56</v>
      </c>
      <c r="G504" s="3"/>
    </row>
    <row r="505">
      <c r="A505" s="3">
        <v>56.69</v>
      </c>
      <c r="G505" s="3"/>
    </row>
    <row r="506">
      <c r="A506" s="3">
        <v>27.29</v>
      </c>
      <c r="G506" s="3"/>
    </row>
    <row r="507">
      <c r="A507" s="3">
        <v>33.94</v>
      </c>
      <c r="G507" s="3"/>
    </row>
    <row r="508">
      <c r="A508" s="3">
        <v>61.07</v>
      </c>
      <c r="G508" s="3"/>
    </row>
    <row r="509">
      <c r="A509" s="3">
        <v>26.42</v>
      </c>
      <c r="G509" s="3"/>
    </row>
    <row r="510">
      <c r="A510" s="3">
        <v>5.31</v>
      </c>
      <c r="G510" s="3"/>
    </row>
    <row r="511">
      <c r="A511" s="3">
        <v>1.49</v>
      </c>
      <c r="G511" s="3"/>
    </row>
    <row r="512">
      <c r="A512" s="3">
        <v>34.95</v>
      </c>
      <c r="G512" s="3"/>
    </row>
    <row r="513">
      <c r="A513" s="3">
        <v>23.66</v>
      </c>
      <c r="G513" s="3"/>
    </row>
    <row r="514">
      <c r="A514" s="3">
        <v>10.41</v>
      </c>
      <c r="G514" s="3"/>
    </row>
    <row r="515">
      <c r="A515" s="3">
        <v>8.93</v>
      </c>
      <c r="G515" s="3"/>
    </row>
    <row r="516">
      <c r="A516" s="3">
        <v>23.22</v>
      </c>
      <c r="G516" s="3"/>
    </row>
    <row r="517">
      <c r="A517" s="3">
        <v>13.47</v>
      </c>
      <c r="G517" s="3"/>
    </row>
    <row r="518">
      <c r="A518" s="3">
        <v>11.52</v>
      </c>
      <c r="G518" s="3"/>
    </row>
    <row r="519">
      <c r="A519" s="3">
        <v>4.62</v>
      </c>
      <c r="G519" s="3"/>
    </row>
    <row r="520">
      <c r="A520" s="3">
        <v>14.49</v>
      </c>
      <c r="G520" s="3"/>
    </row>
    <row r="521">
      <c r="A521" s="3">
        <v>22.64</v>
      </c>
      <c r="G521" s="3"/>
    </row>
    <row r="522">
      <c r="A522" s="3">
        <v>1.79</v>
      </c>
      <c r="G522" s="3"/>
    </row>
    <row r="523">
      <c r="A523" s="3">
        <v>33.89</v>
      </c>
      <c r="G523" s="3"/>
    </row>
    <row r="524">
      <c r="A524" s="3">
        <v>10.65</v>
      </c>
      <c r="G524" s="3"/>
    </row>
    <row r="525">
      <c r="A525" s="3">
        <v>15.05</v>
      </c>
      <c r="G525" s="3"/>
    </row>
    <row r="526">
      <c r="A526" s="3">
        <v>13.79</v>
      </c>
      <c r="G526" s="3"/>
    </row>
    <row r="527">
      <c r="A527" s="3">
        <v>12.3</v>
      </c>
      <c r="G527" s="3"/>
    </row>
    <row r="528">
      <c r="A528" s="3">
        <v>37.38</v>
      </c>
      <c r="G528" s="3"/>
    </row>
    <row r="529">
      <c r="A529" s="3">
        <v>29.11</v>
      </c>
      <c r="G529" s="3"/>
    </row>
    <row r="530">
      <c r="A530" s="3">
        <v>10.47</v>
      </c>
      <c r="G530" s="3"/>
    </row>
    <row r="531">
      <c r="A531" s="3">
        <v>21.55</v>
      </c>
      <c r="G531" s="3"/>
    </row>
    <row r="532">
      <c r="A532" s="3">
        <v>33.38</v>
      </c>
      <c r="G532" s="3"/>
    </row>
    <row r="533">
      <c r="A533" s="3">
        <v>13.17</v>
      </c>
      <c r="G533" s="3"/>
    </row>
    <row r="534">
      <c r="A534" s="3">
        <v>51.9</v>
      </c>
      <c r="G534" s="3"/>
    </row>
    <row r="535">
      <c r="A535" s="3">
        <v>3.48</v>
      </c>
      <c r="G535" s="3"/>
    </row>
    <row r="536">
      <c r="A536" s="3">
        <v>27.32</v>
      </c>
      <c r="G536" s="3"/>
    </row>
    <row r="537">
      <c r="A537" s="3">
        <v>48.16</v>
      </c>
      <c r="G537" s="3"/>
    </row>
    <row r="538">
      <c r="A538" s="3">
        <v>10.9</v>
      </c>
      <c r="G538" s="3"/>
    </row>
    <row r="539">
      <c r="A539" s="3">
        <v>10.73</v>
      </c>
      <c r="G539" s="3"/>
    </row>
    <row r="540">
      <c r="A540" s="3">
        <v>10.34</v>
      </c>
      <c r="G540" s="3"/>
    </row>
    <row r="541">
      <c r="A541" s="3">
        <v>19.74</v>
      </c>
      <c r="G541" s="3"/>
    </row>
    <row r="542">
      <c r="A542" s="3">
        <v>17.02</v>
      </c>
      <c r="G542" s="3"/>
    </row>
    <row r="543">
      <c r="A543" s="3">
        <v>13.8</v>
      </c>
      <c r="G543" s="3"/>
    </row>
    <row r="544">
      <c r="A544" s="3">
        <v>78.91</v>
      </c>
      <c r="G544" s="3"/>
    </row>
    <row r="545">
      <c r="A545" s="3">
        <v>14.42</v>
      </c>
      <c r="G545" s="3"/>
    </row>
    <row r="546">
      <c r="A546" s="3">
        <v>16.85</v>
      </c>
      <c r="G546" s="3"/>
    </row>
    <row r="547">
      <c r="A547" s="3">
        <v>24.07</v>
      </c>
      <c r="G547" s="3"/>
    </row>
    <row r="548">
      <c r="A548" s="3">
        <v>56.87</v>
      </c>
      <c r="G548" s="3"/>
    </row>
    <row r="549">
      <c r="A549" s="3">
        <v>11.8</v>
      </c>
      <c r="G549" s="3"/>
    </row>
    <row r="550">
      <c r="A550" s="3">
        <v>14.08</v>
      </c>
      <c r="G550" s="3"/>
    </row>
    <row r="551">
      <c r="A551" s="3">
        <v>14.07</v>
      </c>
      <c r="G551" s="3"/>
    </row>
    <row r="552">
      <c r="A552" s="3">
        <v>61.54</v>
      </c>
      <c r="G552" s="3"/>
    </row>
    <row r="553">
      <c r="A553" s="3">
        <v>25.1</v>
      </c>
      <c r="G553" s="3"/>
    </row>
    <row r="554">
      <c r="A554" s="3">
        <v>69.0</v>
      </c>
      <c r="G554" s="3"/>
    </row>
    <row r="555">
      <c r="A555" s="3">
        <v>3.91</v>
      </c>
      <c r="G555" s="3"/>
    </row>
    <row r="556">
      <c r="A556" s="3">
        <v>14.34</v>
      </c>
      <c r="G556" s="3"/>
    </row>
    <row r="557">
      <c r="A557" s="3">
        <v>11.76</v>
      </c>
      <c r="G557" s="3"/>
    </row>
    <row r="558">
      <c r="A558" s="3">
        <v>35.38</v>
      </c>
      <c r="G558" s="3"/>
    </row>
    <row r="559">
      <c r="A559" s="3">
        <v>35.01</v>
      </c>
      <c r="G559" s="3"/>
    </row>
    <row r="560">
      <c r="A560" s="3">
        <v>21.69</v>
      </c>
      <c r="G560" s="3"/>
    </row>
    <row r="561">
      <c r="A561" s="3">
        <v>38.54</v>
      </c>
      <c r="G561" s="3"/>
    </row>
    <row r="562">
      <c r="A562" s="3">
        <v>60.17</v>
      </c>
      <c r="G562" s="3"/>
    </row>
    <row r="563">
      <c r="A563" s="3">
        <v>26.67</v>
      </c>
      <c r="G563" s="3"/>
    </row>
    <row r="564">
      <c r="A564" s="3">
        <v>59.58</v>
      </c>
      <c r="G564" s="3"/>
    </row>
    <row r="565">
      <c r="A565" s="3">
        <v>41.27</v>
      </c>
      <c r="G565" s="3"/>
    </row>
    <row r="566">
      <c r="A566" s="3">
        <v>30.01</v>
      </c>
      <c r="G566" s="3"/>
    </row>
    <row r="567">
      <c r="A567" s="3">
        <v>54.68</v>
      </c>
      <c r="G567" s="3"/>
    </row>
    <row r="568">
      <c r="A568" s="3">
        <v>49.67</v>
      </c>
      <c r="G568" s="3"/>
    </row>
    <row r="569">
      <c r="A569" s="3">
        <v>31.51</v>
      </c>
      <c r="G569" s="3"/>
    </row>
    <row r="570">
      <c r="A570" s="3">
        <v>13.53</v>
      </c>
      <c r="G570" s="3"/>
    </row>
    <row r="571">
      <c r="A571" s="3">
        <v>11.61</v>
      </c>
      <c r="G571" s="3"/>
    </row>
    <row r="572">
      <c r="A572" s="3">
        <v>4.02</v>
      </c>
      <c r="G572" s="3"/>
    </row>
    <row r="573">
      <c r="A573" s="3">
        <v>24.32</v>
      </c>
      <c r="G573" s="3"/>
    </row>
    <row r="574">
      <c r="A574" s="3">
        <v>42.34</v>
      </c>
      <c r="G574" s="3"/>
    </row>
    <row r="575">
      <c r="A575" s="3">
        <v>37.23</v>
      </c>
      <c r="G575" s="3"/>
    </row>
    <row r="576">
      <c r="A576" s="3">
        <v>16.55</v>
      </c>
      <c r="G576" s="3"/>
    </row>
    <row r="577">
      <c r="A577" s="3">
        <v>10.57</v>
      </c>
      <c r="G577" s="3"/>
    </row>
    <row r="578">
      <c r="A578" s="3">
        <v>7.61</v>
      </c>
      <c r="G578" s="3"/>
    </row>
    <row r="579">
      <c r="A579" s="3">
        <v>17.52</v>
      </c>
      <c r="G579" s="3"/>
    </row>
    <row r="580">
      <c r="A580" s="3">
        <v>14.53</v>
      </c>
      <c r="G580" s="3"/>
    </row>
    <row r="581">
      <c r="A581" s="3">
        <v>12.11</v>
      </c>
      <c r="G581" s="3"/>
    </row>
    <row r="582">
      <c r="A582" s="3">
        <v>15.4</v>
      </c>
      <c r="G582" s="3"/>
    </row>
    <row r="583">
      <c r="A583" s="3">
        <v>60.6</v>
      </c>
      <c r="G583" s="3"/>
    </row>
    <row r="584">
      <c r="A584" s="3">
        <v>10.46</v>
      </c>
      <c r="G584" s="3"/>
    </row>
    <row r="585">
      <c r="A585" s="3">
        <v>10.07</v>
      </c>
      <c r="G585" s="3"/>
    </row>
    <row r="586">
      <c r="A586" s="3">
        <v>56.69</v>
      </c>
      <c r="G586" s="3"/>
    </row>
    <row r="587">
      <c r="A587" s="3">
        <v>15.15</v>
      </c>
      <c r="G587" s="3"/>
    </row>
    <row r="588">
      <c r="A588" s="3">
        <v>16.45</v>
      </c>
      <c r="G588" s="3"/>
    </row>
    <row r="589">
      <c r="A589" s="3">
        <v>10.57</v>
      </c>
      <c r="G589" s="3"/>
    </row>
    <row r="590">
      <c r="A590" s="3">
        <v>21.24</v>
      </c>
      <c r="G590" s="3"/>
    </row>
    <row r="591">
      <c r="A591" s="3">
        <v>47.57</v>
      </c>
      <c r="G591" s="3"/>
    </row>
    <row r="592">
      <c r="A592" s="3">
        <v>35.07</v>
      </c>
      <c r="G592" s="3"/>
    </row>
    <row r="593">
      <c r="A593" s="3">
        <v>2.52</v>
      </c>
      <c r="G593" s="3"/>
    </row>
    <row r="594">
      <c r="A594" s="3">
        <v>17.24</v>
      </c>
      <c r="G594" s="3"/>
    </row>
    <row r="595">
      <c r="A595" s="3">
        <v>11.48</v>
      </c>
      <c r="G595" s="3"/>
    </row>
    <row r="596">
      <c r="A596" s="3">
        <v>13.25</v>
      </c>
      <c r="G596" s="3"/>
    </row>
    <row r="597">
      <c r="A597" s="3">
        <v>26.81</v>
      </c>
      <c r="G597" s="3"/>
    </row>
    <row r="598">
      <c r="A598" s="3">
        <v>24.91</v>
      </c>
      <c r="G598" s="3"/>
    </row>
    <row r="599">
      <c r="A599" s="3">
        <v>28.59</v>
      </c>
      <c r="G599" s="3"/>
    </row>
    <row r="600">
      <c r="A600" s="3">
        <v>38.39</v>
      </c>
      <c r="G600" s="3"/>
    </row>
    <row r="601">
      <c r="A601" s="3">
        <v>74.74</v>
      </c>
      <c r="G601" s="3"/>
    </row>
    <row r="602">
      <c r="A602" s="3">
        <v>3.21</v>
      </c>
      <c r="G602" s="3"/>
    </row>
    <row r="603">
      <c r="A603" s="3">
        <v>12.32</v>
      </c>
      <c r="G603" s="3"/>
    </row>
    <row r="604">
      <c r="A604" s="3">
        <v>56.47</v>
      </c>
      <c r="G604" s="3"/>
    </row>
    <row r="605">
      <c r="A605" s="3">
        <v>18.32</v>
      </c>
      <c r="G605" s="3"/>
    </row>
    <row r="606">
      <c r="A606" s="3">
        <v>31.5</v>
      </c>
      <c r="G606" s="3"/>
    </row>
    <row r="607">
      <c r="A607" s="3">
        <v>69.58</v>
      </c>
      <c r="G607" s="3"/>
    </row>
    <row r="608">
      <c r="A608" s="3">
        <v>12.98</v>
      </c>
      <c r="G608" s="3"/>
    </row>
    <row r="609">
      <c r="A609" s="3">
        <v>25.03</v>
      </c>
      <c r="G609" s="3"/>
    </row>
    <row r="610">
      <c r="A610" s="3">
        <v>47.04</v>
      </c>
      <c r="G610" s="3"/>
    </row>
    <row r="611">
      <c r="A611" s="3">
        <v>66.35</v>
      </c>
      <c r="G611" s="3"/>
    </row>
    <row r="612">
      <c r="A612" s="3">
        <v>16.61</v>
      </c>
      <c r="G612" s="3"/>
    </row>
    <row r="613">
      <c r="A613" s="3">
        <v>67.65</v>
      </c>
      <c r="G613" s="3"/>
    </row>
    <row r="614">
      <c r="A614" s="3">
        <v>14.39</v>
      </c>
      <c r="G614" s="3"/>
    </row>
    <row r="615">
      <c r="A615" s="3">
        <v>29.89</v>
      </c>
      <c r="G615" s="3"/>
    </row>
    <row r="616">
      <c r="A616" s="3">
        <v>2.34</v>
      </c>
      <c r="G616" s="3"/>
    </row>
    <row r="617">
      <c r="A617" s="3">
        <v>25.9</v>
      </c>
      <c r="G617" s="3"/>
    </row>
    <row r="618">
      <c r="A618" s="3">
        <v>36.72</v>
      </c>
      <c r="G618" s="3"/>
    </row>
    <row r="619">
      <c r="A619" s="3">
        <v>52.71</v>
      </c>
      <c r="G619" s="3"/>
    </row>
    <row r="620">
      <c r="A620" s="3">
        <v>40.66</v>
      </c>
      <c r="G620" s="3"/>
    </row>
    <row r="621">
      <c r="A621" s="3">
        <v>36.01</v>
      </c>
      <c r="G621" s="3"/>
    </row>
    <row r="622">
      <c r="A622" s="3">
        <v>3.35</v>
      </c>
      <c r="G622" s="3"/>
    </row>
    <row r="623">
      <c r="A623" s="3">
        <v>1.48</v>
      </c>
      <c r="G623" s="3"/>
    </row>
    <row r="624">
      <c r="A624" s="3">
        <v>14.34</v>
      </c>
      <c r="G624" s="3"/>
    </row>
    <row r="625">
      <c r="A625" s="3">
        <v>23.62</v>
      </c>
      <c r="G625" s="3"/>
    </row>
    <row r="626">
      <c r="A626" s="3">
        <v>11.98</v>
      </c>
      <c r="G626" s="3"/>
    </row>
    <row r="627">
      <c r="A627" s="3">
        <v>13.47</v>
      </c>
      <c r="G627" s="3"/>
    </row>
    <row r="628">
      <c r="A628" s="3">
        <v>3.68</v>
      </c>
      <c r="G628" s="3"/>
    </row>
    <row r="629">
      <c r="A629" s="3">
        <v>53.56</v>
      </c>
      <c r="G629" s="3"/>
    </row>
    <row r="630">
      <c r="A630" s="3">
        <v>14.24</v>
      </c>
      <c r="G630" s="3"/>
    </row>
    <row r="631">
      <c r="A631" s="3">
        <v>4.11</v>
      </c>
      <c r="G631" s="3"/>
    </row>
    <row r="632">
      <c r="A632" s="3">
        <v>3.39</v>
      </c>
      <c r="G632" s="3"/>
    </row>
    <row r="633">
      <c r="A633" s="3">
        <v>47.91</v>
      </c>
      <c r="G633" s="3"/>
    </row>
    <row r="634">
      <c r="A634" s="3">
        <v>31.12</v>
      </c>
      <c r="G634" s="3"/>
    </row>
    <row r="635">
      <c r="A635" s="3">
        <v>41.61</v>
      </c>
      <c r="G635" s="3"/>
    </row>
    <row r="636">
      <c r="A636" s="3">
        <v>38.72</v>
      </c>
      <c r="G636" s="3"/>
    </row>
    <row r="637">
      <c r="A637" s="3">
        <v>4.27</v>
      </c>
      <c r="G637" s="3"/>
    </row>
    <row r="638">
      <c r="A638" s="3">
        <v>3.23</v>
      </c>
      <c r="G638" s="3"/>
    </row>
    <row r="639">
      <c r="A639" s="3">
        <v>11.96</v>
      </c>
      <c r="G639" s="3"/>
    </row>
    <row r="640">
      <c r="A640" s="3">
        <v>14.53</v>
      </c>
      <c r="G640" s="3"/>
    </row>
    <row r="641">
      <c r="A641" s="3">
        <v>12.04</v>
      </c>
      <c r="G641" s="3"/>
    </row>
    <row r="642">
      <c r="A642" s="3">
        <v>59.17</v>
      </c>
      <c r="G642" s="3"/>
    </row>
    <row r="643">
      <c r="A643" s="3">
        <v>37.67</v>
      </c>
      <c r="G643" s="3"/>
    </row>
    <row r="644">
      <c r="A644" s="3">
        <v>19.03</v>
      </c>
      <c r="G644" s="3"/>
    </row>
    <row r="645">
      <c r="A645" s="3">
        <v>68.36</v>
      </c>
      <c r="G645" s="3"/>
    </row>
    <row r="646">
      <c r="A646" s="3">
        <v>52.0</v>
      </c>
      <c r="G646" s="3"/>
    </row>
    <row r="647">
      <c r="A647" s="3">
        <v>11.68</v>
      </c>
      <c r="G647" s="3"/>
    </row>
    <row r="648">
      <c r="A648" s="3">
        <v>13.4</v>
      </c>
      <c r="G648" s="3"/>
    </row>
    <row r="649">
      <c r="A649" s="3">
        <v>25.62</v>
      </c>
      <c r="G649" s="3"/>
    </row>
    <row r="650">
      <c r="A650" s="3">
        <v>41.45</v>
      </c>
      <c r="G650" s="3"/>
    </row>
    <row r="651">
      <c r="A651" s="3">
        <v>47.66</v>
      </c>
      <c r="G651" s="3"/>
    </row>
    <row r="652">
      <c r="A652" s="3">
        <v>12.92</v>
      </c>
      <c r="G652" s="3"/>
    </row>
    <row r="653">
      <c r="A653" s="3">
        <v>19.18</v>
      </c>
      <c r="G653" s="3"/>
    </row>
    <row r="654">
      <c r="A654" s="3">
        <v>12.72</v>
      </c>
      <c r="G654" s="3"/>
    </row>
    <row r="655">
      <c r="A655" s="3">
        <v>11.26</v>
      </c>
      <c r="G655" s="3"/>
    </row>
    <row r="656">
      <c r="A656" s="3">
        <v>18.33</v>
      </c>
      <c r="G656" s="3"/>
    </row>
    <row r="657">
      <c r="A657" s="3">
        <v>15.16</v>
      </c>
      <c r="G657" s="3"/>
    </row>
    <row r="658">
      <c r="A658" s="3">
        <v>13.76</v>
      </c>
      <c r="G658" s="3"/>
    </row>
    <row r="659">
      <c r="A659" s="3">
        <v>62.29</v>
      </c>
      <c r="G659" s="3"/>
    </row>
    <row r="660">
      <c r="A660" s="3">
        <v>11.77</v>
      </c>
      <c r="G660" s="3"/>
    </row>
    <row r="661">
      <c r="A661" s="3">
        <v>21.96</v>
      </c>
      <c r="G661" s="3"/>
    </row>
    <row r="662">
      <c r="A662" s="3">
        <v>35.6</v>
      </c>
      <c r="G662" s="3"/>
    </row>
    <row r="663">
      <c r="A663" s="3">
        <v>32.17</v>
      </c>
      <c r="G663" s="3"/>
    </row>
    <row r="664">
      <c r="A664" s="3">
        <v>19.38</v>
      </c>
      <c r="G664" s="3"/>
    </row>
    <row r="665">
      <c r="A665" s="3">
        <v>46.9</v>
      </c>
      <c r="G665" s="3"/>
    </row>
    <row r="666">
      <c r="A666" s="3">
        <v>10.35</v>
      </c>
      <c r="G666" s="3"/>
    </row>
    <row r="667">
      <c r="A667" s="3">
        <v>15.73</v>
      </c>
      <c r="G667" s="3"/>
    </row>
    <row r="668">
      <c r="A668" s="3">
        <v>17.29</v>
      </c>
      <c r="G668" s="3"/>
    </row>
    <row r="669">
      <c r="A669" s="3">
        <v>14.45</v>
      </c>
      <c r="G669" s="3"/>
    </row>
    <row r="670">
      <c r="A670" s="3">
        <v>3.75</v>
      </c>
      <c r="G670" s="3"/>
    </row>
    <row r="671">
      <c r="A671" s="3">
        <v>39.37</v>
      </c>
      <c r="G671" s="3"/>
    </row>
    <row r="672">
      <c r="A672" s="3">
        <v>14.08</v>
      </c>
      <c r="G672" s="3"/>
    </row>
    <row r="673">
      <c r="A673" s="3">
        <v>58.19</v>
      </c>
      <c r="G673" s="3"/>
    </row>
    <row r="674">
      <c r="A674" s="3">
        <v>8.16</v>
      </c>
      <c r="G674" s="3"/>
    </row>
    <row r="675">
      <c r="A675" s="3">
        <v>32.12</v>
      </c>
      <c r="G675" s="3"/>
    </row>
    <row r="676">
      <c r="A676" s="3">
        <v>59.4</v>
      </c>
      <c r="G676" s="3"/>
    </row>
    <row r="677">
      <c r="A677" s="3">
        <v>10.55</v>
      </c>
      <c r="G677" s="3"/>
    </row>
    <row r="678">
      <c r="A678" s="3">
        <v>33.83</v>
      </c>
      <c r="G678" s="3"/>
    </row>
    <row r="679">
      <c r="A679" s="3">
        <v>54.72</v>
      </c>
      <c r="G679" s="3"/>
    </row>
    <row r="680">
      <c r="A680" s="3">
        <v>32.5</v>
      </c>
      <c r="G680" s="3"/>
    </row>
    <row r="681">
      <c r="A681" s="3">
        <v>12.81</v>
      </c>
      <c r="G681" s="3"/>
    </row>
    <row r="682">
      <c r="A682" s="3">
        <v>15.32</v>
      </c>
      <c r="G682" s="3"/>
    </row>
    <row r="683">
      <c r="A683" s="3">
        <v>14.43</v>
      </c>
      <c r="G683" s="3"/>
    </row>
    <row r="684">
      <c r="A684" s="3">
        <v>33.96</v>
      </c>
      <c r="G684" s="3"/>
    </row>
    <row r="685">
      <c r="A685" s="3">
        <v>10.69</v>
      </c>
      <c r="G685" s="3"/>
    </row>
    <row r="686">
      <c r="A686" s="3">
        <v>75.94</v>
      </c>
      <c r="G686" s="3"/>
    </row>
    <row r="687">
      <c r="A687" s="3">
        <v>64.95</v>
      </c>
      <c r="G687" s="3"/>
    </row>
    <row r="688">
      <c r="A688" s="3">
        <v>3.37</v>
      </c>
      <c r="G688" s="3"/>
    </row>
    <row r="689">
      <c r="A689" s="3">
        <v>71.01</v>
      </c>
      <c r="G689" s="3"/>
    </row>
    <row r="690">
      <c r="A690" s="3">
        <v>12.41</v>
      </c>
      <c r="G690" s="3"/>
    </row>
    <row r="691">
      <c r="A691" s="3">
        <v>41.03</v>
      </c>
      <c r="G691" s="3"/>
    </row>
    <row r="692">
      <c r="A692" s="3">
        <v>46.32</v>
      </c>
      <c r="G692" s="3"/>
    </row>
    <row r="693">
      <c r="A693" s="3">
        <v>41.63</v>
      </c>
      <c r="G693" s="3"/>
    </row>
    <row r="694">
      <c r="A694" s="3">
        <v>11.55</v>
      </c>
      <c r="G694" s="3"/>
    </row>
    <row r="695">
      <c r="A695" s="3">
        <v>10.77</v>
      </c>
      <c r="G695" s="3"/>
    </row>
    <row r="696">
      <c r="A696" s="3">
        <v>36.98</v>
      </c>
      <c r="G696" s="3"/>
    </row>
    <row r="697">
      <c r="A697" s="3">
        <v>51.31</v>
      </c>
      <c r="G697" s="3"/>
    </row>
    <row r="698">
      <c r="A698" s="3">
        <v>4.1</v>
      </c>
      <c r="G698" s="3"/>
    </row>
    <row r="699">
      <c r="A699" s="3">
        <v>10.81</v>
      </c>
      <c r="G699" s="3"/>
    </row>
    <row r="700">
      <c r="A700" s="3">
        <v>23.9</v>
      </c>
      <c r="G700" s="3"/>
    </row>
    <row r="701">
      <c r="A701" s="3">
        <v>32.67</v>
      </c>
      <c r="G701" s="3"/>
    </row>
    <row r="702">
      <c r="A702" s="3">
        <v>32.71</v>
      </c>
      <c r="G702" s="3"/>
    </row>
    <row r="703">
      <c r="A703" s="3">
        <v>22.75</v>
      </c>
      <c r="G703" s="3"/>
    </row>
    <row r="704">
      <c r="A704" s="3">
        <v>11.83</v>
      </c>
      <c r="G704" s="3"/>
    </row>
    <row r="705">
      <c r="A705" s="3">
        <v>49.97</v>
      </c>
      <c r="G705" s="3"/>
    </row>
    <row r="706">
      <c r="A706" s="3">
        <v>14.22</v>
      </c>
      <c r="G706" s="3"/>
    </row>
    <row r="707">
      <c r="A707" s="3">
        <v>22.92</v>
      </c>
      <c r="G707" s="3"/>
    </row>
    <row r="708">
      <c r="A708" s="3">
        <v>21.33</v>
      </c>
      <c r="G708" s="3"/>
    </row>
    <row r="709">
      <c r="A709" s="3">
        <v>10.71</v>
      </c>
      <c r="G709" s="3"/>
    </row>
    <row r="710">
      <c r="A710" s="3">
        <v>2.55</v>
      </c>
      <c r="G710" s="3"/>
    </row>
    <row r="711">
      <c r="A711" s="3">
        <v>14.65</v>
      </c>
      <c r="G711" s="3"/>
    </row>
    <row r="712">
      <c r="A712" s="3">
        <v>3.9</v>
      </c>
      <c r="G712" s="3"/>
    </row>
    <row r="713">
      <c r="A713" s="3">
        <v>39.04</v>
      </c>
      <c r="G713" s="3"/>
    </row>
    <row r="714">
      <c r="A714" s="3">
        <v>41.67</v>
      </c>
      <c r="G714" s="3"/>
    </row>
    <row r="715">
      <c r="A715" s="3">
        <v>33.87</v>
      </c>
      <c r="G715" s="3"/>
    </row>
    <row r="716">
      <c r="A716" s="3">
        <v>35.24</v>
      </c>
      <c r="G716" s="3"/>
    </row>
    <row r="717">
      <c r="A717" s="3">
        <v>12.9</v>
      </c>
      <c r="G717" s="3"/>
    </row>
    <row r="718">
      <c r="A718" s="3">
        <v>64.88</v>
      </c>
      <c r="G718" s="3"/>
    </row>
    <row r="719">
      <c r="A719" s="3">
        <v>12.03</v>
      </c>
      <c r="G719" s="3"/>
    </row>
    <row r="720">
      <c r="A720" s="3">
        <v>14.96</v>
      </c>
      <c r="G720" s="3"/>
    </row>
    <row r="721">
      <c r="A721" s="3">
        <v>46.4</v>
      </c>
      <c r="G721" s="3"/>
    </row>
    <row r="722">
      <c r="A722" s="3">
        <v>31.99</v>
      </c>
      <c r="G722" s="3"/>
    </row>
    <row r="723">
      <c r="A723" s="3">
        <v>12.61</v>
      </c>
      <c r="G723" s="3"/>
    </row>
    <row r="724">
      <c r="A724" s="3">
        <v>9.93</v>
      </c>
      <c r="G724" s="3"/>
    </row>
    <row r="725">
      <c r="A725" s="3">
        <v>3.23</v>
      </c>
      <c r="G725" s="3"/>
    </row>
    <row r="726">
      <c r="A726" s="3">
        <v>64.9</v>
      </c>
      <c r="G726" s="3"/>
    </row>
    <row r="727">
      <c r="A727" s="3">
        <v>31.24</v>
      </c>
      <c r="G727" s="3"/>
    </row>
    <row r="728">
      <c r="A728" s="3">
        <v>46.36</v>
      </c>
      <c r="G728" s="3"/>
    </row>
    <row r="729">
      <c r="A729" s="3">
        <v>23.38</v>
      </c>
      <c r="G729" s="3"/>
    </row>
    <row r="730">
      <c r="A730" s="3">
        <v>12.95</v>
      </c>
      <c r="G730" s="3"/>
    </row>
    <row r="731">
      <c r="A731" s="3">
        <v>10.71</v>
      </c>
      <c r="G731" s="3"/>
    </row>
    <row r="732">
      <c r="A732" s="3">
        <v>67.93</v>
      </c>
      <c r="G732" s="3"/>
    </row>
    <row r="733">
      <c r="A733" s="3">
        <v>1.39</v>
      </c>
      <c r="G733" s="3"/>
    </row>
    <row r="734">
      <c r="A734" s="3">
        <v>21.18</v>
      </c>
      <c r="G734" s="3"/>
    </row>
    <row r="735">
      <c r="A735" s="3">
        <v>52.15</v>
      </c>
      <c r="G735" s="3"/>
    </row>
    <row r="736">
      <c r="A736" s="3">
        <v>2.87</v>
      </c>
      <c r="G736" s="3"/>
    </row>
    <row r="737">
      <c r="A737" s="3">
        <v>38.86</v>
      </c>
      <c r="G737" s="3"/>
    </row>
    <row r="738">
      <c r="A738" s="3">
        <v>37.17</v>
      </c>
      <c r="G738" s="3"/>
    </row>
    <row r="739">
      <c r="A739" s="3">
        <v>18.79</v>
      </c>
      <c r="G739" s="3"/>
    </row>
    <row r="740">
      <c r="A740" s="3">
        <v>1.52</v>
      </c>
      <c r="G740" s="3"/>
    </row>
    <row r="741">
      <c r="A741" s="3">
        <v>12.89</v>
      </c>
      <c r="G741" s="3"/>
    </row>
    <row r="742">
      <c r="A742" s="3">
        <v>2.17</v>
      </c>
      <c r="G742" s="3"/>
    </row>
    <row r="743">
      <c r="A743" s="3">
        <v>30.25</v>
      </c>
      <c r="G743" s="3"/>
    </row>
    <row r="744">
      <c r="A744" s="3">
        <v>42.18</v>
      </c>
      <c r="G744" s="3"/>
    </row>
    <row r="745">
      <c r="A745" s="3">
        <v>16.32</v>
      </c>
      <c r="G745" s="3"/>
    </row>
    <row r="746">
      <c r="A746" s="3">
        <v>17.37</v>
      </c>
      <c r="G746" s="3"/>
    </row>
    <row r="747">
      <c r="A747" s="3">
        <v>24.35</v>
      </c>
      <c r="G747" s="3"/>
    </row>
    <row r="748">
      <c r="A748" s="3">
        <v>26.57</v>
      </c>
      <c r="G748" s="3"/>
    </row>
    <row r="749">
      <c r="A749" s="3">
        <v>13.27</v>
      </c>
      <c r="G749" s="3"/>
    </row>
    <row r="750">
      <c r="A750" s="3">
        <v>26.02</v>
      </c>
      <c r="G750" s="3"/>
    </row>
    <row r="751">
      <c r="A751" s="3">
        <v>39.41</v>
      </c>
      <c r="G751" s="3"/>
    </row>
    <row r="752">
      <c r="A752" s="3">
        <v>23.68</v>
      </c>
      <c r="G752" s="3"/>
    </row>
    <row r="753">
      <c r="A753" s="3">
        <v>46.58</v>
      </c>
      <c r="G753" s="3"/>
    </row>
    <row r="754">
      <c r="A754" s="3">
        <v>28.2</v>
      </c>
      <c r="G754" s="3"/>
    </row>
    <row r="755">
      <c r="A755" s="3">
        <v>32.54</v>
      </c>
      <c r="G755" s="3"/>
    </row>
    <row r="756">
      <c r="A756" s="3">
        <v>50.95</v>
      </c>
      <c r="G756" s="3"/>
    </row>
    <row r="757">
      <c r="A757" s="3">
        <v>30.65</v>
      </c>
      <c r="G757" s="3"/>
    </row>
    <row r="758">
      <c r="A758" s="3">
        <v>32.32</v>
      </c>
      <c r="G758" s="3"/>
    </row>
    <row r="759">
      <c r="A759" s="3">
        <v>65.27</v>
      </c>
      <c r="G759" s="3"/>
    </row>
    <row r="760">
      <c r="A760" s="3">
        <v>63.81</v>
      </c>
      <c r="G760" s="3"/>
    </row>
    <row r="761">
      <c r="A761" s="3">
        <v>4.12</v>
      </c>
      <c r="G761" s="3"/>
    </row>
    <row r="762">
      <c r="A762" s="3">
        <v>44.34</v>
      </c>
      <c r="G762" s="3"/>
    </row>
    <row r="763">
      <c r="A763" s="3">
        <v>50.22</v>
      </c>
      <c r="G763" s="3"/>
    </row>
    <row r="764">
      <c r="A764" s="3">
        <v>15.8</v>
      </c>
      <c r="G764" s="3"/>
    </row>
    <row r="765">
      <c r="A765" s="3">
        <v>29.52</v>
      </c>
      <c r="G765" s="3"/>
    </row>
    <row r="766">
      <c r="A766" s="3">
        <v>12.62</v>
      </c>
      <c r="G766" s="3"/>
    </row>
    <row r="767">
      <c r="A767" s="3">
        <v>30.42</v>
      </c>
      <c r="G767" s="3"/>
    </row>
    <row r="768">
      <c r="A768" s="3">
        <v>2.44</v>
      </c>
      <c r="G768" s="3"/>
    </row>
    <row r="769">
      <c r="A769" s="3">
        <v>38.57</v>
      </c>
      <c r="G769" s="3"/>
    </row>
    <row r="770">
      <c r="A770" s="3">
        <v>30.81</v>
      </c>
      <c r="G770" s="3"/>
    </row>
    <row r="771">
      <c r="A771" s="3">
        <v>27.34</v>
      </c>
      <c r="G771" s="3"/>
    </row>
    <row r="772">
      <c r="A772" s="3">
        <v>27.86</v>
      </c>
      <c r="G772" s="3"/>
    </row>
    <row r="773">
      <c r="A773" s="3">
        <v>11.45</v>
      </c>
      <c r="G773" s="3"/>
    </row>
    <row r="774">
      <c r="A774" s="3">
        <v>13.72</v>
      </c>
      <c r="G774" s="3"/>
    </row>
    <row r="775">
      <c r="A775" s="3">
        <v>30.18</v>
      </c>
      <c r="G775" s="3"/>
    </row>
    <row r="776">
      <c r="A776" s="3">
        <v>16.47</v>
      </c>
      <c r="G776" s="3"/>
    </row>
    <row r="777">
      <c r="A777" s="3">
        <v>33.65</v>
      </c>
      <c r="G777" s="3"/>
    </row>
    <row r="778">
      <c r="A778" s="3">
        <v>29.78</v>
      </c>
      <c r="G778" s="3"/>
    </row>
    <row r="779">
      <c r="A779" s="3">
        <v>32.69</v>
      </c>
      <c r="G779" s="3"/>
    </row>
    <row r="780">
      <c r="A780" s="3">
        <v>69.52</v>
      </c>
      <c r="G780" s="3"/>
    </row>
    <row r="781">
      <c r="A781" s="3">
        <v>18.62</v>
      </c>
      <c r="G781" s="3"/>
    </row>
    <row r="782">
      <c r="A782" s="3">
        <v>46.55</v>
      </c>
      <c r="G782" s="3"/>
    </row>
    <row r="783">
      <c r="A783" s="3">
        <v>2.47</v>
      </c>
      <c r="G783" s="3"/>
    </row>
    <row r="784">
      <c r="A784" s="3">
        <v>12.47</v>
      </c>
      <c r="G784" s="3"/>
    </row>
    <row r="785">
      <c r="A785" s="3">
        <v>77.05</v>
      </c>
      <c r="G785" s="3"/>
    </row>
    <row r="786">
      <c r="A786" s="3">
        <v>12.57</v>
      </c>
      <c r="G786" s="3"/>
    </row>
    <row r="787">
      <c r="A787" s="3">
        <v>12.55</v>
      </c>
      <c r="G787" s="3"/>
    </row>
    <row r="788">
      <c r="A788" s="3">
        <v>39.58</v>
      </c>
      <c r="G788" s="3"/>
    </row>
    <row r="789">
      <c r="A789" s="3">
        <v>10.42</v>
      </c>
      <c r="G789" s="3"/>
    </row>
    <row r="790">
      <c r="A790" s="3">
        <v>2.5</v>
      </c>
      <c r="G790" s="3"/>
    </row>
    <row r="791">
      <c r="A791" s="3">
        <v>2.12</v>
      </c>
      <c r="G791" s="3"/>
    </row>
    <row r="792">
      <c r="A792" s="3">
        <v>3.38</v>
      </c>
      <c r="G792" s="3"/>
    </row>
    <row r="793">
      <c r="A793" s="3">
        <v>27.27</v>
      </c>
      <c r="G793" s="3"/>
    </row>
    <row r="794">
      <c r="A794" s="3">
        <v>26.21</v>
      </c>
      <c r="G794" s="3"/>
    </row>
    <row r="795">
      <c r="A795" s="3">
        <v>11.9</v>
      </c>
      <c r="G795" s="3"/>
    </row>
    <row r="796">
      <c r="A796" s="3">
        <v>34.8</v>
      </c>
      <c r="G796" s="3"/>
    </row>
    <row r="797">
      <c r="A797" s="3">
        <v>38.14</v>
      </c>
      <c r="G797" s="3"/>
    </row>
    <row r="798">
      <c r="A798" s="3">
        <v>37.03</v>
      </c>
      <c r="G798" s="3"/>
    </row>
    <row r="799">
      <c r="A799" s="3">
        <v>37.24</v>
      </c>
      <c r="G799" s="3"/>
    </row>
    <row r="800">
      <c r="A800" s="3">
        <v>29.2</v>
      </c>
      <c r="G800" s="3"/>
    </row>
    <row r="801">
      <c r="A801" s="3">
        <v>42.2</v>
      </c>
      <c r="G801" s="3"/>
    </row>
    <row r="802">
      <c r="A802" s="3">
        <v>8.98</v>
      </c>
      <c r="G802" s="3"/>
    </row>
    <row r="803">
      <c r="A803" s="3">
        <v>38.48</v>
      </c>
      <c r="G803" s="3"/>
    </row>
    <row r="804">
      <c r="A804" s="3">
        <v>16.3</v>
      </c>
      <c r="G804" s="3"/>
    </row>
    <row r="805">
      <c r="A805" s="3">
        <v>65.19</v>
      </c>
      <c r="G805" s="3"/>
    </row>
    <row r="806">
      <c r="A806" s="3">
        <v>27.62</v>
      </c>
      <c r="G806" s="3"/>
    </row>
    <row r="807">
      <c r="A807" s="3">
        <v>24.78</v>
      </c>
      <c r="G807" s="3"/>
    </row>
    <row r="808">
      <c r="A808" s="3">
        <v>17.14</v>
      </c>
      <c r="G808" s="3"/>
    </row>
    <row r="809">
      <c r="A809" s="3">
        <v>32.1</v>
      </c>
      <c r="G809" s="3"/>
    </row>
    <row r="810">
      <c r="A810" s="3">
        <v>55.97</v>
      </c>
      <c r="G810" s="3"/>
    </row>
    <row r="811">
      <c r="A811" s="3">
        <v>11.65</v>
      </c>
      <c r="G811" s="3"/>
    </row>
    <row r="812">
      <c r="A812" s="3">
        <v>39.47</v>
      </c>
      <c r="G812" s="3"/>
    </row>
    <row r="813">
      <c r="A813" s="3">
        <v>16.51</v>
      </c>
      <c r="G813" s="3"/>
    </row>
    <row r="814">
      <c r="A814" s="3">
        <v>24.73</v>
      </c>
      <c r="G814" s="3"/>
    </row>
    <row r="815">
      <c r="A815" s="3">
        <v>15.87</v>
      </c>
      <c r="G815" s="3"/>
    </row>
    <row r="816">
      <c r="A816" s="3">
        <v>16.33</v>
      </c>
      <c r="G816" s="3"/>
    </row>
    <row r="817">
      <c r="A817" s="3">
        <v>10.83</v>
      </c>
      <c r="G817" s="3"/>
    </row>
    <row r="818">
      <c r="A818" s="3">
        <v>38.91</v>
      </c>
      <c r="G818" s="3"/>
    </row>
    <row r="819">
      <c r="A819" s="3">
        <v>27.89</v>
      </c>
      <c r="G819" s="3"/>
    </row>
    <row r="820">
      <c r="A820" s="3">
        <v>3.17</v>
      </c>
      <c r="G820" s="3"/>
    </row>
    <row r="821">
      <c r="A821" s="3">
        <v>11.0</v>
      </c>
      <c r="G821" s="3"/>
    </row>
    <row r="822">
      <c r="A822" s="3">
        <v>56.59</v>
      </c>
      <c r="G822" s="3"/>
    </row>
    <row r="823">
      <c r="A823" s="3">
        <v>10.07</v>
      </c>
      <c r="G823" s="3"/>
    </row>
    <row r="824">
      <c r="A824" s="3">
        <v>14.01</v>
      </c>
      <c r="G824" s="3"/>
    </row>
    <row r="825">
      <c r="A825" s="3">
        <v>2.54</v>
      </c>
      <c r="G825" s="3"/>
    </row>
    <row r="826">
      <c r="A826" s="3">
        <v>36.62</v>
      </c>
      <c r="G826" s="3"/>
    </row>
    <row r="827">
      <c r="A827" s="3">
        <v>2.74</v>
      </c>
      <c r="G827" s="3"/>
    </row>
    <row r="828">
      <c r="A828" s="3">
        <v>3.75</v>
      </c>
      <c r="G828" s="3"/>
    </row>
    <row r="829">
      <c r="A829" s="3">
        <v>3.14</v>
      </c>
      <c r="G829" s="3"/>
    </row>
    <row r="830">
      <c r="A830" s="3">
        <v>12.71</v>
      </c>
      <c r="G830" s="3"/>
    </row>
    <row r="831">
      <c r="A831" s="3">
        <v>13.83</v>
      </c>
      <c r="G831" s="3"/>
    </row>
    <row r="832">
      <c r="A832" s="3">
        <v>11.98</v>
      </c>
      <c r="G832" s="3"/>
    </row>
    <row r="833">
      <c r="A833" s="3">
        <v>30.05</v>
      </c>
      <c r="G833" s="3"/>
    </row>
    <row r="834">
      <c r="A834" s="3">
        <v>44.68</v>
      </c>
      <c r="G834" s="3"/>
    </row>
    <row r="835">
      <c r="A835" s="3">
        <v>29.61</v>
      </c>
      <c r="G835" s="3"/>
    </row>
    <row r="836">
      <c r="A836" s="3">
        <v>16.0</v>
      </c>
      <c r="G836" s="3"/>
    </row>
    <row r="837">
      <c r="A837" s="3">
        <v>1.76</v>
      </c>
      <c r="G837" s="3"/>
    </row>
    <row r="838">
      <c r="A838" s="3">
        <v>11.23</v>
      </c>
      <c r="G838" s="3"/>
    </row>
    <row r="839">
      <c r="A839" s="3">
        <v>48.79</v>
      </c>
      <c r="G839" s="3"/>
    </row>
    <row r="840">
      <c r="A840" s="3">
        <v>18.72</v>
      </c>
      <c r="G840" s="3"/>
    </row>
    <row r="841">
      <c r="A841" s="3">
        <v>3.73</v>
      </c>
      <c r="G841" s="3"/>
    </row>
    <row r="842">
      <c r="A842" s="3">
        <v>36.81</v>
      </c>
      <c r="G842" s="3"/>
    </row>
    <row r="843">
      <c r="A843" s="3">
        <v>60.55</v>
      </c>
      <c r="G843" s="3"/>
    </row>
    <row r="844">
      <c r="A844" s="3">
        <v>2.81</v>
      </c>
      <c r="G844" s="3"/>
    </row>
    <row r="845">
      <c r="A845" s="3">
        <v>10.59</v>
      </c>
      <c r="G845" s="3"/>
    </row>
    <row r="846">
      <c r="A846" s="3">
        <v>39.8</v>
      </c>
      <c r="G846" s="3"/>
    </row>
    <row r="847">
      <c r="A847" s="3">
        <v>2.71</v>
      </c>
      <c r="G847" s="3"/>
    </row>
    <row r="848">
      <c r="A848" s="3">
        <v>18.64</v>
      </c>
      <c r="G848" s="3"/>
    </row>
    <row r="849">
      <c r="A849" s="3">
        <v>4.61</v>
      </c>
      <c r="G849" s="3"/>
    </row>
    <row r="850">
      <c r="A850" s="3">
        <v>21.47</v>
      </c>
      <c r="G850" s="3"/>
    </row>
    <row r="851">
      <c r="A851" s="3">
        <v>15.51</v>
      </c>
      <c r="G851" s="3"/>
    </row>
    <row r="852">
      <c r="A852" s="3">
        <v>10.75</v>
      </c>
      <c r="G852" s="3"/>
    </row>
    <row r="853">
      <c r="A853" s="3">
        <v>51.35</v>
      </c>
      <c r="G853" s="3"/>
    </row>
    <row r="854">
      <c r="A854" s="3">
        <v>16.57</v>
      </c>
      <c r="G854" s="3"/>
    </row>
    <row r="855">
      <c r="A855" s="3">
        <v>2.85</v>
      </c>
      <c r="G855" s="3"/>
    </row>
    <row r="856">
      <c r="A856" s="3">
        <v>12.5</v>
      </c>
      <c r="G856" s="3"/>
    </row>
    <row r="857">
      <c r="A857" s="3">
        <v>68.76</v>
      </c>
      <c r="G857" s="3"/>
    </row>
    <row r="858">
      <c r="A858" s="3">
        <v>47.73</v>
      </c>
      <c r="G858" s="3"/>
    </row>
    <row r="859">
      <c r="A859" s="3">
        <v>12.05</v>
      </c>
      <c r="G859" s="3"/>
    </row>
    <row r="860">
      <c r="A860" s="3">
        <v>10.43</v>
      </c>
      <c r="G860" s="3"/>
    </row>
    <row r="861">
      <c r="A861" s="3">
        <v>14.66</v>
      </c>
      <c r="G861" s="3"/>
    </row>
    <row r="862">
      <c r="A862" s="3">
        <v>12.21</v>
      </c>
      <c r="G862" s="3"/>
    </row>
    <row r="863">
      <c r="A863" s="3">
        <v>12.1</v>
      </c>
      <c r="G863" s="3"/>
    </row>
    <row r="864">
      <c r="A864" s="3">
        <v>3.71</v>
      </c>
      <c r="G864" s="3"/>
    </row>
    <row r="865">
      <c r="A865" s="3">
        <v>13.6</v>
      </c>
      <c r="G865" s="3"/>
    </row>
    <row r="866">
      <c r="A866" s="3">
        <v>19.72</v>
      </c>
      <c r="G866" s="3"/>
    </row>
    <row r="867">
      <c r="A867" s="3">
        <v>15.08</v>
      </c>
      <c r="G867" s="3"/>
    </row>
    <row r="868">
      <c r="A868" s="3">
        <v>14.95</v>
      </c>
      <c r="G868" s="3"/>
    </row>
    <row r="869">
      <c r="A869" s="3">
        <v>40.5</v>
      </c>
      <c r="G869" s="3"/>
    </row>
    <row r="870">
      <c r="A870" s="3">
        <v>3.33</v>
      </c>
      <c r="G870" s="3"/>
    </row>
    <row r="871">
      <c r="A871" s="3">
        <v>10.54</v>
      </c>
      <c r="G871" s="3"/>
    </row>
    <row r="872">
      <c r="A872" s="3">
        <v>12.52</v>
      </c>
      <c r="G872" s="3"/>
    </row>
    <row r="873">
      <c r="A873" s="3">
        <v>16.63</v>
      </c>
      <c r="G873" s="3"/>
    </row>
    <row r="874">
      <c r="A874" s="3">
        <v>20.13</v>
      </c>
      <c r="G874" s="3"/>
    </row>
    <row r="875">
      <c r="A875" s="3">
        <v>37.94</v>
      </c>
      <c r="G875" s="3"/>
    </row>
    <row r="876">
      <c r="A876" s="3">
        <v>19.91</v>
      </c>
      <c r="G876" s="3"/>
    </row>
    <row r="877">
      <c r="A877" s="3">
        <v>18.64</v>
      </c>
      <c r="G877" s="3"/>
    </row>
    <row r="878">
      <c r="A878" s="3">
        <v>56.28</v>
      </c>
      <c r="G878" s="3"/>
    </row>
    <row r="879">
      <c r="A879" s="3">
        <v>14.77</v>
      </c>
      <c r="G879" s="3"/>
    </row>
    <row r="880">
      <c r="A880" s="3">
        <v>16.52</v>
      </c>
      <c r="G880" s="3"/>
    </row>
    <row r="881">
      <c r="A881" s="3">
        <v>7.47</v>
      </c>
      <c r="G881" s="3"/>
    </row>
    <row r="882">
      <c r="A882" s="3">
        <v>3.49</v>
      </c>
      <c r="G882" s="3"/>
    </row>
    <row r="883">
      <c r="A883" s="3">
        <v>62.74</v>
      </c>
      <c r="G883" s="3"/>
    </row>
    <row r="884">
      <c r="A884" s="3">
        <v>38.41</v>
      </c>
      <c r="G884" s="3"/>
    </row>
    <row r="885">
      <c r="A885" s="3">
        <v>21.37</v>
      </c>
      <c r="G885" s="3"/>
    </row>
    <row r="886">
      <c r="A886" s="3">
        <v>60.02</v>
      </c>
      <c r="G886" s="3"/>
    </row>
    <row r="887">
      <c r="A887" s="3">
        <v>13.95</v>
      </c>
      <c r="G887" s="3"/>
    </row>
    <row r="888">
      <c r="A888" s="3">
        <v>12.52</v>
      </c>
      <c r="G888" s="3"/>
    </row>
    <row r="889">
      <c r="A889" s="3">
        <v>11.18</v>
      </c>
      <c r="G889" s="3"/>
    </row>
    <row r="890">
      <c r="A890" s="3">
        <v>66.8</v>
      </c>
      <c r="G890" s="3"/>
    </row>
    <row r="891">
      <c r="A891" s="3">
        <v>11.78</v>
      </c>
      <c r="G891" s="3"/>
    </row>
    <row r="892">
      <c r="A892" s="3">
        <v>18.52</v>
      </c>
      <c r="G892" s="3"/>
    </row>
    <row r="893">
      <c r="A893" s="3">
        <v>11.63</v>
      </c>
      <c r="G893" s="3"/>
    </row>
    <row r="894">
      <c r="A894" s="3">
        <v>12.33</v>
      </c>
      <c r="G894" s="3"/>
    </row>
    <row r="895">
      <c r="A895" s="3">
        <v>19.1</v>
      </c>
      <c r="G895" s="3"/>
    </row>
    <row r="896">
      <c r="A896" s="3">
        <v>33.33</v>
      </c>
      <c r="G896" s="3"/>
    </row>
    <row r="897">
      <c r="A897" s="3">
        <v>14.8</v>
      </c>
      <c r="G897" s="3"/>
    </row>
    <row r="898">
      <c r="A898" s="3">
        <v>22.97</v>
      </c>
      <c r="G898" s="3"/>
    </row>
    <row r="899">
      <c r="A899" s="3">
        <v>14.83</v>
      </c>
      <c r="G899" s="3"/>
    </row>
    <row r="900">
      <c r="A900" s="3">
        <v>41.88</v>
      </c>
      <c r="G900" s="3"/>
    </row>
    <row r="901">
      <c r="A901" s="3">
        <v>19.22</v>
      </c>
      <c r="G901" s="3"/>
    </row>
    <row r="902">
      <c r="A902" s="3">
        <v>13.7</v>
      </c>
      <c r="G902" s="3"/>
    </row>
    <row r="903">
      <c r="A903" s="3">
        <v>10.49</v>
      </c>
      <c r="G903" s="3"/>
    </row>
    <row r="904">
      <c r="A904" s="3">
        <v>14.88</v>
      </c>
      <c r="G904" s="3"/>
    </row>
    <row r="905">
      <c r="A905" s="3">
        <v>42.04</v>
      </c>
      <c r="G905" s="3"/>
    </row>
    <row r="906">
      <c r="A906" s="3">
        <v>40.26</v>
      </c>
      <c r="G906" s="3"/>
    </row>
    <row r="907">
      <c r="A907" s="3">
        <v>18.62</v>
      </c>
      <c r="G907" s="3"/>
    </row>
    <row r="908">
      <c r="A908" s="3">
        <v>11.77</v>
      </c>
      <c r="G908" s="3"/>
    </row>
    <row r="909">
      <c r="A909" s="3">
        <v>9.93</v>
      </c>
      <c r="G909" s="3"/>
    </row>
    <row r="910">
      <c r="A910" s="3">
        <v>64.95</v>
      </c>
      <c r="G910" s="3"/>
    </row>
    <row r="911">
      <c r="A911" s="3">
        <v>36.0</v>
      </c>
      <c r="G911" s="3"/>
    </row>
    <row r="912">
      <c r="A912" s="3">
        <v>4.94</v>
      </c>
      <c r="G912" s="3"/>
    </row>
    <row r="913">
      <c r="A913" s="3">
        <v>1.71</v>
      </c>
      <c r="G913" s="3"/>
    </row>
    <row r="914">
      <c r="A914" s="3">
        <v>15.03</v>
      </c>
      <c r="G914" s="3"/>
    </row>
    <row r="915">
      <c r="A915" s="3">
        <v>11.84</v>
      </c>
      <c r="G915" s="3"/>
    </row>
    <row r="916">
      <c r="A916" s="3">
        <v>17.65</v>
      </c>
      <c r="G916" s="3"/>
    </row>
    <row r="917">
      <c r="A917" s="3">
        <v>17.34</v>
      </c>
      <c r="G917" s="3"/>
    </row>
    <row r="918">
      <c r="A918" s="3">
        <v>37.57</v>
      </c>
      <c r="G918" s="3"/>
    </row>
    <row r="919">
      <c r="A919" s="3">
        <v>17.39</v>
      </c>
      <c r="G919" s="3"/>
    </row>
    <row r="920">
      <c r="A920" s="3">
        <v>10.44</v>
      </c>
      <c r="G920" s="3"/>
    </row>
    <row r="921">
      <c r="A921" s="3">
        <v>5.4</v>
      </c>
      <c r="G921" s="3"/>
    </row>
    <row r="922">
      <c r="A922" s="3">
        <v>11.73</v>
      </c>
      <c r="G922" s="3"/>
    </row>
    <row r="923">
      <c r="A923" s="3">
        <v>37.34</v>
      </c>
      <c r="G923" s="3"/>
    </row>
    <row r="924">
      <c r="A924" s="3">
        <v>17.63</v>
      </c>
      <c r="G924" s="3"/>
    </row>
    <row r="925">
      <c r="A925" s="3">
        <v>32.41</v>
      </c>
      <c r="G925" s="3"/>
    </row>
    <row r="926">
      <c r="A926" s="3">
        <v>32.92</v>
      </c>
      <c r="G926" s="3"/>
    </row>
    <row r="927">
      <c r="A927" s="3">
        <v>13.69</v>
      </c>
      <c r="G927" s="3"/>
    </row>
    <row r="928">
      <c r="A928" s="3">
        <v>10.18</v>
      </c>
      <c r="G928" s="3"/>
    </row>
    <row r="929">
      <c r="A929" s="3">
        <v>37.83</v>
      </c>
      <c r="G929" s="3"/>
    </row>
    <row r="930">
      <c r="A930" s="3">
        <v>25.79</v>
      </c>
      <c r="G930" s="3"/>
    </row>
    <row r="931">
      <c r="A931" s="3">
        <v>14.05</v>
      </c>
      <c r="G931" s="3"/>
    </row>
    <row r="932">
      <c r="A932" s="3">
        <v>31.23</v>
      </c>
      <c r="G932" s="3"/>
    </row>
    <row r="933">
      <c r="A933" s="3">
        <v>12.17</v>
      </c>
      <c r="G933" s="3"/>
    </row>
    <row r="934">
      <c r="A934" s="3">
        <v>32.41</v>
      </c>
      <c r="G934" s="3"/>
    </row>
    <row r="935">
      <c r="A935" s="3">
        <v>13.21</v>
      </c>
      <c r="G935" s="3"/>
    </row>
    <row r="936">
      <c r="A936" s="3">
        <v>35.79</v>
      </c>
      <c r="G936" s="3"/>
    </row>
    <row r="937">
      <c r="A937" s="3">
        <v>3.83</v>
      </c>
      <c r="G937" s="3"/>
    </row>
    <row r="938">
      <c r="A938" s="3">
        <v>15.67</v>
      </c>
      <c r="G938" s="3"/>
    </row>
    <row r="939">
      <c r="A939" s="3">
        <v>3.78</v>
      </c>
      <c r="G939" s="3"/>
    </row>
    <row r="940">
      <c r="A940" s="3">
        <v>20.16</v>
      </c>
      <c r="G940" s="3"/>
    </row>
    <row r="941">
      <c r="A941" s="3">
        <v>3.04</v>
      </c>
      <c r="G941" s="3"/>
    </row>
    <row r="942">
      <c r="A942" s="3">
        <v>3.58</v>
      </c>
      <c r="G942" s="3"/>
    </row>
    <row r="943">
      <c r="A943" s="3">
        <v>28.13</v>
      </c>
      <c r="G943" s="3"/>
    </row>
    <row r="944">
      <c r="A944" s="3">
        <v>77.3</v>
      </c>
      <c r="G944" s="3"/>
    </row>
    <row r="945">
      <c r="A945" s="3">
        <v>19.29</v>
      </c>
      <c r="G945" s="3"/>
    </row>
    <row r="946">
      <c r="A946" s="3">
        <v>12.46</v>
      </c>
      <c r="G946" s="3"/>
    </row>
    <row r="947">
      <c r="A947" s="3">
        <v>62.06</v>
      </c>
      <c r="G947" s="3"/>
    </row>
    <row r="948">
      <c r="A948" s="3">
        <v>36.51</v>
      </c>
      <c r="G948" s="3"/>
    </row>
    <row r="949">
      <c r="A949" s="3">
        <v>19.82</v>
      </c>
      <c r="G949" s="3"/>
    </row>
    <row r="950">
      <c r="A950" s="3">
        <v>50.7</v>
      </c>
      <c r="G950" s="3"/>
    </row>
    <row r="951">
      <c r="A951" s="3">
        <v>32.22</v>
      </c>
      <c r="G951" s="3"/>
    </row>
    <row r="952">
      <c r="A952" s="3">
        <v>6.85</v>
      </c>
      <c r="G952" s="3"/>
    </row>
    <row r="953">
      <c r="A953" s="3">
        <v>29.22</v>
      </c>
      <c r="G953" s="3"/>
    </row>
    <row r="954">
      <c r="A954" s="3">
        <v>15.71</v>
      </c>
      <c r="G954" s="3"/>
    </row>
    <row r="955">
      <c r="A955" s="3">
        <v>51.07</v>
      </c>
      <c r="G955" s="3"/>
    </row>
    <row r="956">
      <c r="A956" s="3">
        <v>22.44</v>
      </c>
      <c r="G956" s="3"/>
    </row>
    <row r="957">
      <c r="A957" s="3">
        <v>29.64</v>
      </c>
      <c r="G957" s="3"/>
    </row>
    <row r="958">
      <c r="A958" s="3">
        <v>22.75</v>
      </c>
      <c r="G958" s="3"/>
    </row>
    <row r="959">
      <c r="A959" s="3">
        <v>14.33</v>
      </c>
      <c r="G959" s="3"/>
    </row>
    <row r="960">
      <c r="A960" s="3">
        <v>15.1</v>
      </c>
      <c r="G960" s="3"/>
    </row>
    <row r="961">
      <c r="A961" s="3">
        <v>16.21</v>
      </c>
      <c r="G961" s="3"/>
    </row>
    <row r="962">
      <c r="A962" s="3">
        <v>20.77</v>
      </c>
      <c r="G962" s="3"/>
    </row>
    <row r="963">
      <c r="A963" s="3">
        <v>10.78</v>
      </c>
      <c r="G963" s="3"/>
    </row>
    <row r="964">
      <c r="A964" s="3">
        <v>10.48</v>
      </c>
      <c r="G964" s="3"/>
    </row>
    <row r="965">
      <c r="A965" s="3">
        <v>4.25</v>
      </c>
      <c r="G965" s="3"/>
    </row>
    <row r="966">
      <c r="A966" s="3">
        <v>1.41</v>
      </c>
      <c r="G966" s="3"/>
    </row>
    <row r="967">
      <c r="A967" s="3">
        <v>27.94</v>
      </c>
      <c r="G967" s="3"/>
    </row>
    <row r="968">
      <c r="A968" s="3">
        <v>23.29</v>
      </c>
      <c r="G968" s="3"/>
    </row>
    <row r="969">
      <c r="A969" s="3">
        <v>63.78</v>
      </c>
      <c r="G969" s="3"/>
    </row>
    <row r="970">
      <c r="A970" s="3">
        <v>14.97</v>
      </c>
      <c r="G970" s="3"/>
    </row>
    <row r="971">
      <c r="A971" s="3">
        <v>37.83</v>
      </c>
      <c r="G971" s="3"/>
    </row>
    <row r="972">
      <c r="A972" s="3">
        <v>33.53</v>
      </c>
      <c r="G972" s="3"/>
    </row>
    <row r="973">
      <c r="A973" s="3">
        <v>3.85</v>
      </c>
      <c r="G973" s="3"/>
    </row>
    <row r="974">
      <c r="A974" s="3">
        <v>3.96</v>
      </c>
      <c r="G974" s="3"/>
    </row>
    <row r="975">
      <c r="A975" s="3">
        <v>33.86</v>
      </c>
      <c r="G975" s="3"/>
    </row>
    <row r="976">
      <c r="A976" s="3">
        <v>19.75</v>
      </c>
      <c r="G976" s="3"/>
    </row>
    <row r="977">
      <c r="A977" s="3">
        <v>13.59</v>
      </c>
      <c r="G977" s="3"/>
    </row>
    <row r="978">
      <c r="A978" s="3">
        <v>36.14</v>
      </c>
      <c r="G978" s="3"/>
    </row>
    <row r="979">
      <c r="A979" s="3">
        <v>8.27</v>
      </c>
      <c r="G979" s="3"/>
    </row>
    <row r="980">
      <c r="A980" s="3">
        <v>20.7</v>
      </c>
      <c r="G980" s="3"/>
    </row>
    <row r="981">
      <c r="A981" s="3">
        <v>10.6</v>
      </c>
      <c r="G981" s="3"/>
    </row>
    <row r="982">
      <c r="A982" s="3">
        <v>32.37</v>
      </c>
      <c r="G982" s="3"/>
    </row>
    <row r="983">
      <c r="A983" s="3">
        <v>17.07</v>
      </c>
      <c r="G983" s="3"/>
    </row>
    <row r="984">
      <c r="A984" s="3">
        <v>70.09</v>
      </c>
      <c r="G984" s="3"/>
    </row>
    <row r="985">
      <c r="A985" s="3">
        <v>8.5</v>
      </c>
      <c r="G985" s="3"/>
    </row>
    <row r="986">
      <c r="A986" s="3">
        <v>21.42</v>
      </c>
      <c r="G986" s="3"/>
    </row>
    <row r="987">
      <c r="A987" s="3">
        <v>32.09</v>
      </c>
      <c r="G987" s="3"/>
    </row>
    <row r="988">
      <c r="A988" s="3">
        <v>21.54</v>
      </c>
      <c r="G988" s="3"/>
    </row>
    <row r="989">
      <c r="A989" s="3">
        <v>10.83</v>
      </c>
      <c r="G989" s="3"/>
    </row>
    <row r="990">
      <c r="A990" s="3">
        <v>28.23</v>
      </c>
      <c r="G990" s="3"/>
    </row>
    <row r="991">
      <c r="A991" s="3">
        <v>56.49</v>
      </c>
      <c r="G991" s="3"/>
    </row>
    <row r="992">
      <c r="A992" s="3">
        <v>26.88</v>
      </c>
      <c r="G992" s="3"/>
    </row>
    <row r="993">
      <c r="A993" s="3">
        <v>35.98</v>
      </c>
      <c r="G993" s="3"/>
    </row>
    <row r="994">
      <c r="A994" s="3">
        <v>34.73</v>
      </c>
      <c r="G994" s="3"/>
    </row>
    <row r="995">
      <c r="A995" s="3">
        <v>19.68</v>
      </c>
      <c r="G995" s="3"/>
    </row>
    <row r="996">
      <c r="A996" s="3">
        <v>13.0</v>
      </c>
      <c r="G996" s="3"/>
    </row>
    <row r="997">
      <c r="A997" s="3">
        <v>13.59</v>
      </c>
      <c r="G997" s="3"/>
    </row>
    <row r="998">
      <c r="A998" s="3">
        <v>11.31</v>
      </c>
      <c r="G998" s="3"/>
    </row>
    <row r="999">
      <c r="A999" s="3">
        <v>17.08</v>
      </c>
      <c r="G999" s="3"/>
    </row>
    <row r="1000">
      <c r="A1000" s="3">
        <v>21.05</v>
      </c>
      <c r="G1000" s="3"/>
    </row>
    <row r="1001">
      <c r="A1001" s="3">
        <v>66.35</v>
      </c>
      <c r="G1001" s="3"/>
    </row>
    <row r="1002">
      <c r="A1002" s="3">
        <v>33.62</v>
      </c>
      <c r="G1002" s="3"/>
    </row>
    <row r="1003">
      <c r="A1003" s="3">
        <v>75.41</v>
      </c>
      <c r="G1003" s="3"/>
    </row>
    <row r="1004">
      <c r="A1004" s="3">
        <v>59.3</v>
      </c>
      <c r="G1004" s="3"/>
    </row>
    <row r="1005">
      <c r="A1005" s="3">
        <v>10.67</v>
      </c>
      <c r="G1005" s="3"/>
    </row>
    <row r="1006">
      <c r="A1006" s="3">
        <v>23.98</v>
      </c>
      <c r="G1006" s="3"/>
    </row>
    <row r="1007">
      <c r="A1007" s="3">
        <v>42.79</v>
      </c>
      <c r="G1007" s="3"/>
    </row>
    <row r="1008">
      <c r="A1008" s="3">
        <v>19.64</v>
      </c>
      <c r="G1008" s="3"/>
    </row>
    <row r="1009">
      <c r="A1009" s="3">
        <v>13.53</v>
      </c>
      <c r="G1009" s="3"/>
    </row>
    <row r="1010">
      <c r="A1010" s="3">
        <v>10.65</v>
      </c>
      <c r="G1010" s="3"/>
    </row>
    <row r="1011">
      <c r="A1011" s="3">
        <v>21.74</v>
      </c>
      <c r="G1011" s="3"/>
    </row>
    <row r="1012">
      <c r="A1012" s="3">
        <v>29.46</v>
      </c>
      <c r="G1012" s="3"/>
    </row>
    <row r="1013">
      <c r="A1013" s="3">
        <v>70.04</v>
      </c>
      <c r="G1013" s="3"/>
    </row>
    <row r="1014">
      <c r="A1014" s="3">
        <v>31.1</v>
      </c>
      <c r="G1014" s="3"/>
    </row>
    <row r="1015">
      <c r="A1015" s="3">
        <v>1.3</v>
      </c>
      <c r="G1015" s="3"/>
    </row>
    <row r="1016">
      <c r="A1016" s="3">
        <v>13.97</v>
      </c>
      <c r="G1016" s="3"/>
    </row>
    <row r="1017">
      <c r="A1017" s="3">
        <v>60.53</v>
      </c>
      <c r="G1017" s="3"/>
    </row>
    <row r="1018">
      <c r="A1018" s="3">
        <v>4.3</v>
      </c>
      <c r="G1018" s="3"/>
    </row>
    <row r="1019">
      <c r="A1019" s="3">
        <v>13.76</v>
      </c>
      <c r="G1019" s="3"/>
    </row>
    <row r="1020">
      <c r="A1020" s="3">
        <v>65.54</v>
      </c>
      <c r="G1020" s="3"/>
    </row>
    <row r="1021">
      <c r="A1021" s="3">
        <v>13.84</v>
      </c>
      <c r="G1021" s="3"/>
    </row>
    <row r="1022">
      <c r="A1022" s="3">
        <v>29.31</v>
      </c>
      <c r="G1022" s="3"/>
    </row>
    <row r="1023">
      <c r="A1023" s="3">
        <v>16.92</v>
      </c>
      <c r="G1023" s="3"/>
    </row>
    <row r="1024">
      <c r="A1024" s="3">
        <v>18.63</v>
      </c>
      <c r="G1024" s="3"/>
    </row>
    <row r="1025">
      <c r="A1025" s="3">
        <v>34.11</v>
      </c>
      <c r="G1025" s="3"/>
    </row>
    <row r="1026">
      <c r="A1026" s="3">
        <v>3.54</v>
      </c>
      <c r="G1026" s="3"/>
    </row>
    <row r="1027">
      <c r="A1027" s="3">
        <v>4.56</v>
      </c>
      <c r="G1027" s="3"/>
    </row>
    <row r="1028">
      <c r="A1028" s="3">
        <v>38.95</v>
      </c>
      <c r="G1028" s="3"/>
    </row>
    <row r="1029">
      <c r="A1029" s="3">
        <v>40.28</v>
      </c>
      <c r="G1029" s="3"/>
    </row>
    <row r="1030">
      <c r="A1030" s="3">
        <v>54.64</v>
      </c>
      <c r="G1030" s="3"/>
    </row>
    <row r="1031">
      <c r="A1031" s="3">
        <v>39.91</v>
      </c>
      <c r="G1031" s="3"/>
    </row>
    <row r="1032">
      <c r="A1032" s="3">
        <v>31.08</v>
      </c>
      <c r="G1032" s="3"/>
    </row>
    <row r="1033">
      <c r="A1033" s="3">
        <v>40.93</v>
      </c>
      <c r="G1033" s="3"/>
    </row>
    <row r="1034">
      <c r="A1034" s="3">
        <v>10.26</v>
      </c>
      <c r="G1034" s="3"/>
    </row>
    <row r="1035">
      <c r="A1035" s="3">
        <v>24.82</v>
      </c>
      <c r="G1035" s="3"/>
    </row>
    <row r="1036">
      <c r="A1036" s="3">
        <v>41.57</v>
      </c>
      <c r="G1036" s="3"/>
    </row>
    <row r="1037">
      <c r="A1037" s="3">
        <v>12.11</v>
      </c>
      <c r="G1037" s="3"/>
    </row>
    <row r="1038">
      <c r="A1038" s="3">
        <v>4.25</v>
      </c>
      <c r="G1038" s="3"/>
    </row>
    <row r="1039">
      <c r="A1039" s="3">
        <v>4.79</v>
      </c>
      <c r="G1039" s="3"/>
    </row>
    <row r="1040">
      <c r="A1040" s="3">
        <v>2.81</v>
      </c>
      <c r="G1040" s="3"/>
    </row>
    <row r="1041">
      <c r="A1041" s="3">
        <v>16.43</v>
      </c>
      <c r="G1041" s="3"/>
    </row>
    <row r="1042">
      <c r="A1042" s="3">
        <v>12.4</v>
      </c>
      <c r="G1042" s="3"/>
    </row>
    <row r="1043">
      <c r="A1043" s="3">
        <v>10.93</v>
      </c>
      <c r="G1043" s="3"/>
    </row>
    <row r="1044">
      <c r="A1044" s="3">
        <v>34.6</v>
      </c>
      <c r="G1044" s="3"/>
    </row>
    <row r="1045">
      <c r="A1045" s="3">
        <v>40.4</v>
      </c>
      <c r="G1045" s="3"/>
    </row>
    <row r="1046">
      <c r="A1046" s="3">
        <v>33.51</v>
      </c>
      <c r="G1046" s="3"/>
    </row>
    <row r="1047">
      <c r="A1047" s="3">
        <v>69.62</v>
      </c>
      <c r="G1047" s="3"/>
    </row>
    <row r="1048">
      <c r="A1048" s="3">
        <v>10.19</v>
      </c>
      <c r="G1048" s="3"/>
    </row>
    <row r="1049">
      <c r="A1049" s="3">
        <v>20.97</v>
      </c>
      <c r="G1049" s="3"/>
    </row>
    <row r="1050">
      <c r="A1050" s="3">
        <v>10.21</v>
      </c>
      <c r="G1050" s="3"/>
    </row>
    <row r="1051">
      <c r="A1051" s="3">
        <v>13.24</v>
      </c>
      <c r="G1051" s="3"/>
    </row>
    <row r="1052">
      <c r="A1052" s="3">
        <v>22.44</v>
      </c>
      <c r="G1052" s="3"/>
    </row>
    <row r="1053">
      <c r="A1053" s="3">
        <v>12.52</v>
      </c>
      <c r="G1053" s="3"/>
    </row>
    <row r="1054">
      <c r="A1054" s="3">
        <v>32.06</v>
      </c>
      <c r="G1054" s="3"/>
    </row>
    <row r="1055">
      <c r="A1055" s="3">
        <v>11.5</v>
      </c>
      <c r="G1055" s="3"/>
    </row>
    <row r="1056">
      <c r="A1056" s="3">
        <v>4.18</v>
      </c>
      <c r="G1056" s="3"/>
    </row>
    <row r="1057">
      <c r="A1057" s="3">
        <v>41.76</v>
      </c>
      <c r="G1057" s="3"/>
    </row>
    <row r="1058">
      <c r="A1058" s="3">
        <v>1.67</v>
      </c>
      <c r="G1058" s="3"/>
    </row>
    <row r="1059">
      <c r="A1059" s="3">
        <v>3.9</v>
      </c>
      <c r="G1059" s="3"/>
    </row>
    <row r="1060">
      <c r="A1060" s="3">
        <v>12.26</v>
      </c>
      <c r="G1060" s="3"/>
    </row>
    <row r="1061">
      <c r="A1061" s="3">
        <v>12.26</v>
      </c>
      <c r="G1061" s="3"/>
    </row>
    <row r="1062">
      <c r="A1062" s="3">
        <v>2.38</v>
      </c>
      <c r="G1062" s="3"/>
    </row>
    <row r="1063">
      <c r="A1063" s="3">
        <v>3.83</v>
      </c>
      <c r="G1063" s="3"/>
    </row>
    <row r="1064">
      <c r="A1064" s="3">
        <v>36.04</v>
      </c>
      <c r="G1064" s="3"/>
    </row>
    <row r="1065">
      <c r="A1065" s="3">
        <v>14.08</v>
      </c>
      <c r="G1065" s="3"/>
    </row>
    <row r="1066">
      <c r="A1066" s="3">
        <v>36.13</v>
      </c>
      <c r="G1066" s="3"/>
    </row>
    <row r="1067">
      <c r="A1067" s="3">
        <v>22.66</v>
      </c>
      <c r="G1067" s="3"/>
    </row>
    <row r="1068">
      <c r="A1068" s="3">
        <v>12.09</v>
      </c>
      <c r="G1068" s="3"/>
    </row>
    <row r="1069">
      <c r="A1069" s="3">
        <v>15.89</v>
      </c>
      <c r="G1069" s="3"/>
    </row>
    <row r="1070">
      <c r="A1070" s="3">
        <v>2.93</v>
      </c>
      <c r="G1070" s="3"/>
    </row>
    <row r="1071">
      <c r="A1071" s="3">
        <v>10.99</v>
      </c>
      <c r="G1071" s="3"/>
    </row>
    <row r="1072">
      <c r="A1072" s="3">
        <v>2.49</v>
      </c>
      <c r="G1072" s="3"/>
    </row>
    <row r="1073">
      <c r="A1073" s="3">
        <v>12.23</v>
      </c>
      <c r="G1073" s="3"/>
    </row>
    <row r="1074">
      <c r="A1074" s="3">
        <v>38.58</v>
      </c>
      <c r="G1074" s="3"/>
    </row>
    <row r="1075">
      <c r="A1075" s="3">
        <v>63.55</v>
      </c>
      <c r="G1075" s="3"/>
    </row>
    <row r="1076">
      <c r="A1076" s="3">
        <v>13.69</v>
      </c>
      <c r="G1076" s="3"/>
    </row>
    <row r="1077">
      <c r="A1077" s="3">
        <v>3.22</v>
      </c>
      <c r="G1077" s="3"/>
    </row>
    <row r="1078">
      <c r="A1078" s="3">
        <v>68.56</v>
      </c>
      <c r="G1078" s="3"/>
    </row>
    <row r="1079">
      <c r="A1079" s="3">
        <v>2.81</v>
      </c>
      <c r="G1079" s="3"/>
    </row>
    <row r="1080">
      <c r="A1080" s="3">
        <v>60.74</v>
      </c>
      <c r="G1080" s="3"/>
    </row>
    <row r="1081">
      <c r="A1081" s="3">
        <v>52.25</v>
      </c>
      <c r="G1081" s="3"/>
    </row>
    <row r="1082">
      <c r="A1082" s="3">
        <v>16.59</v>
      </c>
      <c r="G1082" s="3"/>
    </row>
    <row r="1083">
      <c r="A1083" s="3">
        <v>8.52</v>
      </c>
      <c r="G1083" s="3"/>
    </row>
    <row r="1084">
      <c r="A1084" s="3">
        <v>58.77</v>
      </c>
      <c r="G1084" s="3"/>
    </row>
    <row r="1085">
      <c r="A1085" s="3">
        <v>43.53</v>
      </c>
      <c r="G1085" s="3"/>
    </row>
    <row r="1086">
      <c r="A1086" s="3">
        <v>78.34</v>
      </c>
      <c r="G1086" s="3"/>
    </row>
    <row r="1087">
      <c r="A1087" s="3">
        <v>8.52</v>
      </c>
      <c r="G1087" s="3"/>
    </row>
    <row r="1088">
      <c r="A1088" s="3">
        <v>20.45</v>
      </c>
      <c r="G1088" s="3"/>
    </row>
    <row r="1089">
      <c r="A1089" s="3">
        <v>56.72</v>
      </c>
      <c r="G1089" s="3"/>
    </row>
    <row r="1090">
      <c r="A1090" s="3">
        <v>48.37</v>
      </c>
      <c r="G1090" s="3"/>
    </row>
    <row r="1091">
      <c r="A1091" s="3">
        <v>10.5</v>
      </c>
      <c r="G1091" s="3"/>
    </row>
    <row r="1092">
      <c r="A1092" s="3">
        <v>10.72</v>
      </c>
      <c r="G1092" s="3"/>
    </row>
    <row r="1093">
      <c r="A1093" s="3">
        <v>11.19</v>
      </c>
      <c r="G1093" s="3"/>
    </row>
    <row r="1094">
      <c r="A1094" s="3">
        <v>30.02</v>
      </c>
      <c r="G1094" s="3"/>
    </row>
    <row r="1095">
      <c r="A1095" s="3">
        <v>22.15</v>
      </c>
      <c r="G1095" s="3"/>
    </row>
    <row r="1096">
      <c r="A1096" s="3">
        <v>21.46</v>
      </c>
      <c r="G1096" s="3"/>
    </row>
    <row r="1097">
      <c r="A1097" s="3">
        <v>14.96</v>
      </c>
      <c r="G1097" s="3"/>
    </row>
    <row r="1098">
      <c r="A1098" s="3">
        <v>11.03</v>
      </c>
      <c r="G1098" s="3"/>
    </row>
    <row r="1099">
      <c r="A1099" s="3">
        <v>36.26</v>
      </c>
      <c r="G1099" s="3"/>
    </row>
    <row r="1100">
      <c r="A1100" s="3">
        <v>62.55</v>
      </c>
      <c r="G1100" s="3"/>
    </row>
    <row r="1101">
      <c r="A1101" s="3">
        <v>32.68</v>
      </c>
      <c r="G1101" s="3"/>
    </row>
    <row r="1102">
      <c r="A1102" s="3">
        <v>36.54</v>
      </c>
      <c r="G1102" s="3"/>
    </row>
    <row r="1103">
      <c r="A1103" s="3">
        <v>10.59</v>
      </c>
      <c r="G1103" s="3"/>
    </row>
    <row r="1104">
      <c r="A1104" s="3">
        <v>49.73</v>
      </c>
      <c r="G1104" s="3"/>
    </row>
    <row r="1105">
      <c r="A1105" s="3">
        <v>2.95</v>
      </c>
      <c r="G1105" s="3"/>
    </row>
    <row r="1106">
      <c r="A1106" s="3">
        <v>10.81</v>
      </c>
      <c r="G1106" s="3"/>
    </row>
    <row r="1107">
      <c r="A1107" s="3">
        <v>24.98</v>
      </c>
      <c r="G1107" s="3"/>
    </row>
    <row r="1108">
      <c r="A1108" s="3">
        <v>39.02</v>
      </c>
      <c r="G1108" s="3"/>
    </row>
    <row r="1109">
      <c r="A1109" s="3">
        <v>61.21</v>
      </c>
      <c r="G1109" s="3"/>
    </row>
    <row r="1110">
      <c r="A1110" s="3">
        <v>27.17</v>
      </c>
      <c r="G1110" s="3"/>
    </row>
    <row r="1111">
      <c r="A1111" s="3">
        <v>53.14</v>
      </c>
      <c r="G1111" s="3"/>
    </row>
    <row r="1112">
      <c r="A1112" s="3">
        <v>12.37</v>
      </c>
      <c r="G1112" s="3"/>
    </row>
    <row r="1113">
      <c r="A1113" s="3">
        <v>17.61</v>
      </c>
      <c r="G1113" s="3"/>
    </row>
    <row r="1114">
      <c r="A1114" s="3">
        <v>41.09</v>
      </c>
      <c r="G1114" s="3"/>
    </row>
    <row r="1115">
      <c r="A1115" s="3">
        <v>13.34</v>
      </c>
      <c r="G1115" s="3"/>
    </row>
    <row r="1116">
      <c r="A1116" s="3">
        <v>14.11</v>
      </c>
      <c r="G1116" s="3"/>
    </row>
    <row r="1117">
      <c r="A1117" s="3">
        <v>35.63</v>
      </c>
      <c r="G1117" s="3"/>
    </row>
    <row r="1118">
      <c r="A1118" s="3">
        <v>14.13</v>
      </c>
      <c r="G1118" s="3"/>
    </row>
    <row r="1119">
      <c r="A1119" s="3">
        <v>4.62</v>
      </c>
      <c r="G1119" s="3"/>
    </row>
    <row r="1120">
      <c r="A1120" s="3">
        <v>1.93</v>
      </c>
      <c r="G1120" s="3"/>
    </row>
    <row r="1121">
      <c r="A1121" s="3">
        <v>31.64</v>
      </c>
      <c r="G1121" s="3"/>
    </row>
    <row r="1122">
      <c r="A1122" s="3">
        <v>33.94</v>
      </c>
      <c r="G1122" s="3"/>
    </row>
    <row r="1123">
      <c r="A1123" s="3">
        <v>39.57</v>
      </c>
      <c r="G1123" s="3"/>
    </row>
    <row r="1124">
      <c r="A1124" s="3">
        <v>2.58</v>
      </c>
      <c r="G1124" s="3"/>
    </row>
    <row r="1125">
      <c r="A1125" s="3">
        <v>32.79</v>
      </c>
      <c r="G1125" s="3"/>
    </row>
    <row r="1126">
      <c r="A1126" s="3">
        <v>32.48</v>
      </c>
      <c r="G1126" s="3"/>
    </row>
    <row r="1127">
      <c r="A1127" s="3">
        <v>13.36</v>
      </c>
      <c r="G1127" s="3"/>
    </row>
    <row r="1128">
      <c r="A1128" s="3">
        <v>7.16</v>
      </c>
      <c r="G1128" s="3"/>
    </row>
    <row r="1129">
      <c r="A1129" s="3">
        <v>14.15</v>
      </c>
      <c r="G1129" s="3"/>
    </row>
    <row r="1130">
      <c r="A1130" s="3">
        <v>15.0</v>
      </c>
      <c r="G1130" s="3"/>
    </row>
    <row r="1131">
      <c r="A1131" s="3">
        <v>13.26</v>
      </c>
      <c r="G1131" s="3"/>
    </row>
    <row r="1132">
      <c r="A1132" s="3">
        <v>12.64</v>
      </c>
      <c r="G1132" s="3"/>
    </row>
    <row r="1133">
      <c r="A1133" s="3">
        <v>17.88</v>
      </c>
      <c r="G1133" s="3"/>
    </row>
    <row r="1134">
      <c r="A1134" s="3">
        <v>66.64</v>
      </c>
      <c r="G1134" s="3"/>
    </row>
    <row r="1135">
      <c r="A1135" s="3">
        <v>40.24</v>
      </c>
      <c r="G1135" s="3"/>
    </row>
    <row r="1136">
      <c r="A1136" s="3">
        <v>10.52</v>
      </c>
      <c r="G1136" s="3"/>
    </row>
    <row r="1137">
      <c r="A1137" s="3">
        <v>34.18</v>
      </c>
      <c r="G1137" s="3"/>
    </row>
    <row r="1138">
      <c r="A1138" s="3">
        <v>11.16</v>
      </c>
      <c r="G1138" s="3"/>
    </row>
    <row r="1139">
      <c r="A1139" s="3">
        <v>35.0</v>
      </c>
      <c r="G1139" s="3"/>
    </row>
    <row r="1140">
      <c r="A1140" s="3">
        <v>12.23</v>
      </c>
      <c r="G1140" s="3"/>
    </row>
    <row r="1141">
      <c r="A1141" s="3">
        <v>12.63</v>
      </c>
      <c r="G1141" s="3"/>
    </row>
    <row r="1142">
      <c r="A1142" s="3">
        <v>2.84</v>
      </c>
      <c r="G1142" s="3"/>
    </row>
    <row r="1143">
      <c r="A1143" s="3">
        <v>18.42</v>
      </c>
      <c r="G1143" s="3"/>
    </row>
    <row r="1144">
      <c r="A1144" s="3">
        <v>12.72</v>
      </c>
      <c r="G1144" s="3"/>
    </row>
    <row r="1145">
      <c r="A1145" s="3">
        <v>3.21</v>
      </c>
      <c r="G1145" s="3"/>
    </row>
    <row r="1146">
      <c r="A1146" s="3">
        <v>28.85</v>
      </c>
      <c r="G1146" s="3"/>
    </row>
    <row r="1147">
      <c r="A1147" s="3">
        <v>50.85</v>
      </c>
      <c r="G1147" s="3"/>
    </row>
    <row r="1148">
      <c r="A1148" s="3">
        <v>38.76</v>
      </c>
      <c r="G1148" s="3"/>
    </row>
    <row r="1149">
      <c r="A1149" s="3">
        <v>41.04</v>
      </c>
      <c r="G1149" s="3"/>
    </row>
    <row r="1150">
      <c r="A1150" s="3">
        <v>10.73</v>
      </c>
      <c r="G1150" s="3"/>
    </row>
    <row r="1151">
      <c r="A1151" s="3">
        <v>17.49</v>
      </c>
      <c r="G1151" s="3"/>
    </row>
    <row r="1152">
      <c r="A1152" s="3">
        <v>11.96</v>
      </c>
      <c r="G1152" s="3"/>
    </row>
    <row r="1153">
      <c r="A1153" s="3">
        <v>15.14</v>
      </c>
      <c r="G1153" s="3"/>
    </row>
    <row r="1154">
      <c r="A1154" s="3">
        <v>3.25</v>
      </c>
      <c r="G1154" s="3"/>
    </row>
    <row r="1155">
      <c r="A1155" s="3">
        <v>2.62</v>
      </c>
      <c r="G1155" s="3"/>
    </row>
    <row r="1156">
      <c r="A1156" s="3">
        <v>15.76</v>
      </c>
      <c r="G1156" s="3"/>
    </row>
    <row r="1157">
      <c r="A1157" s="3">
        <v>13.41</v>
      </c>
      <c r="G1157" s="3"/>
    </row>
    <row r="1158">
      <c r="A1158" s="3">
        <v>10.69</v>
      </c>
      <c r="G1158" s="3"/>
    </row>
    <row r="1159">
      <c r="A1159" s="3">
        <v>3.18</v>
      </c>
      <c r="G1159" s="3"/>
    </row>
    <row r="1160">
      <c r="A1160" s="3">
        <v>43.63</v>
      </c>
      <c r="G1160" s="3"/>
    </row>
    <row r="1161">
      <c r="A1161" s="3">
        <v>3.06</v>
      </c>
      <c r="G1161" s="3"/>
    </row>
    <row r="1162">
      <c r="A1162" s="3">
        <v>14.16</v>
      </c>
      <c r="G1162" s="3"/>
    </row>
    <row r="1163">
      <c r="A1163" s="3">
        <v>1.54</v>
      </c>
      <c r="G1163" s="3"/>
    </row>
    <row r="1164">
      <c r="A1164" s="3">
        <v>12.87</v>
      </c>
      <c r="G1164" s="3"/>
    </row>
    <row r="1165">
      <c r="A1165" s="3">
        <v>4.75</v>
      </c>
      <c r="G1165" s="3"/>
    </row>
    <row r="1166">
      <c r="A1166" s="3">
        <v>55.9</v>
      </c>
      <c r="G1166" s="3"/>
    </row>
    <row r="1167">
      <c r="A1167" s="3">
        <v>37.15</v>
      </c>
      <c r="G1167" s="3"/>
    </row>
    <row r="1168">
      <c r="A1168" s="3">
        <v>39.29</v>
      </c>
      <c r="G1168" s="3"/>
    </row>
    <row r="1169">
      <c r="A1169" s="3">
        <v>20.13</v>
      </c>
      <c r="G1169" s="3"/>
    </row>
    <row r="1170">
      <c r="A1170" s="3">
        <v>23.19</v>
      </c>
      <c r="G1170" s="3"/>
    </row>
    <row r="1171">
      <c r="A1171" s="3">
        <v>15.65</v>
      </c>
      <c r="G1171" s="3"/>
    </row>
    <row r="1172">
      <c r="A1172" s="3">
        <v>11.59</v>
      </c>
      <c r="G1172" s="3"/>
    </row>
    <row r="1173">
      <c r="A1173" s="3">
        <v>21.04</v>
      </c>
      <c r="G1173" s="3"/>
    </row>
    <row r="1174">
      <c r="A1174" s="3">
        <v>10.74</v>
      </c>
      <c r="G1174" s="3"/>
    </row>
    <row r="1175">
      <c r="A1175" s="3">
        <v>64.94</v>
      </c>
      <c r="G1175" s="3"/>
    </row>
    <row r="1176">
      <c r="A1176" s="3">
        <v>11.85</v>
      </c>
      <c r="G1176" s="3"/>
    </row>
    <row r="1177">
      <c r="A1177" s="3">
        <v>21.37</v>
      </c>
      <c r="G1177" s="3"/>
    </row>
    <row r="1178">
      <c r="A1178" s="3">
        <v>30.76</v>
      </c>
      <c r="G1178" s="3"/>
    </row>
    <row r="1179">
      <c r="A1179" s="3">
        <v>5.34</v>
      </c>
      <c r="G1179" s="3"/>
    </row>
    <row r="1180">
      <c r="A1180" s="3">
        <v>10.16</v>
      </c>
      <c r="G1180" s="3"/>
    </row>
    <row r="1181">
      <c r="A1181" s="3">
        <v>29.83</v>
      </c>
      <c r="G1181" s="3"/>
    </row>
    <row r="1182">
      <c r="A1182" s="3">
        <v>36.46</v>
      </c>
      <c r="G1182" s="3"/>
    </row>
    <row r="1183">
      <c r="A1183" s="3">
        <v>12.21</v>
      </c>
      <c r="G1183" s="3"/>
    </row>
    <row r="1184">
      <c r="A1184" s="3">
        <v>14.8</v>
      </c>
      <c r="G1184" s="3"/>
    </row>
    <row r="1185">
      <c r="A1185" s="3">
        <v>14.56</v>
      </c>
      <c r="G1185" s="3"/>
    </row>
    <row r="1186">
      <c r="A1186" s="3">
        <v>16.36</v>
      </c>
      <c r="G1186" s="3"/>
    </row>
    <row r="1187">
      <c r="A1187" s="3">
        <v>18.89</v>
      </c>
      <c r="G1187" s="3"/>
    </row>
    <row r="1188">
      <c r="A1188" s="3">
        <v>40.85</v>
      </c>
      <c r="G1188" s="3"/>
    </row>
    <row r="1189">
      <c r="A1189" s="3">
        <v>26.58</v>
      </c>
      <c r="G1189" s="3"/>
    </row>
    <row r="1190">
      <c r="A1190" s="3">
        <v>17.42</v>
      </c>
      <c r="G1190" s="3"/>
    </row>
    <row r="1191">
      <c r="A1191" s="3">
        <v>3.66</v>
      </c>
      <c r="G1191" s="3"/>
    </row>
    <row r="1192">
      <c r="A1192" s="3">
        <v>29.75</v>
      </c>
      <c r="G1192" s="3"/>
    </row>
    <row r="1193">
      <c r="A1193" s="3">
        <v>5.0</v>
      </c>
      <c r="G1193" s="3"/>
    </row>
    <row r="1194">
      <c r="A1194" s="3">
        <v>45.16</v>
      </c>
      <c r="G1194" s="3"/>
    </row>
    <row r="1195">
      <c r="A1195" s="3">
        <v>29.87</v>
      </c>
      <c r="G1195" s="3"/>
    </row>
    <row r="1196">
      <c r="A1196" s="3">
        <v>4.38</v>
      </c>
      <c r="G1196" s="3"/>
    </row>
    <row r="1197">
      <c r="A1197" s="3">
        <v>27.43</v>
      </c>
      <c r="G1197" s="3"/>
    </row>
    <row r="1198">
      <c r="A1198" s="3">
        <v>10.14</v>
      </c>
      <c r="G1198" s="3"/>
    </row>
    <row r="1199">
      <c r="A1199" s="3">
        <v>68.3</v>
      </c>
      <c r="G1199" s="3"/>
    </row>
    <row r="1200">
      <c r="A1200" s="3">
        <v>15.51</v>
      </c>
      <c r="G1200" s="3"/>
    </row>
    <row r="1201">
      <c r="A1201" s="3">
        <v>10.83</v>
      </c>
      <c r="G1201" s="3"/>
    </row>
    <row r="1202">
      <c r="A1202" s="3">
        <v>11.25</v>
      </c>
      <c r="G1202" s="3"/>
    </row>
    <row r="1203">
      <c r="A1203" s="3">
        <v>11.62</v>
      </c>
      <c r="G1203" s="3"/>
    </row>
    <row r="1204">
      <c r="A1204" s="3">
        <v>46.29</v>
      </c>
      <c r="G1204" s="3"/>
    </row>
    <row r="1205">
      <c r="A1205" s="3">
        <v>32.03</v>
      </c>
      <c r="G1205" s="3"/>
    </row>
    <row r="1206">
      <c r="A1206" s="3">
        <v>21.86</v>
      </c>
      <c r="G1206" s="3"/>
    </row>
    <row r="1207">
      <c r="A1207" s="3">
        <v>15.05</v>
      </c>
      <c r="G1207" s="3"/>
    </row>
    <row r="1208">
      <c r="A1208" s="3">
        <v>31.14</v>
      </c>
      <c r="G1208" s="3"/>
    </row>
    <row r="1209">
      <c r="A1209" s="3">
        <v>14.02</v>
      </c>
      <c r="G1209" s="3"/>
    </row>
    <row r="1210">
      <c r="A1210" s="3">
        <v>42.18</v>
      </c>
      <c r="G1210" s="3"/>
    </row>
    <row r="1211">
      <c r="A1211" s="3">
        <v>58.5</v>
      </c>
      <c r="G1211" s="3"/>
    </row>
    <row r="1212">
      <c r="A1212" s="3">
        <v>3.19</v>
      </c>
      <c r="G1212" s="3"/>
    </row>
    <row r="1213">
      <c r="A1213" s="3">
        <v>13.23</v>
      </c>
      <c r="G1213" s="3"/>
    </row>
    <row r="1214">
      <c r="A1214" s="3">
        <v>47.88</v>
      </c>
      <c r="G1214" s="3"/>
    </row>
    <row r="1215">
      <c r="A1215" s="3">
        <v>10.56</v>
      </c>
      <c r="G1215" s="3"/>
    </row>
    <row r="1216">
      <c r="A1216" s="3">
        <v>16.77</v>
      </c>
      <c r="G1216" s="3"/>
    </row>
    <row r="1217">
      <c r="A1217" s="3">
        <v>16.56</v>
      </c>
      <c r="G1217" s="3"/>
    </row>
    <row r="1218">
      <c r="A1218" s="3">
        <v>34.37</v>
      </c>
      <c r="G1218" s="3"/>
    </row>
    <row r="1219">
      <c r="A1219" s="3">
        <v>26.47</v>
      </c>
      <c r="G1219" s="3"/>
    </row>
    <row r="1220">
      <c r="A1220" s="3">
        <v>46.98</v>
      </c>
      <c r="G1220" s="3"/>
    </row>
    <row r="1221">
      <c r="A1221" s="3">
        <v>17.29</v>
      </c>
      <c r="G1221" s="3"/>
    </row>
    <row r="1222">
      <c r="A1222" s="3">
        <v>63.18</v>
      </c>
      <c r="G1222" s="3"/>
    </row>
    <row r="1223">
      <c r="A1223" s="3">
        <v>32.39</v>
      </c>
      <c r="G1223" s="3"/>
    </row>
    <row r="1224">
      <c r="A1224" s="3">
        <v>17.69</v>
      </c>
      <c r="G1224" s="3"/>
    </row>
    <row r="1225">
      <c r="A1225" s="3">
        <v>19.17</v>
      </c>
      <c r="G1225" s="3"/>
    </row>
    <row r="1226">
      <c r="A1226" s="3">
        <v>72.37</v>
      </c>
      <c r="G1226" s="3"/>
    </row>
    <row r="1227">
      <c r="A1227" s="3">
        <v>64.4</v>
      </c>
      <c r="G1227" s="3"/>
    </row>
    <row r="1228">
      <c r="A1228" s="3">
        <v>27.87</v>
      </c>
      <c r="G1228" s="3"/>
    </row>
    <row r="1229">
      <c r="A1229" s="3">
        <v>15.88</v>
      </c>
      <c r="G1229" s="3"/>
    </row>
    <row r="1230">
      <c r="A1230" s="3">
        <v>29.79</v>
      </c>
      <c r="G1230" s="3"/>
    </row>
    <row r="1231">
      <c r="A1231" s="3">
        <v>19.73</v>
      </c>
      <c r="G1231" s="3"/>
    </row>
    <row r="1232">
      <c r="A1232" s="3">
        <v>3.61</v>
      </c>
      <c r="G1232" s="3"/>
    </row>
    <row r="1233">
      <c r="A1233" s="3">
        <v>12.07</v>
      </c>
      <c r="G1233" s="3"/>
    </row>
    <row r="1234">
      <c r="A1234" s="3">
        <v>12.29</v>
      </c>
      <c r="G1234" s="3"/>
    </row>
    <row r="1235">
      <c r="A1235" s="3">
        <v>59.5</v>
      </c>
      <c r="G1235" s="3"/>
    </row>
    <row r="1236">
      <c r="A1236" s="3">
        <v>2.17</v>
      </c>
      <c r="G1236" s="3"/>
    </row>
    <row r="1237">
      <c r="A1237" s="3">
        <v>13.48</v>
      </c>
      <c r="G1237" s="3"/>
    </row>
    <row r="1238">
      <c r="A1238" s="3">
        <v>29.42</v>
      </c>
      <c r="G1238" s="3"/>
    </row>
    <row r="1239">
      <c r="A1239" s="3">
        <v>50.67</v>
      </c>
      <c r="G1239" s="3"/>
    </row>
    <row r="1240">
      <c r="A1240" s="3">
        <v>21.84</v>
      </c>
      <c r="G1240" s="3"/>
    </row>
    <row r="1241">
      <c r="A1241" s="3">
        <v>29.51</v>
      </c>
      <c r="G1241" s="3"/>
    </row>
    <row r="1242">
      <c r="A1242" s="3">
        <v>3.98</v>
      </c>
      <c r="G1242" s="3"/>
    </row>
    <row r="1243">
      <c r="A1243" s="3">
        <v>59.82</v>
      </c>
      <c r="G1243" s="3"/>
    </row>
    <row r="1244">
      <c r="A1244" s="3">
        <v>4.06</v>
      </c>
      <c r="G1244" s="3"/>
    </row>
    <row r="1245">
      <c r="A1245" s="3">
        <v>21.75</v>
      </c>
      <c r="G1245" s="3"/>
    </row>
    <row r="1246">
      <c r="A1246" s="3">
        <v>19.84</v>
      </c>
      <c r="G1246" s="3"/>
    </row>
    <row r="1247">
      <c r="A1247" s="3">
        <v>19.53</v>
      </c>
      <c r="G1247" s="3"/>
    </row>
    <row r="1248">
      <c r="A1248" s="3">
        <v>14.44</v>
      </c>
      <c r="G1248" s="3"/>
    </row>
    <row r="1249">
      <c r="A1249" s="3">
        <v>18.67</v>
      </c>
      <c r="G1249" s="3"/>
    </row>
    <row r="1250">
      <c r="A1250" s="3">
        <v>32.99</v>
      </c>
      <c r="G1250" s="3"/>
    </row>
    <row r="1251">
      <c r="A1251" s="3">
        <v>3.22</v>
      </c>
      <c r="G1251" s="3"/>
    </row>
    <row r="1252">
      <c r="A1252" s="3">
        <v>39.86</v>
      </c>
      <c r="G1252" s="3"/>
    </row>
    <row r="1253">
      <c r="A1253" s="3">
        <v>48.24</v>
      </c>
      <c r="G1253" s="3"/>
    </row>
    <row r="1254">
      <c r="A1254" s="3">
        <v>14.79</v>
      </c>
      <c r="G1254" s="3"/>
    </row>
    <row r="1255">
      <c r="A1255" s="3">
        <v>25.52</v>
      </c>
      <c r="G1255" s="3"/>
    </row>
    <row r="1256">
      <c r="A1256" s="3">
        <v>27.37</v>
      </c>
      <c r="G1256" s="3"/>
    </row>
    <row r="1257">
      <c r="A1257" s="3">
        <v>13.84</v>
      </c>
      <c r="G1257" s="3"/>
    </row>
    <row r="1258">
      <c r="A1258" s="3">
        <v>26.77</v>
      </c>
      <c r="G1258" s="3"/>
    </row>
    <row r="1259">
      <c r="A1259" s="3">
        <v>11.11</v>
      </c>
      <c r="G1259" s="3"/>
    </row>
    <row r="1260">
      <c r="A1260" s="3">
        <v>12.9</v>
      </c>
      <c r="G1260" s="3"/>
    </row>
    <row r="1261">
      <c r="A1261" s="3">
        <v>28.31</v>
      </c>
      <c r="G1261" s="3"/>
    </row>
    <row r="1262">
      <c r="A1262" s="3">
        <v>27.82</v>
      </c>
      <c r="G1262" s="3"/>
    </row>
    <row r="1263">
      <c r="A1263" s="3">
        <v>34.55</v>
      </c>
      <c r="G1263" s="3"/>
    </row>
    <row r="1264">
      <c r="A1264" s="3">
        <v>32.64</v>
      </c>
      <c r="G1264" s="3"/>
    </row>
    <row r="1265">
      <c r="A1265" s="3">
        <v>32.28</v>
      </c>
      <c r="G1265" s="3"/>
    </row>
    <row r="1266">
      <c r="A1266" s="3">
        <v>41.32</v>
      </c>
      <c r="G1266" s="3"/>
    </row>
    <row r="1267">
      <c r="A1267" s="3">
        <v>74.68</v>
      </c>
      <c r="G1267" s="3"/>
    </row>
    <row r="1268">
      <c r="A1268" s="3">
        <v>10.46</v>
      </c>
      <c r="G1268" s="3"/>
    </row>
    <row r="1269">
      <c r="A1269" s="3">
        <v>13.66</v>
      </c>
      <c r="G1269" s="3"/>
    </row>
    <row r="1270">
      <c r="A1270" s="3">
        <v>62.25</v>
      </c>
      <c r="G1270" s="3"/>
    </row>
    <row r="1271">
      <c r="A1271" s="3">
        <v>2.61</v>
      </c>
      <c r="G1271" s="3"/>
    </row>
    <row r="1272">
      <c r="A1272" s="3">
        <v>47.61</v>
      </c>
      <c r="G1272" s="3"/>
    </row>
    <row r="1273">
      <c r="A1273" s="3">
        <v>39.66</v>
      </c>
      <c r="G1273" s="3"/>
    </row>
    <row r="1274">
      <c r="A1274" s="3">
        <v>65.14</v>
      </c>
      <c r="G1274" s="3"/>
    </row>
    <row r="1275">
      <c r="A1275" s="3">
        <v>11.29</v>
      </c>
      <c r="G1275" s="3"/>
    </row>
    <row r="1276">
      <c r="A1276" s="3">
        <v>10.43</v>
      </c>
      <c r="G1276" s="3"/>
    </row>
    <row r="1277">
      <c r="A1277" s="3">
        <v>35.14</v>
      </c>
      <c r="G1277" s="3"/>
    </row>
    <row r="1278">
      <c r="A1278" s="3">
        <v>20.23</v>
      </c>
      <c r="G1278" s="3"/>
    </row>
    <row r="1279">
      <c r="A1279" s="3">
        <v>26.13</v>
      </c>
      <c r="G1279" s="3"/>
    </row>
    <row r="1280">
      <c r="A1280" s="3">
        <v>28.55</v>
      </c>
      <c r="G1280" s="3"/>
    </row>
    <row r="1281">
      <c r="A1281" s="3">
        <v>31.6</v>
      </c>
      <c r="G1281" s="3"/>
    </row>
    <row r="1282">
      <c r="A1282" s="3">
        <v>15.92</v>
      </c>
      <c r="G1282" s="3"/>
    </row>
    <row r="1283">
      <c r="A1283" s="3">
        <v>51.7</v>
      </c>
      <c r="G1283" s="3"/>
    </row>
    <row r="1284">
      <c r="A1284" s="3">
        <v>10.0</v>
      </c>
      <c r="G1284" s="3"/>
    </row>
    <row r="1285">
      <c r="A1285" s="3">
        <v>12.81</v>
      </c>
      <c r="G1285" s="3"/>
    </row>
    <row r="1286">
      <c r="A1286" s="3">
        <v>35.86</v>
      </c>
      <c r="G1286" s="3"/>
    </row>
    <row r="1287">
      <c r="A1287" s="3">
        <v>12.61</v>
      </c>
      <c r="G1287" s="3"/>
    </row>
    <row r="1288">
      <c r="A1288" s="3">
        <v>57.97</v>
      </c>
      <c r="G1288" s="3"/>
    </row>
    <row r="1289">
      <c r="A1289" s="3">
        <v>51.9</v>
      </c>
      <c r="G1289" s="3"/>
    </row>
    <row r="1290">
      <c r="A1290" s="3">
        <v>53.87</v>
      </c>
      <c r="G1290" s="3"/>
    </row>
    <row r="1291">
      <c r="A1291" s="3">
        <v>2.96</v>
      </c>
      <c r="G1291" s="3"/>
    </row>
    <row r="1292">
      <c r="A1292" s="3">
        <v>14.02</v>
      </c>
      <c r="G1292" s="3"/>
    </row>
    <row r="1293">
      <c r="A1293" s="3">
        <v>11.26</v>
      </c>
      <c r="G1293" s="3"/>
    </row>
    <row r="1294">
      <c r="A1294" s="3">
        <v>31.28</v>
      </c>
      <c r="G1294" s="3"/>
    </row>
    <row r="1295">
      <c r="A1295" s="3">
        <v>2.26</v>
      </c>
      <c r="G1295" s="3"/>
    </row>
    <row r="1296">
      <c r="A1296" s="3">
        <v>10.27</v>
      </c>
      <c r="G1296" s="3"/>
    </row>
    <row r="1297">
      <c r="A1297" s="3">
        <v>12.19</v>
      </c>
      <c r="G1297" s="3"/>
    </row>
    <row r="1298">
      <c r="A1298" s="3">
        <v>12.3</v>
      </c>
      <c r="G1298" s="3"/>
    </row>
    <row r="1299">
      <c r="A1299" s="3">
        <v>31.44</v>
      </c>
      <c r="G1299" s="3"/>
    </row>
    <row r="1300">
      <c r="A1300" s="3">
        <v>12.64</v>
      </c>
      <c r="G1300" s="3"/>
    </row>
    <row r="1301">
      <c r="A1301" s="3">
        <v>26.13</v>
      </c>
      <c r="G1301" s="3"/>
    </row>
    <row r="1302">
      <c r="A1302" s="3">
        <v>27.22</v>
      </c>
      <c r="G1302" s="3"/>
    </row>
    <row r="1303">
      <c r="A1303" s="3">
        <v>2.17</v>
      </c>
      <c r="G1303" s="3"/>
    </row>
    <row r="1304">
      <c r="A1304" s="3">
        <v>20.69</v>
      </c>
      <c r="G1304" s="3"/>
    </row>
    <row r="1305">
      <c r="A1305" s="3">
        <v>68.89</v>
      </c>
      <c r="G1305" s="3"/>
    </row>
    <row r="1306">
      <c r="A1306" s="3">
        <v>24.32</v>
      </c>
      <c r="G1306" s="3"/>
    </row>
    <row r="1307">
      <c r="A1307" s="3">
        <v>29.94</v>
      </c>
      <c r="G1307" s="3"/>
    </row>
    <row r="1308">
      <c r="A1308" s="3">
        <v>34.28</v>
      </c>
      <c r="G1308" s="3"/>
    </row>
    <row r="1309">
      <c r="A1309" s="3">
        <v>23.8</v>
      </c>
      <c r="G1309" s="3"/>
    </row>
    <row r="1310">
      <c r="A1310" s="3">
        <v>52.01</v>
      </c>
      <c r="G1310" s="3"/>
    </row>
    <row r="1311">
      <c r="A1311" s="3">
        <v>22.41</v>
      </c>
      <c r="G1311" s="3"/>
    </row>
    <row r="1312">
      <c r="A1312" s="3">
        <v>19.69</v>
      </c>
      <c r="G1312" s="3"/>
    </row>
    <row r="1313">
      <c r="A1313" s="3">
        <v>14.93</v>
      </c>
      <c r="G1313" s="3"/>
    </row>
    <row r="1314">
      <c r="A1314" s="3">
        <v>4.35</v>
      </c>
      <c r="G1314" s="3"/>
    </row>
    <row r="1315">
      <c r="A1315" s="3">
        <v>32.44</v>
      </c>
      <c r="G1315" s="3"/>
    </row>
    <row r="1316">
      <c r="A1316" s="3">
        <v>7.1</v>
      </c>
      <c r="G1316" s="3"/>
    </row>
    <row r="1317">
      <c r="A1317" s="3">
        <v>41.8</v>
      </c>
      <c r="G1317" s="3"/>
    </row>
    <row r="1318">
      <c r="A1318" s="3">
        <v>32.56</v>
      </c>
      <c r="G1318" s="3"/>
    </row>
    <row r="1319">
      <c r="A1319" s="3">
        <v>28.66</v>
      </c>
      <c r="G1319" s="3"/>
    </row>
    <row r="1320">
      <c r="A1320" s="3">
        <v>54.2</v>
      </c>
      <c r="G1320" s="3"/>
    </row>
    <row r="1321">
      <c r="A1321" s="3">
        <v>37.81</v>
      </c>
      <c r="G1321" s="3"/>
    </row>
    <row r="1322">
      <c r="A1322" s="3">
        <v>71.8</v>
      </c>
      <c r="G1322" s="3"/>
    </row>
    <row r="1323">
      <c r="A1323" s="3">
        <v>17.77</v>
      </c>
      <c r="G1323" s="3"/>
    </row>
    <row r="1324">
      <c r="A1324" s="3">
        <v>44.27</v>
      </c>
      <c r="G1324" s="3"/>
    </row>
    <row r="1325">
      <c r="A1325" s="3">
        <v>14.85</v>
      </c>
      <c r="G1325" s="3"/>
    </row>
    <row r="1326">
      <c r="A1326" s="3">
        <v>1.37</v>
      </c>
      <c r="G1326" s="3"/>
    </row>
    <row r="1327">
      <c r="A1327" s="3">
        <v>2.19</v>
      </c>
      <c r="G1327" s="3"/>
    </row>
    <row r="1328">
      <c r="A1328" s="3">
        <v>12.48</v>
      </c>
      <c r="G1328" s="3"/>
    </row>
    <row r="1329">
      <c r="A1329" s="3">
        <v>10.76</v>
      </c>
      <c r="G1329" s="3"/>
    </row>
    <row r="1330">
      <c r="A1330" s="3">
        <v>10.14</v>
      </c>
      <c r="G1330" s="3"/>
    </row>
    <row r="1331">
      <c r="A1331" s="3">
        <v>39.52</v>
      </c>
      <c r="G1331" s="3"/>
    </row>
    <row r="1332">
      <c r="A1332" s="3">
        <v>12.11</v>
      </c>
      <c r="G1332" s="3"/>
    </row>
    <row r="1333">
      <c r="A1333" s="3">
        <v>3.32</v>
      </c>
      <c r="G1333" s="3"/>
    </row>
    <row r="1334">
      <c r="A1334" s="3">
        <v>26.03</v>
      </c>
      <c r="G1334" s="3"/>
    </row>
    <row r="1335">
      <c r="A1335" s="3">
        <v>43.57</v>
      </c>
      <c r="G1335" s="3"/>
    </row>
    <row r="1336">
      <c r="A1336" s="3">
        <v>1.36</v>
      </c>
      <c r="G1336" s="3"/>
    </row>
    <row r="1337">
      <c r="A1337" s="3">
        <v>3.28</v>
      </c>
      <c r="G1337" s="3"/>
    </row>
    <row r="1338">
      <c r="A1338" s="3">
        <v>34.23</v>
      </c>
      <c r="G1338" s="3"/>
    </row>
    <row r="1339">
      <c r="A1339" s="3">
        <v>10.91</v>
      </c>
      <c r="G1339" s="3"/>
    </row>
    <row r="1340">
      <c r="A1340" s="3">
        <v>28.65</v>
      </c>
      <c r="G1340" s="3"/>
    </row>
    <row r="1341">
      <c r="A1341" s="3">
        <v>18.53</v>
      </c>
      <c r="G1341" s="3"/>
    </row>
    <row r="1342">
      <c r="A1342" s="3">
        <v>12.62</v>
      </c>
      <c r="G1342" s="3"/>
    </row>
    <row r="1343">
      <c r="A1343" s="3">
        <v>12.86</v>
      </c>
      <c r="G1343" s="3"/>
    </row>
    <row r="1344">
      <c r="A1344" s="3">
        <v>44.27</v>
      </c>
      <c r="G1344" s="3"/>
    </row>
    <row r="1345">
      <c r="A1345" s="3">
        <v>4.8</v>
      </c>
      <c r="G1345" s="3"/>
    </row>
    <row r="1346">
      <c r="A1346" s="3">
        <v>54.36</v>
      </c>
      <c r="G1346" s="3"/>
    </row>
    <row r="1347">
      <c r="A1347" s="3">
        <v>18.51</v>
      </c>
      <c r="G1347" s="3"/>
    </row>
    <row r="1348">
      <c r="A1348" s="3">
        <v>20.55</v>
      </c>
      <c r="G1348" s="3"/>
    </row>
    <row r="1349">
      <c r="A1349" s="3">
        <v>15.45</v>
      </c>
      <c r="G1349" s="3"/>
    </row>
    <row r="1350">
      <c r="A1350" s="3">
        <v>40.34</v>
      </c>
      <c r="G1350" s="3"/>
    </row>
    <row r="1351">
      <c r="A1351" s="3">
        <v>13.66</v>
      </c>
      <c r="G1351" s="3"/>
    </row>
    <row r="1352">
      <c r="A1352" s="3">
        <v>53.37</v>
      </c>
      <c r="G1352" s="3"/>
    </row>
    <row r="1353">
      <c r="A1353" s="3">
        <v>27.78</v>
      </c>
      <c r="G1353" s="3"/>
    </row>
    <row r="1354">
      <c r="A1354" s="3">
        <v>14.35</v>
      </c>
      <c r="G1354" s="3"/>
    </row>
    <row r="1355">
      <c r="A1355" s="3">
        <v>44.93</v>
      </c>
      <c r="G1355" s="3"/>
    </row>
    <row r="1356">
      <c r="A1356" s="3">
        <v>26.12</v>
      </c>
      <c r="G1356" s="3"/>
    </row>
    <row r="1357">
      <c r="A1357" s="3">
        <v>5.24</v>
      </c>
      <c r="G1357" s="3"/>
    </row>
    <row r="1358">
      <c r="A1358" s="3">
        <v>12.95</v>
      </c>
      <c r="G1358" s="3"/>
    </row>
    <row r="1359">
      <c r="A1359" s="3">
        <v>31.76</v>
      </c>
      <c r="G1359" s="3"/>
    </row>
    <row r="1360">
      <c r="A1360" s="3">
        <v>64.53</v>
      </c>
      <c r="G1360" s="3"/>
    </row>
    <row r="1361">
      <c r="A1361" s="3">
        <v>13.15</v>
      </c>
      <c r="G1361" s="3"/>
    </row>
    <row r="1362">
      <c r="A1362" s="3">
        <v>19.6</v>
      </c>
      <c r="G1362" s="3"/>
    </row>
    <row r="1363">
      <c r="A1363" s="3">
        <v>59.63</v>
      </c>
      <c r="G1363" s="3"/>
    </row>
    <row r="1364">
      <c r="A1364" s="3">
        <v>28.14</v>
      </c>
      <c r="G1364" s="3"/>
    </row>
    <row r="1365">
      <c r="A1365" s="3">
        <v>24.86</v>
      </c>
      <c r="G1365" s="3"/>
    </row>
    <row r="1366">
      <c r="A1366" s="3">
        <v>12.55</v>
      </c>
      <c r="G1366" s="3"/>
    </row>
    <row r="1367">
      <c r="A1367" s="3">
        <v>51.69</v>
      </c>
      <c r="G1367" s="3"/>
    </row>
    <row r="1368">
      <c r="A1368" s="3">
        <v>29.1</v>
      </c>
      <c r="G1368" s="3"/>
    </row>
    <row r="1369">
      <c r="A1369" s="3">
        <v>4.33</v>
      </c>
      <c r="G1369" s="3"/>
    </row>
    <row r="1370">
      <c r="A1370" s="3">
        <v>2.07</v>
      </c>
      <c r="G1370" s="3"/>
    </row>
    <row r="1371">
      <c r="A1371" s="3">
        <v>32.65</v>
      </c>
      <c r="G1371" s="3"/>
    </row>
    <row r="1372">
      <c r="A1372" s="3">
        <v>55.69</v>
      </c>
      <c r="G1372" s="3"/>
    </row>
    <row r="1373">
      <c r="A1373" s="3">
        <v>35.57</v>
      </c>
      <c r="G1373" s="3"/>
    </row>
    <row r="1374">
      <c r="A1374" s="3">
        <v>15.91</v>
      </c>
      <c r="G1374" s="3"/>
    </row>
    <row r="1375">
      <c r="A1375" s="3">
        <v>11.66</v>
      </c>
      <c r="G1375" s="3"/>
    </row>
    <row r="1376">
      <c r="A1376" s="3">
        <v>4.83</v>
      </c>
      <c r="G1376" s="3"/>
    </row>
    <row r="1377">
      <c r="A1377" s="3">
        <v>18.52</v>
      </c>
      <c r="G1377" s="3"/>
    </row>
    <row r="1378">
      <c r="A1378" s="3">
        <v>19.5</v>
      </c>
      <c r="G1378" s="3"/>
    </row>
    <row r="1379">
      <c r="A1379" s="3">
        <v>14.17</v>
      </c>
      <c r="G1379" s="3"/>
    </row>
    <row r="1380">
      <c r="A1380" s="3">
        <v>25.39</v>
      </c>
      <c r="G1380" s="3"/>
    </row>
    <row r="1381">
      <c r="A1381" s="3">
        <v>46.82</v>
      </c>
      <c r="G1381" s="3"/>
    </row>
    <row r="1382">
      <c r="A1382" s="3">
        <v>49.07</v>
      </c>
      <c r="G1382" s="3"/>
    </row>
    <row r="1383">
      <c r="A1383" s="3">
        <v>72.01</v>
      </c>
      <c r="G1383" s="3"/>
    </row>
    <row r="1384">
      <c r="A1384" s="3">
        <v>21.69</v>
      </c>
      <c r="G1384" s="3"/>
    </row>
    <row r="1385">
      <c r="A1385" s="3">
        <v>39.88</v>
      </c>
      <c r="G1385" s="3"/>
    </row>
    <row r="1386">
      <c r="A1386" s="3">
        <v>10.63</v>
      </c>
      <c r="G1386" s="3"/>
    </row>
    <row r="1387">
      <c r="A1387" s="3">
        <v>13.0</v>
      </c>
      <c r="G1387" s="3"/>
    </row>
    <row r="1388">
      <c r="A1388" s="3">
        <v>12.6</v>
      </c>
      <c r="G1388" s="3"/>
    </row>
    <row r="1389">
      <c r="A1389" s="3">
        <v>2.59</v>
      </c>
      <c r="G1389" s="3"/>
    </row>
    <row r="1390">
      <c r="A1390" s="3">
        <v>11.01</v>
      </c>
      <c r="G1390" s="3"/>
    </row>
    <row r="1391">
      <c r="A1391" s="3">
        <v>12.31</v>
      </c>
      <c r="G1391" s="3"/>
    </row>
    <row r="1392">
      <c r="A1392" s="3">
        <v>10.16</v>
      </c>
      <c r="G1392" s="3"/>
    </row>
    <row r="1393">
      <c r="A1393" s="3">
        <v>13.23</v>
      </c>
      <c r="G1393" s="3"/>
    </row>
    <row r="1394">
      <c r="A1394" s="3">
        <v>12.84</v>
      </c>
      <c r="G1394" s="3"/>
    </row>
    <row r="1395">
      <c r="A1395" s="3">
        <v>9.52</v>
      </c>
      <c r="G1395" s="3"/>
    </row>
    <row r="1396">
      <c r="A1396" s="3">
        <v>20.35</v>
      </c>
      <c r="G1396" s="3"/>
    </row>
    <row r="1397">
      <c r="A1397" s="3">
        <v>58.54</v>
      </c>
      <c r="G1397" s="3"/>
    </row>
    <row r="1398">
      <c r="A1398" s="3">
        <v>9.29</v>
      </c>
      <c r="G1398" s="3"/>
    </row>
    <row r="1399">
      <c r="A1399" s="3">
        <v>51.5</v>
      </c>
      <c r="G1399" s="3"/>
    </row>
    <row r="1400">
      <c r="A1400" s="3">
        <v>4.36</v>
      </c>
      <c r="G1400" s="3"/>
    </row>
    <row r="1401">
      <c r="A1401" s="3">
        <v>37.14</v>
      </c>
      <c r="G1401" s="3"/>
    </row>
    <row r="1402">
      <c r="A1402" s="3">
        <v>31.58</v>
      </c>
      <c r="G1402" s="3"/>
    </row>
    <row r="1403">
      <c r="A1403" s="3">
        <v>10.68</v>
      </c>
      <c r="G1403" s="3"/>
    </row>
    <row r="1404">
      <c r="A1404" s="3">
        <v>13.66</v>
      </c>
      <c r="G1404" s="3"/>
    </row>
    <row r="1405">
      <c r="A1405" s="3">
        <v>32.27</v>
      </c>
      <c r="G1405" s="3"/>
    </row>
    <row r="1406">
      <c r="A1406" s="3">
        <v>42.86</v>
      </c>
      <c r="G1406" s="3"/>
    </row>
    <row r="1407">
      <c r="A1407" s="3">
        <v>10.56</v>
      </c>
      <c r="G1407" s="3"/>
    </row>
    <row r="1408">
      <c r="A1408" s="3">
        <v>4.54</v>
      </c>
      <c r="G1408" s="3"/>
    </row>
    <row r="1409">
      <c r="A1409" s="3">
        <v>22.06</v>
      </c>
      <c r="G1409" s="3"/>
    </row>
    <row r="1410">
      <c r="A1410" s="3">
        <v>16.38</v>
      </c>
      <c r="G1410" s="3"/>
    </row>
    <row r="1411">
      <c r="A1411" s="3">
        <v>77.94</v>
      </c>
      <c r="G1411" s="3"/>
    </row>
    <row r="1412">
      <c r="A1412" s="3">
        <v>3.7</v>
      </c>
      <c r="G1412" s="3"/>
    </row>
    <row r="1413">
      <c r="A1413" s="3">
        <v>23.17</v>
      </c>
      <c r="G1413" s="3"/>
    </row>
    <row r="1414">
      <c r="A1414" s="3">
        <v>55.15</v>
      </c>
      <c r="G1414" s="3"/>
    </row>
    <row r="1415">
      <c r="A1415" s="3">
        <v>16.77</v>
      </c>
      <c r="G1415" s="3"/>
    </row>
    <row r="1416">
      <c r="A1416" s="3">
        <v>3.6</v>
      </c>
      <c r="G1416" s="3"/>
    </row>
    <row r="1417">
      <c r="A1417" s="3">
        <v>37.34</v>
      </c>
      <c r="G1417" s="3"/>
    </row>
    <row r="1418">
      <c r="A1418" s="3">
        <v>15.62</v>
      </c>
      <c r="G1418" s="3"/>
    </row>
    <row r="1419">
      <c r="A1419" s="3">
        <v>5.41</v>
      </c>
      <c r="G1419" s="3"/>
    </row>
    <row r="1420">
      <c r="A1420" s="3">
        <v>39.19</v>
      </c>
      <c r="G1420" s="3"/>
    </row>
    <row r="1421">
      <c r="A1421" s="3">
        <v>21.9</v>
      </c>
      <c r="G1421" s="3"/>
    </row>
    <row r="1422">
      <c r="A1422" s="3">
        <v>14.44</v>
      </c>
      <c r="G1422" s="3"/>
    </row>
    <row r="1423">
      <c r="A1423" s="3">
        <v>2.83</v>
      </c>
      <c r="G1423" s="3"/>
    </row>
    <row r="1424">
      <c r="A1424" s="3">
        <v>5.3</v>
      </c>
      <c r="G1424" s="3"/>
    </row>
    <row r="1425">
      <c r="A1425" s="3">
        <v>34.61</v>
      </c>
      <c r="G1425" s="3"/>
    </row>
    <row r="1426">
      <c r="A1426" s="3">
        <v>47.73</v>
      </c>
      <c r="G1426" s="3"/>
    </row>
    <row r="1427">
      <c r="A1427" s="3">
        <v>34.47</v>
      </c>
      <c r="G1427" s="3"/>
    </row>
    <row r="1428">
      <c r="A1428" s="3">
        <v>11.78</v>
      </c>
      <c r="G1428" s="3"/>
    </row>
    <row r="1429">
      <c r="A1429" s="3">
        <v>41.45</v>
      </c>
      <c r="G1429" s="3"/>
    </row>
    <row r="1430">
      <c r="A1430" s="3">
        <v>13.85</v>
      </c>
      <c r="G1430" s="3"/>
    </row>
    <row r="1431">
      <c r="A1431" s="3">
        <v>4.31</v>
      </c>
      <c r="G1431" s="3"/>
    </row>
    <row r="1432">
      <c r="A1432" s="3">
        <v>15.58</v>
      </c>
      <c r="G1432" s="3"/>
    </row>
    <row r="1433">
      <c r="A1433" s="3">
        <v>76.29</v>
      </c>
      <c r="G1433" s="3"/>
    </row>
    <row r="1434">
      <c r="A1434" s="3">
        <v>14.9</v>
      </c>
      <c r="G1434" s="3"/>
    </row>
    <row r="1435">
      <c r="A1435" s="3">
        <v>2.52</v>
      </c>
      <c r="G1435" s="3"/>
    </row>
    <row r="1436">
      <c r="A1436" s="3">
        <v>35.77</v>
      </c>
      <c r="G1436" s="3"/>
    </row>
    <row r="1437">
      <c r="A1437" s="3">
        <v>14.72</v>
      </c>
      <c r="G1437" s="3"/>
    </row>
    <row r="1438">
      <c r="A1438" s="3">
        <v>10.38</v>
      </c>
      <c r="G1438" s="3"/>
    </row>
    <row r="1439">
      <c r="A1439" s="3">
        <v>56.92</v>
      </c>
      <c r="G1439" s="3"/>
    </row>
    <row r="1440">
      <c r="A1440" s="3">
        <v>1.43</v>
      </c>
      <c r="G1440" s="3"/>
    </row>
    <row r="1441">
      <c r="A1441" s="3">
        <v>33.68</v>
      </c>
      <c r="G1441" s="3"/>
    </row>
    <row r="1442">
      <c r="A1442" s="3">
        <v>36.82</v>
      </c>
      <c r="G1442" s="3"/>
    </row>
    <row r="1443">
      <c r="A1443" s="3">
        <v>12.54</v>
      </c>
      <c r="G1443" s="3"/>
    </row>
    <row r="1444">
      <c r="A1444" s="3">
        <v>18.01</v>
      </c>
      <c r="G1444" s="3"/>
    </row>
    <row r="1445">
      <c r="A1445" s="3">
        <v>33.54</v>
      </c>
      <c r="G1445" s="3"/>
    </row>
    <row r="1446">
      <c r="A1446" s="3">
        <v>16.49</v>
      </c>
      <c r="G1446" s="3"/>
    </row>
    <row r="1447">
      <c r="A1447" s="3">
        <v>34.78</v>
      </c>
      <c r="G1447" s="3"/>
    </row>
    <row r="1448">
      <c r="A1448" s="3">
        <v>47.14</v>
      </c>
      <c r="G1448" s="3"/>
    </row>
    <row r="1449">
      <c r="A1449" s="3">
        <v>31.34</v>
      </c>
      <c r="G1449" s="3"/>
    </row>
    <row r="1450">
      <c r="A1450" s="3">
        <v>13.67</v>
      </c>
      <c r="G1450" s="3"/>
    </row>
    <row r="1451">
      <c r="A1451" s="3">
        <v>22.59</v>
      </c>
      <c r="G1451" s="3"/>
    </row>
    <row r="1452">
      <c r="A1452" s="3">
        <v>28.81</v>
      </c>
      <c r="G1452" s="3"/>
    </row>
    <row r="1453">
      <c r="A1453" s="3">
        <v>15.66</v>
      </c>
      <c r="G1453" s="3"/>
    </row>
    <row r="1454">
      <c r="A1454" s="3">
        <v>12.35</v>
      </c>
      <c r="G1454" s="3"/>
    </row>
    <row r="1455">
      <c r="A1455" s="3">
        <v>17.94</v>
      </c>
      <c r="G1455" s="3"/>
    </row>
    <row r="1456">
      <c r="A1456" s="3">
        <v>2.05</v>
      </c>
      <c r="G1456" s="3"/>
    </row>
    <row r="1457">
      <c r="A1457" s="3">
        <v>15.16</v>
      </c>
      <c r="G1457" s="3"/>
    </row>
    <row r="1458">
      <c r="A1458" s="3">
        <v>18.3</v>
      </c>
      <c r="G1458" s="3"/>
    </row>
    <row r="1459">
      <c r="A1459" s="3">
        <v>22.33</v>
      </c>
      <c r="G1459" s="3"/>
    </row>
    <row r="1460">
      <c r="A1460" s="3">
        <v>73.16</v>
      </c>
      <c r="G1460" s="3"/>
    </row>
    <row r="1461">
      <c r="A1461" s="3">
        <v>36.84</v>
      </c>
      <c r="G1461" s="3"/>
    </row>
    <row r="1462">
      <c r="A1462" s="3">
        <v>12.13</v>
      </c>
      <c r="G1462" s="3"/>
    </row>
    <row r="1463">
      <c r="A1463" s="3">
        <v>29.42</v>
      </c>
      <c r="G1463" s="3"/>
    </row>
    <row r="1464">
      <c r="A1464" s="3">
        <v>30.94</v>
      </c>
      <c r="G1464" s="3"/>
    </row>
    <row r="1465">
      <c r="A1465" s="3">
        <v>1.78</v>
      </c>
      <c r="G1465" s="3"/>
    </row>
    <row r="1466">
      <c r="A1466" s="3">
        <v>53.66</v>
      </c>
      <c r="G1466" s="3"/>
    </row>
    <row r="1467">
      <c r="A1467" s="3">
        <v>28.68</v>
      </c>
      <c r="G1467" s="3"/>
    </row>
    <row r="1468">
      <c r="A1468" s="3">
        <v>14.81</v>
      </c>
      <c r="G1468" s="3"/>
    </row>
    <row r="1469">
      <c r="A1469" s="3">
        <v>28.6</v>
      </c>
      <c r="G1469" s="3"/>
    </row>
    <row r="1470">
      <c r="A1470" s="3">
        <v>40.82</v>
      </c>
      <c r="G1470" s="3"/>
    </row>
    <row r="1471">
      <c r="A1471" s="3">
        <v>39.42</v>
      </c>
      <c r="G1471" s="3"/>
    </row>
    <row r="1472">
      <c r="A1472" s="3">
        <v>3.4</v>
      </c>
      <c r="G1472" s="3"/>
    </row>
    <row r="1473">
      <c r="A1473" s="3">
        <v>4.59</v>
      </c>
      <c r="G1473" s="3"/>
    </row>
    <row r="1474">
      <c r="A1474" s="3">
        <v>3.89</v>
      </c>
      <c r="G1474" s="3"/>
    </row>
    <row r="1475">
      <c r="A1475" s="3">
        <v>33.51</v>
      </c>
      <c r="G1475" s="3"/>
    </row>
    <row r="1476">
      <c r="A1476" s="3">
        <v>55.41</v>
      </c>
      <c r="G1476" s="3"/>
    </row>
    <row r="1477">
      <c r="A1477" s="3">
        <v>17.24</v>
      </c>
      <c r="G1477" s="3"/>
    </row>
    <row r="1478">
      <c r="A1478" s="3">
        <v>42.2</v>
      </c>
      <c r="G1478" s="3"/>
    </row>
    <row r="1479">
      <c r="A1479" s="3">
        <v>32.9</v>
      </c>
      <c r="G1479" s="3"/>
    </row>
    <row r="1480">
      <c r="A1480" s="3">
        <v>38.84</v>
      </c>
      <c r="G1480" s="3"/>
    </row>
    <row r="1481">
      <c r="A1481" s="3">
        <v>40.21</v>
      </c>
      <c r="G1481" s="3"/>
    </row>
    <row r="1482">
      <c r="A1482" s="3">
        <v>16.95</v>
      </c>
      <c r="G1482" s="3"/>
    </row>
    <row r="1483">
      <c r="A1483" s="3">
        <v>28.87</v>
      </c>
      <c r="G1483" s="3"/>
    </row>
    <row r="1484">
      <c r="A1484" s="3">
        <v>56.8</v>
      </c>
      <c r="G1484" s="3"/>
    </row>
    <row r="1485">
      <c r="A1485" s="3">
        <v>10.33</v>
      </c>
      <c r="G1485" s="3"/>
    </row>
    <row r="1486">
      <c r="A1486" s="3">
        <v>19.84</v>
      </c>
      <c r="G1486" s="3"/>
    </row>
    <row r="1487">
      <c r="A1487" s="3">
        <v>29.44</v>
      </c>
      <c r="G1487" s="3"/>
    </row>
    <row r="1488">
      <c r="A1488" s="3">
        <v>3.41</v>
      </c>
      <c r="G1488" s="3"/>
    </row>
    <row r="1489">
      <c r="A1489" s="3">
        <v>59.4</v>
      </c>
      <c r="G1489" s="3"/>
    </row>
    <row r="1490">
      <c r="A1490" s="3">
        <v>13.21</v>
      </c>
      <c r="G1490" s="3"/>
    </row>
    <row r="1491">
      <c r="A1491" s="3">
        <v>31.62</v>
      </c>
      <c r="G1491" s="3"/>
    </row>
    <row r="1492">
      <c r="A1492" s="3">
        <v>60.83</v>
      </c>
      <c r="G1492" s="3"/>
    </row>
    <row r="1493">
      <c r="A1493" s="3">
        <v>63.19</v>
      </c>
      <c r="G1493" s="3"/>
    </row>
    <row r="1494">
      <c r="A1494" s="3">
        <v>42.19</v>
      </c>
      <c r="G1494" s="3"/>
    </row>
    <row r="1495">
      <c r="A1495" s="3">
        <v>11.09</v>
      </c>
      <c r="G1495" s="3"/>
    </row>
    <row r="1496">
      <c r="A1496" s="3">
        <v>36.69</v>
      </c>
      <c r="G1496" s="3"/>
    </row>
    <row r="1497">
      <c r="A1497" s="3">
        <v>17.55</v>
      </c>
      <c r="G1497" s="3"/>
    </row>
    <row r="1498">
      <c r="A1498" s="3">
        <v>41.41</v>
      </c>
      <c r="G1498" s="3"/>
    </row>
    <row r="1499">
      <c r="A1499" s="3">
        <v>12.97</v>
      </c>
      <c r="G1499" s="3"/>
    </row>
    <row r="1500">
      <c r="A1500" s="3">
        <v>14.93</v>
      </c>
      <c r="G1500" s="3"/>
    </row>
    <row r="1501">
      <c r="A1501" s="3">
        <v>16.33</v>
      </c>
      <c r="G1501" s="3"/>
    </row>
    <row r="1502">
      <c r="A1502" s="3">
        <v>2.43</v>
      </c>
      <c r="G1502" s="3"/>
    </row>
    <row r="1503">
      <c r="A1503" s="3">
        <v>25.01</v>
      </c>
      <c r="G1503" s="3"/>
    </row>
    <row r="1504">
      <c r="A1504" s="3">
        <v>15.01</v>
      </c>
      <c r="G1504" s="3"/>
    </row>
    <row r="1505">
      <c r="A1505" s="3">
        <v>34.7</v>
      </c>
      <c r="G1505" s="3"/>
    </row>
    <row r="1506">
      <c r="A1506" s="3">
        <v>15.98</v>
      </c>
      <c r="G1506" s="3"/>
    </row>
    <row r="1507">
      <c r="A1507" s="3">
        <v>15.8</v>
      </c>
      <c r="G1507" s="3"/>
    </row>
    <row r="1508">
      <c r="A1508" s="3">
        <v>26.54</v>
      </c>
      <c r="G1508" s="3"/>
    </row>
    <row r="1509">
      <c r="A1509" s="3">
        <v>15.07</v>
      </c>
      <c r="G1509" s="3"/>
    </row>
    <row r="1510">
      <c r="A1510" s="3">
        <v>48.85</v>
      </c>
      <c r="G1510" s="3"/>
    </row>
    <row r="1511">
      <c r="A1511" s="3">
        <v>36.61</v>
      </c>
      <c r="G1511" s="3"/>
    </row>
    <row r="1512">
      <c r="A1512" s="3">
        <v>11.7</v>
      </c>
      <c r="G1512" s="3"/>
    </row>
    <row r="1513">
      <c r="A1513" s="3">
        <v>58.94</v>
      </c>
      <c r="G1513" s="3"/>
    </row>
    <row r="1514">
      <c r="A1514" s="3">
        <v>10.56</v>
      </c>
      <c r="G1514" s="3"/>
    </row>
    <row r="1515">
      <c r="A1515" s="3">
        <v>14.21</v>
      </c>
      <c r="G1515" s="3"/>
    </row>
    <row r="1516">
      <c r="A1516" s="3">
        <v>34.16</v>
      </c>
      <c r="G1516" s="3"/>
    </row>
    <row r="1517">
      <c r="A1517" s="3">
        <v>47.91</v>
      </c>
      <c r="G1517" s="3"/>
    </row>
    <row r="1518">
      <c r="A1518" s="3">
        <v>16.37</v>
      </c>
      <c r="G1518" s="3"/>
    </row>
    <row r="1519">
      <c r="A1519" s="3">
        <v>38.65</v>
      </c>
      <c r="G1519" s="3"/>
    </row>
    <row r="1520">
      <c r="A1520" s="3">
        <v>14.13</v>
      </c>
      <c r="G1520" s="3"/>
    </row>
    <row r="1521">
      <c r="A1521" s="3">
        <v>22.02</v>
      </c>
      <c r="G1521" s="3"/>
    </row>
    <row r="1522">
      <c r="A1522" s="3">
        <v>28.17</v>
      </c>
      <c r="G1522" s="3"/>
    </row>
    <row r="1523">
      <c r="A1523" s="3">
        <v>18.22</v>
      </c>
      <c r="G1523" s="3"/>
    </row>
    <row r="1524">
      <c r="A1524" s="3">
        <v>54.78</v>
      </c>
      <c r="G1524" s="3"/>
    </row>
    <row r="1525">
      <c r="A1525" s="3">
        <v>69.22</v>
      </c>
      <c r="G1525" s="3"/>
    </row>
    <row r="1526">
      <c r="A1526" s="3">
        <v>2.57</v>
      </c>
      <c r="G1526" s="3"/>
    </row>
    <row r="1527">
      <c r="A1527" s="3">
        <v>10.16</v>
      </c>
      <c r="G1527" s="3"/>
    </row>
    <row r="1528">
      <c r="A1528" s="3">
        <v>1.84</v>
      </c>
      <c r="G1528" s="3"/>
    </row>
    <row r="1529">
      <c r="A1529" s="3">
        <v>15.2</v>
      </c>
      <c r="G1529" s="3"/>
    </row>
    <row r="1530">
      <c r="A1530" s="3">
        <v>17.91</v>
      </c>
      <c r="G1530" s="3"/>
    </row>
    <row r="1531">
      <c r="A1531" s="3">
        <v>15.09</v>
      </c>
      <c r="G1531" s="3"/>
    </row>
    <row r="1532">
      <c r="A1532" s="3">
        <v>41.14</v>
      </c>
      <c r="G1532" s="3"/>
    </row>
    <row r="1533">
      <c r="A1533" s="3">
        <v>66.92</v>
      </c>
      <c r="G1533" s="3"/>
    </row>
    <row r="1534">
      <c r="A1534" s="3">
        <v>2.52</v>
      </c>
      <c r="G1534" s="3"/>
    </row>
    <row r="1535">
      <c r="A1535" s="3">
        <v>15.74</v>
      </c>
      <c r="G1535" s="3"/>
    </row>
    <row r="1536">
      <c r="A1536" s="3">
        <v>14.32</v>
      </c>
      <c r="G1536" s="3"/>
    </row>
    <row r="1537">
      <c r="A1537" s="3">
        <v>34.34</v>
      </c>
      <c r="G1537" s="3"/>
    </row>
    <row r="1538">
      <c r="A1538" s="3">
        <v>2.45</v>
      </c>
      <c r="G1538" s="3"/>
    </row>
    <row r="1539">
      <c r="A1539" s="3">
        <v>63.88</v>
      </c>
      <c r="G1539" s="3"/>
    </row>
    <row r="1540">
      <c r="A1540" s="3">
        <v>3.03</v>
      </c>
      <c r="G1540" s="3"/>
    </row>
    <row r="1541">
      <c r="A1541" s="3">
        <v>32.55</v>
      </c>
      <c r="G1541" s="3"/>
    </row>
    <row r="1542">
      <c r="A1542" s="3">
        <v>10.64</v>
      </c>
      <c r="G1542" s="3"/>
    </row>
    <row r="1543">
      <c r="A1543" s="3">
        <v>25.59</v>
      </c>
      <c r="G1543" s="3"/>
    </row>
    <row r="1544">
      <c r="A1544" s="3">
        <v>2.7</v>
      </c>
      <c r="G1544" s="3"/>
    </row>
    <row r="1545">
      <c r="A1545" s="3">
        <v>14.13</v>
      </c>
      <c r="G1545" s="3"/>
    </row>
    <row r="1546">
      <c r="A1546" s="3">
        <v>10.51</v>
      </c>
      <c r="G1546" s="3"/>
    </row>
    <row r="1547">
      <c r="A1547" s="3">
        <v>29.44</v>
      </c>
      <c r="G1547" s="3"/>
    </row>
    <row r="1548">
      <c r="A1548" s="3">
        <v>75.56</v>
      </c>
      <c r="G1548" s="3"/>
    </row>
    <row r="1549">
      <c r="A1549" s="3">
        <v>2.94</v>
      </c>
      <c r="G1549" s="3"/>
    </row>
    <row r="1550">
      <c r="A1550" s="3">
        <v>16.46</v>
      </c>
      <c r="G1550" s="3"/>
    </row>
    <row r="1551">
      <c r="A1551" s="3">
        <v>15.51</v>
      </c>
      <c r="G1551" s="3"/>
    </row>
    <row r="1552">
      <c r="A1552" s="3">
        <v>11.75</v>
      </c>
      <c r="G1552" s="3"/>
    </row>
    <row r="1553">
      <c r="A1553" s="3">
        <v>36.27</v>
      </c>
      <c r="G1553" s="3"/>
    </row>
    <row r="1554">
      <c r="A1554" s="3">
        <v>31.76</v>
      </c>
      <c r="G1554" s="3"/>
    </row>
    <row r="1555">
      <c r="A1555" s="3">
        <v>2.68</v>
      </c>
      <c r="G1555" s="3"/>
    </row>
    <row r="1556">
      <c r="A1556" s="3">
        <v>49.68</v>
      </c>
      <c r="G1556" s="3"/>
    </row>
    <row r="1557">
      <c r="A1557" s="3">
        <v>23.9</v>
      </c>
      <c r="G1557" s="3"/>
    </row>
    <row r="1558">
      <c r="A1558" s="3">
        <v>17.37</v>
      </c>
      <c r="G1558" s="3"/>
    </row>
    <row r="1559">
      <c r="A1559" s="3">
        <v>13.63</v>
      </c>
      <c r="G1559" s="3"/>
    </row>
    <row r="1560">
      <c r="A1560" s="3">
        <v>10.43</v>
      </c>
      <c r="G1560" s="3"/>
    </row>
    <row r="1561">
      <c r="A1561" s="3">
        <v>14.36</v>
      </c>
      <c r="G1561" s="3"/>
    </row>
    <row r="1562">
      <c r="A1562" s="3">
        <v>12.71</v>
      </c>
      <c r="G1562" s="3"/>
    </row>
    <row r="1563">
      <c r="A1563" s="3">
        <v>12.24</v>
      </c>
      <c r="G1563" s="3"/>
    </row>
    <row r="1564">
      <c r="A1564" s="3">
        <v>12.32</v>
      </c>
      <c r="G1564" s="3"/>
    </row>
    <row r="1565">
      <c r="A1565" s="3">
        <v>3.05</v>
      </c>
      <c r="G1565" s="3"/>
    </row>
    <row r="1566">
      <c r="A1566" s="3">
        <v>52.46</v>
      </c>
      <c r="G1566" s="3"/>
    </row>
    <row r="1567">
      <c r="A1567" s="3">
        <v>10.31</v>
      </c>
      <c r="G1567" s="3"/>
    </row>
    <row r="1568">
      <c r="A1568" s="3">
        <v>4.14</v>
      </c>
      <c r="G1568" s="3"/>
    </row>
    <row r="1569">
      <c r="A1569" s="3">
        <v>3.73</v>
      </c>
      <c r="G1569" s="3"/>
    </row>
    <row r="1570">
      <c r="A1570" s="3">
        <v>59.43</v>
      </c>
      <c r="G1570" s="3"/>
    </row>
    <row r="1571">
      <c r="A1571" s="3">
        <v>33.85</v>
      </c>
      <c r="G1571" s="3"/>
    </row>
    <row r="1572">
      <c r="A1572" s="3">
        <v>10.39</v>
      </c>
      <c r="G1572" s="3"/>
    </row>
    <row r="1573">
      <c r="A1573" s="3">
        <v>12.86</v>
      </c>
      <c r="G1573" s="3"/>
    </row>
    <row r="1574">
      <c r="A1574" s="3">
        <v>4.08</v>
      </c>
      <c r="G1574" s="3"/>
    </row>
    <row r="1575">
      <c r="A1575" s="3">
        <v>13.05</v>
      </c>
      <c r="G1575" s="3"/>
    </row>
    <row r="1576">
      <c r="A1576" s="3">
        <v>37.75</v>
      </c>
      <c r="G1576" s="3"/>
    </row>
    <row r="1577">
      <c r="A1577" s="3">
        <v>12.91</v>
      </c>
      <c r="G1577" s="3"/>
    </row>
    <row r="1578">
      <c r="A1578" s="3">
        <v>20.88</v>
      </c>
      <c r="G1578" s="3"/>
    </row>
    <row r="1579">
      <c r="A1579" s="3">
        <v>36.0</v>
      </c>
      <c r="G1579" s="3"/>
    </row>
    <row r="1580">
      <c r="A1580" s="3">
        <v>7.97</v>
      </c>
      <c r="G1580" s="3"/>
    </row>
    <row r="1581">
      <c r="A1581" s="3">
        <v>13.81</v>
      </c>
      <c r="G1581" s="3"/>
    </row>
    <row r="1582">
      <c r="A1582" s="3">
        <v>16.08</v>
      </c>
      <c r="G1582" s="3"/>
    </row>
    <row r="1583">
      <c r="A1583" s="3">
        <v>11.86</v>
      </c>
      <c r="G1583" s="3"/>
    </row>
    <row r="1584">
      <c r="A1584" s="3">
        <v>61.61</v>
      </c>
      <c r="G1584" s="3"/>
    </row>
    <row r="1585">
      <c r="A1585" s="3">
        <v>31.66</v>
      </c>
      <c r="G1585" s="3"/>
    </row>
    <row r="1586">
      <c r="A1586" s="3">
        <v>35.31</v>
      </c>
      <c r="G1586" s="3"/>
    </row>
    <row r="1587">
      <c r="A1587" s="3">
        <v>11.7</v>
      </c>
      <c r="G1587" s="3"/>
    </row>
    <row r="1588">
      <c r="A1588" s="3">
        <v>68.13</v>
      </c>
      <c r="G1588" s="3"/>
    </row>
    <row r="1589">
      <c r="A1589" s="3">
        <v>8.87</v>
      </c>
      <c r="G1589" s="3"/>
    </row>
    <row r="1590">
      <c r="A1590" s="3">
        <v>11.86</v>
      </c>
      <c r="G1590" s="3"/>
    </row>
    <row r="1591">
      <c r="A1591" s="3">
        <v>14.77</v>
      </c>
      <c r="G1591" s="3"/>
    </row>
    <row r="1592">
      <c r="A1592" s="3">
        <v>10.88</v>
      </c>
      <c r="G1592" s="3"/>
    </row>
    <row r="1593">
      <c r="A1593" s="3">
        <v>37.78</v>
      </c>
      <c r="G1593" s="3"/>
    </row>
    <row r="1594">
      <c r="A1594" s="3">
        <v>13.91</v>
      </c>
      <c r="G1594" s="3"/>
    </row>
    <row r="1595">
      <c r="A1595" s="3">
        <v>17.66</v>
      </c>
      <c r="G1595" s="3"/>
    </row>
    <row r="1596">
      <c r="A1596" s="3">
        <v>33.32</v>
      </c>
      <c r="G1596" s="3"/>
    </row>
    <row r="1597">
      <c r="A1597" s="3">
        <v>11.02</v>
      </c>
      <c r="G1597" s="3"/>
    </row>
    <row r="1598">
      <c r="A1598" s="3">
        <v>76.78</v>
      </c>
      <c r="G1598" s="3"/>
    </row>
    <row r="1599">
      <c r="A1599" s="3">
        <v>46.23</v>
      </c>
      <c r="G1599" s="3"/>
    </row>
    <row r="1600">
      <c r="A1600" s="3">
        <v>10.46</v>
      </c>
      <c r="G1600" s="3"/>
    </row>
    <row r="1601">
      <c r="A1601" s="3">
        <v>16.07</v>
      </c>
      <c r="G1601" s="3"/>
    </row>
    <row r="1602">
      <c r="A1602" s="3">
        <v>22.67</v>
      </c>
      <c r="G1602" s="3"/>
    </row>
    <row r="1603">
      <c r="A1603" s="3">
        <v>15.62</v>
      </c>
      <c r="G1603" s="3"/>
    </row>
    <row r="1604">
      <c r="A1604" s="3">
        <v>29.28</v>
      </c>
      <c r="G1604" s="3"/>
    </row>
    <row r="1605">
      <c r="A1605" s="3">
        <v>14.81</v>
      </c>
      <c r="G1605" s="3"/>
    </row>
    <row r="1606">
      <c r="A1606" s="3">
        <v>13.9</v>
      </c>
      <c r="G1606" s="3"/>
    </row>
    <row r="1607">
      <c r="A1607" s="3">
        <v>15.77</v>
      </c>
      <c r="G1607" s="3"/>
    </row>
    <row r="1608">
      <c r="A1608" s="3">
        <v>48.63</v>
      </c>
      <c r="G1608" s="3"/>
    </row>
    <row r="1609">
      <c r="A1609" s="3">
        <v>65.88</v>
      </c>
      <c r="G1609" s="3"/>
    </row>
    <row r="1610">
      <c r="A1610" s="3">
        <v>14.53</v>
      </c>
      <c r="G1610" s="3"/>
    </row>
    <row r="1611">
      <c r="A1611" s="3">
        <v>10.18</v>
      </c>
      <c r="G1611" s="3"/>
    </row>
    <row r="1612">
      <c r="A1612" s="3">
        <v>36.23</v>
      </c>
      <c r="G1612" s="3"/>
    </row>
    <row r="1613">
      <c r="A1613" s="3">
        <v>35.76</v>
      </c>
      <c r="G1613" s="3"/>
    </row>
    <row r="1614">
      <c r="A1614" s="3">
        <v>10.18</v>
      </c>
      <c r="G1614" s="3"/>
    </row>
    <row r="1615">
      <c r="A1615" s="3">
        <v>69.53</v>
      </c>
      <c r="G1615" s="3"/>
    </row>
    <row r="1616">
      <c r="A1616" s="3">
        <v>14.77</v>
      </c>
      <c r="G1616" s="3"/>
    </row>
    <row r="1617">
      <c r="A1617" s="3">
        <v>18.69</v>
      </c>
      <c r="G1617" s="3"/>
    </row>
    <row r="1618">
      <c r="A1618" s="3">
        <v>52.9</v>
      </c>
      <c r="G1618" s="3"/>
    </row>
    <row r="1619">
      <c r="A1619" s="3">
        <v>10.62</v>
      </c>
      <c r="G1619" s="3"/>
    </row>
    <row r="1620">
      <c r="A1620" s="3">
        <v>23.67</v>
      </c>
      <c r="G1620" s="3"/>
    </row>
    <row r="1621">
      <c r="A1621" s="3">
        <v>2.93</v>
      </c>
      <c r="G1621" s="3"/>
    </row>
    <row r="1622">
      <c r="A1622" s="3">
        <v>72.92</v>
      </c>
      <c r="G1622" s="3"/>
    </row>
    <row r="1623">
      <c r="A1623" s="3">
        <v>18.28</v>
      </c>
      <c r="G1623" s="3"/>
    </row>
    <row r="1624">
      <c r="A1624" s="3">
        <v>10.89</v>
      </c>
      <c r="G1624" s="3"/>
    </row>
    <row r="1625">
      <c r="A1625" s="3">
        <v>31.01</v>
      </c>
      <c r="G1625" s="3"/>
    </row>
    <row r="1626">
      <c r="A1626" s="3">
        <v>49.78</v>
      </c>
      <c r="G1626" s="3"/>
    </row>
    <row r="1627">
      <c r="A1627" s="3">
        <v>13.53</v>
      </c>
      <c r="G1627" s="3"/>
    </row>
    <row r="1628">
      <c r="A1628" s="3">
        <v>15.42</v>
      </c>
      <c r="G1628" s="3"/>
    </row>
    <row r="1629">
      <c r="A1629" s="3">
        <v>54.34</v>
      </c>
      <c r="G1629" s="3"/>
    </row>
    <row r="1630">
      <c r="A1630" s="3">
        <v>29.36</v>
      </c>
      <c r="G1630" s="3"/>
    </row>
    <row r="1631">
      <c r="A1631" s="3">
        <v>12.04</v>
      </c>
      <c r="G1631" s="3"/>
    </row>
    <row r="1632">
      <c r="A1632" s="3">
        <v>39.64</v>
      </c>
      <c r="G1632" s="3"/>
    </row>
    <row r="1633">
      <c r="A1633" s="3">
        <v>52.77</v>
      </c>
      <c r="G1633" s="3"/>
    </row>
    <row r="1634">
      <c r="A1634" s="3">
        <v>2.28</v>
      </c>
      <c r="G1634" s="3"/>
    </row>
    <row r="1635">
      <c r="A1635" s="3">
        <v>57.49</v>
      </c>
      <c r="G1635" s="3"/>
    </row>
    <row r="1636">
      <c r="A1636" s="3">
        <v>57.79</v>
      </c>
      <c r="G1636" s="3"/>
    </row>
    <row r="1637">
      <c r="A1637" s="3">
        <v>21.24</v>
      </c>
      <c r="G1637" s="3"/>
    </row>
    <row r="1638">
      <c r="A1638" s="3">
        <v>37.5</v>
      </c>
      <c r="G1638" s="3"/>
    </row>
    <row r="1639">
      <c r="A1639" s="3">
        <v>36.42</v>
      </c>
      <c r="G1639" s="3"/>
    </row>
    <row r="1640">
      <c r="A1640" s="3">
        <v>1.97</v>
      </c>
      <c r="G1640" s="3"/>
    </row>
    <row r="1641">
      <c r="A1641" s="3">
        <v>10.88</v>
      </c>
      <c r="G1641" s="3"/>
    </row>
    <row r="1642">
      <c r="A1642" s="3">
        <v>2.5</v>
      </c>
      <c r="G1642" s="3"/>
    </row>
    <row r="1643">
      <c r="A1643" s="3">
        <v>38.19</v>
      </c>
      <c r="G1643" s="3"/>
    </row>
    <row r="1644">
      <c r="A1644" s="3">
        <v>74.26</v>
      </c>
      <c r="G1644" s="3"/>
    </row>
    <row r="1645">
      <c r="A1645" s="3">
        <v>20.53</v>
      </c>
      <c r="G1645" s="3"/>
    </row>
    <row r="1646">
      <c r="A1646" s="3">
        <v>34.32</v>
      </c>
      <c r="G1646" s="3"/>
    </row>
    <row r="1647">
      <c r="A1647" s="3">
        <v>39.01</v>
      </c>
      <c r="G1647" s="3"/>
    </row>
    <row r="1648">
      <c r="A1648" s="3">
        <v>28.47</v>
      </c>
      <c r="G1648" s="3"/>
    </row>
    <row r="1649">
      <c r="A1649" s="3">
        <v>12.41</v>
      </c>
      <c r="G1649" s="3"/>
    </row>
    <row r="1650">
      <c r="A1650" s="3">
        <v>33.5</v>
      </c>
      <c r="G1650" s="3"/>
    </row>
    <row r="1651">
      <c r="A1651" s="3">
        <v>52.31</v>
      </c>
      <c r="G1651" s="3"/>
    </row>
    <row r="1652">
      <c r="A1652" s="3">
        <v>29.29</v>
      </c>
      <c r="G1652" s="3"/>
    </row>
    <row r="1653">
      <c r="A1653" s="3">
        <v>34.56</v>
      </c>
      <c r="G1653" s="3"/>
    </row>
    <row r="1654">
      <c r="A1654" s="3">
        <v>36.81</v>
      </c>
      <c r="G1654" s="3"/>
    </row>
    <row r="1655">
      <c r="A1655" s="3">
        <v>65.44</v>
      </c>
      <c r="G1655" s="3"/>
    </row>
    <row r="1656">
      <c r="A1656" s="3">
        <v>14.88</v>
      </c>
      <c r="G1656" s="3"/>
    </row>
    <row r="1657">
      <c r="A1657" s="3">
        <v>38.62</v>
      </c>
      <c r="G1657" s="3"/>
    </row>
    <row r="1658">
      <c r="A1658" s="3">
        <v>33.88</v>
      </c>
      <c r="G1658" s="3"/>
    </row>
    <row r="1659">
      <c r="A1659" s="3">
        <v>27.96</v>
      </c>
      <c r="G1659" s="3"/>
    </row>
    <row r="1660">
      <c r="A1660" s="3">
        <v>11.67</v>
      </c>
      <c r="G1660" s="3"/>
    </row>
    <row r="1661">
      <c r="A1661" s="3">
        <v>15.98</v>
      </c>
      <c r="G1661" s="3"/>
    </row>
    <row r="1662">
      <c r="A1662" s="3">
        <v>32.6</v>
      </c>
      <c r="G1662" s="3"/>
    </row>
    <row r="1663">
      <c r="A1663" s="3">
        <v>38.67</v>
      </c>
      <c r="G1663" s="3"/>
    </row>
    <row r="1664">
      <c r="A1664" s="3">
        <v>18.31</v>
      </c>
      <c r="G1664" s="3"/>
    </row>
    <row r="1665">
      <c r="A1665" s="3">
        <v>11.94</v>
      </c>
      <c r="G1665" s="3"/>
    </row>
    <row r="1666">
      <c r="A1666" s="3">
        <v>10.73</v>
      </c>
      <c r="G1666" s="3"/>
    </row>
    <row r="1667">
      <c r="A1667" s="3">
        <v>53.27</v>
      </c>
      <c r="G1667" s="3"/>
    </row>
    <row r="1668">
      <c r="A1668" s="3">
        <v>56.0</v>
      </c>
      <c r="G1668" s="3"/>
    </row>
    <row r="1669">
      <c r="A1669" s="3">
        <v>11.31</v>
      </c>
      <c r="G1669" s="3"/>
    </row>
    <row r="1670">
      <c r="A1670" s="3">
        <v>13.87</v>
      </c>
      <c r="G1670" s="3"/>
    </row>
    <row r="1671">
      <c r="A1671" s="3">
        <v>18.08</v>
      </c>
      <c r="G1671" s="3"/>
    </row>
    <row r="1672">
      <c r="A1672" s="3">
        <v>10.47</v>
      </c>
      <c r="G1672" s="3"/>
    </row>
    <row r="1673">
      <c r="A1673" s="3">
        <v>10.64</v>
      </c>
      <c r="G1673" s="3"/>
    </row>
    <row r="1674">
      <c r="A1674" s="3">
        <v>13.63</v>
      </c>
      <c r="G1674" s="3"/>
    </row>
    <row r="1675">
      <c r="A1675" s="3">
        <v>10.69</v>
      </c>
      <c r="G1675" s="3"/>
    </row>
    <row r="1676">
      <c r="A1676" s="3">
        <v>57.38</v>
      </c>
      <c r="G1676" s="3"/>
    </row>
    <row r="1677">
      <c r="A1677" s="3">
        <v>2.44</v>
      </c>
      <c r="G1677" s="3"/>
    </row>
    <row r="1678">
      <c r="A1678" s="3">
        <v>14.44</v>
      </c>
      <c r="G1678" s="3"/>
    </row>
    <row r="1679">
      <c r="A1679" s="3">
        <v>14.8</v>
      </c>
      <c r="G1679" s="3"/>
    </row>
    <row r="1680">
      <c r="A1680" s="3">
        <v>10.84</v>
      </c>
      <c r="G1680" s="3"/>
    </row>
    <row r="1681">
      <c r="A1681" s="3">
        <v>14.66</v>
      </c>
      <c r="G1681" s="3"/>
    </row>
    <row r="1682">
      <c r="A1682" s="3">
        <v>12.5</v>
      </c>
      <c r="G1682" s="3"/>
    </row>
    <row r="1683">
      <c r="A1683" s="3">
        <v>28.67</v>
      </c>
      <c r="G1683" s="3"/>
    </row>
    <row r="1684">
      <c r="A1684" s="3">
        <v>3.92</v>
      </c>
      <c r="G1684" s="3"/>
    </row>
    <row r="1685">
      <c r="A1685" s="3">
        <v>35.08</v>
      </c>
      <c r="G1685" s="3"/>
    </row>
    <row r="1686">
      <c r="A1686" s="3">
        <v>27.07</v>
      </c>
      <c r="G1686" s="3"/>
    </row>
    <row r="1687">
      <c r="A1687" s="3">
        <v>13.25</v>
      </c>
      <c r="G1687" s="3"/>
    </row>
    <row r="1688">
      <c r="A1688" s="3">
        <v>2.99</v>
      </c>
      <c r="G1688" s="3"/>
    </row>
    <row r="1689">
      <c r="A1689" s="3">
        <v>39.24</v>
      </c>
      <c r="G1689" s="3"/>
    </row>
    <row r="1690">
      <c r="A1690" s="3">
        <v>56.13</v>
      </c>
      <c r="G1690" s="3"/>
    </row>
    <row r="1691">
      <c r="A1691" s="3">
        <v>14.93</v>
      </c>
      <c r="G1691" s="3"/>
    </row>
    <row r="1692">
      <c r="A1692" s="3">
        <v>16.06</v>
      </c>
      <c r="G1692" s="3"/>
    </row>
    <row r="1693">
      <c r="A1693" s="3">
        <v>31.4</v>
      </c>
      <c r="G1693" s="3"/>
    </row>
    <row r="1694">
      <c r="A1694" s="3">
        <v>17.02</v>
      </c>
      <c r="G1694" s="3"/>
    </row>
    <row r="1695">
      <c r="A1695" s="3">
        <v>44.01</v>
      </c>
      <c r="G1695" s="3"/>
    </row>
    <row r="1696">
      <c r="A1696" s="3">
        <v>11.75</v>
      </c>
      <c r="G1696" s="3"/>
    </row>
    <row r="1697">
      <c r="A1697" s="3">
        <v>32.47</v>
      </c>
      <c r="G1697" s="3"/>
    </row>
    <row r="1698">
      <c r="A1698" s="3">
        <v>14.22</v>
      </c>
      <c r="G1698" s="3"/>
    </row>
    <row r="1699">
      <c r="A1699" s="3">
        <v>25.05</v>
      </c>
      <c r="G1699" s="3"/>
    </row>
    <row r="1700">
      <c r="A1700" s="3">
        <v>33.48</v>
      </c>
      <c r="G1700" s="3"/>
    </row>
    <row r="1701">
      <c r="A1701" s="3">
        <v>19.29</v>
      </c>
      <c r="G1701" s="3"/>
    </row>
    <row r="1702">
      <c r="A1702" s="3">
        <v>43.59</v>
      </c>
      <c r="G1702" s="3"/>
    </row>
    <row r="1703">
      <c r="A1703" s="3">
        <v>37.74</v>
      </c>
      <c r="G1703" s="3"/>
    </row>
    <row r="1704">
      <c r="A1704" s="3">
        <v>34.01</v>
      </c>
      <c r="G1704" s="3"/>
    </row>
    <row r="1705">
      <c r="A1705" s="3">
        <v>11.78</v>
      </c>
      <c r="G1705" s="3"/>
    </row>
    <row r="1706">
      <c r="A1706" s="3">
        <v>31.54</v>
      </c>
      <c r="G1706" s="3"/>
    </row>
    <row r="1707">
      <c r="A1707" s="3">
        <v>14.15</v>
      </c>
      <c r="G1707" s="3"/>
    </row>
    <row r="1708">
      <c r="A1708" s="3">
        <v>15.48</v>
      </c>
      <c r="G1708" s="3"/>
    </row>
    <row r="1709">
      <c r="A1709" s="3">
        <v>16.89</v>
      </c>
      <c r="G1709" s="3"/>
    </row>
    <row r="1710">
      <c r="A1710" s="3">
        <v>16.36</v>
      </c>
      <c r="G1710" s="3"/>
    </row>
    <row r="1711">
      <c r="A1711" s="3">
        <v>13.36</v>
      </c>
      <c r="G1711" s="3"/>
    </row>
    <row r="1712">
      <c r="A1712" s="3">
        <v>38.8</v>
      </c>
      <c r="G1712" s="3"/>
    </row>
    <row r="1713">
      <c r="A1713" s="3">
        <v>14.2</v>
      </c>
      <c r="G1713" s="3"/>
    </row>
    <row r="1714">
      <c r="A1714" s="3">
        <v>16.81</v>
      </c>
      <c r="G1714" s="3"/>
    </row>
    <row r="1715">
      <c r="A1715" s="3">
        <v>55.74</v>
      </c>
      <c r="G1715" s="3"/>
    </row>
    <row r="1716">
      <c r="A1716" s="3">
        <v>68.65</v>
      </c>
      <c r="G1716" s="3"/>
    </row>
    <row r="1717">
      <c r="A1717" s="3">
        <v>39.1</v>
      </c>
      <c r="G1717" s="3"/>
    </row>
    <row r="1718">
      <c r="A1718" s="3">
        <v>12.37</v>
      </c>
      <c r="G1718" s="3"/>
    </row>
    <row r="1719">
      <c r="A1719" s="3">
        <v>27.02</v>
      </c>
      <c r="G1719" s="3"/>
    </row>
    <row r="1720">
      <c r="A1720" s="3">
        <v>3.67</v>
      </c>
      <c r="G1720" s="3"/>
    </row>
    <row r="1721">
      <c r="A1721" s="3">
        <v>14.02</v>
      </c>
      <c r="G1721" s="3"/>
    </row>
    <row r="1722">
      <c r="A1722" s="3">
        <v>40.89</v>
      </c>
      <c r="G1722" s="3"/>
    </row>
    <row r="1723">
      <c r="A1723" s="3">
        <v>15.68</v>
      </c>
      <c r="G1723" s="3"/>
    </row>
    <row r="1724">
      <c r="A1724" s="3">
        <v>18.89</v>
      </c>
      <c r="G1724" s="3"/>
    </row>
    <row r="1725">
      <c r="A1725" s="3">
        <v>16.09</v>
      </c>
      <c r="G1725" s="3"/>
    </row>
    <row r="1726">
      <c r="A1726" s="3">
        <v>38.92</v>
      </c>
      <c r="G1726" s="3"/>
    </row>
    <row r="1727">
      <c r="A1727" s="3">
        <v>11.79</v>
      </c>
      <c r="G1727" s="3"/>
    </row>
    <row r="1728">
      <c r="A1728" s="3">
        <v>11.96</v>
      </c>
      <c r="G1728" s="3"/>
    </row>
    <row r="1729">
      <c r="A1729" s="3">
        <v>36.51</v>
      </c>
      <c r="G1729" s="3"/>
    </row>
    <row r="1730">
      <c r="A1730" s="3">
        <v>53.79</v>
      </c>
      <c r="G1730" s="3"/>
    </row>
    <row r="1731">
      <c r="A1731" s="3">
        <v>4.05</v>
      </c>
      <c r="G1731" s="3"/>
    </row>
    <row r="1732">
      <c r="A1732" s="3">
        <v>52.58</v>
      </c>
      <c r="G1732" s="3"/>
    </row>
    <row r="1733">
      <c r="A1733" s="3">
        <v>33.28</v>
      </c>
      <c r="G1733" s="3"/>
    </row>
    <row r="1734">
      <c r="A1734" s="3">
        <v>32.05</v>
      </c>
      <c r="G1734" s="3"/>
    </row>
    <row r="1735">
      <c r="A1735" s="3">
        <v>10.61</v>
      </c>
      <c r="G1735" s="3"/>
    </row>
    <row r="1736">
      <c r="A1736" s="3">
        <v>38.54</v>
      </c>
      <c r="G1736" s="3"/>
    </row>
    <row r="1737">
      <c r="A1737" s="3">
        <v>67.87</v>
      </c>
      <c r="G1737" s="3"/>
    </row>
    <row r="1738">
      <c r="A1738" s="3">
        <v>11.42</v>
      </c>
      <c r="G1738" s="3"/>
    </row>
    <row r="1739">
      <c r="A1739" s="3">
        <v>51.65</v>
      </c>
      <c r="G1739" s="3"/>
    </row>
    <row r="1740">
      <c r="A1740" s="3">
        <v>10.75</v>
      </c>
      <c r="G1740" s="3"/>
    </row>
    <row r="1741">
      <c r="A1741" s="3">
        <v>11.97</v>
      </c>
      <c r="G1741" s="3"/>
    </row>
    <row r="1742">
      <c r="A1742" s="3">
        <v>10.89</v>
      </c>
      <c r="G1742" s="3"/>
    </row>
    <row r="1743">
      <c r="A1743" s="3">
        <v>30.89</v>
      </c>
      <c r="G1743" s="3"/>
    </row>
    <row r="1744">
      <c r="A1744" s="3">
        <v>28.75</v>
      </c>
      <c r="G1744" s="3"/>
    </row>
    <row r="1745">
      <c r="A1745" s="3">
        <v>10.47</v>
      </c>
      <c r="G1745" s="3"/>
    </row>
    <row r="1746">
      <c r="A1746" s="3">
        <v>13.47</v>
      </c>
      <c r="G1746" s="3"/>
    </row>
    <row r="1747">
      <c r="A1747" s="3">
        <v>14.41</v>
      </c>
      <c r="G1747" s="3"/>
    </row>
    <row r="1748">
      <c r="A1748" s="3">
        <v>10.81</v>
      </c>
      <c r="G1748" s="3"/>
    </row>
    <row r="1749">
      <c r="A1749" s="3">
        <v>2.2</v>
      </c>
      <c r="G1749" s="3"/>
    </row>
    <row r="1750">
      <c r="A1750" s="3">
        <v>39.28</v>
      </c>
      <c r="G1750" s="3"/>
    </row>
    <row r="1751">
      <c r="A1751" s="3">
        <v>21.35</v>
      </c>
      <c r="G1751" s="3"/>
    </row>
    <row r="1752">
      <c r="A1752" s="3">
        <v>49.32</v>
      </c>
      <c r="G1752" s="3"/>
    </row>
    <row r="1753">
      <c r="A1753" s="3">
        <v>14.92</v>
      </c>
      <c r="G1753" s="3"/>
    </row>
    <row r="1754">
      <c r="A1754" s="3">
        <v>7.16</v>
      </c>
      <c r="G1754" s="3"/>
    </row>
    <row r="1755">
      <c r="A1755" s="3">
        <v>14.41</v>
      </c>
      <c r="G1755" s="3"/>
    </row>
    <row r="1756">
      <c r="A1756" s="3">
        <v>32.38</v>
      </c>
      <c r="G1756" s="3"/>
    </row>
    <row r="1757">
      <c r="A1757" s="3">
        <v>12.93</v>
      </c>
      <c r="G1757" s="3"/>
    </row>
    <row r="1758">
      <c r="A1758" s="3">
        <v>10.49</v>
      </c>
      <c r="G1758" s="3"/>
    </row>
    <row r="1759">
      <c r="A1759" s="3">
        <v>15.54</v>
      </c>
      <c r="G1759" s="3"/>
    </row>
    <row r="1760">
      <c r="A1760" s="3">
        <v>69.83</v>
      </c>
      <c r="G1760" s="3"/>
    </row>
    <row r="1761">
      <c r="A1761" s="3">
        <v>14.44</v>
      </c>
      <c r="G1761" s="3"/>
    </row>
    <row r="1762">
      <c r="A1762" s="3">
        <v>14.68</v>
      </c>
      <c r="G1762" s="3"/>
    </row>
    <row r="1763">
      <c r="A1763" s="3">
        <v>25.57</v>
      </c>
      <c r="G1763" s="3"/>
    </row>
    <row r="1764">
      <c r="A1764" s="3">
        <v>34.98</v>
      </c>
      <c r="G1764" s="3"/>
    </row>
    <row r="1765">
      <c r="A1765" s="3">
        <v>14.25</v>
      </c>
      <c r="G1765" s="3"/>
    </row>
    <row r="1766">
      <c r="A1766" s="3">
        <v>10.73</v>
      </c>
      <c r="G1766" s="3"/>
    </row>
    <row r="1767">
      <c r="A1767" s="3">
        <v>47.12</v>
      </c>
      <c r="G1767" s="3"/>
    </row>
    <row r="1768">
      <c r="A1768" s="3">
        <v>73.96</v>
      </c>
      <c r="G1768" s="3"/>
    </row>
    <row r="1769">
      <c r="A1769" s="3">
        <v>72.92</v>
      </c>
      <c r="G1769" s="3"/>
    </row>
    <row r="1770">
      <c r="A1770" s="3">
        <v>15.86</v>
      </c>
      <c r="G1770" s="3"/>
    </row>
    <row r="1771">
      <c r="A1771" s="3">
        <v>14.92</v>
      </c>
      <c r="G1771" s="3"/>
    </row>
    <row r="1772">
      <c r="A1772" s="3">
        <v>76.21</v>
      </c>
      <c r="G1772" s="3"/>
    </row>
    <row r="1773">
      <c r="A1773" s="3">
        <v>52.94</v>
      </c>
      <c r="G1773" s="3"/>
    </row>
    <row r="1774">
      <c r="A1774" s="3">
        <v>29.15</v>
      </c>
      <c r="G1774" s="3"/>
    </row>
    <row r="1775">
      <c r="A1775" s="3">
        <v>3.68</v>
      </c>
      <c r="G1775" s="3"/>
    </row>
    <row r="1776">
      <c r="A1776" s="3">
        <v>12.52</v>
      </c>
      <c r="G1776" s="3"/>
    </row>
    <row r="1777">
      <c r="A1777" s="3">
        <v>4.91</v>
      </c>
      <c r="G1777" s="3"/>
    </row>
    <row r="1778">
      <c r="A1778" s="3">
        <v>10.49</v>
      </c>
      <c r="G1778" s="3"/>
    </row>
    <row r="1779">
      <c r="A1779" s="3">
        <v>31.87</v>
      </c>
      <c r="G1779" s="3"/>
    </row>
    <row r="1780">
      <c r="A1780" s="3">
        <v>19.48</v>
      </c>
      <c r="G1780" s="3"/>
    </row>
    <row r="1781">
      <c r="A1781" s="3">
        <v>32.44</v>
      </c>
      <c r="G1781" s="3"/>
    </row>
    <row r="1782">
      <c r="A1782" s="3">
        <v>11.32</v>
      </c>
      <c r="G1782" s="3"/>
    </row>
    <row r="1783">
      <c r="A1783" s="3">
        <v>13.55</v>
      </c>
      <c r="G1783" s="3"/>
    </row>
    <row r="1784">
      <c r="A1784" s="3">
        <v>30.74</v>
      </c>
      <c r="G1784" s="3"/>
    </row>
    <row r="1785">
      <c r="A1785" s="3">
        <v>18.65</v>
      </c>
      <c r="G1785" s="3"/>
    </row>
    <row r="1786">
      <c r="A1786" s="3">
        <v>11.91</v>
      </c>
      <c r="G1786" s="3"/>
    </row>
    <row r="1787">
      <c r="A1787" s="3">
        <v>19.52</v>
      </c>
      <c r="G1787" s="3"/>
    </row>
    <row r="1788">
      <c r="A1788" s="3">
        <v>20.33</v>
      </c>
      <c r="G1788" s="3"/>
    </row>
    <row r="1789">
      <c r="A1789" s="3">
        <v>28.17</v>
      </c>
      <c r="G1789" s="3"/>
    </row>
    <row r="1790">
      <c r="A1790" s="3">
        <v>14.58</v>
      </c>
      <c r="G1790" s="3"/>
    </row>
    <row r="1791">
      <c r="A1791" s="3">
        <v>24.99</v>
      </c>
      <c r="G1791" s="3"/>
    </row>
    <row r="1792">
      <c r="A1792" s="3">
        <v>12.18</v>
      </c>
      <c r="G1792" s="3"/>
    </row>
    <row r="1793">
      <c r="A1793" s="3">
        <v>39.54</v>
      </c>
      <c r="G1793" s="3"/>
    </row>
    <row r="1794">
      <c r="A1794" s="3">
        <v>17.05</v>
      </c>
      <c r="G1794" s="3"/>
    </row>
    <row r="1795">
      <c r="A1795" s="3">
        <v>14.26</v>
      </c>
      <c r="G1795" s="3"/>
    </row>
    <row r="1796">
      <c r="A1796" s="3">
        <v>10.54</v>
      </c>
      <c r="G1796" s="3"/>
    </row>
    <row r="1797">
      <c r="A1797" s="3">
        <v>19.03</v>
      </c>
      <c r="G1797" s="3"/>
    </row>
    <row r="1798">
      <c r="A1798" s="3">
        <v>14.15</v>
      </c>
      <c r="G1798" s="3"/>
    </row>
    <row r="1799">
      <c r="A1799" s="3">
        <v>14.19</v>
      </c>
      <c r="G1799" s="3"/>
    </row>
    <row r="1800">
      <c r="A1800" s="3">
        <v>17.04</v>
      </c>
      <c r="G1800" s="3"/>
    </row>
    <row r="1801">
      <c r="A1801" s="3">
        <v>10.6</v>
      </c>
      <c r="G1801" s="3"/>
    </row>
    <row r="1802">
      <c r="A1802" s="3">
        <v>12.73</v>
      </c>
      <c r="G1802" s="3"/>
    </row>
    <row r="1803">
      <c r="A1803" s="3">
        <v>34.94</v>
      </c>
      <c r="G1803" s="3"/>
    </row>
    <row r="1804">
      <c r="A1804" s="3">
        <v>63.2</v>
      </c>
      <c r="G1804" s="3"/>
    </row>
    <row r="1805">
      <c r="A1805" s="3">
        <v>18.45</v>
      </c>
      <c r="G1805" s="3"/>
    </row>
    <row r="1806">
      <c r="A1806" s="3">
        <v>27.53</v>
      </c>
      <c r="G1806" s="3"/>
    </row>
    <row r="1807">
      <c r="A1807" s="3">
        <v>19.28</v>
      </c>
      <c r="G1807" s="3"/>
    </row>
    <row r="1808">
      <c r="A1808" s="3">
        <v>31.67</v>
      </c>
      <c r="G1808" s="3"/>
    </row>
    <row r="1809">
      <c r="A1809" s="3">
        <v>13.02</v>
      </c>
      <c r="G1809" s="3"/>
    </row>
    <row r="1810">
      <c r="A1810" s="3">
        <v>5.21</v>
      </c>
      <c r="G1810" s="3"/>
    </row>
    <row r="1811">
      <c r="A1811" s="3">
        <v>3.09</v>
      </c>
      <c r="G1811" s="3"/>
    </row>
    <row r="1812">
      <c r="A1812" s="3">
        <v>23.51</v>
      </c>
      <c r="G1812" s="3"/>
    </row>
    <row r="1813">
      <c r="A1813" s="3">
        <v>33.86</v>
      </c>
      <c r="G1813" s="3"/>
    </row>
    <row r="1814">
      <c r="A1814" s="3">
        <v>19.8</v>
      </c>
      <c r="G1814" s="3"/>
    </row>
    <row r="1815">
      <c r="A1815" s="3">
        <v>46.22</v>
      </c>
      <c r="G1815" s="3"/>
    </row>
    <row r="1816">
      <c r="A1816" s="3">
        <v>51.91</v>
      </c>
      <c r="G1816" s="3"/>
    </row>
    <row r="1817">
      <c r="A1817" s="3">
        <v>69.63</v>
      </c>
      <c r="G1817" s="3"/>
    </row>
    <row r="1818">
      <c r="A1818" s="3">
        <v>18.43</v>
      </c>
      <c r="G1818" s="3"/>
    </row>
    <row r="1819">
      <c r="A1819" s="3">
        <v>43.74</v>
      </c>
      <c r="G1819" s="3"/>
    </row>
    <row r="1820">
      <c r="A1820" s="3">
        <v>30.03</v>
      </c>
      <c r="G1820" s="3"/>
    </row>
    <row r="1821">
      <c r="A1821" s="3">
        <v>60.53</v>
      </c>
      <c r="G1821" s="3"/>
    </row>
    <row r="1822">
      <c r="A1822" s="3">
        <v>25.38</v>
      </c>
      <c r="G1822" s="3"/>
    </row>
    <row r="1823">
      <c r="A1823" s="3">
        <v>15.88</v>
      </c>
      <c r="G1823" s="3"/>
    </row>
    <row r="1824">
      <c r="A1824" s="3">
        <v>14.18</v>
      </c>
      <c r="G1824" s="3"/>
    </row>
    <row r="1825">
      <c r="A1825" s="3">
        <v>36.32</v>
      </c>
      <c r="G1825" s="3"/>
    </row>
    <row r="1826">
      <c r="A1826" s="3">
        <v>3.31</v>
      </c>
      <c r="G1826" s="3"/>
    </row>
    <row r="1827">
      <c r="A1827" s="3">
        <v>64.85</v>
      </c>
      <c r="G1827" s="3"/>
    </row>
    <row r="1828">
      <c r="A1828" s="3">
        <v>1.96</v>
      </c>
      <c r="G1828" s="3"/>
    </row>
    <row r="1829">
      <c r="A1829" s="3">
        <v>31.25</v>
      </c>
      <c r="G1829" s="3"/>
    </row>
    <row r="1830">
      <c r="A1830" s="3">
        <v>16.94</v>
      </c>
      <c r="G1830" s="3"/>
    </row>
    <row r="1831">
      <c r="A1831" s="3">
        <v>12.09</v>
      </c>
      <c r="G1831" s="3"/>
    </row>
    <row r="1832">
      <c r="A1832" s="3">
        <v>30.64</v>
      </c>
      <c r="G1832" s="3"/>
    </row>
    <row r="1833">
      <c r="A1833" s="3">
        <v>18.65</v>
      </c>
      <c r="G1833" s="3"/>
    </row>
    <row r="1834">
      <c r="A1834" s="3">
        <v>31.34</v>
      </c>
      <c r="G1834" s="3"/>
    </row>
    <row r="1835">
      <c r="A1835" s="3">
        <v>1.94</v>
      </c>
      <c r="G1835" s="3"/>
    </row>
    <row r="1836">
      <c r="A1836" s="3">
        <v>13.3</v>
      </c>
      <c r="G1836" s="3"/>
    </row>
    <row r="1837">
      <c r="A1837" s="3">
        <v>12.6</v>
      </c>
      <c r="G1837" s="3"/>
    </row>
    <row r="1838">
      <c r="A1838" s="3">
        <v>13.9</v>
      </c>
      <c r="G1838" s="3"/>
    </row>
    <row r="1839">
      <c r="A1839" s="3">
        <v>15.2</v>
      </c>
      <c r="G1839" s="3"/>
    </row>
    <row r="1840">
      <c r="A1840" s="3">
        <v>37.22</v>
      </c>
      <c r="G1840" s="3"/>
    </row>
    <row r="1841">
      <c r="A1841" s="3">
        <v>2.28</v>
      </c>
      <c r="G1841" s="3"/>
    </row>
    <row r="1842">
      <c r="A1842" s="3">
        <v>20.59</v>
      </c>
      <c r="G1842" s="3"/>
    </row>
    <row r="1843">
      <c r="A1843" s="3">
        <v>16.39</v>
      </c>
      <c r="G1843" s="3"/>
    </row>
    <row r="1844">
      <c r="A1844" s="3">
        <v>22.44</v>
      </c>
      <c r="G1844" s="3"/>
    </row>
    <row r="1845">
      <c r="A1845" s="3">
        <v>31.24</v>
      </c>
      <c r="G1845" s="3"/>
    </row>
    <row r="1846">
      <c r="A1846" s="3">
        <v>29.23</v>
      </c>
      <c r="G1846" s="3"/>
    </row>
    <row r="1847">
      <c r="A1847" s="3">
        <v>76.7</v>
      </c>
      <c r="G1847" s="3"/>
    </row>
    <row r="1848">
      <c r="A1848" s="3">
        <v>43.62</v>
      </c>
      <c r="G1848" s="3"/>
    </row>
    <row r="1849">
      <c r="A1849" s="3">
        <v>30.86</v>
      </c>
      <c r="G1849" s="3"/>
    </row>
    <row r="1850">
      <c r="A1850" s="3">
        <v>40.62</v>
      </c>
      <c r="G1850" s="3"/>
    </row>
    <row r="1851">
      <c r="A1851" s="3">
        <v>12.0</v>
      </c>
      <c r="G1851" s="3"/>
    </row>
    <row r="1852">
      <c r="A1852" s="3">
        <v>25.78</v>
      </c>
      <c r="G1852" s="3"/>
    </row>
    <row r="1853">
      <c r="A1853" s="3">
        <v>10.57</v>
      </c>
      <c r="G1853" s="3"/>
    </row>
    <row r="1854">
      <c r="A1854" s="3">
        <v>19.6</v>
      </c>
      <c r="G1854" s="3"/>
    </row>
    <row r="1855">
      <c r="A1855" s="3">
        <v>10.93</v>
      </c>
      <c r="G1855" s="3"/>
    </row>
    <row r="1856">
      <c r="A1856" s="3">
        <v>12.68</v>
      </c>
      <c r="G1856" s="3"/>
    </row>
    <row r="1857">
      <c r="A1857" s="3">
        <v>15.23</v>
      </c>
      <c r="G1857" s="3"/>
    </row>
    <row r="1858">
      <c r="A1858" s="3">
        <v>11.85</v>
      </c>
      <c r="G1858" s="3"/>
    </row>
    <row r="1859">
      <c r="A1859" s="3">
        <v>21.57</v>
      </c>
      <c r="G1859" s="3"/>
    </row>
    <row r="1860">
      <c r="A1860" s="3">
        <v>15.45</v>
      </c>
      <c r="G1860" s="3"/>
    </row>
    <row r="1861">
      <c r="A1861" s="3">
        <v>41.96</v>
      </c>
      <c r="G1861" s="3"/>
    </row>
    <row r="1862">
      <c r="A1862" s="3">
        <v>14.47</v>
      </c>
      <c r="G1862" s="3"/>
    </row>
    <row r="1863">
      <c r="A1863" s="3">
        <v>79.47</v>
      </c>
      <c r="G1863" s="3"/>
    </row>
    <row r="1864">
      <c r="A1864" s="3">
        <v>21.53</v>
      </c>
      <c r="G1864" s="3"/>
    </row>
    <row r="1865">
      <c r="A1865" s="3">
        <v>2.05</v>
      </c>
      <c r="G1865" s="3"/>
    </row>
    <row r="1866">
      <c r="A1866" s="3">
        <v>10.93</v>
      </c>
      <c r="G1866" s="3"/>
    </row>
    <row r="1867">
      <c r="A1867" s="3">
        <v>27.63</v>
      </c>
      <c r="G1867" s="3"/>
    </row>
    <row r="1868">
      <c r="A1868" s="3">
        <v>53.78</v>
      </c>
      <c r="G1868" s="3"/>
    </row>
    <row r="1869">
      <c r="A1869" s="3">
        <v>28.15</v>
      </c>
      <c r="G1869" s="3"/>
    </row>
    <row r="1870">
      <c r="A1870" s="3">
        <v>14.42</v>
      </c>
      <c r="G1870" s="3"/>
    </row>
    <row r="1871">
      <c r="A1871" s="3">
        <v>31.15</v>
      </c>
      <c r="G1871" s="3"/>
    </row>
    <row r="1872">
      <c r="A1872" s="3">
        <v>42.9</v>
      </c>
      <c r="G1872" s="3"/>
    </row>
    <row r="1873">
      <c r="A1873" s="3">
        <v>37.38</v>
      </c>
      <c r="G1873" s="3"/>
    </row>
    <row r="1874">
      <c r="A1874" s="3">
        <v>14.78</v>
      </c>
      <c r="G1874" s="3"/>
    </row>
    <row r="1875">
      <c r="A1875" s="3">
        <v>32.67</v>
      </c>
      <c r="G1875" s="3"/>
    </row>
    <row r="1876">
      <c r="A1876" s="3">
        <v>2.93</v>
      </c>
      <c r="G1876" s="3"/>
    </row>
    <row r="1877">
      <c r="A1877" s="3">
        <v>68.85</v>
      </c>
      <c r="G1877" s="3"/>
    </row>
    <row r="1878">
      <c r="A1878" s="3">
        <v>10.32</v>
      </c>
      <c r="G1878" s="3"/>
    </row>
    <row r="1879">
      <c r="A1879" s="3">
        <v>59.32</v>
      </c>
      <c r="G1879" s="3"/>
    </row>
    <row r="1880">
      <c r="A1880" s="3">
        <v>14.0</v>
      </c>
      <c r="G1880" s="3"/>
    </row>
    <row r="1881">
      <c r="A1881" s="3">
        <v>31.46</v>
      </c>
      <c r="G1881" s="3"/>
    </row>
    <row r="1882">
      <c r="A1882" s="3">
        <v>27.35</v>
      </c>
      <c r="G1882" s="3"/>
    </row>
    <row r="1883">
      <c r="A1883" s="3">
        <v>27.32</v>
      </c>
      <c r="G1883" s="3"/>
    </row>
    <row r="1884">
      <c r="A1884" s="3">
        <v>24.93</v>
      </c>
      <c r="G1884" s="3"/>
    </row>
    <row r="1885">
      <c r="A1885" s="3">
        <v>16.89</v>
      </c>
      <c r="G1885" s="3"/>
    </row>
    <row r="1886">
      <c r="A1886" s="3">
        <v>14.71</v>
      </c>
      <c r="G1886" s="3"/>
    </row>
    <row r="1887">
      <c r="A1887" s="3">
        <v>14.96</v>
      </c>
      <c r="G1887" s="3"/>
    </row>
    <row r="1888">
      <c r="A1888" s="3">
        <v>11.71</v>
      </c>
      <c r="G1888" s="3"/>
    </row>
    <row r="1889">
      <c r="A1889" s="3">
        <v>26.62</v>
      </c>
      <c r="G1889" s="3"/>
    </row>
    <row r="1890">
      <c r="A1890" s="3">
        <v>14.78</v>
      </c>
      <c r="G1890" s="3"/>
    </row>
    <row r="1891">
      <c r="A1891" s="3">
        <v>10.99</v>
      </c>
      <c r="G1891" s="3"/>
    </row>
    <row r="1892">
      <c r="A1892" s="3">
        <v>14.26</v>
      </c>
      <c r="G1892" s="3"/>
    </row>
    <row r="1893">
      <c r="A1893" s="3">
        <v>25.34</v>
      </c>
      <c r="G1893" s="3"/>
    </row>
    <row r="1894">
      <c r="A1894" s="3">
        <v>5.36</v>
      </c>
      <c r="G1894" s="3"/>
    </row>
    <row r="1895">
      <c r="A1895" s="3">
        <v>52.79</v>
      </c>
      <c r="G1895" s="3"/>
    </row>
    <row r="1896">
      <c r="A1896" s="3">
        <v>12.26</v>
      </c>
      <c r="G1896" s="3"/>
    </row>
    <row r="1897">
      <c r="A1897" s="3">
        <v>26.01</v>
      </c>
      <c r="G1897" s="3"/>
    </row>
    <row r="1898">
      <c r="A1898" s="3">
        <v>11.81</v>
      </c>
      <c r="G1898" s="3"/>
    </row>
    <row r="1899">
      <c r="A1899" s="3">
        <v>33.32</v>
      </c>
      <c r="G1899" s="3"/>
    </row>
    <row r="1900">
      <c r="A1900" s="3">
        <v>12.13</v>
      </c>
      <c r="G1900" s="3"/>
    </row>
    <row r="1901">
      <c r="A1901" s="3">
        <v>13.22</v>
      </c>
      <c r="G1901" s="3"/>
    </row>
    <row r="1902">
      <c r="A1902" s="3">
        <v>10.24</v>
      </c>
      <c r="G1902" s="3"/>
    </row>
    <row r="1903">
      <c r="A1903" s="3">
        <v>10.26</v>
      </c>
      <c r="G1903" s="3"/>
    </row>
    <row r="1904">
      <c r="A1904" s="3">
        <v>27.19</v>
      </c>
      <c r="G1904" s="3"/>
    </row>
    <row r="1905">
      <c r="A1905" s="3">
        <v>15.24</v>
      </c>
      <c r="G1905" s="3"/>
    </row>
    <row r="1906">
      <c r="A1906" s="3">
        <v>27.42</v>
      </c>
      <c r="G1906" s="3"/>
    </row>
    <row r="1907">
      <c r="A1907" s="3">
        <v>29.78</v>
      </c>
      <c r="G1907" s="3"/>
    </row>
    <row r="1908">
      <c r="A1908" s="3">
        <v>10.44</v>
      </c>
      <c r="G1908" s="3"/>
    </row>
    <row r="1909">
      <c r="A1909" s="3">
        <v>12.13</v>
      </c>
      <c r="G1909" s="3"/>
    </row>
    <row r="1910">
      <c r="A1910" s="3">
        <v>11.64</v>
      </c>
      <c r="G1910" s="3"/>
    </row>
    <row r="1911">
      <c r="A1911" s="3">
        <v>11.45</v>
      </c>
      <c r="G1911" s="3"/>
    </row>
    <row r="1912">
      <c r="A1912" s="3">
        <v>20.23</v>
      </c>
      <c r="G1912" s="3"/>
    </row>
    <row r="1913">
      <c r="A1913" s="3">
        <v>14.12</v>
      </c>
      <c r="G1913" s="3"/>
    </row>
    <row r="1914">
      <c r="A1914" s="3">
        <v>35.22</v>
      </c>
      <c r="G1914" s="3"/>
    </row>
    <row r="1915">
      <c r="A1915" s="3">
        <v>49.05</v>
      </c>
      <c r="G1915" s="3"/>
    </row>
    <row r="1916">
      <c r="A1916" s="3">
        <v>13.7</v>
      </c>
      <c r="G1916" s="3"/>
    </row>
    <row r="1917">
      <c r="A1917" s="3">
        <v>27.16</v>
      </c>
      <c r="G1917" s="3"/>
    </row>
    <row r="1918">
      <c r="A1918" s="3">
        <v>12.67</v>
      </c>
      <c r="G1918" s="3"/>
    </row>
    <row r="1919">
      <c r="A1919" s="3">
        <v>9.46</v>
      </c>
      <c r="G1919" s="3"/>
    </row>
    <row r="1920">
      <c r="A1920" s="3">
        <v>14.06</v>
      </c>
      <c r="G1920" s="3"/>
    </row>
    <row r="1921">
      <c r="A1921" s="3">
        <v>18.28</v>
      </c>
      <c r="G1921" s="3"/>
    </row>
    <row r="1922">
      <c r="A1922" s="3">
        <v>31.67</v>
      </c>
      <c r="G1922" s="3"/>
    </row>
    <row r="1923">
      <c r="A1923" s="3">
        <v>22.18</v>
      </c>
      <c r="G1923" s="3"/>
    </row>
    <row r="1924">
      <c r="A1924" s="3">
        <v>24.73</v>
      </c>
      <c r="G1924" s="3"/>
    </row>
    <row r="1925">
      <c r="A1925" s="3">
        <v>16.25</v>
      </c>
      <c r="G1925" s="3"/>
    </row>
    <row r="1926">
      <c r="A1926" s="3">
        <v>26.5</v>
      </c>
      <c r="G1926" s="3"/>
    </row>
    <row r="1927">
      <c r="A1927" s="3">
        <v>32.7</v>
      </c>
      <c r="G1927" s="3"/>
    </row>
    <row r="1928">
      <c r="A1928" s="3">
        <v>11.37</v>
      </c>
      <c r="G1928" s="3"/>
    </row>
    <row r="1929">
      <c r="A1929" s="3">
        <v>76.07</v>
      </c>
      <c r="G1929" s="3"/>
    </row>
    <row r="1930">
      <c r="A1930" s="3">
        <v>15.72</v>
      </c>
      <c r="G1930" s="3"/>
    </row>
    <row r="1931">
      <c r="A1931" s="3">
        <v>10.63</v>
      </c>
      <c r="G1931" s="3"/>
    </row>
    <row r="1932">
      <c r="A1932" s="3">
        <v>45.04</v>
      </c>
      <c r="G1932" s="3"/>
    </row>
    <row r="1933">
      <c r="A1933" s="3">
        <v>22.82</v>
      </c>
      <c r="G1933" s="3"/>
    </row>
    <row r="1934">
      <c r="A1934" s="3">
        <v>28.01</v>
      </c>
      <c r="G1934" s="3"/>
    </row>
    <row r="1935">
      <c r="A1935" s="3">
        <v>26.4</v>
      </c>
      <c r="G1935" s="3"/>
    </row>
    <row r="1936">
      <c r="A1936" s="3">
        <v>10.24</v>
      </c>
      <c r="G1936" s="3"/>
    </row>
    <row r="1937">
      <c r="A1937" s="3">
        <v>30.42</v>
      </c>
      <c r="G1937" s="3"/>
    </row>
    <row r="1938">
      <c r="A1938" s="3">
        <v>10.53</v>
      </c>
      <c r="G1938" s="3"/>
    </row>
    <row r="1939">
      <c r="A1939" s="3">
        <v>6.78</v>
      </c>
      <c r="G1939" s="3"/>
    </row>
    <row r="1940">
      <c r="A1940" s="3">
        <v>23.47</v>
      </c>
      <c r="G1940" s="3"/>
    </row>
    <row r="1941">
      <c r="A1941" s="3">
        <v>13.62</v>
      </c>
      <c r="G1941" s="3"/>
    </row>
    <row r="1942">
      <c r="A1942" s="3">
        <v>2.93</v>
      </c>
      <c r="G1942" s="3"/>
    </row>
    <row r="1943">
      <c r="A1943" s="3">
        <v>19.8</v>
      </c>
      <c r="G1943" s="3"/>
    </row>
    <row r="1944">
      <c r="A1944" s="3">
        <v>4.3</v>
      </c>
      <c r="G1944" s="3"/>
    </row>
    <row r="1945">
      <c r="A1945" s="3">
        <v>5.27</v>
      </c>
      <c r="G1945" s="3"/>
    </row>
    <row r="1946">
      <c r="A1946" s="3">
        <v>30.9</v>
      </c>
      <c r="G1946" s="3"/>
    </row>
    <row r="1947">
      <c r="A1947" s="3">
        <v>10.55</v>
      </c>
      <c r="G1947" s="3"/>
    </row>
    <row r="1948">
      <c r="A1948" s="3">
        <v>12.75</v>
      </c>
      <c r="G1948" s="3"/>
    </row>
    <row r="1949">
      <c r="A1949" s="3">
        <v>43.31</v>
      </c>
      <c r="G1949" s="3"/>
    </row>
    <row r="1950">
      <c r="A1950" s="3">
        <v>12.2</v>
      </c>
      <c r="G1950" s="3"/>
    </row>
    <row r="1951">
      <c r="A1951" s="3">
        <v>13.07</v>
      </c>
      <c r="G1951" s="3"/>
    </row>
    <row r="1952">
      <c r="A1952" s="3">
        <v>10.75</v>
      </c>
      <c r="G1952" s="3"/>
    </row>
    <row r="1953">
      <c r="A1953" s="3">
        <v>13.88</v>
      </c>
      <c r="G1953" s="3"/>
    </row>
    <row r="1954">
      <c r="A1954" s="3">
        <v>48.79</v>
      </c>
      <c r="G1954" s="3"/>
    </row>
    <row r="1955">
      <c r="A1955" s="3">
        <v>16.61</v>
      </c>
      <c r="G1955" s="3"/>
    </row>
    <row r="1956">
      <c r="A1956" s="3">
        <v>30.08</v>
      </c>
      <c r="G1956" s="3"/>
    </row>
    <row r="1957">
      <c r="A1957" s="3">
        <v>14.2</v>
      </c>
      <c r="G1957" s="3"/>
    </row>
    <row r="1958">
      <c r="A1958" s="3">
        <v>54.18</v>
      </c>
      <c r="G1958" s="3"/>
    </row>
    <row r="1959">
      <c r="A1959" s="3">
        <v>37.35</v>
      </c>
      <c r="G1959" s="3"/>
    </row>
    <row r="1960">
      <c r="A1960" s="3">
        <v>14.58</v>
      </c>
      <c r="G1960" s="3"/>
    </row>
    <row r="1961">
      <c r="A1961" s="3">
        <v>12.28</v>
      </c>
      <c r="G1961" s="3"/>
    </row>
    <row r="1962">
      <c r="A1962" s="3">
        <v>24.51</v>
      </c>
      <c r="G1962" s="3"/>
    </row>
    <row r="1963">
      <c r="A1963" s="3">
        <v>69.69</v>
      </c>
      <c r="G1963" s="3"/>
    </row>
    <row r="1964">
      <c r="A1964" s="3">
        <v>17.51</v>
      </c>
      <c r="G1964" s="3"/>
    </row>
    <row r="1965">
      <c r="A1965" s="3">
        <v>13.85</v>
      </c>
      <c r="G1965" s="3"/>
    </row>
    <row r="1966">
      <c r="A1966" s="3">
        <v>28.67</v>
      </c>
      <c r="G1966" s="3"/>
    </row>
    <row r="1967">
      <c r="A1967" s="3">
        <v>14.74</v>
      </c>
      <c r="G1967" s="3"/>
    </row>
    <row r="1968">
      <c r="A1968" s="3">
        <v>18.33</v>
      </c>
      <c r="G1968" s="3"/>
    </row>
    <row r="1969">
      <c r="A1969" s="3">
        <v>56.92</v>
      </c>
      <c r="G1969" s="3"/>
    </row>
    <row r="1970">
      <c r="A1970" s="3">
        <v>18.37</v>
      </c>
      <c r="G1970" s="3"/>
    </row>
    <row r="1971">
      <c r="A1971" s="3">
        <v>15.16</v>
      </c>
      <c r="G1971" s="3"/>
    </row>
    <row r="1972">
      <c r="A1972" s="3">
        <v>37.22</v>
      </c>
      <c r="G1972" s="3"/>
    </row>
    <row r="1973">
      <c r="A1973" s="3">
        <v>60.53</v>
      </c>
      <c r="G1973" s="3"/>
    </row>
    <row r="1974">
      <c r="A1974" s="3">
        <v>39.31</v>
      </c>
      <c r="G1974" s="3"/>
    </row>
    <row r="1975">
      <c r="A1975" s="3">
        <v>43.82</v>
      </c>
      <c r="G1975" s="3"/>
    </row>
    <row r="1976">
      <c r="A1976" s="3">
        <v>11.37</v>
      </c>
      <c r="G1976" s="3"/>
    </row>
    <row r="1977">
      <c r="A1977" s="3">
        <v>38.98</v>
      </c>
      <c r="G1977" s="3"/>
    </row>
    <row r="1978">
      <c r="A1978" s="3">
        <v>29.46</v>
      </c>
      <c r="G1978" s="3"/>
    </row>
    <row r="1979">
      <c r="A1979" s="3">
        <v>11.9</v>
      </c>
      <c r="G1979" s="3"/>
    </row>
    <row r="1980">
      <c r="A1980" s="3">
        <v>37.16</v>
      </c>
      <c r="G1980" s="3"/>
    </row>
    <row r="1981">
      <c r="A1981" s="3">
        <v>34.92</v>
      </c>
      <c r="G1981" s="3"/>
    </row>
    <row r="1982">
      <c r="A1982" s="3">
        <v>30.03</v>
      </c>
      <c r="G1982" s="3"/>
    </row>
    <row r="1983">
      <c r="A1983" s="3">
        <v>12.59</v>
      </c>
      <c r="G1983" s="3"/>
    </row>
    <row r="1984">
      <c r="A1984" s="3">
        <v>63.09</v>
      </c>
      <c r="G1984" s="3"/>
    </row>
    <row r="1985">
      <c r="A1985" s="3">
        <v>64.66</v>
      </c>
      <c r="G1985" s="3"/>
    </row>
    <row r="1986">
      <c r="A1986" s="3">
        <v>12.15</v>
      </c>
      <c r="G1986" s="3"/>
    </row>
    <row r="1987">
      <c r="A1987" s="3">
        <v>22.9</v>
      </c>
      <c r="G1987" s="3"/>
    </row>
    <row r="1988">
      <c r="A1988" s="3">
        <v>25.54</v>
      </c>
      <c r="G1988" s="3"/>
    </row>
    <row r="1989">
      <c r="A1989" s="3">
        <v>12.82</v>
      </c>
      <c r="G1989" s="3"/>
    </row>
    <row r="1990">
      <c r="A1990" s="3">
        <v>36.75</v>
      </c>
      <c r="G1990" s="3"/>
    </row>
    <row r="1991">
      <c r="A1991" s="3">
        <v>29.02</v>
      </c>
      <c r="G1991" s="3"/>
    </row>
    <row r="1992">
      <c r="A1992" s="3">
        <v>12.3</v>
      </c>
      <c r="G1992" s="3"/>
    </row>
    <row r="1993">
      <c r="A1993" s="3">
        <v>27.73</v>
      </c>
      <c r="G1993" s="3"/>
    </row>
    <row r="1994">
      <c r="A1994" s="3">
        <v>67.79</v>
      </c>
      <c r="G1994" s="3"/>
    </row>
    <row r="1995">
      <c r="A1995" s="3">
        <v>10.33</v>
      </c>
      <c r="G1995" s="3"/>
    </row>
    <row r="1996">
      <c r="A1996" s="3">
        <v>70.68</v>
      </c>
      <c r="G1996" s="3"/>
    </row>
    <row r="1997">
      <c r="A1997" s="3">
        <v>12.95</v>
      </c>
      <c r="G1997" s="3"/>
    </row>
    <row r="1998">
      <c r="A1998" s="3">
        <v>36.95</v>
      </c>
      <c r="G1998" s="3"/>
    </row>
    <row r="1999">
      <c r="A1999" s="3">
        <v>18.44</v>
      </c>
      <c r="G1999" s="3"/>
    </row>
    <row r="2000">
      <c r="A2000" s="3">
        <v>41.7</v>
      </c>
      <c r="G2000" s="3"/>
    </row>
    <row r="2001">
      <c r="A2001" s="3">
        <v>20.52</v>
      </c>
      <c r="G2001" s="3"/>
    </row>
    <row r="2002">
      <c r="A2002" s="3"/>
      <c r="G2002" s="3"/>
    </row>
    <row r="2003">
      <c r="A2003" s="3"/>
      <c r="G2003"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7.56"/>
    <col customWidth="1" min="2" max="2" width="17.33"/>
    <col customWidth="1" min="3" max="3" width="14.11"/>
    <col customWidth="1" min="4" max="4" width="23.44"/>
  </cols>
  <sheetData>
    <row r="1">
      <c r="A1" s="16" t="s">
        <v>242</v>
      </c>
    </row>
    <row r="2">
      <c r="A2" s="16" t="s">
        <v>243</v>
      </c>
      <c r="B2" s="17" t="s">
        <v>244</v>
      </c>
      <c r="C2" s="17" t="s">
        <v>245</v>
      </c>
      <c r="D2" s="17" t="s">
        <v>246</v>
      </c>
      <c r="E2" s="17"/>
      <c r="F2" s="17"/>
      <c r="G2" s="17"/>
      <c r="H2" s="17"/>
      <c r="I2" s="17"/>
      <c r="J2" s="17"/>
      <c r="K2" s="17"/>
      <c r="L2" s="17"/>
      <c r="M2" s="17"/>
      <c r="N2" s="17"/>
      <c r="O2" s="17"/>
      <c r="P2" s="17"/>
      <c r="Q2" s="17"/>
      <c r="R2" s="17"/>
      <c r="S2" s="17"/>
      <c r="T2" s="17"/>
      <c r="U2" s="17"/>
      <c r="V2" s="17"/>
      <c r="W2" s="17"/>
      <c r="X2" s="17"/>
      <c r="Y2" s="17"/>
      <c r="Z2" s="17"/>
    </row>
    <row r="3">
      <c r="A3" s="5">
        <v>1.0</v>
      </c>
      <c r="B3" s="6">
        <f>COUNTIF(mercado_acoes!I:I,A3)</f>
        <v>152</v>
      </c>
    </row>
    <row r="4">
      <c r="A4" s="5">
        <v>2.0</v>
      </c>
      <c r="B4" s="6">
        <f>COUNTIF(mercado_acoes!I:I,A4)</f>
        <v>172</v>
      </c>
    </row>
    <row r="5">
      <c r="A5" s="5">
        <v>3.0</v>
      </c>
      <c r="B5" s="6">
        <f>COUNTIF(mercado_acoes!I:I,A5)</f>
        <v>148</v>
      </c>
    </row>
    <row r="6">
      <c r="A6" s="5">
        <v>4.0</v>
      </c>
      <c r="B6" s="6">
        <f>COUNTIF(mercado_acoes!I:I,A6)</f>
        <v>169</v>
      </c>
    </row>
    <row r="7">
      <c r="A7" s="5">
        <v>5.0</v>
      </c>
      <c r="B7" s="6">
        <f>COUNTIF(mercado_acoes!I:I,A7)</f>
        <v>167</v>
      </c>
    </row>
    <row r="8">
      <c r="A8" s="5">
        <v>6.0</v>
      </c>
      <c r="B8" s="6">
        <f>COUNTIF(mercado_acoes!I:I,A8)</f>
        <v>172</v>
      </c>
    </row>
    <row r="9">
      <c r="A9" s="5">
        <v>7.0</v>
      </c>
      <c r="B9" s="6">
        <f>COUNTIF(mercado_acoes!I:I,A9)</f>
        <v>158</v>
      </c>
    </row>
    <row r="10">
      <c r="A10" s="5">
        <v>8.0</v>
      </c>
      <c r="B10" s="6">
        <f>COUNTIF(mercado_acoes!I:I,A10)</f>
        <v>180</v>
      </c>
    </row>
    <row r="11">
      <c r="A11" s="5">
        <v>9.0</v>
      </c>
      <c r="B11" s="6">
        <f>COUNTIF(mercado_acoes!I:I,A11)</f>
        <v>154</v>
      </c>
    </row>
    <row r="12">
      <c r="A12" s="5">
        <v>10.0</v>
      </c>
      <c r="B12" s="6">
        <f>COUNTIF(mercado_acoes!I:I,A12)</f>
        <v>156</v>
      </c>
    </row>
    <row r="13">
      <c r="A13" s="5">
        <v>11.0</v>
      </c>
      <c r="B13" s="6">
        <f>COUNTIF(mercado_acoes!I:I,A13)</f>
        <v>185</v>
      </c>
    </row>
    <row r="14">
      <c r="A14" s="5">
        <v>12.0</v>
      </c>
      <c r="B14" s="6">
        <f>COUNTIF(mercado_acoes!I:I,A14)</f>
        <v>187</v>
      </c>
      <c r="C14" s="6">
        <f>FORECAST(A14,B3:B13,A3:A13)</f>
        <v>172.0181818</v>
      </c>
      <c r="D14" s="6">
        <f>B14-C14</f>
        <v>14.98181818</v>
      </c>
    </row>
    <row r="15">
      <c r="A15" s="4"/>
    </row>
    <row r="16">
      <c r="A16" s="4"/>
    </row>
    <row r="17">
      <c r="A17" s="4"/>
    </row>
    <row r="18">
      <c r="A18" s="4"/>
    </row>
    <row r="19">
      <c r="A19" s="4"/>
    </row>
    <row r="20">
      <c r="A20" s="4"/>
    </row>
    <row r="21">
      <c r="A21" s="4"/>
    </row>
    <row r="22">
      <c r="A22" s="4"/>
    </row>
    <row r="23">
      <c r="A23" s="4"/>
    </row>
    <row r="24">
      <c r="A24" s="4"/>
    </row>
    <row r="25">
      <c r="A25" s="4"/>
    </row>
    <row r="26">
      <c r="A26" s="4"/>
    </row>
    <row r="27">
      <c r="A27" s="4"/>
    </row>
    <row r="28">
      <c r="A28" s="4"/>
    </row>
    <row r="29">
      <c r="A29" s="4"/>
    </row>
    <row r="30">
      <c r="A30" s="4"/>
    </row>
    <row r="31">
      <c r="A31" s="4"/>
    </row>
    <row r="32">
      <c r="A32" s="4"/>
    </row>
    <row r="33">
      <c r="A33" s="4"/>
    </row>
    <row r="34">
      <c r="A34" s="4"/>
    </row>
    <row r="35">
      <c r="A35" s="4"/>
    </row>
    <row r="36">
      <c r="A36" s="4"/>
    </row>
    <row r="37">
      <c r="A37" s="4"/>
    </row>
    <row r="38">
      <c r="A38" s="4"/>
    </row>
    <row r="39">
      <c r="A39" s="4"/>
    </row>
    <row r="40">
      <c r="A40" s="4"/>
    </row>
    <row r="41">
      <c r="A41" s="4"/>
    </row>
    <row r="42">
      <c r="A42" s="4"/>
    </row>
    <row r="43">
      <c r="A43" s="4"/>
    </row>
    <row r="44">
      <c r="A44" s="4"/>
    </row>
    <row r="45">
      <c r="A45" s="4"/>
    </row>
    <row r="46">
      <c r="A46" s="4"/>
    </row>
    <row r="47">
      <c r="A47" s="4"/>
    </row>
    <row r="48">
      <c r="A48" s="4"/>
    </row>
    <row r="49">
      <c r="A49" s="4"/>
    </row>
    <row r="50">
      <c r="A50" s="4"/>
    </row>
    <row r="51">
      <c r="A51" s="4"/>
    </row>
    <row r="52">
      <c r="A52" s="4"/>
    </row>
    <row r="53">
      <c r="A53" s="4"/>
    </row>
    <row r="54">
      <c r="A54" s="4"/>
    </row>
    <row r="55">
      <c r="A55" s="4"/>
    </row>
    <row r="56">
      <c r="A56" s="4"/>
    </row>
    <row r="57">
      <c r="A57" s="4"/>
    </row>
    <row r="58">
      <c r="A58" s="4"/>
    </row>
    <row r="59">
      <c r="A59" s="4"/>
    </row>
    <row r="60">
      <c r="A60" s="4"/>
    </row>
    <row r="61">
      <c r="A61" s="4"/>
    </row>
    <row r="62">
      <c r="A62" s="4"/>
    </row>
    <row r="63">
      <c r="A63" s="4"/>
    </row>
    <row r="64">
      <c r="A64" s="4"/>
    </row>
    <row r="65">
      <c r="A65" s="4"/>
    </row>
    <row r="66">
      <c r="A66" s="4"/>
    </row>
    <row r="67">
      <c r="A67" s="4"/>
    </row>
    <row r="68">
      <c r="A68" s="4"/>
    </row>
    <row r="69">
      <c r="A69" s="4"/>
    </row>
    <row r="70">
      <c r="A70" s="4"/>
    </row>
    <row r="71">
      <c r="A71" s="4"/>
    </row>
    <row r="72">
      <c r="A72" s="4"/>
    </row>
    <row r="73">
      <c r="A73" s="4"/>
    </row>
    <row r="74">
      <c r="A74" s="4"/>
    </row>
    <row r="75">
      <c r="A75" s="4"/>
    </row>
    <row r="76">
      <c r="A76" s="4"/>
    </row>
    <row r="77">
      <c r="A77" s="4"/>
    </row>
    <row r="78">
      <c r="A78" s="4"/>
    </row>
    <row r="79">
      <c r="A79" s="4"/>
    </row>
    <row r="80">
      <c r="A80" s="4"/>
    </row>
    <row r="81">
      <c r="A81" s="4"/>
    </row>
    <row r="82">
      <c r="A82" s="4"/>
    </row>
    <row r="83">
      <c r="A83" s="4"/>
    </row>
    <row r="84">
      <c r="A84" s="4"/>
    </row>
    <row r="85">
      <c r="A85" s="4"/>
    </row>
    <row r="86">
      <c r="A86" s="4"/>
    </row>
    <row r="87">
      <c r="A87" s="4"/>
    </row>
    <row r="88">
      <c r="A88" s="4"/>
    </row>
    <row r="89">
      <c r="A89" s="4"/>
    </row>
    <row r="90">
      <c r="A90" s="4"/>
    </row>
    <row r="91">
      <c r="A91" s="4"/>
    </row>
    <row r="92">
      <c r="A92" s="4"/>
    </row>
    <row r="93">
      <c r="A93" s="4"/>
    </row>
    <row r="94">
      <c r="A94" s="4"/>
    </row>
    <row r="95">
      <c r="A95" s="4"/>
    </row>
    <row r="96">
      <c r="A96" s="4"/>
    </row>
    <row r="97">
      <c r="A97" s="4"/>
    </row>
    <row r="98">
      <c r="A98" s="4"/>
    </row>
    <row r="99">
      <c r="A99" s="4"/>
    </row>
    <row r="100">
      <c r="A100" s="4"/>
    </row>
    <row r="101">
      <c r="A101" s="4"/>
    </row>
    <row r="102">
      <c r="A102" s="4"/>
    </row>
    <row r="103">
      <c r="A103" s="4"/>
    </row>
    <row r="104">
      <c r="A104" s="4"/>
    </row>
    <row r="105">
      <c r="A105" s="4"/>
    </row>
    <row r="106">
      <c r="A106" s="4"/>
    </row>
    <row r="107">
      <c r="A107" s="4"/>
    </row>
    <row r="108">
      <c r="A108" s="4"/>
    </row>
    <row r="109">
      <c r="A109" s="4"/>
    </row>
    <row r="110">
      <c r="A110" s="4"/>
    </row>
    <row r="111">
      <c r="A111" s="4"/>
    </row>
    <row r="112">
      <c r="A112" s="4"/>
    </row>
    <row r="113">
      <c r="A113" s="4"/>
    </row>
    <row r="114">
      <c r="A114" s="4"/>
    </row>
    <row r="115">
      <c r="A115" s="4"/>
    </row>
    <row r="116">
      <c r="A116" s="4"/>
    </row>
    <row r="117">
      <c r="A117" s="4"/>
    </row>
    <row r="118">
      <c r="A118" s="4"/>
    </row>
    <row r="119">
      <c r="A119" s="4"/>
    </row>
    <row r="120">
      <c r="A120" s="4"/>
    </row>
    <row r="121">
      <c r="A121" s="4"/>
    </row>
    <row r="122">
      <c r="A122" s="4"/>
    </row>
    <row r="123">
      <c r="A123" s="4"/>
    </row>
    <row r="124">
      <c r="A124" s="4"/>
    </row>
    <row r="125">
      <c r="A125" s="4"/>
    </row>
    <row r="126">
      <c r="A126" s="4"/>
    </row>
    <row r="127">
      <c r="A127" s="4"/>
    </row>
    <row r="128">
      <c r="A128" s="4"/>
    </row>
    <row r="129">
      <c r="A129" s="4"/>
    </row>
    <row r="130">
      <c r="A130" s="4"/>
    </row>
    <row r="131">
      <c r="A131" s="4"/>
    </row>
    <row r="132">
      <c r="A132" s="4"/>
    </row>
    <row r="133">
      <c r="A133" s="4"/>
    </row>
    <row r="134">
      <c r="A134" s="4"/>
    </row>
    <row r="135">
      <c r="A135" s="4"/>
    </row>
    <row r="136">
      <c r="A136" s="4"/>
    </row>
    <row r="137">
      <c r="A137" s="4"/>
    </row>
    <row r="138">
      <c r="A138" s="4"/>
    </row>
    <row r="139">
      <c r="A139" s="4"/>
    </row>
    <row r="140">
      <c r="A140" s="4"/>
    </row>
    <row r="141">
      <c r="A141" s="4"/>
    </row>
    <row r="142">
      <c r="A142" s="4"/>
    </row>
    <row r="143">
      <c r="A143" s="4"/>
    </row>
    <row r="144">
      <c r="A144" s="4"/>
    </row>
    <row r="145">
      <c r="A145" s="4"/>
    </row>
    <row r="146">
      <c r="A146" s="4"/>
    </row>
    <row r="147">
      <c r="A147" s="4"/>
    </row>
    <row r="148">
      <c r="A148" s="4"/>
    </row>
    <row r="149">
      <c r="A149" s="4"/>
    </row>
    <row r="150">
      <c r="A150" s="4"/>
    </row>
    <row r="151">
      <c r="A151" s="4"/>
    </row>
    <row r="152">
      <c r="A152" s="4"/>
    </row>
    <row r="153">
      <c r="A153" s="4"/>
    </row>
    <row r="154">
      <c r="A154" s="4"/>
    </row>
    <row r="155">
      <c r="A155" s="4"/>
    </row>
    <row r="156">
      <c r="A156" s="4"/>
    </row>
    <row r="157">
      <c r="A157" s="4"/>
    </row>
    <row r="158">
      <c r="A158" s="4"/>
    </row>
    <row r="159">
      <c r="A159" s="4"/>
    </row>
    <row r="160">
      <c r="A160" s="4"/>
    </row>
    <row r="161">
      <c r="A161" s="4"/>
    </row>
    <row r="162">
      <c r="A162" s="4"/>
    </row>
    <row r="163">
      <c r="A163" s="4"/>
    </row>
    <row r="164">
      <c r="A164" s="4"/>
    </row>
    <row r="165">
      <c r="A165" s="4"/>
    </row>
    <row r="166">
      <c r="A166" s="4"/>
    </row>
    <row r="167">
      <c r="A167" s="4"/>
    </row>
    <row r="168">
      <c r="A168" s="4"/>
    </row>
    <row r="169">
      <c r="A169" s="4"/>
    </row>
    <row r="170">
      <c r="A170" s="4"/>
    </row>
    <row r="171">
      <c r="A171" s="4"/>
    </row>
    <row r="172">
      <c r="A172" s="4"/>
    </row>
    <row r="173">
      <c r="A173" s="4"/>
    </row>
    <row r="174">
      <c r="A174" s="4"/>
    </row>
    <row r="175">
      <c r="A175" s="4"/>
    </row>
    <row r="176">
      <c r="A176" s="4"/>
    </row>
    <row r="177">
      <c r="A177" s="4"/>
    </row>
    <row r="178">
      <c r="A178" s="4"/>
    </row>
    <row r="179">
      <c r="A179" s="4"/>
    </row>
    <row r="180">
      <c r="A180" s="4"/>
    </row>
    <row r="181">
      <c r="A181" s="4"/>
    </row>
    <row r="182">
      <c r="A182" s="4"/>
    </row>
    <row r="183">
      <c r="A183" s="4"/>
    </row>
    <row r="184">
      <c r="A184" s="4"/>
    </row>
    <row r="185">
      <c r="A185" s="4"/>
    </row>
    <row r="186">
      <c r="A186" s="4"/>
    </row>
    <row r="187">
      <c r="A187" s="4"/>
    </row>
    <row r="188">
      <c r="A188" s="4"/>
    </row>
    <row r="189">
      <c r="A189" s="4"/>
    </row>
    <row r="190">
      <c r="A190" s="4"/>
    </row>
    <row r="191">
      <c r="A191" s="4"/>
    </row>
    <row r="192">
      <c r="A192" s="4"/>
    </row>
    <row r="193">
      <c r="A193" s="4"/>
    </row>
    <row r="194">
      <c r="A194" s="4"/>
    </row>
    <row r="195">
      <c r="A195" s="4"/>
    </row>
    <row r="196">
      <c r="A196" s="4"/>
    </row>
    <row r="197">
      <c r="A197" s="4"/>
    </row>
    <row r="198">
      <c r="A198" s="4"/>
    </row>
    <row r="199">
      <c r="A199" s="4"/>
    </row>
    <row r="200">
      <c r="A200" s="4"/>
    </row>
    <row r="201">
      <c r="A201" s="4"/>
    </row>
    <row r="202">
      <c r="A202" s="4"/>
    </row>
    <row r="203">
      <c r="A203" s="4"/>
    </row>
    <row r="204">
      <c r="A204" s="4"/>
    </row>
    <row r="205">
      <c r="A205" s="4"/>
    </row>
    <row r="206">
      <c r="A206" s="4"/>
    </row>
    <row r="207">
      <c r="A207" s="4"/>
    </row>
    <row r="208">
      <c r="A208" s="4"/>
    </row>
    <row r="209">
      <c r="A209" s="4"/>
    </row>
    <row r="210">
      <c r="A210" s="4"/>
    </row>
    <row r="211">
      <c r="A211" s="4"/>
    </row>
    <row r="212">
      <c r="A212" s="4"/>
    </row>
    <row r="213">
      <c r="A213" s="4"/>
    </row>
    <row r="214">
      <c r="A214" s="4"/>
    </row>
    <row r="215">
      <c r="A215" s="4"/>
    </row>
    <row r="216">
      <c r="A216" s="4"/>
    </row>
    <row r="217">
      <c r="A217" s="4"/>
    </row>
    <row r="218">
      <c r="A218" s="4"/>
    </row>
    <row r="219">
      <c r="A219" s="4"/>
    </row>
    <row r="220">
      <c r="A220" s="4"/>
    </row>
    <row r="221">
      <c r="A221" s="4"/>
    </row>
    <row r="222">
      <c r="A222" s="4"/>
    </row>
    <row r="223">
      <c r="A223" s="4"/>
    </row>
    <row r="224">
      <c r="A224" s="4"/>
    </row>
    <row r="225">
      <c r="A225" s="4"/>
    </row>
    <row r="226">
      <c r="A226" s="4"/>
    </row>
    <row r="227">
      <c r="A227" s="4"/>
    </row>
    <row r="228">
      <c r="A228" s="4"/>
    </row>
    <row r="229">
      <c r="A229" s="4"/>
    </row>
    <row r="230">
      <c r="A230" s="4"/>
    </row>
    <row r="231">
      <c r="A231" s="4"/>
    </row>
    <row r="232">
      <c r="A232" s="4"/>
    </row>
    <row r="233">
      <c r="A233" s="4"/>
    </row>
    <row r="234">
      <c r="A234" s="4"/>
    </row>
    <row r="235">
      <c r="A235" s="4"/>
    </row>
    <row r="236">
      <c r="A236" s="4"/>
    </row>
    <row r="237">
      <c r="A237" s="4"/>
    </row>
    <row r="238">
      <c r="A238" s="4"/>
    </row>
    <row r="239">
      <c r="A239" s="4"/>
    </row>
    <row r="240">
      <c r="A240" s="4"/>
    </row>
    <row r="241">
      <c r="A241" s="4"/>
    </row>
    <row r="242">
      <c r="A242" s="4"/>
    </row>
    <row r="243">
      <c r="A243" s="4"/>
    </row>
    <row r="244">
      <c r="A244" s="4"/>
    </row>
    <row r="245">
      <c r="A245" s="4"/>
    </row>
    <row r="246">
      <c r="A246" s="4"/>
    </row>
    <row r="247">
      <c r="A247" s="4"/>
    </row>
    <row r="248">
      <c r="A248" s="4"/>
    </row>
    <row r="249">
      <c r="A249" s="4"/>
    </row>
    <row r="250">
      <c r="A250" s="4"/>
    </row>
    <row r="251">
      <c r="A251" s="4"/>
    </row>
    <row r="252">
      <c r="A252" s="4"/>
    </row>
    <row r="253">
      <c r="A253" s="4"/>
    </row>
    <row r="254">
      <c r="A254" s="4"/>
    </row>
    <row r="255">
      <c r="A255" s="4"/>
    </row>
    <row r="256">
      <c r="A256" s="4"/>
    </row>
    <row r="257">
      <c r="A257" s="4"/>
    </row>
    <row r="258">
      <c r="A258" s="4"/>
    </row>
    <row r="259">
      <c r="A259" s="4"/>
    </row>
    <row r="260">
      <c r="A260" s="4"/>
    </row>
    <row r="261">
      <c r="A261" s="4"/>
    </row>
    <row r="262">
      <c r="A262" s="4"/>
    </row>
    <row r="263">
      <c r="A263" s="4"/>
    </row>
    <row r="264">
      <c r="A264" s="4"/>
    </row>
    <row r="265">
      <c r="A265" s="4"/>
    </row>
    <row r="266">
      <c r="A266" s="4"/>
    </row>
    <row r="267">
      <c r="A267" s="4"/>
    </row>
    <row r="268">
      <c r="A268" s="4"/>
    </row>
    <row r="269">
      <c r="A269" s="4"/>
    </row>
    <row r="270">
      <c r="A270" s="4"/>
    </row>
    <row r="271">
      <c r="A271" s="4"/>
    </row>
    <row r="272">
      <c r="A272" s="4"/>
    </row>
    <row r="273">
      <c r="A273" s="4"/>
    </row>
    <row r="274">
      <c r="A274" s="4"/>
    </row>
    <row r="275">
      <c r="A275" s="4"/>
    </row>
    <row r="276">
      <c r="A276" s="4"/>
    </row>
    <row r="277">
      <c r="A277" s="4"/>
    </row>
    <row r="278">
      <c r="A278" s="4"/>
    </row>
    <row r="279">
      <c r="A279" s="4"/>
    </row>
    <row r="280">
      <c r="A280" s="4"/>
    </row>
    <row r="281">
      <c r="A281" s="4"/>
    </row>
    <row r="282">
      <c r="A282" s="4"/>
    </row>
    <row r="283">
      <c r="A283" s="4"/>
    </row>
    <row r="284">
      <c r="A284" s="4"/>
    </row>
    <row r="285">
      <c r="A285" s="4"/>
    </row>
    <row r="286">
      <c r="A286" s="4"/>
    </row>
    <row r="287">
      <c r="A287" s="4"/>
    </row>
    <row r="288">
      <c r="A288" s="4"/>
    </row>
    <row r="289">
      <c r="A289" s="4"/>
    </row>
    <row r="290">
      <c r="A290" s="4"/>
    </row>
    <row r="291">
      <c r="A291" s="4"/>
    </row>
    <row r="292">
      <c r="A292" s="4"/>
    </row>
    <row r="293">
      <c r="A293" s="4"/>
    </row>
    <row r="294">
      <c r="A294" s="4"/>
    </row>
    <row r="295">
      <c r="A295" s="4"/>
    </row>
    <row r="296">
      <c r="A296" s="4"/>
    </row>
    <row r="297">
      <c r="A297" s="4"/>
    </row>
    <row r="298">
      <c r="A298" s="4"/>
    </row>
    <row r="299">
      <c r="A299" s="4"/>
    </row>
    <row r="300">
      <c r="A300" s="4"/>
    </row>
    <row r="301">
      <c r="A301" s="4"/>
    </row>
    <row r="302">
      <c r="A302" s="4"/>
    </row>
    <row r="303">
      <c r="A303" s="4"/>
    </row>
    <row r="304">
      <c r="A304" s="4"/>
    </row>
    <row r="305">
      <c r="A305" s="4"/>
    </row>
    <row r="306">
      <c r="A306" s="4"/>
    </row>
    <row r="307">
      <c r="A307" s="4"/>
    </row>
    <row r="308">
      <c r="A308" s="4"/>
    </row>
    <row r="309">
      <c r="A309" s="4"/>
    </row>
    <row r="310">
      <c r="A310" s="4"/>
    </row>
    <row r="311">
      <c r="A311" s="4"/>
    </row>
    <row r="312">
      <c r="A312" s="4"/>
    </row>
    <row r="313">
      <c r="A313" s="4"/>
    </row>
    <row r="314">
      <c r="A314" s="4"/>
    </row>
    <row r="315">
      <c r="A315" s="4"/>
    </row>
    <row r="316">
      <c r="A316" s="4"/>
    </row>
    <row r="317">
      <c r="A317" s="4"/>
    </row>
    <row r="318">
      <c r="A318" s="4"/>
    </row>
    <row r="319">
      <c r="A319" s="4"/>
    </row>
    <row r="320">
      <c r="A320" s="4"/>
    </row>
    <row r="321">
      <c r="A321" s="4"/>
    </row>
    <row r="322">
      <c r="A322" s="4"/>
    </row>
    <row r="323">
      <c r="A323" s="4"/>
    </row>
    <row r="324">
      <c r="A324" s="4"/>
    </row>
    <row r="325">
      <c r="A325" s="4"/>
    </row>
    <row r="326">
      <c r="A326" s="4"/>
    </row>
    <row r="327">
      <c r="A327" s="4"/>
    </row>
    <row r="328">
      <c r="A328" s="4"/>
    </row>
    <row r="329">
      <c r="A329" s="4"/>
    </row>
    <row r="330">
      <c r="A330" s="4"/>
    </row>
    <row r="331">
      <c r="A331" s="4"/>
    </row>
    <row r="332">
      <c r="A332" s="4"/>
    </row>
    <row r="333">
      <c r="A333" s="4"/>
    </row>
    <row r="334">
      <c r="A334" s="4"/>
    </row>
    <row r="335">
      <c r="A335" s="4"/>
    </row>
    <row r="336">
      <c r="A336" s="4"/>
    </row>
    <row r="337">
      <c r="A337" s="4"/>
    </row>
    <row r="338">
      <c r="A338" s="4"/>
    </row>
    <row r="339">
      <c r="A339" s="4"/>
    </row>
    <row r="340">
      <c r="A340" s="4"/>
    </row>
    <row r="341">
      <c r="A341" s="4"/>
    </row>
    <row r="342">
      <c r="A342" s="4"/>
    </row>
    <row r="343">
      <c r="A343" s="4"/>
    </row>
    <row r="344">
      <c r="A344" s="4"/>
    </row>
    <row r="345">
      <c r="A345" s="4"/>
    </row>
    <row r="346">
      <c r="A346" s="4"/>
    </row>
    <row r="347">
      <c r="A347" s="4"/>
    </row>
    <row r="348">
      <c r="A348" s="4"/>
    </row>
    <row r="349">
      <c r="A349" s="4"/>
    </row>
    <row r="350">
      <c r="A350" s="4"/>
    </row>
    <row r="351">
      <c r="A351" s="4"/>
    </row>
    <row r="352">
      <c r="A352" s="4"/>
    </row>
    <row r="353">
      <c r="A353" s="4"/>
    </row>
    <row r="354">
      <c r="A354" s="4"/>
    </row>
    <row r="355">
      <c r="A355" s="4"/>
    </row>
    <row r="356">
      <c r="A356" s="4"/>
    </row>
    <row r="357">
      <c r="A357" s="4"/>
    </row>
    <row r="358">
      <c r="A358" s="4"/>
    </row>
    <row r="359">
      <c r="A359" s="4"/>
    </row>
    <row r="360">
      <c r="A360" s="4"/>
    </row>
    <row r="361">
      <c r="A361" s="4"/>
    </row>
    <row r="362">
      <c r="A362" s="4"/>
    </row>
    <row r="363">
      <c r="A363" s="4"/>
    </row>
    <row r="364">
      <c r="A364" s="4"/>
    </row>
    <row r="365">
      <c r="A365" s="4"/>
    </row>
    <row r="366">
      <c r="A366" s="4"/>
    </row>
    <row r="367">
      <c r="A367" s="4"/>
    </row>
    <row r="368">
      <c r="A368" s="4"/>
    </row>
    <row r="369">
      <c r="A369" s="4"/>
    </row>
    <row r="370">
      <c r="A370" s="4"/>
    </row>
    <row r="371">
      <c r="A371" s="4"/>
    </row>
    <row r="372">
      <c r="A372" s="4"/>
    </row>
    <row r="373">
      <c r="A373" s="4"/>
    </row>
    <row r="374">
      <c r="A374" s="4"/>
    </row>
    <row r="375">
      <c r="A375" s="4"/>
    </row>
    <row r="376">
      <c r="A376" s="4"/>
    </row>
    <row r="377">
      <c r="A377" s="4"/>
    </row>
    <row r="378">
      <c r="A378" s="4"/>
    </row>
    <row r="379">
      <c r="A379" s="4"/>
    </row>
    <row r="380">
      <c r="A380" s="4"/>
    </row>
    <row r="381">
      <c r="A381" s="4"/>
    </row>
    <row r="382">
      <c r="A382" s="4"/>
    </row>
    <row r="383">
      <c r="A383" s="4"/>
    </row>
    <row r="384">
      <c r="A384" s="4"/>
    </row>
    <row r="385">
      <c r="A385" s="4"/>
    </row>
    <row r="386">
      <c r="A386" s="4"/>
    </row>
    <row r="387">
      <c r="A387" s="4"/>
    </row>
    <row r="388">
      <c r="A388" s="4"/>
    </row>
    <row r="389">
      <c r="A389" s="4"/>
    </row>
    <row r="390">
      <c r="A390" s="4"/>
    </row>
    <row r="391">
      <c r="A391" s="4"/>
    </row>
    <row r="392">
      <c r="A392" s="4"/>
    </row>
    <row r="393">
      <c r="A393" s="4"/>
    </row>
    <row r="394">
      <c r="A394" s="4"/>
    </row>
    <row r="395">
      <c r="A395" s="4"/>
    </row>
    <row r="396">
      <c r="A396" s="4"/>
    </row>
    <row r="397">
      <c r="A397" s="4"/>
    </row>
    <row r="398">
      <c r="A398" s="4"/>
    </row>
    <row r="399">
      <c r="A399" s="4"/>
    </row>
    <row r="400">
      <c r="A400" s="4"/>
    </row>
    <row r="401">
      <c r="A401" s="4"/>
    </row>
    <row r="402">
      <c r="A402" s="4"/>
    </row>
    <row r="403">
      <c r="A403" s="4"/>
    </row>
    <row r="404">
      <c r="A404" s="4"/>
    </row>
    <row r="405">
      <c r="A405" s="4"/>
    </row>
    <row r="406">
      <c r="A406" s="4"/>
    </row>
    <row r="407">
      <c r="A407" s="4"/>
    </row>
    <row r="408">
      <c r="A408" s="4"/>
    </row>
    <row r="409">
      <c r="A409" s="4"/>
    </row>
    <row r="410">
      <c r="A410" s="4"/>
    </row>
    <row r="411">
      <c r="A411" s="4"/>
    </row>
    <row r="412">
      <c r="A412" s="4"/>
    </row>
    <row r="413">
      <c r="A413" s="4"/>
    </row>
    <row r="414">
      <c r="A414" s="4"/>
    </row>
    <row r="415">
      <c r="A415" s="4"/>
    </row>
    <row r="416">
      <c r="A416" s="4"/>
    </row>
    <row r="417">
      <c r="A417" s="4"/>
    </row>
    <row r="418">
      <c r="A418" s="4"/>
    </row>
    <row r="419">
      <c r="A419" s="4"/>
    </row>
    <row r="420">
      <c r="A420" s="4"/>
    </row>
    <row r="421">
      <c r="A421" s="4"/>
    </row>
    <row r="422">
      <c r="A422" s="4"/>
    </row>
    <row r="423">
      <c r="A423" s="4"/>
    </row>
    <row r="424">
      <c r="A424" s="4"/>
    </row>
    <row r="425">
      <c r="A425" s="4"/>
    </row>
    <row r="426">
      <c r="A426" s="4"/>
    </row>
    <row r="427">
      <c r="A427" s="4"/>
    </row>
    <row r="428">
      <c r="A428" s="4"/>
    </row>
    <row r="429">
      <c r="A429" s="4"/>
    </row>
    <row r="430">
      <c r="A430" s="4"/>
    </row>
    <row r="431">
      <c r="A431" s="4"/>
    </row>
    <row r="432">
      <c r="A432" s="4"/>
    </row>
    <row r="433">
      <c r="A433" s="4"/>
    </row>
    <row r="434">
      <c r="A434" s="4"/>
    </row>
    <row r="435">
      <c r="A435" s="4"/>
    </row>
    <row r="436">
      <c r="A436" s="4"/>
    </row>
    <row r="437">
      <c r="A437" s="4"/>
    </row>
    <row r="438">
      <c r="A438" s="4"/>
    </row>
    <row r="439">
      <c r="A439" s="4"/>
    </row>
    <row r="440">
      <c r="A440" s="4"/>
    </row>
    <row r="441">
      <c r="A441" s="4"/>
    </row>
    <row r="442">
      <c r="A442" s="4"/>
    </row>
    <row r="443">
      <c r="A443" s="4"/>
    </row>
    <row r="444">
      <c r="A444" s="4"/>
    </row>
    <row r="445">
      <c r="A445" s="4"/>
    </row>
    <row r="446">
      <c r="A446" s="4"/>
    </row>
    <row r="447">
      <c r="A447" s="4"/>
    </row>
    <row r="448">
      <c r="A448" s="4"/>
    </row>
    <row r="449">
      <c r="A449" s="4"/>
    </row>
    <row r="450">
      <c r="A450" s="4"/>
    </row>
    <row r="451">
      <c r="A451" s="4"/>
    </row>
    <row r="452">
      <c r="A452" s="4"/>
    </row>
    <row r="453">
      <c r="A453" s="4"/>
    </row>
    <row r="454">
      <c r="A454" s="4"/>
    </row>
    <row r="455">
      <c r="A455" s="4"/>
    </row>
    <row r="456">
      <c r="A456" s="4"/>
    </row>
    <row r="457">
      <c r="A457" s="4"/>
    </row>
    <row r="458">
      <c r="A458" s="4"/>
    </row>
    <row r="459">
      <c r="A459" s="4"/>
    </row>
    <row r="460">
      <c r="A460" s="4"/>
    </row>
    <row r="461">
      <c r="A461" s="4"/>
    </row>
    <row r="462">
      <c r="A462" s="4"/>
    </row>
    <row r="463">
      <c r="A463" s="4"/>
    </row>
    <row r="464">
      <c r="A464" s="4"/>
    </row>
    <row r="465">
      <c r="A465" s="4"/>
    </row>
    <row r="466">
      <c r="A466" s="4"/>
    </row>
    <row r="467">
      <c r="A467" s="4"/>
    </row>
    <row r="468">
      <c r="A468" s="4"/>
    </row>
    <row r="469">
      <c r="A469" s="4"/>
    </row>
    <row r="470">
      <c r="A470" s="4"/>
    </row>
    <row r="471">
      <c r="A471" s="4"/>
    </row>
    <row r="472">
      <c r="A472" s="4"/>
    </row>
    <row r="473">
      <c r="A473" s="4"/>
    </row>
    <row r="474">
      <c r="A474" s="4"/>
    </row>
    <row r="475">
      <c r="A475" s="4"/>
    </row>
    <row r="476">
      <c r="A476" s="4"/>
    </row>
    <row r="477">
      <c r="A477" s="4"/>
    </row>
    <row r="478">
      <c r="A478" s="4"/>
    </row>
    <row r="479">
      <c r="A479" s="4"/>
    </row>
    <row r="480">
      <c r="A480" s="4"/>
    </row>
    <row r="481">
      <c r="A481" s="4"/>
    </row>
    <row r="482">
      <c r="A482" s="4"/>
    </row>
    <row r="483">
      <c r="A483" s="4"/>
    </row>
    <row r="484">
      <c r="A484" s="4"/>
    </row>
    <row r="485">
      <c r="A485" s="4"/>
    </row>
    <row r="486">
      <c r="A486" s="4"/>
    </row>
    <row r="487">
      <c r="A487" s="4"/>
    </row>
    <row r="488">
      <c r="A488" s="4"/>
    </row>
    <row r="489">
      <c r="A489" s="4"/>
    </row>
    <row r="490">
      <c r="A490" s="4"/>
    </row>
    <row r="491">
      <c r="A491" s="4"/>
    </row>
    <row r="492">
      <c r="A492" s="4"/>
    </row>
    <row r="493">
      <c r="A493" s="4"/>
    </row>
    <row r="494">
      <c r="A494" s="4"/>
    </row>
    <row r="495">
      <c r="A495" s="4"/>
    </row>
    <row r="496">
      <c r="A496" s="4"/>
    </row>
    <row r="497">
      <c r="A497" s="4"/>
    </row>
    <row r="498">
      <c r="A498" s="4"/>
    </row>
    <row r="499">
      <c r="A499" s="4"/>
    </row>
    <row r="500">
      <c r="A500" s="4"/>
    </row>
    <row r="501">
      <c r="A501" s="4"/>
    </row>
    <row r="502">
      <c r="A502" s="4"/>
    </row>
    <row r="503">
      <c r="A503" s="4"/>
    </row>
    <row r="504">
      <c r="A504" s="4"/>
    </row>
    <row r="505">
      <c r="A505" s="4"/>
    </row>
    <row r="506">
      <c r="A506" s="4"/>
    </row>
    <row r="507">
      <c r="A507" s="4"/>
    </row>
    <row r="508">
      <c r="A508" s="4"/>
    </row>
    <row r="509">
      <c r="A509" s="4"/>
    </row>
    <row r="510">
      <c r="A510" s="4"/>
    </row>
    <row r="511">
      <c r="A511" s="4"/>
    </row>
    <row r="512">
      <c r="A512" s="4"/>
    </row>
    <row r="513">
      <c r="A513" s="4"/>
    </row>
    <row r="514">
      <c r="A514" s="4"/>
    </row>
    <row r="515">
      <c r="A515" s="4"/>
    </row>
    <row r="516">
      <c r="A516" s="4"/>
    </row>
    <row r="517">
      <c r="A517" s="4"/>
    </row>
    <row r="518">
      <c r="A518" s="4"/>
    </row>
    <row r="519">
      <c r="A519" s="4"/>
    </row>
    <row r="520">
      <c r="A520" s="4"/>
    </row>
    <row r="521">
      <c r="A521" s="4"/>
    </row>
    <row r="522">
      <c r="A522" s="4"/>
    </row>
    <row r="523">
      <c r="A523" s="4"/>
    </row>
    <row r="524">
      <c r="A524" s="4"/>
    </row>
    <row r="525">
      <c r="A525" s="4"/>
    </row>
    <row r="526">
      <c r="A526" s="4"/>
    </row>
    <row r="527">
      <c r="A527" s="4"/>
    </row>
    <row r="528">
      <c r="A528" s="4"/>
    </row>
    <row r="529">
      <c r="A529" s="4"/>
    </row>
    <row r="530">
      <c r="A530" s="4"/>
    </row>
    <row r="531">
      <c r="A531" s="4"/>
    </row>
    <row r="532">
      <c r="A532" s="4"/>
    </row>
    <row r="533">
      <c r="A533" s="4"/>
    </row>
    <row r="534">
      <c r="A534" s="4"/>
    </row>
    <row r="535">
      <c r="A535" s="4"/>
    </row>
    <row r="536">
      <c r="A536" s="4"/>
    </row>
    <row r="537">
      <c r="A537" s="4"/>
    </row>
    <row r="538">
      <c r="A538" s="4"/>
    </row>
    <row r="539">
      <c r="A539" s="4"/>
    </row>
    <row r="540">
      <c r="A540" s="4"/>
    </row>
    <row r="541">
      <c r="A541" s="4"/>
    </row>
    <row r="542">
      <c r="A542" s="4"/>
    </row>
    <row r="543">
      <c r="A543" s="4"/>
    </row>
    <row r="544">
      <c r="A544" s="4"/>
    </row>
    <row r="545">
      <c r="A545" s="4"/>
    </row>
    <row r="546">
      <c r="A546" s="4"/>
    </row>
    <row r="547">
      <c r="A547" s="4"/>
    </row>
    <row r="548">
      <c r="A548" s="4"/>
    </row>
    <row r="549">
      <c r="A549" s="4"/>
    </row>
    <row r="550">
      <c r="A550" s="4"/>
    </row>
    <row r="551">
      <c r="A551" s="4"/>
    </row>
    <row r="552">
      <c r="A552" s="4"/>
    </row>
    <row r="553">
      <c r="A553" s="4"/>
    </row>
    <row r="554">
      <c r="A554" s="4"/>
    </row>
    <row r="555">
      <c r="A555" s="4"/>
    </row>
    <row r="556">
      <c r="A556" s="4"/>
    </row>
    <row r="557">
      <c r="A557" s="4"/>
    </row>
    <row r="558">
      <c r="A558" s="4"/>
    </row>
    <row r="559">
      <c r="A559" s="4"/>
    </row>
    <row r="560">
      <c r="A560" s="4"/>
    </row>
    <row r="561">
      <c r="A561" s="4"/>
    </row>
    <row r="562">
      <c r="A562" s="4"/>
    </row>
    <row r="563">
      <c r="A563" s="4"/>
    </row>
    <row r="564">
      <c r="A564" s="4"/>
    </row>
    <row r="565">
      <c r="A565" s="4"/>
    </row>
    <row r="566">
      <c r="A566" s="4"/>
    </row>
    <row r="567">
      <c r="A567" s="4"/>
    </row>
    <row r="568">
      <c r="A568" s="4"/>
    </row>
    <row r="569">
      <c r="A569" s="4"/>
    </row>
    <row r="570">
      <c r="A570" s="4"/>
    </row>
    <row r="571">
      <c r="A571" s="4"/>
    </row>
    <row r="572">
      <c r="A572" s="4"/>
    </row>
    <row r="573">
      <c r="A573" s="4"/>
    </row>
    <row r="574">
      <c r="A574" s="4"/>
    </row>
    <row r="575">
      <c r="A575" s="4"/>
    </row>
    <row r="576">
      <c r="A576" s="4"/>
    </row>
    <row r="577">
      <c r="A577" s="4"/>
    </row>
    <row r="578">
      <c r="A578" s="4"/>
    </row>
    <row r="579">
      <c r="A579" s="4"/>
    </row>
    <row r="580">
      <c r="A580" s="4"/>
    </row>
    <row r="581">
      <c r="A581" s="4"/>
    </row>
    <row r="582">
      <c r="A582" s="4"/>
    </row>
    <row r="583">
      <c r="A583" s="4"/>
    </row>
    <row r="584">
      <c r="A584" s="4"/>
    </row>
    <row r="585">
      <c r="A585" s="4"/>
    </row>
    <row r="586">
      <c r="A586" s="4"/>
    </row>
    <row r="587">
      <c r="A587" s="4"/>
    </row>
    <row r="588">
      <c r="A588" s="4"/>
    </row>
    <row r="589">
      <c r="A589" s="4"/>
    </row>
    <row r="590">
      <c r="A590" s="4"/>
    </row>
    <row r="591">
      <c r="A591" s="4"/>
    </row>
    <row r="592">
      <c r="A592" s="4"/>
    </row>
    <row r="593">
      <c r="A593" s="4"/>
    </row>
    <row r="594">
      <c r="A594" s="4"/>
    </row>
    <row r="595">
      <c r="A595" s="4"/>
    </row>
    <row r="596">
      <c r="A596" s="4"/>
    </row>
    <row r="597">
      <c r="A597" s="4"/>
    </row>
    <row r="598">
      <c r="A598" s="4"/>
    </row>
    <row r="599">
      <c r="A599" s="4"/>
    </row>
    <row r="600">
      <c r="A600" s="4"/>
    </row>
    <row r="601">
      <c r="A601" s="4"/>
    </row>
    <row r="602">
      <c r="A602" s="4"/>
    </row>
    <row r="603">
      <c r="A603" s="4"/>
    </row>
    <row r="604">
      <c r="A604" s="4"/>
    </row>
    <row r="605">
      <c r="A605" s="4"/>
    </row>
    <row r="606">
      <c r="A606" s="4"/>
    </row>
    <row r="607">
      <c r="A607" s="4"/>
    </row>
    <row r="608">
      <c r="A608" s="4"/>
    </row>
    <row r="609">
      <c r="A609" s="4"/>
    </row>
    <row r="610">
      <c r="A610" s="4"/>
    </row>
    <row r="611">
      <c r="A611" s="4"/>
    </row>
    <row r="612">
      <c r="A612" s="4"/>
    </row>
    <row r="613">
      <c r="A613" s="4"/>
    </row>
    <row r="614">
      <c r="A614" s="4"/>
    </row>
    <row r="615">
      <c r="A615" s="4"/>
    </row>
    <row r="616">
      <c r="A616" s="4"/>
    </row>
    <row r="617">
      <c r="A617" s="4"/>
    </row>
    <row r="618">
      <c r="A618" s="4"/>
    </row>
    <row r="619">
      <c r="A619" s="4"/>
    </row>
    <row r="620">
      <c r="A620" s="4"/>
    </row>
    <row r="621">
      <c r="A621" s="4"/>
    </row>
    <row r="622">
      <c r="A622" s="4"/>
    </row>
    <row r="623">
      <c r="A623" s="4"/>
    </row>
    <row r="624">
      <c r="A624" s="4"/>
    </row>
    <row r="625">
      <c r="A625" s="4"/>
    </row>
    <row r="626">
      <c r="A626" s="4"/>
    </row>
    <row r="627">
      <c r="A627" s="4"/>
    </row>
    <row r="628">
      <c r="A628" s="4"/>
    </row>
    <row r="629">
      <c r="A629" s="4"/>
    </row>
    <row r="630">
      <c r="A630" s="4"/>
    </row>
    <row r="631">
      <c r="A631" s="4"/>
    </row>
    <row r="632">
      <c r="A632" s="4"/>
    </row>
    <row r="633">
      <c r="A633" s="4"/>
    </row>
    <row r="634">
      <c r="A634" s="4"/>
    </row>
    <row r="635">
      <c r="A635" s="4"/>
    </row>
    <row r="636">
      <c r="A636" s="4"/>
    </row>
    <row r="637">
      <c r="A637" s="4"/>
    </row>
    <row r="638">
      <c r="A638" s="4"/>
    </row>
    <row r="639">
      <c r="A639" s="4"/>
    </row>
    <row r="640">
      <c r="A640" s="4"/>
    </row>
    <row r="641">
      <c r="A641" s="4"/>
    </row>
    <row r="642">
      <c r="A642" s="4"/>
    </row>
    <row r="643">
      <c r="A643" s="4"/>
    </row>
    <row r="644">
      <c r="A644" s="4"/>
    </row>
    <row r="645">
      <c r="A645" s="4"/>
    </row>
    <row r="646">
      <c r="A646" s="4"/>
    </row>
    <row r="647">
      <c r="A647" s="4"/>
    </row>
    <row r="648">
      <c r="A648" s="4"/>
    </row>
    <row r="649">
      <c r="A649" s="4"/>
    </row>
    <row r="650">
      <c r="A650" s="4"/>
    </row>
    <row r="651">
      <c r="A651" s="4"/>
    </row>
    <row r="652">
      <c r="A652" s="4"/>
    </row>
    <row r="653">
      <c r="A653" s="4"/>
    </row>
    <row r="654">
      <c r="A654" s="4"/>
    </row>
    <row r="655">
      <c r="A655" s="4"/>
    </row>
    <row r="656">
      <c r="A656" s="4"/>
    </row>
    <row r="657">
      <c r="A657" s="4"/>
    </row>
    <row r="658">
      <c r="A658" s="4"/>
    </row>
    <row r="659">
      <c r="A659" s="4"/>
    </row>
    <row r="660">
      <c r="A660" s="4"/>
    </row>
    <row r="661">
      <c r="A661" s="4"/>
    </row>
    <row r="662">
      <c r="A662" s="4"/>
    </row>
    <row r="663">
      <c r="A663" s="4"/>
    </row>
    <row r="664">
      <c r="A664" s="4"/>
    </row>
    <row r="665">
      <c r="A665" s="4"/>
    </row>
    <row r="666">
      <c r="A666" s="4"/>
    </row>
    <row r="667">
      <c r="A667" s="4"/>
    </row>
    <row r="668">
      <c r="A668" s="4"/>
    </row>
    <row r="669">
      <c r="A669" s="4"/>
    </row>
    <row r="670">
      <c r="A670" s="4"/>
    </row>
    <row r="671">
      <c r="A671" s="4"/>
    </row>
    <row r="672">
      <c r="A672" s="4"/>
    </row>
    <row r="673">
      <c r="A673" s="4"/>
    </row>
    <row r="674">
      <c r="A674" s="4"/>
    </row>
    <row r="675">
      <c r="A675" s="4"/>
    </row>
    <row r="676">
      <c r="A676" s="4"/>
    </row>
    <row r="677">
      <c r="A677" s="4"/>
    </row>
    <row r="678">
      <c r="A678" s="4"/>
    </row>
    <row r="679">
      <c r="A679" s="4"/>
    </row>
    <row r="680">
      <c r="A680" s="4"/>
    </row>
    <row r="681">
      <c r="A681" s="4"/>
    </row>
    <row r="682">
      <c r="A682" s="4"/>
    </row>
    <row r="683">
      <c r="A683" s="4"/>
    </row>
    <row r="684">
      <c r="A684" s="4"/>
    </row>
    <row r="685">
      <c r="A685" s="4"/>
    </row>
    <row r="686">
      <c r="A686" s="4"/>
    </row>
    <row r="687">
      <c r="A687" s="4"/>
    </row>
    <row r="688">
      <c r="A688" s="4"/>
    </row>
    <row r="689">
      <c r="A689" s="4"/>
    </row>
    <row r="690">
      <c r="A690" s="4"/>
    </row>
    <row r="691">
      <c r="A691" s="4"/>
    </row>
    <row r="692">
      <c r="A692" s="4"/>
    </row>
    <row r="693">
      <c r="A693" s="4"/>
    </row>
    <row r="694">
      <c r="A694" s="4"/>
    </row>
    <row r="695">
      <c r="A695" s="4"/>
    </row>
    <row r="696">
      <c r="A696" s="4"/>
    </row>
    <row r="697">
      <c r="A697" s="4"/>
    </row>
    <row r="698">
      <c r="A698" s="4"/>
    </row>
    <row r="699">
      <c r="A699" s="4"/>
    </row>
    <row r="700">
      <c r="A700" s="4"/>
    </row>
    <row r="701">
      <c r="A701" s="4"/>
    </row>
    <row r="702">
      <c r="A702" s="4"/>
    </row>
    <row r="703">
      <c r="A703" s="4"/>
    </row>
    <row r="704">
      <c r="A704" s="4"/>
    </row>
    <row r="705">
      <c r="A705" s="4"/>
    </row>
    <row r="706">
      <c r="A706" s="4"/>
    </row>
    <row r="707">
      <c r="A707" s="4"/>
    </row>
    <row r="708">
      <c r="A708" s="4"/>
    </row>
    <row r="709">
      <c r="A709" s="4"/>
    </row>
    <row r="710">
      <c r="A710" s="4"/>
    </row>
    <row r="711">
      <c r="A711" s="4"/>
    </row>
    <row r="712">
      <c r="A712" s="4"/>
    </row>
    <row r="713">
      <c r="A713" s="4"/>
    </row>
    <row r="714">
      <c r="A714" s="4"/>
    </row>
    <row r="715">
      <c r="A715" s="4"/>
    </row>
    <row r="716">
      <c r="A716" s="4"/>
    </row>
    <row r="717">
      <c r="A717" s="4"/>
    </row>
    <row r="718">
      <c r="A718" s="4"/>
    </row>
    <row r="719">
      <c r="A719" s="4"/>
    </row>
    <row r="720">
      <c r="A720" s="4"/>
    </row>
    <row r="721">
      <c r="A721" s="4"/>
    </row>
    <row r="722">
      <c r="A722" s="4"/>
    </row>
    <row r="723">
      <c r="A723" s="4"/>
    </row>
    <row r="724">
      <c r="A724" s="4"/>
    </row>
    <row r="725">
      <c r="A725" s="4"/>
    </row>
    <row r="726">
      <c r="A726" s="4"/>
    </row>
    <row r="727">
      <c r="A727" s="4"/>
    </row>
    <row r="728">
      <c r="A728" s="4"/>
    </row>
    <row r="729">
      <c r="A729" s="4"/>
    </row>
    <row r="730">
      <c r="A730" s="4"/>
    </row>
    <row r="731">
      <c r="A731" s="4"/>
    </row>
    <row r="732">
      <c r="A732" s="4"/>
    </row>
    <row r="733">
      <c r="A733" s="4"/>
    </row>
    <row r="734">
      <c r="A734" s="4"/>
    </row>
    <row r="735">
      <c r="A735" s="4"/>
    </row>
    <row r="736">
      <c r="A736" s="4"/>
    </row>
    <row r="737">
      <c r="A737" s="4"/>
    </row>
    <row r="738">
      <c r="A738" s="4"/>
    </row>
    <row r="739">
      <c r="A739" s="4"/>
    </row>
    <row r="740">
      <c r="A740" s="4"/>
    </row>
    <row r="741">
      <c r="A741" s="4"/>
    </row>
    <row r="742">
      <c r="A742" s="4"/>
    </row>
    <row r="743">
      <c r="A743" s="4"/>
    </row>
    <row r="744">
      <c r="A744" s="4"/>
    </row>
    <row r="745">
      <c r="A745" s="4"/>
    </row>
    <row r="746">
      <c r="A746" s="4"/>
    </row>
    <row r="747">
      <c r="A747" s="4"/>
    </row>
    <row r="748">
      <c r="A748" s="4"/>
    </row>
    <row r="749">
      <c r="A749" s="4"/>
    </row>
    <row r="750">
      <c r="A750" s="4"/>
    </row>
    <row r="751">
      <c r="A751" s="4"/>
    </row>
    <row r="752">
      <c r="A752" s="4"/>
    </row>
    <row r="753">
      <c r="A753" s="4"/>
    </row>
    <row r="754">
      <c r="A754" s="4"/>
    </row>
    <row r="755">
      <c r="A755" s="4"/>
    </row>
    <row r="756">
      <c r="A756" s="4"/>
    </row>
    <row r="757">
      <c r="A757" s="4"/>
    </row>
    <row r="758">
      <c r="A758" s="4"/>
    </row>
    <row r="759">
      <c r="A759" s="4"/>
    </row>
    <row r="760">
      <c r="A760" s="4"/>
    </row>
    <row r="761">
      <c r="A761" s="4"/>
    </row>
    <row r="762">
      <c r="A762" s="4"/>
    </row>
    <row r="763">
      <c r="A763" s="4"/>
    </row>
    <row r="764">
      <c r="A764" s="4"/>
    </row>
    <row r="765">
      <c r="A765" s="4"/>
    </row>
    <row r="766">
      <c r="A766" s="4"/>
    </row>
    <row r="767">
      <c r="A767" s="4"/>
    </row>
    <row r="768">
      <c r="A768" s="4"/>
    </row>
    <row r="769">
      <c r="A769" s="4"/>
    </row>
    <row r="770">
      <c r="A770" s="4"/>
    </row>
    <row r="771">
      <c r="A771" s="4"/>
    </row>
    <row r="772">
      <c r="A772" s="4"/>
    </row>
    <row r="773">
      <c r="A773" s="4"/>
    </row>
    <row r="774">
      <c r="A774" s="4"/>
    </row>
    <row r="775">
      <c r="A775" s="4"/>
    </row>
    <row r="776">
      <c r="A776" s="4"/>
    </row>
    <row r="777">
      <c r="A777" s="4"/>
    </row>
    <row r="778">
      <c r="A778" s="4"/>
    </row>
    <row r="779">
      <c r="A779" s="4"/>
    </row>
    <row r="780">
      <c r="A780" s="4"/>
    </row>
    <row r="781">
      <c r="A781" s="4"/>
    </row>
    <row r="782">
      <c r="A782" s="4"/>
    </row>
    <row r="783">
      <c r="A783" s="4"/>
    </row>
    <row r="784">
      <c r="A784" s="4"/>
    </row>
    <row r="785">
      <c r="A785" s="4"/>
    </row>
    <row r="786">
      <c r="A786" s="4"/>
    </row>
    <row r="787">
      <c r="A787" s="4"/>
    </row>
    <row r="788">
      <c r="A788" s="4"/>
    </row>
    <row r="789">
      <c r="A789" s="4"/>
    </row>
    <row r="790">
      <c r="A790" s="4"/>
    </row>
    <row r="791">
      <c r="A791" s="4"/>
    </row>
    <row r="792">
      <c r="A792" s="4"/>
    </row>
    <row r="793">
      <c r="A793" s="4"/>
    </row>
    <row r="794">
      <c r="A794" s="4"/>
    </row>
    <row r="795">
      <c r="A795" s="4"/>
    </row>
    <row r="796">
      <c r="A796" s="4"/>
    </row>
    <row r="797">
      <c r="A797" s="4"/>
    </row>
    <row r="798">
      <c r="A798" s="4"/>
    </row>
    <row r="799">
      <c r="A799" s="4"/>
    </row>
    <row r="800">
      <c r="A800" s="4"/>
    </row>
    <row r="801">
      <c r="A801" s="4"/>
    </row>
    <row r="802">
      <c r="A802" s="4"/>
    </row>
    <row r="803">
      <c r="A803" s="4"/>
    </row>
    <row r="804">
      <c r="A804" s="4"/>
    </row>
    <row r="805">
      <c r="A805" s="4"/>
    </row>
    <row r="806">
      <c r="A806" s="4"/>
    </row>
    <row r="807">
      <c r="A807" s="4"/>
    </row>
    <row r="808">
      <c r="A808" s="4"/>
    </row>
    <row r="809">
      <c r="A809" s="4"/>
    </row>
    <row r="810">
      <c r="A810" s="4"/>
    </row>
    <row r="811">
      <c r="A811" s="4"/>
    </row>
    <row r="812">
      <c r="A812" s="4"/>
    </row>
    <row r="813">
      <c r="A813" s="4"/>
    </row>
    <row r="814">
      <c r="A814" s="4"/>
    </row>
    <row r="815">
      <c r="A815" s="4"/>
    </row>
    <row r="816">
      <c r="A816" s="4"/>
    </row>
    <row r="817">
      <c r="A817" s="4"/>
    </row>
    <row r="818">
      <c r="A818" s="4"/>
    </row>
    <row r="819">
      <c r="A819" s="4"/>
    </row>
    <row r="820">
      <c r="A820" s="4"/>
    </row>
    <row r="821">
      <c r="A821" s="4"/>
    </row>
    <row r="822">
      <c r="A822" s="4"/>
    </row>
    <row r="823">
      <c r="A823" s="4"/>
    </row>
    <row r="824">
      <c r="A824" s="4"/>
    </row>
    <row r="825">
      <c r="A825" s="4"/>
    </row>
    <row r="826">
      <c r="A826" s="4"/>
    </row>
    <row r="827">
      <c r="A827" s="4"/>
    </row>
    <row r="828">
      <c r="A828" s="4"/>
    </row>
    <row r="829">
      <c r="A829" s="4"/>
    </row>
    <row r="830">
      <c r="A830" s="4"/>
    </row>
    <row r="831">
      <c r="A831" s="4"/>
    </row>
    <row r="832">
      <c r="A832" s="4"/>
    </row>
    <row r="833">
      <c r="A833" s="4"/>
    </row>
    <row r="834">
      <c r="A834" s="4"/>
    </row>
    <row r="835">
      <c r="A835" s="4"/>
    </row>
    <row r="836">
      <c r="A836" s="4"/>
    </row>
    <row r="837">
      <c r="A837" s="4"/>
    </row>
    <row r="838">
      <c r="A838" s="4"/>
    </row>
    <row r="839">
      <c r="A839" s="4"/>
    </row>
    <row r="840">
      <c r="A840" s="4"/>
    </row>
    <row r="841">
      <c r="A841" s="4"/>
    </row>
    <row r="842">
      <c r="A842" s="4"/>
    </row>
    <row r="843">
      <c r="A843" s="4"/>
    </row>
    <row r="844">
      <c r="A844" s="4"/>
    </row>
    <row r="845">
      <c r="A845" s="4"/>
    </row>
    <row r="846">
      <c r="A846" s="4"/>
    </row>
    <row r="847">
      <c r="A847" s="4"/>
    </row>
    <row r="848">
      <c r="A848" s="4"/>
    </row>
    <row r="849">
      <c r="A849" s="4"/>
    </row>
    <row r="850">
      <c r="A850" s="4"/>
    </row>
    <row r="851">
      <c r="A851" s="4"/>
    </row>
    <row r="852">
      <c r="A852" s="4"/>
    </row>
    <row r="853">
      <c r="A853" s="4"/>
    </row>
    <row r="854">
      <c r="A854" s="4"/>
    </row>
    <row r="855">
      <c r="A855" s="4"/>
    </row>
    <row r="856">
      <c r="A856" s="4"/>
    </row>
    <row r="857">
      <c r="A857" s="4"/>
    </row>
    <row r="858">
      <c r="A858" s="4"/>
    </row>
    <row r="859">
      <c r="A859" s="4"/>
    </row>
    <row r="860">
      <c r="A860" s="4"/>
    </row>
    <row r="861">
      <c r="A861" s="4"/>
    </row>
    <row r="862">
      <c r="A862" s="4"/>
    </row>
    <row r="863">
      <c r="A863" s="4"/>
    </row>
    <row r="864">
      <c r="A864" s="4"/>
    </row>
    <row r="865">
      <c r="A865" s="4"/>
    </row>
    <row r="866">
      <c r="A866" s="4"/>
    </row>
    <row r="867">
      <c r="A867" s="4"/>
    </row>
    <row r="868">
      <c r="A868" s="4"/>
    </row>
    <row r="869">
      <c r="A869" s="4"/>
    </row>
    <row r="870">
      <c r="A870" s="4"/>
    </row>
    <row r="871">
      <c r="A871" s="4"/>
    </row>
    <row r="872">
      <c r="A872" s="4"/>
    </row>
    <row r="873">
      <c r="A873" s="4"/>
    </row>
    <row r="874">
      <c r="A874" s="4"/>
    </row>
    <row r="875">
      <c r="A875" s="4"/>
    </row>
    <row r="876">
      <c r="A876" s="4"/>
    </row>
    <row r="877">
      <c r="A877" s="4"/>
    </row>
    <row r="878">
      <c r="A878" s="4"/>
    </row>
    <row r="879">
      <c r="A879" s="4"/>
    </row>
    <row r="880">
      <c r="A880" s="4"/>
    </row>
    <row r="881">
      <c r="A881" s="4"/>
    </row>
    <row r="882">
      <c r="A882" s="4"/>
    </row>
    <row r="883">
      <c r="A883" s="4"/>
    </row>
    <row r="884">
      <c r="A884" s="4"/>
    </row>
    <row r="885">
      <c r="A885" s="4"/>
    </row>
    <row r="886">
      <c r="A886" s="4"/>
    </row>
    <row r="887">
      <c r="A887" s="4"/>
    </row>
    <row r="888">
      <c r="A888" s="4"/>
    </row>
    <row r="889">
      <c r="A889" s="4"/>
    </row>
    <row r="890">
      <c r="A890" s="4"/>
    </row>
    <row r="891">
      <c r="A891" s="4"/>
    </row>
    <row r="892">
      <c r="A892" s="4"/>
    </row>
    <row r="893">
      <c r="A893" s="4"/>
    </row>
    <row r="894">
      <c r="A894" s="4"/>
    </row>
    <row r="895">
      <c r="A895" s="4"/>
    </row>
    <row r="896">
      <c r="A896" s="4"/>
    </row>
    <row r="897">
      <c r="A897" s="4"/>
    </row>
    <row r="898">
      <c r="A898" s="4"/>
    </row>
    <row r="899">
      <c r="A899" s="4"/>
    </row>
    <row r="900">
      <c r="A900" s="4"/>
    </row>
    <row r="901">
      <c r="A901" s="4"/>
    </row>
    <row r="902">
      <c r="A902" s="4"/>
    </row>
    <row r="903">
      <c r="A903" s="4"/>
    </row>
    <row r="904">
      <c r="A904" s="4"/>
    </row>
    <row r="905">
      <c r="A905" s="4"/>
    </row>
    <row r="906">
      <c r="A906" s="4"/>
    </row>
    <row r="907">
      <c r="A907" s="4"/>
    </row>
    <row r="908">
      <c r="A908" s="4"/>
    </row>
    <row r="909">
      <c r="A909" s="4"/>
    </row>
    <row r="910">
      <c r="A910" s="4"/>
    </row>
    <row r="911">
      <c r="A911" s="4"/>
    </row>
    <row r="912">
      <c r="A912" s="4"/>
    </row>
    <row r="913">
      <c r="A913" s="4"/>
    </row>
    <row r="914">
      <c r="A914" s="4"/>
    </row>
    <row r="915">
      <c r="A915" s="4"/>
    </row>
    <row r="916">
      <c r="A916" s="4"/>
    </row>
    <row r="917">
      <c r="A917" s="4"/>
    </row>
    <row r="918">
      <c r="A918" s="4"/>
    </row>
    <row r="919">
      <c r="A919" s="4"/>
    </row>
    <row r="920">
      <c r="A920" s="4"/>
    </row>
    <row r="921">
      <c r="A921" s="4"/>
    </row>
    <row r="922">
      <c r="A922" s="4"/>
    </row>
    <row r="923">
      <c r="A923" s="4"/>
    </row>
    <row r="924">
      <c r="A924" s="4"/>
    </row>
    <row r="925">
      <c r="A925" s="4"/>
    </row>
    <row r="926">
      <c r="A926" s="4"/>
    </row>
    <row r="927">
      <c r="A927" s="4"/>
    </row>
    <row r="928">
      <c r="A928" s="4"/>
    </row>
    <row r="929">
      <c r="A929" s="4"/>
    </row>
    <row r="930">
      <c r="A930" s="4"/>
    </row>
    <row r="931">
      <c r="A931" s="4"/>
    </row>
    <row r="932">
      <c r="A932" s="4"/>
    </row>
    <row r="933">
      <c r="A933" s="4"/>
    </row>
    <row r="934">
      <c r="A934" s="4"/>
    </row>
    <row r="935">
      <c r="A935" s="4"/>
    </row>
    <row r="936">
      <c r="A936" s="4"/>
    </row>
    <row r="937">
      <c r="A937" s="4"/>
    </row>
    <row r="938">
      <c r="A938" s="4"/>
    </row>
    <row r="939">
      <c r="A939" s="4"/>
    </row>
    <row r="940">
      <c r="A940" s="4"/>
    </row>
    <row r="941">
      <c r="A941" s="4"/>
    </row>
    <row r="942">
      <c r="A942" s="4"/>
    </row>
    <row r="943">
      <c r="A943" s="4"/>
    </row>
    <row r="944">
      <c r="A944" s="4"/>
    </row>
    <row r="945">
      <c r="A945" s="4"/>
    </row>
    <row r="946">
      <c r="A946" s="4"/>
    </row>
    <row r="947">
      <c r="A947" s="4"/>
    </row>
    <row r="948">
      <c r="A948" s="4"/>
    </row>
    <row r="949">
      <c r="A949" s="4"/>
    </row>
    <row r="950">
      <c r="A950" s="4"/>
    </row>
    <row r="951">
      <c r="A951" s="4"/>
    </row>
    <row r="952">
      <c r="A952" s="4"/>
    </row>
    <row r="953">
      <c r="A953" s="4"/>
    </row>
    <row r="954">
      <c r="A954" s="4"/>
    </row>
    <row r="955">
      <c r="A955" s="4"/>
    </row>
    <row r="956">
      <c r="A956" s="4"/>
    </row>
    <row r="957">
      <c r="A957" s="4"/>
    </row>
    <row r="958">
      <c r="A958" s="4"/>
    </row>
    <row r="959">
      <c r="A959" s="4"/>
    </row>
    <row r="960">
      <c r="A960" s="4"/>
    </row>
    <row r="961">
      <c r="A961" s="4"/>
    </row>
    <row r="962">
      <c r="A962" s="4"/>
    </row>
    <row r="963">
      <c r="A963" s="4"/>
    </row>
    <row r="964">
      <c r="A964" s="4"/>
    </row>
    <row r="965">
      <c r="A965" s="4"/>
    </row>
    <row r="966">
      <c r="A966" s="4"/>
    </row>
    <row r="967">
      <c r="A967" s="4"/>
    </row>
    <row r="968">
      <c r="A968" s="4"/>
    </row>
    <row r="969">
      <c r="A969" s="4"/>
    </row>
    <row r="970">
      <c r="A970" s="4"/>
    </row>
    <row r="971">
      <c r="A971" s="4"/>
    </row>
    <row r="972">
      <c r="A972" s="4"/>
    </row>
    <row r="973">
      <c r="A973" s="4"/>
    </row>
    <row r="974">
      <c r="A974" s="4"/>
    </row>
    <row r="975">
      <c r="A975" s="4"/>
    </row>
    <row r="976">
      <c r="A976" s="4"/>
    </row>
    <row r="977">
      <c r="A977" s="4"/>
    </row>
    <row r="978">
      <c r="A978" s="4"/>
    </row>
    <row r="979">
      <c r="A979" s="4"/>
    </row>
    <row r="980">
      <c r="A980" s="4"/>
    </row>
    <row r="981">
      <c r="A981" s="4"/>
    </row>
    <row r="982">
      <c r="A982" s="4"/>
    </row>
    <row r="983">
      <c r="A983" s="4"/>
    </row>
    <row r="984">
      <c r="A984" s="4"/>
    </row>
    <row r="985">
      <c r="A985" s="4"/>
    </row>
    <row r="986">
      <c r="A986" s="4"/>
    </row>
    <row r="987">
      <c r="A987" s="4"/>
    </row>
    <row r="988">
      <c r="A988" s="4"/>
    </row>
    <row r="989">
      <c r="A989" s="4"/>
    </row>
    <row r="990">
      <c r="A990" s="4"/>
    </row>
    <row r="991">
      <c r="A991" s="4"/>
    </row>
    <row r="992">
      <c r="A992" s="4"/>
    </row>
    <row r="993">
      <c r="A993" s="4"/>
    </row>
    <row r="994">
      <c r="A994" s="4"/>
    </row>
    <row r="995">
      <c r="A995" s="4"/>
    </row>
    <row r="996">
      <c r="A996" s="4"/>
    </row>
    <row r="997">
      <c r="A997" s="4"/>
    </row>
    <row r="998">
      <c r="A998" s="4"/>
    </row>
    <row r="999">
      <c r="A999" s="4"/>
    </row>
    <row r="1000">
      <c r="A1000" s="4"/>
    </row>
    <row r="1001">
      <c r="A1001" s="4"/>
    </row>
    <row r="1002">
      <c r="A1002" s="4"/>
    </row>
    <row r="1003">
      <c r="A1003" s="4"/>
    </row>
    <row r="1004">
      <c r="A1004" s="4"/>
    </row>
    <row r="1005">
      <c r="A1005" s="4"/>
    </row>
    <row r="1006">
      <c r="A1006" s="4"/>
    </row>
    <row r="1007">
      <c r="A1007" s="4"/>
    </row>
    <row r="1008">
      <c r="A1008" s="4"/>
    </row>
    <row r="1009">
      <c r="A1009" s="4"/>
    </row>
    <row r="1010">
      <c r="A1010" s="4"/>
    </row>
    <row r="1011">
      <c r="A1011" s="4"/>
    </row>
    <row r="1012">
      <c r="A1012" s="4"/>
    </row>
    <row r="1013">
      <c r="A1013" s="4"/>
    </row>
    <row r="1014">
      <c r="A1014" s="4"/>
    </row>
    <row r="1015">
      <c r="A1015" s="4"/>
    </row>
    <row r="1016">
      <c r="A1016" s="4"/>
    </row>
    <row r="1017">
      <c r="A1017" s="4"/>
    </row>
    <row r="1018">
      <c r="A1018" s="4"/>
    </row>
    <row r="1019">
      <c r="A1019" s="4"/>
    </row>
    <row r="1020">
      <c r="A1020" s="4"/>
    </row>
    <row r="1021">
      <c r="A1021" s="4"/>
    </row>
    <row r="1022">
      <c r="A1022" s="4"/>
    </row>
    <row r="1023">
      <c r="A1023" s="4"/>
    </row>
    <row r="1024">
      <c r="A1024" s="4"/>
    </row>
    <row r="1025">
      <c r="A1025" s="4"/>
    </row>
    <row r="1026">
      <c r="A1026" s="4"/>
    </row>
    <row r="1027">
      <c r="A1027" s="4"/>
    </row>
    <row r="1028">
      <c r="A1028" s="4"/>
    </row>
    <row r="1029">
      <c r="A1029" s="4"/>
    </row>
    <row r="1030">
      <c r="A1030" s="4"/>
    </row>
    <row r="1031">
      <c r="A1031" s="4"/>
    </row>
    <row r="1032">
      <c r="A1032" s="4"/>
    </row>
    <row r="1033">
      <c r="A1033" s="4"/>
    </row>
    <row r="1034">
      <c r="A1034" s="4"/>
    </row>
    <row r="1035">
      <c r="A1035" s="4"/>
    </row>
    <row r="1036">
      <c r="A1036" s="4"/>
    </row>
    <row r="1037">
      <c r="A1037" s="4"/>
    </row>
    <row r="1038">
      <c r="A1038" s="4"/>
    </row>
    <row r="1039">
      <c r="A1039" s="4"/>
    </row>
    <row r="1040">
      <c r="A1040" s="4"/>
    </row>
    <row r="1041">
      <c r="A1041" s="4"/>
    </row>
    <row r="1042">
      <c r="A1042" s="4"/>
    </row>
    <row r="1043">
      <c r="A1043" s="4"/>
    </row>
    <row r="1044">
      <c r="A1044" s="4"/>
    </row>
    <row r="1045">
      <c r="A1045" s="4"/>
    </row>
    <row r="1046">
      <c r="A1046" s="4"/>
    </row>
    <row r="1047">
      <c r="A1047" s="4"/>
    </row>
    <row r="1048">
      <c r="A1048" s="4"/>
    </row>
    <row r="1049">
      <c r="A1049" s="4"/>
    </row>
    <row r="1050">
      <c r="A1050" s="4"/>
    </row>
    <row r="1051">
      <c r="A1051" s="4"/>
    </row>
    <row r="1052">
      <c r="A1052" s="4"/>
    </row>
    <row r="1053">
      <c r="A1053" s="4"/>
    </row>
    <row r="1054">
      <c r="A1054" s="4"/>
    </row>
    <row r="1055">
      <c r="A1055" s="4"/>
    </row>
    <row r="1056">
      <c r="A1056" s="4"/>
    </row>
    <row r="1057">
      <c r="A1057" s="4"/>
    </row>
    <row r="1058">
      <c r="A1058" s="4"/>
    </row>
    <row r="1059">
      <c r="A1059" s="4"/>
    </row>
    <row r="1060">
      <c r="A1060" s="4"/>
    </row>
    <row r="1061">
      <c r="A1061" s="4"/>
    </row>
    <row r="1062">
      <c r="A1062" s="4"/>
    </row>
    <row r="1063">
      <c r="A1063" s="4"/>
    </row>
    <row r="1064">
      <c r="A1064" s="4"/>
    </row>
    <row r="1065">
      <c r="A1065" s="4"/>
    </row>
    <row r="1066">
      <c r="A1066" s="4"/>
    </row>
    <row r="1067">
      <c r="A1067" s="4"/>
    </row>
    <row r="1068">
      <c r="A1068" s="4"/>
    </row>
    <row r="1069">
      <c r="A1069" s="4"/>
    </row>
    <row r="1070">
      <c r="A1070" s="4"/>
    </row>
    <row r="1071">
      <c r="A1071" s="4"/>
    </row>
    <row r="1072">
      <c r="A1072" s="4"/>
    </row>
    <row r="1073">
      <c r="A1073" s="4"/>
    </row>
    <row r="1074">
      <c r="A1074" s="4"/>
    </row>
    <row r="1075">
      <c r="A1075" s="4"/>
    </row>
    <row r="1076">
      <c r="A1076" s="4"/>
    </row>
    <row r="1077">
      <c r="A1077" s="4"/>
    </row>
    <row r="1078">
      <c r="A1078" s="4"/>
    </row>
    <row r="1079">
      <c r="A1079" s="4"/>
    </row>
    <row r="1080">
      <c r="A1080" s="4"/>
    </row>
    <row r="1081">
      <c r="A1081" s="4"/>
    </row>
    <row r="1082">
      <c r="A1082" s="4"/>
    </row>
    <row r="1083">
      <c r="A1083" s="4"/>
    </row>
    <row r="1084">
      <c r="A1084" s="4"/>
    </row>
    <row r="1085">
      <c r="A1085" s="4"/>
    </row>
    <row r="1086">
      <c r="A1086" s="4"/>
    </row>
    <row r="1087">
      <c r="A1087" s="4"/>
    </row>
    <row r="1088">
      <c r="A1088" s="4"/>
    </row>
    <row r="1089">
      <c r="A1089" s="4"/>
    </row>
    <row r="1090">
      <c r="A1090" s="4"/>
    </row>
    <row r="1091">
      <c r="A1091" s="4"/>
    </row>
    <row r="1092">
      <c r="A1092" s="4"/>
    </row>
    <row r="1093">
      <c r="A1093" s="4"/>
    </row>
    <row r="1094">
      <c r="A1094" s="4"/>
    </row>
    <row r="1095">
      <c r="A1095" s="4"/>
    </row>
    <row r="1096">
      <c r="A1096" s="4"/>
    </row>
    <row r="1097">
      <c r="A1097" s="4"/>
    </row>
    <row r="1098">
      <c r="A1098" s="4"/>
    </row>
    <row r="1099">
      <c r="A1099" s="4"/>
    </row>
    <row r="1100">
      <c r="A1100" s="4"/>
    </row>
    <row r="1101">
      <c r="A1101" s="4"/>
    </row>
    <row r="1102">
      <c r="A1102" s="4"/>
    </row>
    <row r="1103">
      <c r="A1103" s="4"/>
    </row>
    <row r="1104">
      <c r="A1104" s="4"/>
    </row>
    <row r="1105">
      <c r="A1105" s="4"/>
    </row>
    <row r="1106">
      <c r="A1106" s="4"/>
    </row>
    <row r="1107">
      <c r="A1107" s="4"/>
    </row>
    <row r="1108">
      <c r="A1108" s="4"/>
    </row>
    <row r="1109">
      <c r="A1109" s="4"/>
    </row>
    <row r="1110">
      <c r="A1110" s="4"/>
    </row>
    <row r="1111">
      <c r="A1111" s="4"/>
    </row>
    <row r="1112">
      <c r="A1112" s="4"/>
    </row>
    <row r="1113">
      <c r="A1113" s="4"/>
    </row>
    <row r="1114">
      <c r="A1114" s="4"/>
    </row>
    <row r="1115">
      <c r="A1115" s="4"/>
    </row>
    <row r="1116">
      <c r="A1116" s="4"/>
    </row>
    <row r="1117">
      <c r="A1117" s="4"/>
    </row>
    <row r="1118">
      <c r="A1118" s="4"/>
    </row>
    <row r="1119">
      <c r="A1119" s="4"/>
    </row>
    <row r="1120">
      <c r="A1120" s="4"/>
    </row>
    <row r="1121">
      <c r="A1121" s="4"/>
    </row>
    <row r="1122">
      <c r="A1122" s="4"/>
    </row>
    <row r="1123">
      <c r="A1123" s="4"/>
    </row>
    <row r="1124">
      <c r="A1124" s="4"/>
    </row>
    <row r="1125">
      <c r="A1125" s="4"/>
    </row>
    <row r="1126">
      <c r="A1126" s="4"/>
    </row>
    <row r="1127">
      <c r="A1127" s="4"/>
    </row>
    <row r="1128">
      <c r="A1128" s="4"/>
    </row>
    <row r="1129">
      <c r="A1129" s="4"/>
    </row>
    <row r="1130">
      <c r="A1130" s="4"/>
    </row>
    <row r="1131">
      <c r="A1131" s="4"/>
    </row>
    <row r="1132">
      <c r="A1132" s="4"/>
    </row>
    <row r="1133">
      <c r="A1133" s="4"/>
    </row>
    <row r="1134">
      <c r="A1134" s="4"/>
    </row>
    <row r="1135">
      <c r="A1135" s="4"/>
    </row>
    <row r="1136">
      <c r="A1136" s="4"/>
    </row>
    <row r="1137">
      <c r="A1137" s="4"/>
    </row>
    <row r="1138">
      <c r="A1138" s="4"/>
    </row>
    <row r="1139">
      <c r="A1139" s="4"/>
    </row>
    <row r="1140">
      <c r="A1140" s="4"/>
    </row>
    <row r="1141">
      <c r="A1141" s="4"/>
    </row>
    <row r="1142">
      <c r="A1142" s="4"/>
    </row>
    <row r="1143">
      <c r="A1143" s="4"/>
    </row>
    <row r="1144">
      <c r="A1144" s="4"/>
    </row>
    <row r="1145">
      <c r="A1145" s="4"/>
    </row>
    <row r="1146">
      <c r="A1146" s="4"/>
    </row>
    <row r="1147">
      <c r="A1147" s="4"/>
    </row>
    <row r="1148">
      <c r="A1148" s="4"/>
    </row>
    <row r="1149">
      <c r="A1149" s="4"/>
    </row>
    <row r="1150">
      <c r="A1150" s="4"/>
    </row>
    <row r="1151">
      <c r="A1151" s="4"/>
    </row>
    <row r="1152">
      <c r="A1152" s="4"/>
    </row>
    <row r="1153">
      <c r="A1153" s="4"/>
    </row>
    <row r="1154">
      <c r="A1154" s="4"/>
    </row>
    <row r="1155">
      <c r="A1155" s="4"/>
    </row>
    <row r="1156">
      <c r="A1156" s="4"/>
    </row>
    <row r="1157">
      <c r="A1157" s="4"/>
    </row>
    <row r="1158">
      <c r="A1158" s="4"/>
    </row>
    <row r="1159">
      <c r="A1159" s="4"/>
    </row>
    <row r="1160">
      <c r="A1160" s="4"/>
    </row>
    <row r="1161">
      <c r="A1161" s="4"/>
    </row>
    <row r="1162">
      <c r="A1162" s="4"/>
    </row>
    <row r="1163">
      <c r="A1163" s="4"/>
    </row>
    <row r="1164">
      <c r="A1164" s="4"/>
    </row>
    <row r="1165">
      <c r="A1165" s="4"/>
    </row>
    <row r="1166">
      <c r="A1166" s="4"/>
    </row>
    <row r="1167">
      <c r="A1167" s="4"/>
    </row>
    <row r="1168">
      <c r="A1168" s="4"/>
    </row>
    <row r="1169">
      <c r="A1169" s="4"/>
    </row>
    <row r="1170">
      <c r="A1170" s="4"/>
    </row>
    <row r="1171">
      <c r="A1171" s="4"/>
    </row>
    <row r="1172">
      <c r="A1172" s="4"/>
    </row>
    <row r="1173">
      <c r="A1173" s="4"/>
    </row>
    <row r="1174">
      <c r="A1174" s="4"/>
    </row>
    <row r="1175">
      <c r="A1175" s="4"/>
    </row>
    <row r="1176">
      <c r="A1176" s="4"/>
    </row>
    <row r="1177">
      <c r="A1177" s="4"/>
    </row>
    <row r="1178">
      <c r="A1178" s="4"/>
    </row>
    <row r="1179">
      <c r="A1179" s="4"/>
    </row>
    <row r="1180">
      <c r="A1180" s="4"/>
    </row>
    <row r="1181">
      <c r="A1181" s="4"/>
    </row>
    <row r="1182">
      <c r="A1182" s="4"/>
    </row>
    <row r="1183">
      <c r="A1183" s="4"/>
    </row>
    <row r="1184">
      <c r="A1184" s="4"/>
    </row>
    <row r="1185">
      <c r="A1185" s="4"/>
    </row>
    <row r="1186">
      <c r="A1186" s="4"/>
    </row>
    <row r="1187">
      <c r="A1187" s="4"/>
    </row>
    <row r="1188">
      <c r="A1188" s="4"/>
    </row>
    <row r="1189">
      <c r="A1189" s="4"/>
    </row>
    <row r="1190">
      <c r="A1190" s="4"/>
    </row>
    <row r="1191">
      <c r="A1191" s="4"/>
    </row>
    <row r="1192">
      <c r="A1192" s="4"/>
    </row>
    <row r="1193">
      <c r="A1193" s="4"/>
    </row>
    <row r="1194">
      <c r="A1194" s="4"/>
    </row>
    <row r="1195">
      <c r="A1195" s="4"/>
    </row>
    <row r="1196">
      <c r="A1196" s="4"/>
    </row>
    <row r="1197">
      <c r="A1197" s="4"/>
    </row>
    <row r="1198">
      <c r="A1198" s="4"/>
    </row>
    <row r="1199">
      <c r="A1199" s="4"/>
    </row>
    <row r="1200">
      <c r="A1200" s="4"/>
    </row>
    <row r="1201">
      <c r="A1201" s="4"/>
    </row>
    <row r="1202">
      <c r="A1202" s="4"/>
    </row>
    <row r="1203">
      <c r="A1203" s="4"/>
    </row>
    <row r="1204">
      <c r="A1204" s="4"/>
    </row>
    <row r="1205">
      <c r="A1205" s="4"/>
    </row>
    <row r="1206">
      <c r="A1206" s="4"/>
    </row>
    <row r="1207">
      <c r="A1207" s="4"/>
    </row>
    <row r="1208">
      <c r="A1208" s="4"/>
    </row>
    <row r="1209">
      <c r="A1209" s="4"/>
    </row>
    <row r="1210">
      <c r="A1210" s="4"/>
    </row>
    <row r="1211">
      <c r="A1211" s="4"/>
    </row>
    <row r="1212">
      <c r="A1212" s="4"/>
    </row>
    <row r="1213">
      <c r="A1213" s="4"/>
    </row>
    <row r="1214">
      <c r="A1214" s="4"/>
    </row>
    <row r="1215">
      <c r="A1215" s="4"/>
    </row>
    <row r="1216">
      <c r="A1216" s="4"/>
    </row>
    <row r="1217">
      <c r="A1217" s="4"/>
    </row>
    <row r="1218">
      <c r="A1218" s="4"/>
    </row>
    <row r="1219">
      <c r="A1219" s="4"/>
    </row>
    <row r="1220">
      <c r="A1220" s="4"/>
    </row>
    <row r="1221">
      <c r="A1221" s="4"/>
    </row>
    <row r="1222">
      <c r="A1222" s="4"/>
    </row>
    <row r="1223">
      <c r="A1223" s="4"/>
    </row>
    <row r="1224">
      <c r="A1224" s="4"/>
    </row>
    <row r="1225">
      <c r="A1225" s="4"/>
    </row>
    <row r="1226">
      <c r="A1226" s="4"/>
    </row>
    <row r="1227">
      <c r="A1227" s="4"/>
    </row>
    <row r="1228">
      <c r="A1228" s="4"/>
    </row>
    <row r="1229">
      <c r="A1229" s="4"/>
    </row>
    <row r="1230">
      <c r="A1230" s="4"/>
    </row>
    <row r="1231">
      <c r="A1231" s="4"/>
    </row>
    <row r="1232">
      <c r="A1232" s="4"/>
    </row>
    <row r="1233">
      <c r="A1233" s="4"/>
    </row>
    <row r="1234">
      <c r="A1234" s="4"/>
    </row>
    <row r="1235">
      <c r="A1235" s="4"/>
    </row>
    <row r="1236">
      <c r="A1236" s="4"/>
    </row>
    <row r="1237">
      <c r="A1237" s="4"/>
    </row>
    <row r="1238">
      <c r="A1238" s="4"/>
    </row>
    <row r="1239">
      <c r="A1239" s="4"/>
    </row>
    <row r="1240">
      <c r="A1240" s="4"/>
    </row>
    <row r="1241">
      <c r="A1241" s="4"/>
    </row>
    <row r="1242">
      <c r="A1242" s="4"/>
    </row>
    <row r="1243">
      <c r="A1243" s="4"/>
    </row>
    <row r="1244">
      <c r="A1244" s="4"/>
    </row>
    <row r="1245">
      <c r="A1245" s="4"/>
    </row>
    <row r="1246">
      <c r="A1246" s="4"/>
    </row>
    <row r="1247">
      <c r="A1247" s="4"/>
    </row>
    <row r="1248">
      <c r="A1248" s="4"/>
    </row>
    <row r="1249">
      <c r="A1249" s="4"/>
    </row>
    <row r="1250">
      <c r="A1250" s="4"/>
    </row>
    <row r="1251">
      <c r="A1251" s="4"/>
    </row>
    <row r="1252">
      <c r="A1252" s="4"/>
    </row>
    <row r="1253">
      <c r="A1253" s="4"/>
    </row>
    <row r="1254">
      <c r="A1254" s="4"/>
    </row>
    <row r="1255">
      <c r="A1255" s="4"/>
    </row>
    <row r="1256">
      <c r="A1256" s="4"/>
    </row>
    <row r="1257">
      <c r="A1257" s="4"/>
    </row>
    <row r="1258">
      <c r="A1258" s="4"/>
    </row>
    <row r="1259">
      <c r="A1259" s="4"/>
    </row>
    <row r="1260">
      <c r="A1260" s="4"/>
    </row>
    <row r="1261">
      <c r="A1261" s="4"/>
    </row>
    <row r="1262">
      <c r="A1262" s="4"/>
    </row>
    <row r="1263">
      <c r="A1263" s="4"/>
    </row>
    <row r="1264">
      <c r="A1264" s="4"/>
    </row>
    <row r="1265">
      <c r="A1265" s="4"/>
    </row>
    <row r="1266">
      <c r="A1266" s="4"/>
    </row>
    <row r="1267">
      <c r="A1267" s="4"/>
    </row>
    <row r="1268">
      <c r="A1268" s="4"/>
    </row>
    <row r="1269">
      <c r="A1269" s="4"/>
    </row>
    <row r="1270">
      <c r="A1270" s="4"/>
    </row>
    <row r="1271">
      <c r="A1271" s="4"/>
    </row>
    <row r="1272">
      <c r="A1272" s="4"/>
    </row>
    <row r="1273">
      <c r="A1273" s="4"/>
    </row>
    <row r="1274">
      <c r="A1274" s="4"/>
    </row>
    <row r="1275">
      <c r="A1275" s="4"/>
    </row>
    <row r="1276">
      <c r="A1276" s="4"/>
    </row>
    <row r="1277">
      <c r="A1277" s="4"/>
    </row>
    <row r="1278">
      <c r="A1278" s="4"/>
    </row>
    <row r="1279">
      <c r="A1279" s="4"/>
    </row>
    <row r="1280">
      <c r="A1280" s="4"/>
    </row>
    <row r="1281">
      <c r="A1281" s="4"/>
    </row>
    <row r="1282">
      <c r="A1282" s="4"/>
    </row>
    <row r="1283">
      <c r="A1283" s="4"/>
    </row>
    <row r="1284">
      <c r="A1284" s="4"/>
    </row>
    <row r="1285">
      <c r="A1285" s="4"/>
    </row>
    <row r="1286">
      <c r="A1286" s="4"/>
    </row>
    <row r="1287">
      <c r="A1287" s="4"/>
    </row>
    <row r="1288">
      <c r="A1288" s="4"/>
    </row>
    <row r="1289">
      <c r="A1289" s="4"/>
    </row>
    <row r="1290">
      <c r="A1290" s="4"/>
    </row>
    <row r="1291">
      <c r="A1291" s="4"/>
    </row>
    <row r="1292">
      <c r="A1292" s="4"/>
    </row>
    <row r="1293">
      <c r="A1293" s="4"/>
    </row>
    <row r="1294">
      <c r="A1294" s="4"/>
    </row>
    <row r="1295">
      <c r="A1295" s="4"/>
    </row>
    <row r="1296">
      <c r="A1296" s="4"/>
    </row>
    <row r="1297">
      <c r="A1297" s="4"/>
    </row>
    <row r="1298">
      <c r="A1298" s="4"/>
    </row>
    <row r="1299">
      <c r="A1299" s="4"/>
    </row>
    <row r="1300">
      <c r="A1300" s="4"/>
    </row>
    <row r="1301">
      <c r="A1301" s="4"/>
    </row>
    <row r="1302">
      <c r="A1302" s="4"/>
    </row>
    <row r="1303">
      <c r="A1303" s="4"/>
    </row>
    <row r="1304">
      <c r="A1304" s="4"/>
    </row>
    <row r="1305">
      <c r="A1305" s="4"/>
    </row>
    <row r="1306">
      <c r="A1306" s="4"/>
    </row>
    <row r="1307">
      <c r="A1307" s="4"/>
    </row>
    <row r="1308">
      <c r="A1308" s="4"/>
    </row>
    <row r="1309">
      <c r="A1309" s="4"/>
    </row>
    <row r="1310">
      <c r="A1310" s="4"/>
    </row>
    <row r="1311">
      <c r="A1311" s="4"/>
    </row>
    <row r="1312">
      <c r="A1312" s="4"/>
    </row>
    <row r="1313">
      <c r="A1313" s="4"/>
    </row>
    <row r="1314">
      <c r="A1314" s="4"/>
    </row>
    <row r="1315">
      <c r="A1315" s="4"/>
    </row>
    <row r="1316">
      <c r="A1316" s="4"/>
    </row>
    <row r="1317">
      <c r="A1317" s="4"/>
    </row>
    <row r="1318">
      <c r="A1318" s="4"/>
    </row>
    <row r="1319">
      <c r="A1319" s="4"/>
    </row>
    <row r="1320">
      <c r="A1320" s="4"/>
    </row>
    <row r="1321">
      <c r="A1321" s="4"/>
    </row>
    <row r="1322">
      <c r="A1322" s="4"/>
    </row>
    <row r="1323">
      <c r="A1323" s="4"/>
    </row>
    <row r="1324">
      <c r="A1324" s="4"/>
    </row>
    <row r="1325">
      <c r="A1325" s="4"/>
    </row>
    <row r="1326">
      <c r="A1326" s="4"/>
    </row>
    <row r="1327">
      <c r="A1327" s="4"/>
    </row>
    <row r="1328">
      <c r="A1328" s="4"/>
    </row>
    <row r="1329">
      <c r="A1329" s="4"/>
    </row>
    <row r="1330">
      <c r="A1330" s="4"/>
    </row>
    <row r="1331">
      <c r="A1331" s="4"/>
    </row>
    <row r="1332">
      <c r="A1332" s="4"/>
    </row>
    <row r="1333">
      <c r="A1333" s="4"/>
    </row>
    <row r="1334">
      <c r="A1334" s="4"/>
    </row>
    <row r="1335">
      <c r="A1335" s="4"/>
    </row>
    <row r="1336">
      <c r="A1336" s="4"/>
    </row>
    <row r="1337">
      <c r="A1337" s="4"/>
    </row>
    <row r="1338">
      <c r="A1338" s="4"/>
    </row>
    <row r="1339">
      <c r="A1339" s="4"/>
    </row>
    <row r="1340">
      <c r="A1340" s="4"/>
    </row>
    <row r="1341">
      <c r="A1341" s="4"/>
    </row>
    <row r="1342">
      <c r="A1342" s="4"/>
    </row>
    <row r="1343">
      <c r="A1343" s="4"/>
    </row>
    <row r="1344">
      <c r="A1344" s="4"/>
    </row>
    <row r="1345">
      <c r="A1345" s="4"/>
    </row>
    <row r="1346">
      <c r="A1346" s="4"/>
    </row>
    <row r="1347">
      <c r="A1347" s="4"/>
    </row>
    <row r="1348">
      <c r="A1348" s="4"/>
    </row>
    <row r="1349">
      <c r="A1349" s="4"/>
    </row>
    <row r="1350">
      <c r="A1350" s="4"/>
    </row>
    <row r="1351">
      <c r="A1351" s="4"/>
    </row>
    <row r="1352">
      <c r="A1352" s="4"/>
    </row>
    <row r="1353">
      <c r="A1353" s="4"/>
    </row>
    <row r="1354">
      <c r="A1354" s="4"/>
    </row>
    <row r="1355">
      <c r="A1355" s="4"/>
    </row>
    <row r="1356">
      <c r="A1356" s="4"/>
    </row>
    <row r="1357">
      <c r="A1357" s="4"/>
    </row>
    <row r="1358">
      <c r="A1358" s="4"/>
    </row>
    <row r="1359">
      <c r="A1359" s="4"/>
    </row>
    <row r="1360">
      <c r="A1360" s="4"/>
    </row>
    <row r="1361">
      <c r="A1361" s="4"/>
    </row>
    <row r="1362">
      <c r="A1362" s="4"/>
    </row>
    <row r="1363">
      <c r="A1363" s="4"/>
    </row>
    <row r="1364">
      <c r="A1364" s="4"/>
    </row>
    <row r="1365">
      <c r="A1365" s="4"/>
    </row>
    <row r="1366">
      <c r="A1366" s="4"/>
    </row>
    <row r="1367">
      <c r="A1367" s="4"/>
    </row>
    <row r="1368">
      <c r="A1368" s="4"/>
    </row>
    <row r="1369">
      <c r="A1369" s="4"/>
    </row>
    <row r="1370">
      <c r="A1370" s="4"/>
    </row>
    <row r="1371">
      <c r="A1371" s="4"/>
    </row>
    <row r="1372">
      <c r="A1372" s="4"/>
    </row>
    <row r="1373">
      <c r="A1373" s="4"/>
    </row>
    <row r="1374">
      <c r="A1374" s="4"/>
    </row>
    <row r="1375">
      <c r="A1375" s="4"/>
    </row>
    <row r="1376">
      <c r="A1376" s="4"/>
    </row>
    <row r="1377">
      <c r="A1377" s="4"/>
    </row>
    <row r="1378">
      <c r="A1378" s="4"/>
    </row>
    <row r="1379">
      <c r="A1379" s="4"/>
    </row>
    <row r="1380">
      <c r="A1380" s="4"/>
    </row>
    <row r="1381">
      <c r="A1381" s="4"/>
    </row>
    <row r="1382">
      <c r="A1382" s="4"/>
    </row>
    <row r="1383">
      <c r="A1383" s="4"/>
    </row>
    <row r="1384">
      <c r="A1384" s="4"/>
    </row>
    <row r="1385">
      <c r="A1385" s="4"/>
    </row>
    <row r="1386">
      <c r="A1386" s="4"/>
    </row>
    <row r="1387">
      <c r="A1387" s="4"/>
    </row>
    <row r="1388">
      <c r="A1388" s="4"/>
    </row>
    <row r="1389">
      <c r="A1389" s="4"/>
    </row>
    <row r="1390">
      <c r="A1390" s="4"/>
    </row>
    <row r="1391">
      <c r="A1391" s="4"/>
    </row>
    <row r="1392">
      <c r="A1392" s="4"/>
    </row>
    <row r="1393">
      <c r="A1393" s="4"/>
    </row>
    <row r="1394">
      <c r="A1394" s="4"/>
    </row>
    <row r="1395">
      <c r="A1395" s="4"/>
    </row>
    <row r="1396">
      <c r="A1396" s="4"/>
    </row>
    <row r="1397">
      <c r="A1397" s="4"/>
    </row>
    <row r="1398">
      <c r="A1398" s="4"/>
    </row>
    <row r="1399">
      <c r="A1399" s="4"/>
    </row>
    <row r="1400">
      <c r="A1400" s="4"/>
    </row>
    <row r="1401">
      <c r="A1401" s="4"/>
    </row>
    <row r="1402">
      <c r="A1402" s="4"/>
    </row>
    <row r="1403">
      <c r="A1403" s="4"/>
    </row>
    <row r="1404">
      <c r="A1404" s="4"/>
    </row>
    <row r="1405">
      <c r="A1405" s="4"/>
    </row>
    <row r="1406">
      <c r="A1406" s="4"/>
    </row>
    <row r="1407">
      <c r="A1407" s="4"/>
    </row>
    <row r="1408">
      <c r="A1408" s="4"/>
    </row>
    <row r="1409">
      <c r="A1409" s="4"/>
    </row>
    <row r="1410">
      <c r="A1410" s="4"/>
    </row>
    <row r="1411">
      <c r="A1411" s="4"/>
    </row>
    <row r="1412">
      <c r="A1412" s="4"/>
    </row>
    <row r="1413">
      <c r="A1413" s="4"/>
    </row>
    <row r="1414">
      <c r="A1414" s="4"/>
    </row>
    <row r="1415">
      <c r="A1415" s="4"/>
    </row>
    <row r="1416">
      <c r="A1416" s="4"/>
    </row>
    <row r="1417">
      <c r="A1417" s="4"/>
    </row>
    <row r="1418">
      <c r="A1418" s="4"/>
    </row>
    <row r="1419">
      <c r="A1419" s="4"/>
    </row>
    <row r="1420">
      <c r="A1420" s="4"/>
    </row>
    <row r="1421">
      <c r="A1421" s="4"/>
    </row>
    <row r="1422">
      <c r="A1422" s="4"/>
    </row>
    <row r="1423">
      <c r="A1423" s="4"/>
    </row>
    <row r="1424">
      <c r="A1424" s="4"/>
    </row>
    <row r="1425">
      <c r="A1425" s="4"/>
    </row>
    <row r="1426">
      <c r="A1426" s="4"/>
    </row>
    <row r="1427">
      <c r="A1427" s="4"/>
    </row>
    <row r="1428">
      <c r="A1428" s="4"/>
    </row>
    <row r="1429">
      <c r="A1429" s="4"/>
    </row>
    <row r="1430">
      <c r="A1430" s="4"/>
    </row>
    <row r="1431">
      <c r="A1431" s="4"/>
    </row>
    <row r="1432">
      <c r="A1432" s="4"/>
    </row>
    <row r="1433">
      <c r="A1433" s="4"/>
    </row>
    <row r="1434">
      <c r="A1434" s="4"/>
    </row>
    <row r="1435">
      <c r="A1435" s="4"/>
    </row>
    <row r="1436">
      <c r="A1436" s="4"/>
    </row>
    <row r="1437">
      <c r="A1437" s="4"/>
    </row>
    <row r="1438">
      <c r="A1438" s="4"/>
    </row>
    <row r="1439">
      <c r="A1439" s="4"/>
    </row>
    <row r="1440">
      <c r="A1440" s="4"/>
    </row>
    <row r="1441">
      <c r="A1441" s="4"/>
    </row>
    <row r="1442">
      <c r="A1442" s="4"/>
    </row>
    <row r="1443">
      <c r="A1443" s="4"/>
    </row>
    <row r="1444">
      <c r="A1444" s="4"/>
    </row>
    <row r="1445">
      <c r="A1445" s="4"/>
    </row>
    <row r="1446">
      <c r="A1446" s="4"/>
    </row>
    <row r="1447">
      <c r="A1447" s="4"/>
    </row>
    <row r="1448">
      <c r="A1448" s="4"/>
    </row>
    <row r="1449">
      <c r="A1449" s="4"/>
    </row>
    <row r="1450">
      <c r="A1450" s="4"/>
    </row>
    <row r="1451">
      <c r="A1451" s="4"/>
    </row>
    <row r="1452">
      <c r="A1452" s="4"/>
    </row>
    <row r="1453">
      <c r="A1453" s="4"/>
    </row>
    <row r="1454">
      <c r="A1454" s="4"/>
    </row>
    <row r="1455">
      <c r="A1455" s="4"/>
    </row>
    <row r="1456">
      <c r="A1456" s="4"/>
    </row>
    <row r="1457">
      <c r="A1457" s="4"/>
    </row>
    <row r="1458">
      <c r="A1458" s="4"/>
    </row>
    <row r="1459">
      <c r="A1459" s="4"/>
    </row>
    <row r="1460">
      <c r="A1460" s="4"/>
    </row>
    <row r="1461">
      <c r="A1461" s="4"/>
    </row>
    <row r="1462">
      <c r="A1462" s="4"/>
    </row>
    <row r="1463">
      <c r="A1463" s="4"/>
    </row>
    <row r="1464">
      <c r="A1464" s="4"/>
    </row>
    <row r="1465">
      <c r="A1465" s="4"/>
    </row>
    <row r="1466">
      <c r="A1466" s="4"/>
    </row>
    <row r="1467">
      <c r="A1467" s="4"/>
    </row>
    <row r="1468">
      <c r="A1468" s="4"/>
    </row>
    <row r="1469">
      <c r="A1469" s="4"/>
    </row>
    <row r="1470">
      <c r="A1470" s="4"/>
    </row>
    <row r="1471">
      <c r="A1471" s="4"/>
    </row>
    <row r="1472">
      <c r="A1472" s="4"/>
    </row>
    <row r="1473">
      <c r="A1473" s="4"/>
    </row>
    <row r="1474">
      <c r="A1474" s="4"/>
    </row>
    <row r="1475">
      <c r="A1475" s="4"/>
    </row>
    <row r="1476">
      <c r="A1476" s="4"/>
    </row>
    <row r="1477">
      <c r="A1477" s="4"/>
    </row>
    <row r="1478">
      <c r="A1478" s="4"/>
    </row>
    <row r="1479">
      <c r="A1479" s="4"/>
    </row>
    <row r="1480">
      <c r="A1480" s="4"/>
    </row>
    <row r="1481">
      <c r="A1481" s="4"/>
    </row>
    <row r="1482">
      <c r="A1482" s="4"/>
    </row>
    <row r="1483">
      <c r="A1483" s="4"/>
    </row>
    <row r="1484">
      <c r="A1484" s="4"/>
    </row>
    <row r="1485">
      <c r="A1485" s="4"/>
    </row>
    <row r="1486">
      <c r="A1486" s="4"/>
    </row>
    <row r="1487">
      <c r="A1487" s="4"/>
    </row>
    <row r="1488">
      <c r="A1488" s="4"/>
    </row>
    <row r="1489">
      <c r="A1489" s="4"/>
    </row>
    <row r="1490">
      <c r="A1490" s="4"/>
    </row>
    <row r="1491">
      <c r="A1491" s="4"/>
    </row>
    <row r="1492">
      <c r="A1492" s="4"/>
    </row>
    <row r="1493">
      <c r="A1493" s="4"/>
    </row>
    <row r="1494">
      <c r="A1494" s="4"/>
    </row>
    <row r="1495">
      <c r="A1495" s="4"/>
    </row>
    <row r="1496">
      <c r="A1496" s="4"/>
    </row>
    <row r="1497">
      <c r="A1497" s="4"/>
    </row>
    <row r="1498">
      <c r="A1498" s="4"/>
    </row>
    <row r="1499">
      <c r="A1499" s="4"/>
    </row>
    <row r="1500">
      <c r="A1500" s="4"/>
    </row>
    <row r="1501">
      <c r="A1501" s="4"/>
    </row>
    <row r="1502">
      <c r="A1502" s="4"/>
    </row>
    <row r="1503">
      <c r="A1503" s="4"/>
    </row>
    <row r="1504">
      <c r="A1504" s="4"/>
    </row>
    <row r="1505">
      <c r="A1505" s="4"/>
    </row>
    <row r="1506">
      <c r="A1506" s="4"/>
    </row>
    <row r="1507">
      <c r="A1507" s="4"/>
    </row>
    <row r="1508">
      <c r="A1508" s="4"/>
    </row>
    <row r="1509">
      <c r="A1509" s="4"/>
    </row>
    <row r="1510">
      <c r="A1510" s="4"/>
    </row>
    <row r="1511">
      <c r="A1511" s="4"/>
    </row>
    <row r="1512">
      <c r="A1512" s="4"/>
    </row>
    <row r="1513">
      <c r="A1513" s="4"/>
    </row>
    <row r="1514">
      <c r="A1514" s="4"/>
    </row>
    <row r="1515">
      <c r="A1515" s="4"/>
    </row>
    <row r="1516">
      <c r="A1516" s="4"/>
    </row>
    <row r="1517">
      <c r="A1517" s="4"/>
    </row>
    <row r="1518">
      <c r="A1518" s="4"/>
    </row>
    <row r="1519">
      <c r="A1519" s="4"/>
    </row>
    <row r="1520">
      <c r="A1520" s="4"/>
    </row>
    <row r="1521">
      <c r="A1521" s="4"/>
    </row>
    <row r="1522">
      <c r="A1522" s="4"/>
    </row>
    <row r="1523">
      <c r="A1523" s="4"/>
    </row>
    <row r="1524">
      <c r="A1524" s="4"/>
    </row>
    <row r="1525">
      <c r="A1525" s="4"/>
    </row>
    <row r="1526">
      <c r="A1526" s="4"/>
    </row>
    <row r="1527">
      <c r="A1527" s="4"/>
    </row>
    <row r="1528">
      <c r="A1528" s="4"/>
    </row>
    <row r="1529">
      <c r="A1529" s="4"/>
    </row>
    <row r="1530">
      <c r="A1530" s="4"/>
    </row>
    <row r="1531">
      <c r="A1531" s="4"/>
    </row>
    <row r="1532">
      <c r="A1532" s="4"/>
    </row>
    <row r="1533">
      <c r="A1533" s="4"/>
    </row>
    <row r="1534">
      <c r="A1534" s="4"/>
    </row>
    <row r="1535">
      <c r="A1535" s="4"/>
    </row>
    <row r="1536">
      <c r="A1536" s="4"/>
    </row>
    <row r="1537">
      <c r="A1537" s="4"/>
    </row>
    <row r="1538">
      <c r="A1538" s="4"/>
    </row>
    <row r="1539">
      <c r="A1539" s="4"/>
    </row>
    <row r="1540">
      <c r="A1540" s="4"/>
    </row>
    <row r="1541">
      <c r="A1541" s="4"/>
    </row>
    <row r="1542">
      <c r="A1542" s="4"/>
    </row>
    <row r="1543">
      <c r="A1543" s="4"/>
    </row>
    <row r="1544">
      <c r="A1544" s="4"/>
    </row>
    <row r="1545">
      <c r="A1545" s="4"/>
    </row>
    <row r="1546">
      <c r="A1546" s="4"/>
    </row>
    <row r="1547">
      <c r="A1547" s="4"/>
    </row>
    <row r="1548">
      <c r="A1548" s="4"/>
    </row>
    <row r="1549">
      <c r="A1549" s="4"/>
    </row>
    <row r="1550">
      <c r="A1550" s="4"/>
    </row>
    <row r="1551">
      <c r="A1551" s="4"/>
    </row>
    <row r="1552">
      <c r="A1552" s="4"/>
    </row>
    <row r="1553">
      <c r="A1553" s="4"/>
    </row>
    <row r="1554">
      <c r="A1554" s="4"/>
    </row>
    <row r="1555">
      <c r="A1555" s="4"/>
    </row>
    <row r="1556">
      <c r="A1556" s="4"/>
    </row>
    <row r="1557">
      <c r="A1557" s="4"/>
    </row>
    <row r="1558">
      <c r="A1558" s="4"/>
    </row>
    <row r="1559">
      <c r="A1559" s="4"/>
    </row>
    <row r="1560">
      <c r="A1560" s="4"/>
    </row>
    <row r="1561">
      <c r="A1561" s="4"/>
    </row>
    <row r="1562">
      <c r="A1562" s="4"/>
    </row>
    <row r="1563">
      <c r="A1563" s="4"/>
    </row>
    <row r="1564">
      <c r="A1564" s="4"/>
    </row>
    <row r="1565">
      <c r="A1565" s="4"/>
    </row>
    <row r="1566">
      <c r="A1566" s="4"/>
    </row>
    <row r="1567">
      <c r="A1567" s="4"/>
    </row>
    <row r="1568">
      <c r="A1568" s="4"/>
    </row>
    <row r="1569">
      <c r="A1569" s="4"/>
    </row>
    <row r="1570">
      <c r="A1570" s="4"/>
    </row>
    <row r="1571">
      <c r="A1571" s="4"/>
    </row>
    <row r="1572">
      <c r="A1572" s="4"/>
    </row>
    <row r="1573">
      <c r="A1573" s="4"/>
    </row>
    <row r="1574">
      <c r="A1574" s="4"/>
    </row>
    <row r="1575">
      <c r="A1575" s="4"/>
    </row>
    <row r="1576">
      <c r="A1576" s="4"/>
    </row>
    <row r="1577">
      <c r="A1577" s="4"/>
    </row>
    <row r="1578">
      <c r="A1578" s="4"/>
    </row>
    <row r="1579">
      <c r="A1579" s="4"/>
    </row>
    <row r="1580">
      <c r="A1580" s="4"/>
    </row>
    <row r="1581">
      <c r="A1581" s="4"/>
    </row>
    <row r="1582">
      <c r="A1582" s="4"/>
    </row>
    <row r="1583">
      <c r="A1583" s="4"/>
    </row>
    <row r="1584">
      <c r="A1584" s="4"/>
    </row>
    <row r="1585">
      <c r="A1585" s="4"/>
    </row>
    <row r="1586">
      <c r="A1586" s="4"/>
    </row>
    <row r="1587">
      <c r="A1587" s="4"/>
    </row>
    <row r="1588">
      <c r="A1588" s="4"/>
    </row>
    <row r="1589">
      <c r="A1589" s="4"/>
    </row>
    <row r="1590">
      <c r="A1590" s="4"/>
    </row>
    <row r="1591">
      <c r="A1591" s="4"/>
    </row>
    <row r="1592">
      <c r="A1592" s="4"/>
    </row>
    <row r="1593">
      <c r="A1593" s="4"/>
    </row>
    <row r="1594">
      <c r="A1594" s="4"/>
    </row>
    <row r="1595">
      <c r="A1595" s="4"/>
    </row>
    <row r="1596">
      <c r="A1596" s="4"/>
    </row>
    <row r="1597">
      <c r="A1597" s="4"/>
    </row>
    <row r="1598">
      <c r="A1598" s="4"/>
    </row>
    <row r="1599">
      <c r="A1599" s="4"/>
    </row>
    <row r="1600">
      <c r="A1600" s="4"/>
    </row>
    <row r="1601">
      <c r="A1601" s="4"/>
    </row>
    <row r="1602">
      <c r="A1602" s="4"/>
    </row>
    <row r="1603">
      <c r="A1603" s="4"/>
    </row>
    <row r="1604">
      <c r="A1604" s="4"/>
    </row>
    <row r="1605">
      <c r="A1605" s="4"/>
    </row>
    <row r="1606">
      <c r="A1606" s="4"/>
    </row>
    <row r="1607">
      <c r="A1607" s="4"/>
    </row>
    <row r="1608">
      <c r="A1608" s="4"/>
    </row>
    <row r="1609">
      <c r="A1609" s="4"/>
    </row>
    <row r="1610">
      <c r="A1610" s="4"/>
    </row>
    <row r="1611">
      <c r="A1611" s="4"/>
    </row>
    <row r="1612">
      <c r="A1612" s="4"/>
    </row>
    <row r="1613">
      <c r="A1613" s="4"/>
    </row>
    <row r="1614">
      <c r="A1614" s="4"/>
    </row>
    <row r="1615">
      <c r="A1615" s="4"/>
    </row>
    <row r="1616">
      <c r="A1616" s="4"/>
    </row>
    <row r="1617">
      <c r="A1617" s="4"/>
    </row>
    <row r="1618">
      <c r="A1618" s="4"/>
    </row>
    <row r="1619">
      <c r="A1619" s="4"/>
    </row>
    <row r="1620">
      <c r="A1620" s="4"/>
    </row>
    <row r="1621">
      <c r="A1621" s="4"/>
    </row>
    <row r="1622">
      <c r="A1622" s="4"/>
    </row>
    <row r="1623">
      <c r="A1623" s="4"/>
    </row>
    <row r="1624">
      <c r="A1624" s="4"/>
    </row>
    <row r="1625">
      <c r="A1625" s="4"/>
    </row>
    <row r="1626">
      <c r="A1626" s="4"/>
    </row>
    <row r="1627">
      <c r="A1627" s="4"/>
    </row>
    <row r="1628">
      <c r="A1628" s="4"/>
    </row>
    <row r="1629">
      <c r="A1629" s="4"/>
    </row>
    <row r="1630">
      <c r="A1630" s="4"/>
    </row>
    <row r="1631">
      <c r="A1631" s="4"/>
    </row>
    <row r="1632">
      <c r="A1632" s="4"/>
    </row>
    <row r="1633">
      <c r="A1633" s="4"/>
    </row>
    <row r="1634">
      <c r="A1634" s="4"/>
    </row>
    <row r="1635">
      <c r="A1635" s="4"/>
    </row>
    <row r="1636">
      <c r="A1636" s="4"/>
    </row>
    <row r="1637">
      <c r="A1637" s="4"/>
    </row>
    <row r="1638">
      <c r="A1638" s="4"/>
    </row>
    <row r="1639">
      <c r="A1639" s="4"/>
    </row>
    <row r="1640">
      <c r="A1640" s="4"/>
    </row>
    <row r="1641">
      <c r="A1641" s="4"/>
    </row>
    <row r="1642">
      <c r="A1642" s="4"/>
    </row>
    <row r="1643">
      <c r="A1643" s="4"/>
    </row>
    <row r="1644">
      <c r="A1644" s="4"/>
    </row>
    <row r="1645">
      <c r="A1645" s="4"/>
    </row>
    <row r="1646">
      <c r="A1646" s="4"/>
    </row>
    <row r="1647">
      <c r="A1647" s="4"/>
    </row>
    <row r="1648">
      <c r="A1648" s="4"/>
    </row>
    <row r="1649">
      <c r="A1649" s="4"/>
    </row>
    <row r="1650">
      <c r="A1650" s="4"/>
    </row>
    <row r="1651">
      <c r="A1651" s="4"/>
    </row>
    <row r="1652">
      <c r="A1652" s="4"/>
    </row>
    <row r="1653">
      <c r="A1653" s="4"/>
    </row>
    <row r="1654">
      <c r="A1654" s="4"/>
    </row>
    <row r="1655">
      <c r="A1655" s="4"/>
    </row>
    <row r="1656">
      <c r="A1656" s="4"/>
    </row>
    <row r="1657">
      <c r="A1657" s="4"/>
    </row>
    <row r="1658">
      <c r="A1658" s="4"/>
    </row>
    <row r="1659">
      <c r="A1659" s="4"/>
    </row>
    <row r="1660">
      <c r="A1660" s="4"/>
    </row>
    <row r="1661">
      <c r="A1661" s="4"/>
    </row>
    <row r="1662">
      <c r="A1662" s="4"/>
    </row>
    <row r="1663">
      <c r="A1663" s="4"/>
    </row>
    <row r="1664">
      <c r="A1664" s="4"/>
    </row>
    <row r="1665">
      <c r="A1665" s="4"/>
    </row>
    <row r="1666">
      <c r="A1666" s="4"/>
    </row>
    <row r="1667">
      <c r="A1667" s="4"/>
    </row>
    <row r="1668">
      <c r="A1668" s="4"/>
    </row>
    <row r="1669">
      <c r="A1669" s="4"/>
    </row>
    <row r="1670">
      <c r="A1670" s="4"/>
    </row>
    <row r="1671">
      <c r="A1671" s="4"/>
    </row>
    <row r="1672">
      <c r="A1672" s="4"/>
    </row>
    <row r="1673">
      <c r="A1673" s="4"/>
    </row>
    <row r="1674">
      <c r="A1674" s="4"/>
    </row>
    <row r="1675">
      <c r="A1675" s="4"/>
    </row>
    <row r="1676">
      <c r="A1676" s="4"/>
    </row>
    <row r="1677">
      <c r="A1677" s="4"/>
    </row>
    <row r="1678">
      <c r="A1678" s="4"/>
    </row>
    <row r="1679">
      <c r="A1679" s="4"/>
    </row>
    <row r="1680">
      <c r="A1680" s="4"/>
    </row>
    <row r="1681">
      <c r="A1681" s="4"/>
    </row>
    <row r="1682">
      <c r="A1682" s="4"/>
    </row>
    <row r="1683">
      <c r="A1683" s="4"/>
    </row>
    <row r="1684">
      <c r="A1684" s="4"/>
    </row>
    <row r="1685">
      <c r="A1685" s="4"/>
    </row>
    <row r="1686">
      <c r="A1686" s="4"/>
    </row>
    <row r="1687">
      <c r="A1687" s="4"/>
    </row>
    <row r="1688">
      <c r="A1688" s="4"/>
    </row>
    <row r="1689">
      <c r="A1689" s="4"/>
    </row>
    <row r="1690">
      <c r="A1690" s="4"/>
    </row>
    <row r="1691">
      <c r="A1691" s="4"/>
    </row>
    <row r="1692">
      <c r="A1692" s="4"/>
    </row>
    <row r="1693">
      <c r="A1693" s="4"/>
    </row>
    <row r="1694">
      <c r="A1694" s="4"/>
    </row>
    <row r="1695">
      <c r="A1695" s="4"/>
    </row>
    <row r="1696">
      <c r="A1696" s="4"/>
    </row>
    <row r="1697">
      <c r="A1697" s="4"/>
    </row>
    <row r="1698">
      <c r="A1698" s="4"/>
    </row>
    <row r="1699">
      <c r="A1699" s="4"/>
    </row>
    <row r="1700">
      <c r="A1700" s="4"/>
    </row>
    <row r="1701">
      <c r="A1701" s="4"/>
    </row>
    <row r="1702">
      <c r="A1702" s="4"/>
    </row>
    <row r="1703">
      <c r="A1703" s="4"/>
    </row>
    <row r="1704">
      <c r="A1704" s="4"/>
    </row>
    <row r="1705">
      <c r="A1705" s="4"/>
    </row>
    <row r="1706">
      <c r="A1706" s="4"/>
    </row>
    <row r="1707">
      <c r="A1707" s="4"/>
    </row>
    <row r="1708">
      <c r="A1708" s="4"/>
    </row>
    <row r="1709">
      <c r="A1709" s="4"/>
    </row>
    <row r="1710">
      <c r="A1710" s="4"/>
    </row>
    <row r="1711">
      <c r="A1711" s="4"/>
    </row>
    <row r="1712">
      <c r="A1712" s="4"/>
    </row>
    <row r="1713">
      <c r="A1713" s="4"/>
    </row>
    <row r="1714">
      <c r="A1714" s="4"/>
    </row>
    <row r="1715">
      <c r="A1715" s="4"/>
    </row>
    <row r="1716">
      <c r="A1716" s="4"/>
    </row>
    <row r="1717">
      <c r="A1717" s="4"/>
    </row>
    <row r="1718">
      <c r="A1718" s="4"/>
    </row>
    <row r="1719">
      <c r="A1719" s="4"/>
    </row>
    <row r="1720">
      <c r="A1720" s="4"/>
    </row>
    <row r="1721">
      <c r="A1721" s="4"/>
    </row>
    <row r="1722">
      <c r="A1722" s="4"/>
    </row>
    <row r="1723">
      <c r="A1723" s="4"/>
    </row>
    <row r="1724">
      <c r="A1724" s="4"/>
    </row>
    <row r="1725">
      <c r="A1725" s="4"/>
    </row>
    <row r="1726">
      <c r="A1726" s="4"/>
    </row>
    <row r="1727">
      <c r="A1727" s="4"/>
    </row>
    <row r="1728">
      <c r="A1728" s="4"/>
    </row>
    <row r="1729">
      <c r="A1729" s="4"/>
    </row>
    <row r="1730">
      <c r="A1730" s="4"/>
    </row>
    <row r="1731">
      <c r="A1731" s="4"/>
    </row>
    <row r="1732">
      <c r="A1732" s="4"/>
    </row>
    <row r="1733">
      <c r="A1733" s="4"/>
    </row>
    <row r="1734">
      <c r="A1734" s="4"/>
    </row>
    <row r="1735">
      <c r="A1735" s="4"/>
    </row>
    <row r="1736">
      <c r="A1736" s="4"/>
    </row>
    <row r="1737">
      <c r="A1737" s="4"/>
    </row>
    <row r="1738">
      <c r="A1738" s="4"/>
    </row>
    <row r="1739">
      <c r="A1739" s="4"/>
    </row>
    <row r="1740">
      <c r="A1740" s="4"/>
    </row>
    <row r="1741">
      <c r="A1741" s="4"/>
    </row>
    <row r="1742">
      <c r="A1742" s="4"/>
    </row>
    <row r="1743">
      <c r="A1743" s="4"/>
    </row>
    <row r="1744">
      <c r="A1744" s="4"/>
    </row>
    <row r="1745">
      <c r="A1745" s="4"/>
    </row>
    <row r="1746">
      <c r="A1746" s="4"/>
    </row>
    <row r="1747">
      <c r="A1747" s="4"/>
    </row>
    <row r="1748">
      <c r="A1748" s="4"/>
    </row>
    <row r="1749">
      <c r="A1749" s="4"/>
    </row>
    <row r="1750">
      <c r="A1750" s="4"/>
    </row>
    <row r="1751">
      <c r="A1751" s="4"/>
    </row>
    <row r="1752">
      <c r="A1752" s="4"/>
    </row>
    <row r="1753">
      <c r="A1753" s="4"/>
    </row>
    <row r="1754">
      <c r="A1754" s="4"/>
    </row>
    <row r="1755">
      <c r="A1755" s="4"/>
    </row>
    <row r="1756">
      <c r="A1756" s="4"/>
    </row>
    <row r="1757">
      <c r="A1757" s="4"/>
    </row>
    <row r="1758">
      <c r="A1758" s="4"/>
    </row>
    <row r="1759">
      <c r="A1759" s="4"/>
    </row>
    <row r="1760">
      <c r="A1760" s="4"/>
    </row>
    <row r="1761">
      <c r="A1761" s="4"/>
    </row>
    <row r="1762">
      <c r="A1762" s="4"/>
    </row>
    <row r="1763">
      <c r="A1763" s="4"/>
    </row>
    <row r="1764">
      <c r="A1764" s="4"/>
    </row>
    <row r="1765">
      <c r="A1765" s="4"/>
    </row>
    <row r="1766">
      <c r="A1766" s="4"/>
    </row>
    <row r="1767">
      <c r="A1767" s="4"/>
    </row>
    <row r="1768">
      <c r="A1768" s="4"/>
    </row>
    <row r="1769">
      <c r="A1769" s="4"/>
    </row>
    <row r="1770">
      <c r="A1770" s="4"/>
    </row>
    <row r="1771">
      <c r="A1771" s="4"/>
    </row>
    <row r="1772">
      <c r="A1772" s="4"/>
    </row>
    <row r="1773">
      <c r="A1773" s="4"/>
    </row>
    <row r="1774">
      <c r="A1774" s="4"/>
    </row>
    <row r="1775">
      <c r="A1775" s="4"/>
    </row>
    <row r="1776">
      <c r="A1776" s="4"/>
    </row>
    <row r="1777">
      <c r="A1777" s="4"/>
    </row>
    <row r="1778">
      <c r="A1778" s="4"/>
    </row>
    <row r="1779">
      <c r="A1779" s="4"/>
    </row>
    <row r="1780">
      <c r="A1780" s="4"/>
    </row>
    <row r="1781">
      <c r="A1781" s="4"/>
    </row>
    <row r="1782">
      <c r="A1782" s="4"/>
    </row>
    <row r="1783">
      <c r="A1783" s="4"/>
    </row>
    <row r="1784">
      <c r="A1784" s="4"/>
    </row>
    <row r="1785">
      <c r="A1785" s="4"/>
    </row>
    <row r="1786">
      <c r="A1786" s="4"/>
    </row>
    <row r="1787">
      <c r="A1787" s="4"/>
    </row>
    <row r="1788">
      <c r="A1788" s="4"/>
    </row>
    <row r="1789">
      <c r="A1789" s="4"/>
    </row>
    <row r="1790">
      <c r="A1790" s="4"/>
    </row>
    <row r="1791">
      <c r="A1791" s="4"/>
    </row>
    <row r="1792">
      <c r="A1792" s="4"/>
    </row>
    <row r="1793">
      <c r="A1793" s="4"/>
    </row>
    <row r="1794">
      <c r="A1794" s="4"/>
    </row>
    <row r="1795">
      <c r="A1795" s="4"/>
    </row>
    <row r="1796">
      <c r="A1796" s="4"/>
    </row>
    <row r="1797">
      <c r="A1797" s="4"/>
    </row>
    <row r="1798">
      <c r="A1798" s="4"/>
    </row>
    <row r="1799">
      <c r="A1799" s="4"/>
    </row>
    <row r="1800">
      <c r="A1800" s="4"/>
    </row>
    <row r="1801">
      <c r="A1801" s="4"/>
    </row>
    <row r="1802">
      <c r="A1802" s="4"/>
    </row>
    <row r="1803">
      <c r="A1803" s="4"/>
    </row>
    <row r="1804">
      <c r="A1804" s="4"/>
    </row>
    <row r="1805">
      <c r="A1805" s="4"/>
    </row>
    <row r="1806">
      <c r="A1806" s="4"/>
    </row>
    <row r="1807">
      <c r="A1807" s="4"/>
    </row>
    <row r="1808">
      <c r="A1808" s="4"/>
    </row>
    <row r="1809">
      <c r="A1809" s="4"/>
    </row>
    <row r="1810">
      <c r="A1810" s="4"/>
    </row>
    <row r="1811">
      <c r="A1811" s="4"/>
    </row>
    <row r="1812">
      <c r="A1812" s="4"/>
    </row>
    <row r="1813">
      <c r="A1813" s="4"/>
    </row>
    <row r="1814">
      <c r="A1814" s="4"/>
    </row>
    <row r="1815">
      <c r="A1815" s="4"/>
    </row>
    <row r="1816">
      <c r="A1816" s="4"/>
    </row>
    <row r="1817">
      <c r="A1817" s="4"/>
    </row>
    <row r="1818">
      <c r="A1818" s="4"/>
    </row>
    <row r="1819">
      <c r="A1819" s="4"/>
    </row>
    <row r="1820">
      <c r="A1820" s="4"/>
    </row>
    <row r="1821">
      <c r="A1821" s="4"/>
    </row>
    <row r="1822">
      <c r="A1822" s="4"/>
    </row>
    <row r="1823">
      <c r="A1823" s="4"/>
    </row>
    <row r="1824">
      <c r="A1824" s="4"/>
    </row>
    <row r="1825">
      <c r="A1825" s="4"/>
    </row>
    <row r="1826">
      <c r="A1826" s="4"/>
    </row>
    <row r="1827">
      <c r="A1827" s="4"/>
    </row>
    <row r="1828">
      <c r="A1828" s="4"/>
    </row>
    <row r="1829">
      <c r="A1829" s="4"/>
    </row>
    <row r="1830">
      <c r="A1830" s="4"/>
    </row>
    <row r="1831">
      <c r="A1831" s="4"/>
    </row>
    <row r="1832">
      <c r="A1832" s="4"/>
    </row>
    <row r="1833">
      <c r="A1833" s="4"/>
    </row>
    <row r="1834">
      <c r="A1834" s="4"/>
    </row>
    <row r="1835">
      <c r="A1835" s="4"/>
    </row>
    <row r="1836">
      <c r="A1836" s="4"/>
    </row>
    <row r="1837">
      <c r="A1837" s="4"/>
    </row>
    <row r="1838">
      <c r="A1838" s="4"/>
    </row>
    <row r="1839">
      <c r="A1839" s="4"/>
    </row>
    <row r="1840">
      <c r="A1840" s="4"/>
    </row>
    <row r="1841">
      <c r="A1841" s="4"/>
    </row>
    <row r="1842">
      <c r="A1842" s="4"/>
    </row>
    <row r="1843">
      <c r="A1843" s="4"/>
    </row>
    <row r="1844">
      <c r="A1844" s="4"/>
    </row>
    <row r="1845">
      <c r="A1845" s="4"/>
    </row>
    <row r="1846">
      <c r="A1846" s="4"/>
    </row>
    <row r="1847">
      <c r="A1847" s="4"/>
    </row>
    <row r="1848">
      <c r="A1848" s="4"/>
    </row>
    <row r="1849">
      <c r="A1849" s="4"/>
    </row>
    <row r="1850">
      <c r="A1850" s="4"/>
    </row>
    <row r="1851">
      <c r="A1851" s="4"/>
    </row>
    <row r="1852">
      <c r="A1852" s="4"/>
    </row>
    <row r="1853">
      <c r="A1853" s="4"/>
    </row>
    <row r="1854">
      <c r="A1854" s="4"/>
    </row>
    <row r="1855">
      <c r="A1855" s="4"/>
    </row>
    <row r="1856">
      <c r="A1856" s="4"/>
    </row>
    <row r="1857">
      <c r="A1857" s="4"/>
    </row>
    <row r="1858">
      <c r="A1858" s="4"/>
    </row>
    <row r="1859">
      <c r="A1859" s="4"/>
    </row>
    <row r="1860">
      <c r="A1860" s="4"/>
    </row>
    <row r="1861">
      <c r="A1861" s="4"/>
    </row>
    <row r="1862">
      <c r="A1862" s="4"/>
    </row>
    <row r="1863">
      <c r="A1863" s="4"/>
    </row>
    <row r="1864">
      <c r="A1864" s="4"/>
    </row>
    <row r="1865">
      <c r="A1865" s="4"/>
    </row>
    <row r="1866">
      <c r="A1866" s="4"/>
    </row>
    <row r="1867">
      <c r="A1867" s="4"/>
    </row>
    <row r="1868">
      <c r="A1868" s="4"/>
    </row>
    <row r="1869">
      <c r="A1869" s="4"/>
    </row>
    <row r="1870">
      <c r="A1870" s="4"/>
    </row>
    <row r="1871">
      <c r="A1871" s="4"/>
    </row>
    <row r="1872">
      <c r="A1872" s="4"/>
    </row>
    <row r="1873">
      <c r="A1873" s="4"/>
    </row>
    <row r="1874">
      <c r="A1874" s="4"/>
    </row>
    <row r="1875">
      <c r="A1875" s="4"/>
    </row>
    <row r="1876">
      <c r="A1876" s="4"/>
    </row>
    <row r="1877">
      <c r="A1877" s="4"/>
    </row>
    <row r="1878">
      <c r="A1878" s="4"/>
    </row>
    <row r="1879">
      <c r="A1879" s="4"/>
    </row>
    <row r="1880">
      <c r="A1880" s="4"/>
    </row>
    <row r="1881">
      <c r="A1881" s="4"/>
    </row>
    <row r="1882">
      <c r="A1882" s="4"/>
    </row>
    <row r="1883">
      <c r="A1883" s="4"/>
    </row>
    <row r="1884">
      <c r="A1884" s="4"/>
    </row>
    <row r="1885">
      <c r="A1885" s="4"/>
    </row>
    <row r="1886">
      <c r="A1886" s="4"/>
    </row>
    <row r="1887">
      <c r="A1887" s="4"/>
    </row>
    <row r="1888">
      <c r="A1888" s="4"/>
    </row>
    <row r="1889">
      <c r="A1889" s="4"/>
    </row>
    <row r="1890">
      <c r="A1890" s="4"/>
    </row>
    <row r="1891">
      <c r="A1891" s="4"/>
    </row>
    <row r="1892">
      <c r="A1892" s="4"/>
    </row>
    <row r="1893">
      <c r="A1893" s="4"/>
    </row>
    <row r="1894">
      <c r="A1894" s="4"/>
    </row>
    <row r="1895">
      <c r="A1895" s="4"/>
    </row>
    <row r="1896">
      <c r="A1896" s="4"/>
    </row>
    <row r="1897">
      <c r="A1897" s="4"/>
    </row>
    <row r="1898">
      <c r="A1898" s="4"/>
    </row>
    <row r="1899">
      <c r="A1899" s="4"/>
    </row>
    <row r="1900">
      <c r="A1900" s="4"/>
    </row>
    <row r="1901">
      <c r="A1901" s="4"/>
    </row>
    <row r="1902">
      <c r="A1902" s="4"/>
    </row>
    <row r="1903">
      <c r="A1903" s="4"/>
    </row>
    <row r="1904">
      <c r="A1904" s="4"/>
    </row>
    <row r="1905">
      <c r="A1905" s="4"/>
    </row>
    <row r="1906">
      <c r="A1906" s="4"/>
    </row>
    <row r="1907">
      <c r="A1907" s="4"/>
    </row>
    <row r="1908">
      <c r="A1908" s="4"/>
    </row>
    <row r="1909">
      <c r="A1909" s="4"/>
    </row>
    <row r="1910">
      <c r="A1910" s="4"/>
    </row>
    <row r="1911">
      <c r="A1911" s="4"/>
    </row>
    <row r="1912">
      <c r="A1912" s="4"/>
    </row>
    <row r="1913">
      <c r="A1913" s="4"/>
    </row>
    <row r="1914">
      <c r="A1914" s="4"/>
    </row>
    <row r="1915">
      <c r="A1915" s="4"/>
    </row>
    <row r="1916">
      <c r="A1916" s="4"/>
    </row>
    <row r="1917">
      <c r="A1917" s="4"/>
    </row>
    <row r="1918">
      <c r="A1918" s="4"/>
    </row>
    <row r="1919">
      <c r="A1919" s="4"/>
    </row>
    <row r="1920">
      <c r="A1920" s="4"/>
    </row>
    <row r="1921">
      <c r="A1921" s="4"/>
    </row>
    <row r="1922">
      <c r="A1922" s="4"/>
    </row>
    <row r="1923">
      <c r="A1923" s="4"/>
    </row>
    <row r="1924">
      <c r="A1924" s="4"/>
    </row>
    <row r="1925">
      <c r="A1925" s="4"/>
    </row>
    <row r="1926">
      <c r="A1926" s="4"/>
    </row>
    <row r="1927">
      <c r="A1927" s="4"/>
    </row>
    <row r="1928">
      <c r="A1928" s="4"/>
    </row>
    <row r="1929">
      <c r="A1929" s="4"/>
    </row>
    <row r="1930">
      <c r="A1930" s="4"/>
    </row>
    <row r="1931">
      <c r="A1931" s="4"/>
    </row>
    <row r="1932">
      <c r="A1932" s="4"/>
    </row>
    <row r="1933">
      <c r="A1933" s="4"/>
    </row>
    <row r="1934">
      <c r="A1934" s="4"/>
    </row>
    <row r="1935">
      <c r="A1935" s="4"/>
    </row>
    <row r="1936">
      <c r="A1936" s="4"/>
    </row>
    <row r="1937">
      <c r="A1937" s="4"/>
    </row>
    <row r="1938">
      <c r="A1938" s="4"/>
    </row>
    <row r="1939">
      <c r="A1939" s="4"/>
    </row>
    <row r="1940">
      <c r="A1940" s="4"/>
    </row>
    <row r="1941">
      <c r="A1941" s="4"/>
    </row>
    <row r="1942">
      <c r="A1942" s="4"/>
    </row>
    <row r="1943">
      <c r="A1943" s="4"/>
    </row>
    <row r="1944">
      <c r="A1944" s="4"/>
    </row>
    <row r="1945">
      <c r="A1945" s="4"/>
    </row>
    <row r="1946">
      <c r="A1946" s="4"/>
    </row>
    <row r="1947">
      <c r="A1947" s="4"/>
    </row>
    <row r="1948">
      <c r="A1948" s="4"/>
    </row>
    <row r="1949">
      <c r="A1949" s="4"/>
    </row>
    <row r="1950">
      <c r="A1950" s="4"/>
    </row>
    <row r="1951">
      <c r="A1951" s="4"/>
    </row>
    <row r="1952">
      <c r="A1952" s="4"/>
    </row>
    <row r="1953">
      <c r="A1953" s="4"/>
    </row>
    <row r="1954">
      <c r="A1954" s="4"/>
    </row>
    <row r="1955">
      <c r="A1955" s="4"/>
    </row>
    <row r="1956">
      <c r="A1956" s="4"/>
    </row>
    <row r="1957">
      <c r="A1957" s="4"/>
    </row>
    <row r="1958">
      <c r="A1958" s="4"/>
    </row>
    <row r="1959">
      <c r="A1959" s="4"/>
    </row>
    <row r="1960">
      <c r="A1960" s="4"/>
    </row>
    <row r="1961">
      <c r="A1961" s="4"/>
    </row>
    <row r="1962">
      <c r="A1962" s="4"/>
    </row>
    <row r="1963">
      <c r="A1963" s="4"/>
    </row>
    <row r="1964">
      <c r="A1964" s="4"/>
    </row>
    <row r="1965">
      <c r="A1965" s="4"/>
    </row>
    <row r="1966">
      <c r="A1966" s="4"/>
    </row>
    <row r="1967">
      <c r="A1967" s="4"/>
    </row>
    <row r="1968">
      <c r="A1968" s="4"/>
    </row>
    <row r="1969">
      <c r="A1969" s="4"/>
    </row>
    <row r="1970">
      <c r="A1970" s="4"/>
    </row>
    <row r="1971">
      <c r="A1971" s="4"/>
    </row>
    <row r="1972">
      <c r="A1972" s="4"/>
    </row>
    <row r="1973">
      <c r="A1973" s="4"/>
    </row>
    <row r="1974">
      <c r="A1974" s="4"/>
    </row>
    <row r="1975">
      <c r="A1975" s="4"/>
    </row>
    <row r="1976">
      <c r="A1976" s="4"/>
    </row>
    <row r="1977">
      <c r="A1977" s="4"/>
    </row>
    <row r="1978">
      <c r="A1978" s="4"/>
    </row>
    <row r="1979">
      <c r="A1979" s="4"/>
    </row>
    <row r="1980">
      <c r="A1980" s="4"/>
    </row>
    <row r="1981">
      <c r="A1981" s="4"/>
    </row>
    <row r="1982">
      <c r="A1982" s="4"/>
    </row>
    <row r="1983">
      <c r="A1983" s="4"/>
    </row>
    <row r="1984">
      <c r="A1984" s="4"/>
    </row>
    <row r="1985">
      <c r="A1985" s="4"/>
    </row>
    <row r="1986">
      <c r="A1986" s="4"/>
    </row>
    <row r="1987">
      <c r="A1987" s="4"/>
    </row>
    <row r="1988">
      <c r="A1988" s="4"/>
    </row>
    <row r="1989">
      <c r="A1989" s="4"/>
    </row>
    <row r="1990">
      <c r="A1990" s="4"/>
    </row>
    <row r="1991">
      <c r="A1991" s="4"/>
    </row>
    <row r="1992">
      <c r="A1992" s="4"/>
    </row>
    <row r="1993">
      <c r="A1993" s="4"/>
    </row>
    <row r="1994">
      <c r="A1994" s="4"/>
    </row>
    <row r="1995">
      <c r="A1995" s="4"/>
    </row>
    <row r="1996">
      <c r="A1996" s="4"/>
    </row>
    <row r="1997">
      <c r="A1997" s="4"/>
    </row>
    <row r="1998">
      <c r="A1998" s="4"/>
    </row>
    <row r="1999">
      <c r="A1999" s="4"/>
    </row>
    <row r="2000">
      <c r="A2000" s="4"/>
    </row>
    <row r="2001">
      <c r="A2001" s="4"/>
    </row>
    <row r="2002">
      <c r="A2002" s="4"/>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0"/>
  <cols>
    <col customWidth="1" min="2" max="2" width="19.67"/>
    <col customWidth="1" min="3" max="3" width="18.89"/>
  </cols>
  <sheetData>
    <row r="1">
      <c r="D1" s="17"/>
      <c r="E1" s="17"/>
      <c r="F1" s="17"/>
      <c r="G1" s="17"/>
      <c r="H1" s="17"/>
      <c r="I1" s="17"/>
      <c r="J1" s="17"/>
      <c r="K1" s="17"/>
      <c r="L1" s="17"/>
      <c r="M1" s="17"/>
      <c r="N1" s="17"/>
      <c r="O1" s="17"/>
      <c r="P1" s="17"/>
      <c r="Q1" s="17"/>
      <c r="R1" s="17"/>
      <c r="S1" s="17"/>
      <c r="T1" s="17"/>
      <c r="U1" s="17"/>
      <c r="V1" s="17"/>
      <c r="W1" s="17"/>
      <c r="X1" s="17"/>
      <c r="Y1" s="17"/>
      <c r="Z1" s="17"/>
    </row>
    <row r="2"/>
    <row r="3"/>
    <row r="4"/>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3" width="15.0"/>
    <col customWidth="1" min="5" max="5" width="15.0"/>
    <col customWidth="1" min="7" max="8" width="15.0"/>
  </cols>
  <sheetData>
    <row r="1" ht="19.5" customHeight="1">
      <c r="I1" s="19"/>
      <c r="J1" s="19"/>
      <c r="L1" s="20"/>
      <c r="M1" s="7" t="s">
        <v>3</v>
      </c>
      <c r="N1" s="20" t="s">
        <v>249</v>
      </c>
      <c r="P1" s="20"/>
      <c r="S1" s="19"/>
      <c r="T1" s="19"/>
      <c r="U1" s="19"/>
      <c r="V1" s="19"/>
      <c r="W1" s="19"/>
      <c r="X1" s="19"/>
      <c r="Y1" s="19"/>
      <c r="Z1" s="19"/>
    </row>
    <row r="2" ht="18.0" customHeight="1">
      <c r="I2" s="19"/>
      <c r="J2" s="19"/>
      <c r="L2" s="20"/>
      <c r="M2" s="7" t="s">
        <v>19</v>
      </c>
      <c r="N2" s="20"/>
      <c r="O2" s="7" t="s">
        <v>25</v>
      </c>
      <c r="P2" s="20"/>
      <c r="Q2" s="8" t="s">
        <v>79</v>
      </c>
      <c r="S2" s="19"/>
      <c r="T2" s="19"/>
      <c r="U2" s="19"/>
      <c r="V2" s="19"/>
      <c r="W2" s="19"/>
      <c r="X2" s="19"/>
      <c r="Y2" s="19"/>
      <c r="Z2" s="19"/>
    </row>
    <row r="3" ht="20.25" customHeight="1">
      <c r="I3" s="19"/>
      <c r="J3" s="19"/>
      <c r="K3" s="24" t="s">
        <v>0</v>
      </c>
      <c r="L3" s="25" t="s">
        <v>1</v>
      </c>
      <c r="M3" s="8" t="s">
        <v>250</v>
      </c>
      <c r="N3" s="26" t="s">
        <v>19</v>
      </c>
      <c r="O3" s="8" t="s">
        <v>250</v>
      </c>
      <c r="P3" s="26" t="s">
        <v>25</v>
      </c>
      <c r="Q3" s="8" t="s">
        <v>250</v>
      </c>
      <c r="R3" s="27" t="s">
        <v>252</v>
      </c>
      <c r="S3" s="19"/>
      <c r="T3" s="19"/>
      <c r="U3" s="19"/>
      <c r="V3" s="19"/>
      <c r="W3" s="19"/>
      <c r="X3" s="19"/>
      <c r="Y3" s="19"/>
      <c r="Z3" s="19"/>
    </row>
    <row r="4">
      <c r="K4" s="24">
        <v>83.0</v>
      </c>
      <c r="L4" s="25" t="s">
        <v>80</v>
      </c>
      <c r="M4" s="8">
        <v>9.0</v>
      </c>
      <c r="N4" s="29">
        <v>335.03</v>
      </c>
      <c r="O4" s="8">
        <v>11.0</v>
      </c>
      <c r="P4" s="29">
        <v>371.49</v>
      </c>
      <c r="Q4" s="8">
        <v>20.0</v>
      </c>
      <c r="R4" s="18">
        <v>706.52</v>
      </c>
    </row>
    <row r="5">
      <c r="K5" s="24">
        <v>6.0</v>
      </c>
      <c r="L5" s="25" t="s">
        <v>163</v>
      </c>
      <c r="M5" s="8">
        <v>11.0</v>
      </c>
      <c r="N5" s="29">
        <v>408.70000000000005</v>
      </c>
      <c r="O5" s="8">
        <v>9.0</v>
      </c>
      <c r="P5" s="29">
        <v>285.43</v>
      </c>
      <c r="Q5" s="8">
        <v>20.0</v>
      </c>
      <c r="R5" s="18">
        <v>694.1299999999999</v>
      </c>
    </row>
    <row r="6">
      <c r="K6" s="24">
        <v>34.0</v>
      </c>
      <c r="L6" s="25" t="s">
        <v>157</v>
      </c>
      <c r="M6" s="8">
        <v>12.0</v>
      </c>
      <c r="N6" s="29">
        <v>410.8</v>
      </c>
      <c r="O6" s="8">
        <v>8.0</v>
      </c>
      <c r="P6" s="29">
        <v>241.47</v>
      </c>
      <c r="Q6" s="8">
        <v>20.0</v>
      </c>
      <c r="R6" s="18">
        <v>652.2700000000002</v>
      </c>
    </row>
    <row r="7">
      <c r="K7" s="24">
        <v>25.0</v>
      </c>
      <c r="L7" s="25" t="s">
        <v>134</v>
      </c>
      <c r="M7" s="8">
        <v>7.0</v>
      </c>
      <c r="N7" s="29">
        <v>205.82</v>
      </c>
      <c r="O7" s="8">
        <v>13.0</v>
      </c>
      <c r="P7" s="29">
        <v>443.33</v>
      </c>
      <c r="Q7" s="8">
        <v>20.0</v>
      </c>
      <c r="R7" s="18">
        <v>649.15</v>
      </c>
    </row>
    <row r="8">
      <c r="K8" s="24">
        <v>52.0</v>
      </c>
      <c r="L8" s="25" t="s">
        <v>161</v>
      </c>
      <c r="M8" s="8">
        <v>7.0</v>
      </c>
      <c r="N8" s="29">
        <v>238.08</v>
      </c>
      <c r="O8" s="8">
        <v>13.0</v>
      </c>
      <c r="P8" s="29">
        <v>408.19</v>
      </c>
      <c r="Q8" s="8">
        <v>20.0</v>
      </c>
      <c r="R8" s="18">
        <v>646.2699999999999</v>
      </c>
    </row>
    <row r="9">
      <c r="K9" s="24">
        <v>66.0</v>
      </c>
      <c r="L9" s="25" t="s">
        <v>130</v>
      </c>
      <c r="M9" s="8">
        <v>11.0</v>
      </c>
      <c r="N9" s="29">
        <v>308.48999999999995</v>
      </c>
      <c r="O9" s="8">
        <v>9.0</v>
      </c>
      <c r="P9" s="29">
        <v>331.84</v>
      </c>
      <c r="Q9" s="8">
        <v>20.0</v>
      </c>
      <c r="R9" s="18">
        <v>640.33</v>
      </c>
    </row>
    <row r="10">
      <c r="K10" s="24">
        <v>13.0</v>
      </c>
      <c r="L10" s="25" t="s">
        <v>117</v>
      </c>
      <c r="M10" s="8">
        <v>9.0</v>
      </c>
      <c r="N10" s="29">
        <v>275.45</v>
      </c>
      <c r="O10" s="8">
        <v>11.0</v>
      </c>
      <c r="P10" s="29">
        <v>363.88</v>
      </c>
      <c r="Q10" s="8">
        <v>20.0</v>
      </c>
      <c r="R10" s="18">
        <v>639.3299999999999</v>
      </c>
    </row>
    <row r="11">
      <c r="K11" s="24">
        <v>50.0</v>
      </c>
      <c r="L11" s="25" t="s">
        <v>29</v>
      </c>
      <c r="M11" s="8">
        <v>10.0</v>
      </c>
      <c r="N11" s="29">
        <v>383.67</v>
      </c>
      <c r="O11" s="8">
        <v>10.0</v>
      </c>
      <c r="P11" s="29">
        <v>245.68</v>
      </c>
      <c r="Q11" s="8">
        <v>20.0</v>
      </c>
      <c r="R11" s="18">
        <v>629.3500000000001</v>
      </c>
    </row>
    <row r="12">
      <c r="K12" s="24">
        <v>61.0</v>
      </c>
      <c r="L12" s="25" t="s">
        <v>86</v>
      </c>
      <c r="M12" s="8">
        <v>9.0</v>
      </c>
      <c r="N12" s="29">
        <v>211.0</v>
      </c>
      <c r="O12" s="8">
        <v>11.0</v>
      </c>
      <c r="P12" s="29">
        <v>416.37</v>
      </c>
      <c r="Q12" s="8">
        <v>20.0</v>
      </c>
      <c r="R12" s="18">
        <v>627.37</v>
      </c>
    </row>
    <row r="13">
      <c r="K13" s="24">
        <v>51.0</v>
      </c>
      <c r="L13" s="25" t="s">
        <v>213</v>
      </c>
      <c r="M13" s="8">
        <v>14.0</v>
      </c>
      <c r="N13" s="29">
        <v>436.35</v>
      </c>
      <c r="O13" s="8">
        <v>6.0</v>
      </c>
      <c r="P13" s="29">
        <v>189.72</v>
      </c>
      <c r="Q13" s="8">
        <v>20.0</v>
      </c>
      <c r="R13" s="18">
        <v>626.07</v>
      </c>
    </row>
    <row r="14">
      <c r="K14" s="24">
        <v>3.0</v>
      </c>
      <c r="L14" s="25" t="s">
        <v>66</v>
      </c>
      <c r="M14" s="8">
        <v>10.0</v>
      </c>
      <c r="N14" s="29">
        <v>214.23000000000005</v>
      </c>
      <c r="O14" s="8">
        <v>10.0</v>
      </c>
      <c r="P14" s="29">
        <v>411.81</v>
      </c>
      <c r="Q14" s="8">
        <v>20.0</v>
      </c>
      <c r="R14" s="18">
        <v>626.0400000000001</v>
      </c>
    </row>
    <row r="15">
      <c r="K15" s="24">
        <v>94.0</v>
      </c>
      <c r="L15" s="25" t="s">
        <v>187</v>
      </c>
      <c r="M15" s="8">
        <v>6.0</v>
      </c>
      <c r="N15" s="29">
        <v>214.13</v>
      </c>
      <c r="O15" s="8">
        <v>14.0</v>
      </c>
      <c r="P15" s="29">
        <v>411.11</v>
      </c>
      <c r="Q15" s="8">
        <v>20.0</v>
      </c>
      <c r="R15" s="18">
        <v>625.24</v>
      </c>
    </row>
    <row r="16">
      <c r="K16" s="24">
        <v>18.0</v>
      </c>
      <c r="L16" s="25" t="s">
        <v>143</v>
      </c>
      <c r="M16" s="8">
        <v>10.0</v>
      </c>
      <c r="N16" s="29">
        <v>322.06000000000006</v>
      </c>
      <c r="O16" s="8">
        <v>10.0</v>
      </c>
      <c r="P16" s="29">
        <v>302.31</v>
      </c>
      <c r="Q16" s="8">
        <v>20.0</v>
      </c>
      <c r="R16" s="18">
        <v>624.3699999999999</v>
      </c>
    </row>
    <row r="17">
      <c r="K17" s="24">
        <v>14.0</v>
      </c>
      <c r="L17" s="25" t="s">
        <v>151</v>
      </c>
      <c r="M17" s="8">
        <v>13.0</v>
      </c>
      <c r="N17" s="29">
        <v>423.38000000000005</v>
      </c>
      <c r="O17" s="8">
        <v>7.0</v>
      </c>
      <c r="P17" s="29">
        <v>195.24999999999997</v>
      </c>
      <c r="Q17" s="8">
        <v>20.0</v>
      </c>
      <c r="R17" s="18">
        <v>618.63</v>
      </c>
    </row>
    <row r="18">
      <c r="K18" s="24">
        <v>17.0</v>
      </c>
      <c r="L18" s="25" t="s">
        <v>180</v>
      </c>
      <c r="M18" s="8">
        <v>8.0</v>
      </c>
      <c r="N18" s="29">
        <v>211.68</v>
      </c>
      <c r="O18" s="8">
        <v>12.0</v>
      </c>
      <c r="P18" s="29">
        <v>405.73999999999995</v>
      </c>
      <c r="Q18" s="8">
        <v>20.0</v>
      </c>
      <c r="R18" s="18">
        <v>617.4200000000001</v>
      </c>
    </row>
    <row r="19">
      <c r="K19" s="24">
        <v>16.0</v>
      </c>
      <c r="L19" s="25" t="s">
        <v>155</v>
      </c>
      <c r="M19" s="8">
        <v>8.0</v>
      </c>
      <c r="N19" s="29">
        <v>274.47</v>
      </c>
      <c r="O19" s="8">
        <v>12.0</v>
      </c>
      <c r="P19" s="29">
        <v>337.46000000000004</v>
      </c>
      <c r="Q19" s="8">
        <v>20.0</v>
      </c>
      <c r="R19" s="18">
        <v>611.9300000000002</v>
      </c>
    </row>
    <row r="20">
      <c r="K20" s="24">
        <v>75.0</v>
      </c>
      <c r="L20" s="25" t="s">
        <v>218</v>
      </c>
      <c r="M20" s="8">
        <v>12.0</v>
      </c>
      <c r="N20" s="29">
        <v>324.45000000000005</v>
      </c>
      <c r="O20" s="8">
        <v>8.0</v>
      </c>
      <c r="P20" s="29">
        <v>286.12000000000006</v>
      </c>
      <c r="Q20" s="8">
        <v>20.0</v>
      </c>
      <c r="R20" s="18">
        <v>610.5699999999999</v>
      </c>
    </row>
    <row r="21">
      <c r="K21" s="24">
        <v>7.0</v>
      </c>
      <c r="L21" s="25" t="s">
        <v>94</v>
      </c>
      <c r="M21" s="8">
        <v>14.0</v>
      </c>
      <c r="N21" s="29">
        <v>495.6199999999999</v>
      </c>
      <c r="O21" s="8">
        <v>6.0</v>
      </c>
      <c r="P21" s="29">
        <v>113.38999999999999</v>
      </c>
      <c r="Q21" s="8">
        <v>20.0</v>
      </c>
      <c r="R21" s="18">
        <v>609.01</v>
      </c>
    </row>
    <row r="22">
      <c r="K22" s="24">
        <v>84.0</v>
      </c>
      <c r="L22" s="25" t="s">
        <v>121</v>
      </c>
      <c r="M22" s="8">
        <v>13.0</v>
      </c>
      <c r="N22" s="29">
        <v>468.78</v>
      </c>
      <c r="O22" s="8">
        <v>7.0</v>
      </c>
      <c r="P22" s="29">
        <v>137.5</v>
      </c>
      <c r="Q22" s="8">
        <v>20.0</v>
      </c>
      <c r="R22" s="18">
        <v>606.2800000000001</v>
      </c>
    </row>
    <row r="23">
      <c r="K23" s="24">
        <v>26.0</v>
      </c>
      <c r="L23" s="25" t="s">
        <v>191</v>
      </c>
      <c r="M23" s="8">
        <v>10.0</v>
      </c>
      <c r="N23" s="29">
        <v>296.72</v>
      </c>
      <c r="O23" s="8">
        <v>10.0</v>
      </c>
      <c r="P23" s="29">
        <v>307.48</v>
      </c>
      <c r="Q23" s="8">
        <v>20.0</v>
      </c>
      <c r="R23" s="18">
        <v>604.2</v>
      </c>
    </row>
    <row r="24">
      <c r="K24" s="24">
        <v>20.0</v>
      </c>
      <c r="L24" s="25" t="s">
        <v>141</v>
      </c>
      <c r="M24" s="8">
        <v>9.0</v>
      </c>
      <c r="N24" s="29">
        <v>272.56</v>
      </c>
      <c r="O24" s="8">
        <v>11.0</v>
      </c>
      <c r="P24" s="29">
        <v>330.20000000000005</v>
      </c>
      <c r="Q24" s="8">
        <v>20.0</v>
      </c>
      <c r="R24" s="18">
        <v>602.7599999999999</v>
      </c>
    </row>
    <row r="25">
      <c r="K25" s="24">
        <v>36.0</v>
      </c>
      <c r="L25" s="25" t="s">
        <v>75</v>
      </c>
      <c r="M25" s="8">
        <v>10.0</v>
      </c>
      <c r="N25" s="29">
        <v>331.68999999999994</v>
      </c>
      <c r="O25" s="8">
        <v>10.0</v>
      </c>
      <c r="P25" s="29">
        <v>265.83</v>
      </c>
      <c r="Q25" s="8">
        <v>20.0</v>
      </c>
      <c r="R25" s="18">
        <v>597.52</v>
      </c>
    </row>
    <row r="26">
      <c r="K26" s="24">
        <v>71.0</v>
      </c>
      <c r="L26" s="25" t="s">
        <v>130</v>
      </c>
      <c r="M26" s="8">
        <v>7.0</v>
      </c>
      <c r="N26" s="29">
        <v>187.12</v>
      </c>
      <c r="O26" s="8">
        <v>13.0</v>
      </c>
      <c r="P26" s="29">
        <v>407.41</v>
      </c>
      <c r="Q26" s="8">
        <v>20.0</v>
      </c>
      <c r="R26" s="18">
        <v>594.53</v>
      </c>
    </row>
    <row r="27">
      <c r="K27" s="24">
        <v>10.0</v>
      </c>
      <c r="L27" s="25" t="s">
        <v>128</v>
      </c>
      <c r="M27" s="8">
        <v>13.0</v>
      </c>
      <c r="N27" s="29">
        <v>376.85999999999996</v>
      </c>
      <c r="O27" s="8">
        <v>7.0</v>
      </c>
      <c r="P27" s="29">
        <v>203.27000000000004</v>
      </c>
      <c r="Q27" s="8">
        <v>20.0</v>
      </c>
      <c r="R27" s="18">
        <v>580.1300000000001</v>
      </c>
    </row>
    <row r="28">
      <c r="K28" s="24">
        <v>12.0</v>
      </c>
      <c r="L28" s="25" t="s">
        <v>168</v>
      </c>
      <c r="M28" s="8">
        <v>13.0</v>
      </c>
      <c r="N28" s="29">
        <v>426.71000000000004</v>
      </c>
      <c r="O28" s="8">
        <v>7.0</v>
      </c>
      <c r="P28" s="29">
        <v>153.4</v>
      </c>
      <c r="Q28" s="8">
        <v>20.0</v>
      </c>
      <c r="R28" s="18">
        <v>580.1099999999999</v>
      </c>
    </row>
    <row r="29">
      <c r="K29" s="24">
        <v>45.0</v>
      </c>
      <c r="L29" s="25" t="s">
        <v>201</v>
      </c>
      <c r="M29" s="8">
        <v>9.0</v>
      </c>
      <c r="N29" s="29">
        <v>258.59999999999997</v>
      </c>
      <c r="O29" s="8">
        <v>11.0</v>
      </c>
      <c r="P29" s="29">
        <v>319.44</v>
      </c>
      <c r="Q29" s="8">
        <v>20.0</v>
      </c>
      <c r="R29" s="18">
        <v>578.0400000000001</v>
      </c>
    </row>
    <row r="30">
      <c r="K30" s="24">
        <v>65.0</v>
      </c>
      <c r="L30" s="25" t="s">
        <v>189</v>
      </c>
      <c r="M30" s="8">
        <v>11.0</v>
      </c>
      <c r="N30" s="29">
        <v>280.31</v>
      </c>
      <c r="O30" s="8">
        <v>9.0</v>
      </c>
      <c r="P30" s="29">
        <v>292.47</v>
      </c>
      <c r="Q30" s="8">
        <v>20.0</v>
      </c>
      <c r="R30" s="18">
        <v>572.7800000000002</v>
      </c>
    </row>
    <row r="31">
      <c r="K31" s="24">
        <v>90.0</v>
      </c>
      <c r="L31" s="25" t="s">
        <v>199</v>
      </c>
      <c r="M31" s="8">
        <v>8.0</v>
      </c>
      <c r="N31" s="29">
        <v>190.51</v>
      </c>
      <c r="O31" s="8">
        <v>12.0</v>
      </c>
      <c r="P31" s="29">
        <v>381.03</v>
      </c>
      <c r="Q31" s="8">
        <v>20.0</v>
      </c>
      <c r="R31" s="18">
        <v>571.54</v>
      </c>
    </row>
    <row r="32">
      <c r="K32" s="24">
        <v>2.0</v>
      </c>
      <c r="L32" s="25" t="s">
        <v>68</v>
      </c>
      <c r="M32" s="8">
        <v>11.0</v>
      </c>
      <c r="N32" s="29">
        <v>341.96</v>
      </c>
      <c r="O32" s="8">
        <v>9.0</v>
      </c>
      <c r="P32" s="29">
        <v>229.49000000000004</v>
      </c>
      <c r="Q32" s="8">
        <v>20.0</v>
      </c>
      <c r="R32" s="18">
        <v>571.45</v>
      </c>
    </row>
    <row r="33">
      <c r="K33" s="24">
        <v>55.0</v>
      </c>
      <c r="L33" s="25" t="s">
        <v>182</v>
      </c>
      <c r="M33" s="8">
        <v>12.0</v>
      </c>
      <c r="N33" s="29">
        <v>347.47</v>
      </c>
      <c r="O33" s="8">
        <v>8.0</v>
      </c>
      <c r="P33" s="29">
        <v>219.98</v>
      </c>
      <c r="Q33" s="8">
        <v>20.0</v>
      </c>
      <c r="R33" s="18">
        <v>567.45</v>
      </c>
    </row>
    <row r="34">
      <c r="K34" s="24">
        <v>41.0</v>
      </c>
      <c r="L34" s="25" t="s">
        <v>197</v>
      </c>
      <c r="M34" s="8">
        <v>9.0</v>
      </c>
      <c r="N34" s="29">
        <v>247.32</v>
      </c>
      <c r="O34" s="8">
        <v>11.0</v>
      </c>
      <c r="P34" s="29">
        <v>315.07</v>
      </c>
      <c r="Q34" s="8">
        <v>20.0</v>
      </c>
      <c r="R34" s="18">
        <v>562.39</v>
      </c>
    </row>
    <row r="35">
      <c r="K35" s="24">
        <v>89.0</v>
      </c>
      <c r="L35" s="25" t="s">
        <v>115</v>
      </c>
      <c r="M35" s="8">
        <v>8.0</v>
      </c>
      <c r="N35" s="29">
        <v>222.90999999999997</v>
      </c>
      <c r="O35" s="8">
        <v>12.0</v>
      </c>
      <c r="P35" s="29">
        <v>331.88</v>
      </c>
      <c r="Q35" s="8">
        <v>20.0</v>
      </c>
      <c r="R35" s="18">
        <v>554.7900000000001</v>
      </c>
    </row>
    <row r="36">
      <c r="K36" s="24">
        <v>56.0</v>
      </c>
      <c r="L36" s="25" t="s">
        <v>107</v>
      </c>
      <c r="M36" s="8">
        <v>10.0</v>
      </c>
      <c r="N36" s="29">
        <v>269.07</v>
      </c>
      <c r="O36" s="8">
        <v>10.0</v>
      </c>
      <c r="P36" s="29">
        <v>275.28</v>
      </c>
      <c r="Q36" s="8">
        <v>20.0</v>
      </c>
      <c r="R36" s="18">
        <v>544.35</v>
      </c>
    </row>
    <row r="37">
      <c r="K37" s="24">
        <v>53.0</v>
      </c>
      <c r="L37" s="25" t="s">
        <v>221</v>
      </c>
      <c r="M37" s="8">
        <v>12.0</v>
      </c>
      <c r="N37" s="29">
        <v>272.36</v>
      </c>
      <c r="O37" s="8">
        <v>8.0</v>
      </c>
      <c r="P37" s="29">
        <v>267.43</v>
      </c>
      <c r="Q37" s="8">
        <v>20.0</v>
      </c>
      <c r="R37" s="18">
        <v>539.79</v>
      </c>
    </row>
    <row r="38">
      <c r="K38" s="24">
        <v>48.0</v>
      </c>
      <c r="L38" s="25" t="s">
        <v>39</v>
      </c>
      <c r="M38" s="8">
        <v>7.0</v>
      </c>
      <c r="N38" s="29">
        <v>215.04000000000002</v>
      </c>
      <c r="O38" s="8">
        <v>13.0</v>
      </c>
      <c r="P38" s="29">
        <v>321.30000000000007</v>
      </c>
      <c r="Q38" s="8">
        <v>20.0</v>
      </c>
      <c r="R38" s="18">
        <v>536.3399999999999</v>
      </c>
    </row>
    <row r="39">
      <c r="K39" s="24">
        <v>37.0</v>
      </c>
      <c r="L39" s="25" t="s">
        <v>225</v>
      </c>
      <c r="M39" s="8">
        <v>8.0</v>
      </c>
      <c r="N39" s="29">
        <v>238.49</v>
      </c>
      <c r="O39" s="8">
        <v>12.0</v>
      </c>
      <c r="P39" s="29">
        <v>296.41</v>
      </c>
      <c r="Q39" s="8">
        <v>20.0</v>
      </c>
      <c r="R39" s="18">
        <v>534.9000000000001</v>
      </c>
    </row>
    <row r="40">
      <c r="K40" s="24">
        <v>22.0</v>
      </c>
      <c r="L40" s="25" t="s">
        <v>111</v>
      </c>
      <c r="M40" s="8">
        <v>8.0</v>
      </c>
      <c r="N40" s="29">
        <v>166.43</v>
      </c>
      <c r="O40" s="8">
        <v>12.0</v>
      </c>
      <c r="P40" s="29">
        <v>366.90000000000003</v>
      </c>
      <c r="Q40" s="8">
        <v>20.0</v>
      </c>
      <c r="R40" s="18">
        <v>533.33</v>
      </c>
    </row>
    <row r="41">
      <c r="K41" s="24">
        <v>86.0</v>
      </c>
      <c r="L41" s="25" t="s">
        <v>55</v>
      </c>
      <c r="M41" s="8">
        <v>10.0</v>
      </c>
      <c r="N41" s="29">
        <v>273.58</v>
      </c>
      <c r="O41" s="8">
        <v>10.0</v>
      </c>
      <c r="P41" s="29">
        <v>250.14000000000001</v>
      </c>
      <c r="Q41" s="8">
        <v>20.0</v>
      </c>
      <c r="R41" s="18">
        <v>523.72</v>
      </c>
    </row>
    <row r="42">
      <c r="K42" s="24">
        <v>73.0</v>
      </c>
      <c r="L42" s="25" t="s">
        <v>203</v>
      </c>
      <c r="M42" s="8">
        <v>11.0</v>
      </c>
      <c r="N42" s="29">
        <v>228.11</v>
      </c>
      <c r="O42" s="8">
        <v>9.0</v>
      </c>
      <c r="P42" s="29">
        <v>295.55000000000007</v>
      </c>
      <c r="Q42" s="8">
        <v>20.0</v>
      </c>
      <c r="R42" s="18">
        <v>523.6600000000001</v>
      </c>
    </row>
    <row r="43">
      <c r="K43" s="24">
        <v>42.0</v>
      </c>
      <c r="L43" s="25" t="s">
        <v>75</v>
      </c>
      <c r="M43" s="8">
        <v>8.0</v>
      </c>
      <c r="N43" s="29">
        <v>231.59</v>
      </c>
      <c r="O43" s="8">
        <v>12.0</v>
      </c>
      <c r="P43" s="29">
        <v>291.73</v>
      </c>
      <c r="Q43" s="8">
        <v>20.0</v>
      </c>
      <c r="R43" s="18">
        <v>523.3199999999999</v>
      </c>
    </row>
    <row r="44">
      <c r="K44" s="24">
        <v>68.0</v>
      </c>
      <c r="L44" s="25" t="s">
        <v>39</v>
      </c>
      <c r="M44" s="8">
        <v>9.0</v>
      </c>
      <c r="N44" s="29">
        <v>318.13</v>
      </c>
      <c r="O44" s="8">
        <v>11.0</v>
      </c>
      <c r="P44" s="29">
        <v>204.75</v>
      </c>
      <c r="Q44" s="8">
        <v>20.0</v>
      </c>
      <c r="R44" s="18">
        <v>522.88</v>
      </c>
    </row>
    <row r="45">
      <c r="K45" s="24">
        <v>93.0</v>
      </c>
      <c r="L45" s="25" t="s">
        <v>109</v>
      </c>
      <c r="M45" s="8">
        <v>11.0</v>
      </c>
      <c r="N45" s="29">
        <v>230.26</v>
      </c>
      <c r="O45" s="8">
        <v>9.0</v>
      </c>
      <c r="P45" s="29">
        <v>286.55</v>
      </c>
      <c r="Q45" s="8">
        <v>20.0</v>
      </c>
      <c r="R45" s="18">
        <v>516.8100000000001</v>
      </c>
    </row>
    <row r="46">
      <c r="K46" s="24">
        <v>59.0</v>
      </c>
      <c r="L46" s="25" t="s">
        <v>84</v>
      </c>
      <c r="M46" s="8">
        <v>11.0</v>
      </c>
      <c r="N46" s="29">
        <v>310.64000000000004</v>
      </c>
      <c r="O46" s="8">
        <v>9.0</v>
      </c>
      <c r="P46" s="29">
        <v>200.76000000000002</v>
      </c>
      <c r="Q46" s="8">
        <v>20.0</v>
      </c>
      <c r="R46" s="18">
        <v>511.40000000000015</v>
      </c>
    </row>
    <row r="47">
      <c r="K47" s="24">
        <v>43.0</v>
      </c>
      <c r="L47" s="25" t="s">
        <v>77</v>
      </c>
      <c r="M47" s="8">
        <v>11.0</v>
      </c>
      <c r="N47" s="29">
        <v>303.64000000000004</v>
      </c>
      <c r="O47" s="8">
        <v>9.0</v>
      </c>
      <c r="P47" s="29">
        <v>207.24</v>
      </c>
      <c r="Q47" s="8">
        <v>20.0</v>
      </c>
      <c r="R47" s="18">
        <v>510.88000000000005</v>
      </c>
    </row>
    <row r="48">
      <c r="K48" s="24">
        <v>88.0</v>
      </c>
      <c r="L48" s="25" t="s">
        <v>180</v>
      </c>
      <c r="M48" s="8">
        <v>9.0</v>
      </c>
      <c r="N48" s="29">
        <v>236.17999999999998</v>
      </c>
      <c r="O48" s="8">
        <v>11.0</v>
      </c>
      <c r="P48" s="29">
        <v>273.45</v>
      </c>
      <c r="Q48" s="8">
        <v>20.0</v>
      </c>
      <c r="R48" s="18">
        <v>509.62999999999994</v>
      </c>
    </row>
    <row r="49">
      <c r="K49" s="24">
        <v>58.0</v>
      </c>
      <c r="L49" s="25" t="s">
        <v>145</v>
      </c>
      <c r="M49" s="8">
        <v>8.0</v>
      </c>
      <c r="N49" s="29">
        <v>150.91000000000003</v>
      </c>
      <c r="O49" s="8">
        <v>12.0</v>
      </c>
      <c r="P49" s="29">
        <v>357.58000000000004</v>
      </c>
      <c r="Q49" s="8">
        <v>20.0</v>
      </c>
      <c r="R49" s="18">
        <v>508.49</v>
      </c>
    </row>
    <row r="50">
      <c r="K50" s="24">
        <v>97.0</v>
      </c>
      <c r="L50" s="25" t="s">
        <v>60</v>
      </c>
      <c r="M50" s="8">
        <v>14.0</v>
      </c>
      <c r="N50" s="29">
        <v>372.21999999999997</v>
      </c>
      <c r="O50" s="8">
        <v>6.0</v>
      </c>
      <c r="P50" s="29">
        <v>135.6</v>
      </c>
      <c r="Q50" s="8">
        <v>20.0</v>
      </c>
      <c r="R50" s="18">
        <v>507.81999999999994</v>
      </c>
    </row>
    <row r="51">
      <c r="K51" s="24">
        <v>5.0</v>
      </c>
      <c r="L51" s="25" t="s">
        <v>147</v>
      </c>
      <c r="M51" s="8">
        <v>12.0</v>
      </c>
      <c r="N51" s="29">
        <v>328.27</v>
      </c>
      <c r="O51" s="8">
        <v>8.0</v>
      </c>
      <c r="P51" s="29">
        <v>179.14</v>
      </c>
      <c r="Q51" s="8">
        <v>20.0</v>
      </c>
      <c r="R51" s="18">
        <v>507.4099999999999</v>
      </c>
    </row>
    <row r="52">
      <c r="K52" s="24">
        <v>79.0</v>
      </c>
      <c r="L52" s="25" t="s">
        <v>82</v>
      </c>
      <c r="M52" s="8">
        <v>11.0</v>
      </c>
      <c r="N52" s="29">
        <v>331.7</v>
      </c>
      <c r="O52" s="8">
        <v>9.0</v>
      </c>
      <c r="P52" s="29">
        <v>172.1</v>
      </c>
      <c r="Q52" s="8">
        <v>20.0</v>
      </c>
      <c r="R52" s="18">
        <v>503.79999999999995</v>
      </c>
    </row>
    <row r="53">
      <c r="K53" s="24">
        <v>74.0</v>
      </c>
      <c r="L53" s="25" t="s">
        <v>17</v>
      </c>
      <c r="M53" s="8">
        <v>11.0</v>
      </c>
      <c r="N53" s="29">
        <v>211.15999999999997</v>
      </c>
      <c r="O53" s="8">
        <v>9.0</v>
      </c>
      <c r="P53" s="29">
        <v>289.53</v>
      </c>
      <c r="Q53" s="8">
        <v>20.0</v>
      </c>
      <c r="R53" s="18">
        <v>500.69</v>
      </c>
    </row>
    <row r="54">
      <c r="K54" s="24">
        <v>63.0</v>
      </c>
      <c r="L54" s="25" t="s">
        <v>205</v>
      </c>
      <c r="M54" s="8">
        <v>13.0</v>
      </c>
      <c r="N54" s="29">
        <v>278.79</v>
      </c>
      <c r="O54" s="8">
        <v>7.0</v>
      </c>
      <c r="P54" s="29">
        <v>217.56000000000003</v>
      </c>
      <c r="Q54" s="8">
        <v>20.0</v>
      </c>
      <c r="R54" s="18">
        <v>496.34999999999997</v>
      </c>
    </row>
    <row r="55">
      <c r="K55" s="24">
        <v>92.0</v>
      </c>
      <c r="L55" s="25" t="s">
        <v>92</v>
      </c>
      <c r="M55" s="8">
        <v>6.0</v>
      </c>
      <c r="N55" s="29">
        <v>90.51999999999998</v>
      </c>
      <c r="O55" s="8">
        <v>14.0</v>
      </c>
      <c r="P55" s="29">
        <v>402.33</v>
      </c>
      <c r="Q55" s="8">
        <v>20.0</v>
      </c>
      <c r="R55" s="18">
        <v>492.84999999999997</v>
      </c>
    </row>
    <row r="56">
      <c r="K56" s="24">
        <v>85.0</v>
      </c>
      <c r="L56" s="25" t="s">
        <v>178</v>
      </c>
      <c r="M56" s="8">
        <v>10.0</v>
      </c>
      <c r="N56" s="29">
        <v>234.95</v>
      </c>
      <c r="O56" s="8">
        <v>10.0</v>
      </c>
      <c r="P56" s="29">
        <v>257.49</v>
      </c>
      <c r="Q56" s="8">
        <v>20.0</v>
      </c>
      <c r="R56" s="18">
        <v>492.44</v>
      </c>
    </row>
    <row r="57">
      <c r="K57" s="24">
        <v>67.0</v>
      </c>
      <c r="L57" s="25" t="s">
        <v>184</v>
      </c>
      <c r="M57" s="8">
        <v>9.0</v>
      </c>
      <c r="N57" s="29">
        <v>248.72</v>
      </c>
      <c r="O57" s="8">
        <v>11.0</v>
      </c>
      <c r="P57" s="29">
        <v>237.28</v>
      </c>
      <c r="Q57" s="8">
        <v>20.0</v>
      </c>
      <c r="R57" s="18">
        <v>486.0</v>
      </c>
    </row>
    <row r="58">
      <c r="K58" s="24">
        <v>76.0</v>
      </c>
      <c r="L58" s="25" t="s">
        <v>193</v>
      </c>
      <c r="M58" s="8">
        <v>11.0</v>
      </c>
      <c r="N58" s="29">
        <v>301.27</v>
      </c>
      <c r="O58" s="8">
        <v>9.0</v>
      </c>
      <c r="P58" s="29">
        <v>183.50000000000003</v>
      </c>
      <c r="Q58" s="8">
        <v>20.0</v>
      </c>
      <c r="R58" s="18">
        <v>484.77</v>
      </c>
    </row>
    <row r="59">
      <c r="K59" s="24">
        <v>27.0</v>
      </c>
      <c r="L59" s="25" t="s">
        <v>153</v>
      </c>
      <c r="M59" s="8">
        <v>14.0</v>
      </c>
      <c r="N59" s="29">
        <v>385.84000000000003</v>
      </c>
      <c r="O59" s="8">
        <v>6.0</v>
      </c>
      <c r="P59" s="29">
        <v>97.96</v>
      </c>
      <c r="Q59" s="8">
        <v>20.0</v>
      </c>
      <c r="R59" s="18">
        <v>483.7999999999999</v>
      </c>
    </row>
    <row r="60">
      <c r="K60" s="24">
        <v>24.0</v>
      </c>
      <c r="L60" s="25" t="s">
        <v>119</v>
      </c>
      <c r="M60" s="8">
        <v>12.0</v>
      </c>
      <c r="N60" s="29">
        <v>322.36999999999995</v>
      </c>
      <c r="O60" s="8">
        <v>8.0</v>
      </c>
      <c r="P60" s="29">
        <v>158.94</v>
      </c>
      <c r="Q60" s="8">
        <v>20.0</v>
      </c>
      <c r="R60" s="18">
        <v>481.30999999999995</v>
      </c>
    </row>
    <row r="61">
      <c r="K61" s="24">
        <v>15.0</v>
      </c>
      <c r="L61" s="25" t="s">
        <v>53</v>
      </c>
      <c r="M61" s="8">
        <v>10.0</v>
      </c>
      <c r="N61" s="29">
        <v>188.21</v>
      </c>
      <c r="O61" s="8">
        <v>10.0</v>
      </c>
      <c r="P61" s="29">
        <v>292.57</v>
      </c>
      <c r="Q61" s="8">
        <v>20.0</v>
      </c>
      <c r="R61" s="18">
        <v>480.78000000000003</v>
      </c>
    </row>
    <row r="62">
      <c r="K62" s="24">
        <v>49.0</v>
      </c>
      <c r="L62" s="25" t="s">
        <v>159</v>
      </c>
      <c r="M62" s="8">
        <v>8.0</v>
      </c>
      <c r="N62" s="29">
        <v>166.51</v>
      </c>
      <c r="O62" s="8">
        <v>12.0</v>
      </c>
      <c r="P62" s="29">
        <v>311.53999999999996</v>
      </c>
      <c r="Q62" s="8">
        <v>20.0</v>
      </c>
      <c r="R62" s="18">
        <v>478.04999999999995</v>
      </c>
    </row>
    <row r="63">
      <c r="K63" s="24">
        <v>21.0</v>
      </c>
      <c r="L63" s="25" t="s">
        <v>166</v>
      </c>
      <c r="M63" s="8">
        <v>6.0</v>
      </c>
      <c r="N63" s="29">
        <v>208.32999999999998</v>
      </c>
      <c r="O63" s="8">
        <v>14.0</v>
      </c>
      <c r="P63" s="29">
        <v>267.45</v>
      </c>
      <c r="Q63" s="8">
        <v>20.0</v>
      </c>
      <c r="R63" s="18">
        <v>475.7800000000001</v>
      </c>
    </row>
    <row r="64">
      <c r="K64" s="24">
        <v>77.0</v>
      </c>
      <c r="L64" s="25" t="s">
        <v>17</v>
      </c>
      <c r="M64" s="8">
        <v>8.0</v>
      </c>
      <c r="N64" s="29">
        <v>251.06</v>
      </c>
      <c r="O64" s="8">
        <v>12.0</v>
      </c>
      <c r="P64" s="29">
        <v>222.85000000000002</v>
      </c>
      <c r="Q64" s="8">
        <v>20.0</v>
      </c>
      <c r="R64" s="18">
        <v>473.91</v>
      </c>
    </row>
    <row r="65">
      <c r="K65" s="24">
        <v>72.0</v>
      </c>
      <c r="L65" s="25" t="s">
        <v>113</v>
      </c>
      <c r="M65" s="8">
        <v>9.0</v>
      </c>
      <c r="N65" s="29">
        <v>284.62</v>
      </c>
      <c r="O65" s="8">
        <v>11.0</v>
      </c>
      <c r="P65" s="29">
        <v>186.54999999999998</v>
      </c>
      <c r="Q65" s="8">
        <v>20.0</v>
      </c>
      <c r="R65" s="18">
        <v>471.1699999999999</v>
      </c>
    </row>
    <row r="66">
      <c r="K66" s="24">
        <v>81.0</v>
      </c>
      <c r="L66" s="25" t="s">
        <v>49</v>
      </c>
      <c r="M66" s="8">
        <v>6.0</v>
      </c>
      <c r="N66" s="29">
        <v>65.13</v>
      </c>
      <c r="O66" s="8">
        <v>14.0</v>
      </c>
      <c r="P66" s="29">
        <v>404.59</v>
      </c>
      <c r="Q66" s="8">
        <v>20.0</v>
      </c>
      <c r="R66" s="18">
        <v>469.71999999999997</v>
      </c>
    </row>
    <row r="67">
      <c r="K67" s="24">
        <v>4.0</v>
      </c>
      <c r="L67" s="25" t="s">
        <v>98</v>
      </c>
      <c r="M67" s="8">
        <v>10.0</v>
      </c>
      <c r="N67" s="29">
        <v>313.37999999999994</v>
      </c>
      <c r="O67" s="8">
        <v>10.0</v>
      </c>
      <c r="P67" s="29">
        <v>153.21</v>
      </c>
      <c r="Q67" s="8">
        <v>20.0</v>
      </c>
      <c r="R67" s="18">
        <v>466.59</v>
      </c>
    </row>
    <row r="68">
      <c r="K68" s="24">
        <v>38.0</v>
      </c>
      <c r="L68" s="25" t="s">
        <v>96</v>
      </c>
      <c r="M68" s="8">
        <v>11.0</v>
      </c>
      <c r="N68" s="29">
        <v>183.78999999999996</v>
      </c>
      <c r="O68" s="8">
        <v>9.0</v>
      </c>
      <c r="P68" s="29">
        <v>280.58000000000004</v>
      </c>
      <c r="Q68" s="8">
        <v>20.0</v>
      </c>
      <c r="R68" s="18">
        <v>464.37</v>
      </c>
    </row>
    <row r="69">
      <c r="K69" s="24">
        <v>80.0</v>
      </c>
      <c r="L69" s="25" t="s">
        <v>34</v>
      </c>
      <c r="M69" s="8">
        <v>6.0</v>
      </c>
      <c r="N69" s="29">
        <v>224.18</v>
      </c>
      <c r="O69" s="8">
        <v>14.0</v>
      </c>
      <c r="P69" s="29">
        <v>238.95999999999998</v>
      </c>
      <c r="Q69" s="8">
        <v>20.0</v>
      </c>
      <c r="R69" s="18">
        <v>463.1400000000001</v>
      </c>
    </row>
    <row r="70">
      <c r="K70" s="24">
        <v>96.0</v>
      </c>
      <c r="L70" s="25" t="s">
        <v>143</v>
      </c>
      <c r="M70" s="8">
        <v>10.0</v>
      </c>
      <c r="N70" s="29">
        <v>221.61999999999998</v>
      </c>
      <c r="O70" s="8">
        <v>10.0</v>
      </c>
      <c r="P70" s="29">
        <v>241.32000000000002</v>
      </c>
      <c r="Q70" s="8">
        <v>20.0</v>
      </c>
      <c r="R70" s="18">
        <v>462.94000000000005</v>
      </c>
    </row>
    <row r="71">
      <c r="K71" s="24">
        <v>100.0</v>
      </c>
      <c r="L71" s="25" t="s">
        <v>46</v>
      </c>
      <c r="M71" s="8">
        <v>10.0</v>
      </c>
      <c r="N71" s="29">
        <v>290.87</v>
      </c>
      <c r="O71" s="8">
        <v>10.0</v>
      </c>
      <c r="P71" s="29">
        <v>171.97</v>
      </c>
      <c r="Q71" s="8">
        <v>20.0</v>
      </c>
      <c r="R71" s="18">
        <v>462.84000000000003</v>
      </c>
    </row>
    <row r="72">
      <c r="K72" s="24">
        <v>78.0</v>
      </c>
      <c r="L72" s="25" t="s">
        <v>23</v>
      </c>
      <c r="M72" s="8">
        <v>12.0</v>
      </c>
      <c r="N72" s="29">
        <v>174.64</v>
      </c>
      <c r="O72" s="8">
        <v>8.0</v>
      </c>
      <c r="P72" s="29">
        <v>286.46999999999997</v>
      </c>
      <c r="Q72" s="8">
        <v>20.0</v>
      </c>
      <c r="R72" s="18">
        <v>461.1099999999999</v>
      </c>
    </row>
    <row r="73">
      <c r="K73" s="24">
        <v>98.0</v>
      </c>
      <c r="L73" s="25" t="s">
        <v>139</v>
      </c>
      <c r="M73" s="8">
        <v>13.0</v>
      </c>
      <c r="N73" s="29">
        <v>280.20000000000005</v>
      </c>
      <c r="O73" s="8">
        <v>7.0</v>
      </c>
      <c r="P73" s="29">
        <v>180.56</v>
      </c>
      <c r="Q73" s="8">
        <v>20.0</v>
      </c>
      <c r="R73" s="18">
        <v>460.76</v>
      </c>
    </row>
    <row r="74">
      <c r="K74" s="24">
        <v>57.0</v>
      </c>
      <c r="L74" s="25" t="s">
        <v>75</v>
      </c>
      <c r="M74" s="8">
        <v>11.0</v>
      </c>
      <c r="N74" s="29">
        <v>249.59999999999997</v>
      </c>
      <c r="O74" s="8">
        <v>9.0</v>
      </c>
      <c r="P74" s="29">
        <v>208.70000000000002</v>
      </c>
      <c r="Q74" s="8">
        <v>20.0</v>
      </c>
      <c r="R74" s="18">
        <v>458.3</v>
      </c>
    </row>
    <row r="75">
      <c r="K75" s="24">
        <v>60.0</v>
      </c>
      <c r="L75" s="25" t="s">
        <v>58</v>
      </c>
      <c r="M75" s="8">
        <v>7.0</v>
      </c>
      <c r="N75" s="29">
        <v>182.73999999999998</v>
      </c>
      <c r="O75" s="8">
        <v>13.0</v>
      </c>
      <c r="P75" s="29">
        <v>262.40999999999997</v>
      </c>
      <c r="Q75" s="8">
        <v>20.0</v>
      </c>
      <c r="R75" s="18">
        <v>445.1499999999999</v>
      </c>
    </row>
    <row r="76">
      <c r="K76" s="24">
        <v>19.0</v>
      </c>
      <c r="L76" s="25" t="s">
        <v>39</v>
      </c>
      <c r="M76" s="8">
        <v>11.0</v>
      </c>
      <c r="N76" s="29">
        <v>261.44</v>
      </c>
      <c r="O76" s="8">
        <v>9.0</v>
      </c>
      <c r="P76" s="29">
        <v>181.28</v>
      </c>
      <c r="Q76" s="8">
        <v>20.0</v>
      </c>
      <c r="R76" s="18">
        <v>442.72</v>
      </c>
    </row>
    <row r="77">
      <c r="K77" s="24">
        <v>1.0</v>
      </c>
      <c r="L77" s="25" t="s">
        <v>174</v>
      </c>
      <c r="M77" s="8">
        <v>11.0</v>
      </c>
      <c r="N77" s="29">
        <v>225.15</v>
      </c>
      <c r="O77" s="8">
        <v>9.0</v>
      </c>
      <c r="P77" s="29">
        <v>216.88</v>
      </c>
      <c r="Q77" s="8">
        <v>20.0</v>
      </c>
      <c r="R77" s="18">
        <v>442.0300000000001</v>
      </c>
    </row>
    <row r="78">
      <c r="K78" s="24">
        <v>31.0</v>
      </c>
      <c r="L78" s="25" t="s">
        <v>209</v>
      </c>
      <c r="M78" s="8">
        <v>8.0</v>
      </c>
      <c r="N78" s="29">
        <v>185.54000000000002</v>
      </c>
      <c r="O78" s="8">
        <v>12.0</v>
      </c>
      <c r="P78" s="29">
        <v>256.0</v>
      </c>
      <c r="Q78" s="8">
        <v>20.0</v>
      </c>
      <c r="R78" s="18">
        <v>441.54</v>
      </c>
    </row>
    <row r="79">
      <c r="K79" s="24">
        <v>91.0</v>
      </c>
      <c r="L79" s="25" t="s">
        <v>92</v>
      </c>
      <c r="M79" s="8">
        <v>10.0</v>
      </c>
      <c r="N79" s="29">
        <v>269.52000000000004</v>
      </c>
      <c r="O79" s="8">
        <v>10.0</v>
      </c>
      <c r="P79" s="29">
        <v>170.77</v>
      </c>
      <c r="Q79" s="8">
        <v>20.0</v>
      </c>
      <c r="R79" s="18">
        <v>440.28999999999996</v>
      </c>
    </row>
    <row r="80">
      <c r="K80" s="24">
        <v>8.0</v>
      </c>
      <c r="L80" s="25" t="s">
        <v>88</v>
      </c>
      <c r="M80" s="8">
        <v>11.0</v>
      </c>
      <c r="N80" s="29">
        <v>208.35000000000002</v>
      </c>
      <c r="O80" s="8">
        <v>9.0</v>
      </c>
      <c r="P80" s="29">
        <v>230.87</v>
      </c>
      <c r="Q80" s="8">
        <v>20.0</v>
      </c>
      <c r="R80" s="18">
        <v>439.21999999999997</v>
      </c>
    </row>
    <row r="81">
      <c r="K81" s="24">
        <v>35.0</v>
      </c>
      <c r="L81" s="25" t="s">
        <v>105</v>
      </c>
      <c r="M81" s="8">
        <v>11.0</v>
      </c>
      <c r="N81" s="29">
        <v>252.85</v>
      </c>
      <c r="O81" s="8">
        <v>9.0</v>
      </c>
      <c r="P81" s="29">
        <v>181.89</v>
      </c>
      <c r="Q81" s="8">
        <v>20.0</v>
      </c>
      <c r="R81" s="18">
        <v>434.7399999999999</v>
      </c>
    </row>
    <row r="82">
      <c r="K82" s="24">
        <v>70.0</v>
      </c>
      <c r="L82" s="25" t="s">
        <v>132</v>
      </c>
      <c r="M82" s="8">
        <v>12.0</v>
      </c>
      <c r="N82" s="29">
        <v>213.89</v>
      </c>
      <c r="O82" s="8">
        <v>8.0</v>
      </c>
      <c r="P82" s="29">
        <v>218.71999999999997</v>
      </c>
      <c r="Q82" s="8">
        <v>20.0</v>
      </c>
      <c r="R82" s="18">
        <v>432.61000000000007</v>
      </c>
    </row>
    <row r="83">
      <c r="K83" s="24">
        <v>54.0</v>
      </c>
      <c r="L83" s="25" t="s">
        <v>71</v>
      </c>
      <c r="M83" s="8">
        <v>11.0</v>
      </c>
      <c r="N83" s="29">
        <v>266.50000000000006</v>
      </c>
      <c r="O83" s="8">
        <v>9.0</v>
      </c>
      <c r="P83" s="29">
        <v>166.09</v>
      </c>
      <c r="Q83" s="8">
        <v>20.0</v>
      </c>
      <c r="R83" s="18">
        <v>432.5900000000001</v>
      </c>
    </row>
    <row r="84">
      <c r="K84" s="24">
        <v>87.0</v>
      </c>
      <c r="L84" s="25" t="s">
        <v>223</v>
      </c>
      <c r="M84" s="8">
        <v>8.0</v>
      </c>
      <c r="N84" s="29">
        <v>197.03</v>
      </c>
      <c r="O84" s="8">
        <v>12.0</v>
      </c>
      <c r="P84" s="29">
        <v>234.49</v>
      </c>
      <c r="Q84" s="8">
        <v>20.0</v>
      </c>
      <c r="R84" s="18">
        <v>431.52</v>
      </c>
    </row>
    <row r="85">
      <c r="K85" s="24">
        <v>30.0</v>
      </c>
      <c r="L85" s="25" t="s">
        <v>17</v>
      </c>
      <c r="M85" s="8">
        <v>14.0</v>
      </c>
      <c r="N85" s="29">
        <v>298.86</v>
      </c>
      <c r="O85" s="8">
        <v>6.0</v>
      </c>
      <c r="P85" s="29">
        <v>132.54</v>
      </c>
      <c r="Q85" s="8">
        <v>20.0</v>
      </c>
      <c r="R85" s="18">
        <v>431.40000000000003</v>
      </c>
    </row>
    <row r="86">
      <c r="K86" s="24">
        <v>23.0</v>
      </c>
      <c r="L86" s="25" t="s">
        <v>215</v>
      </c>
      <c r="M86" s="8">
        <v>7.0</v>
      </c>
      <c r="N86" s="29">
        <v>139.54</v>
      </c>
      <c r="O86" s="8">
        <v>13.0</v>
      </c>
      <c r="P86" s="29">
        <v>288.92</v>
      </c>
      <c r="Q86" s="8">
        <v>20.0</v>
      </c>
      <c r="R86" s="18">
        <v>428.4599999999999</v>
      </c>
    </row>
    <row r="87">
      <c r="K87" s="24">
        <v>82.0</v>
      </c>
      <c r="L87" s="25" t="s">
        <v>211</v>
      </c>
      <c r="M87" s="8">
        <v>11.0</v>
      </c>
      <c r="N87" s="29">
        <v>157.85</v>
      </c>
      <c r="O87" s="8">
        <v>9.0</v>
      </c>
      <c r="P87" s="29">
        <v>269.88000000000005</v>
      </c>
      <c r="Q87" s="8">
        <v>20.0</v>
      </c>
      <c r="R87" s="18">
        <v>427.73</v>
      </c>
    </row>
    <row r="88">
      <c r="K88" s="24">
        <v>33.0</v>
      </c>
      <c r="L88" s="25" t="s">
        <v>171</v>
      </c>
      <c r="M88" s="8">
        <v>12.0</v>
      </c>
      <c r="N88" s="29">
        <v>311.68</v>
      </c>
      <c r="O88" s="8">
        <v>8.0</v>
      </c>
      <c r="P88" s="29">
        <v>111.07</v>
      </c>
      <c r="Q88" s="8">
        <v>20.0</v>
      </c>
      <c r="R88" s="18">
        <v>422.75</v>
      </c>
    </row>
    <row r="89">
      <c r="K89" s="24">
        <v>99.0</v>
      </c>
      <c r="L89" s="25" t="s">
        <v>62</v>
      </c>
      <c r="M89" s="8">
        <v>13.0</v>
      </c>
      <c r="N89" s="29">
        <v>264.59999999999997</v>
      </c>
      <c r="O89" s="8">
        <v>7.0</v>
      </c>
      <c r="P89" s="29">
        <v>157.71</v>
      </c>
      <c r="Q89" s="8">
        <v>20.0</v>
      </c>
      <c r="R89" s="18">
        <v>422.30999999999995</v>
      </c>
    </row>
    <row r="90">
      <c r="K90" s="24">
        <v>11.0</v>
      </c>
      <c r="L90" s="25" t="s">
        <v>207</v>
      </c>
      <c r="M90" s="8">
        <v>11.0</v>
      </c>
      <c r="N90" s="29">
        <v>273.65</v>
      </c>
      <c r="O90" s="8">
        <v>9.0</v>
      </c>
      <c r="P90" s="29">
        <v>147.99</v>
      </c>
      <c r="Q90" s="8">
        <v>20.0</v>
      </c>
      <c r="R90" s="18">
        <v>421.64000000000004</v>
      </c>
    </row>
    <row r="91">
      <c r="K91" s="24">
        <v>32.0</v>
      </c>
      <c r="L91" s="25" t="s">
        <v>126</v>
      </c>
      <c r="M91" s="8">
        <v>10.0</v>
      </c>
      <c r="N91" s="29">
        <v>184.79</v>
      </c>
      <c r="O91" s="8">
        <v>10.0</v>
      </c>
      <c r="P91" s="29">
        <v>234.16000000000003</v>
      </c>
      <c r="Q91" s="8">
        <v>20.0</v>
      </c>
      <c r="R91" s="18">
        <v>418.95000000000005</v>
      </c>
    </row>
    <row r="92">
      <c r="K92" s="24">
        <v>9.0</v>
      </c>
      <c r="L92" s="25" t="s">
        <v>187</v>
      </c>
      <c r="M92" s="8">
        <v>10.0</v>
      </c>
      <c r="N92" s="29">
        <v>247.22000000000003</v>
      </c>
      <c r="O92" s="8">
        <v>10.0</v>
      </c>
      <c r="P92" s="29">
        <v>169.87</v>
      </c>
      <c r="Q92" s="8">
        <v>20.0</v>
      </c>
      <c r="R92" s="18">
        <v>417.0899999999999</v>
      </c>
    </row>
    <row r="93">
      <c r="K93" s="24">
        <v>29.0</v>
      </c>
      <c r="L93" s="25" t="s">
        <v>102</v>
      </c>
      <c r="M93" s="8">
        <v>13.0</v>
      </c>
      <c r="N93" s="29">
        <v>256.81</v>
      </c>
      <c r="O93" s="8">
        <v>7.0</v>
      </c>
      <c r="P93" s="29">
        <v>158.56</v>
      </c>
      <c r="Q93" s="8">
        <v>20.0</v>
      </c>
      <c r="R93" s="18">
        <v>415.36999999999995</v>
      </c>
    </row>
    <row r="94">
      <c r="K94" s="24">
        <v>62.0</v>
      </c>
      <c r="L94" s="25" t="s">
        <v>136</v>
      </c>
      <c r="M94" s="8">
        <v>11.0</v>
      </c>
      <c r="N94" s="29">
        <v>208.08999999999997</v>
      </c>
      <c r="O94" s="8">
        <v>9.0</v>
      </c>
      <c r="P94" s="29">
        <v>207.1</v>
      </c>
      <c r="Q94" s="8">
        <v>20.0</v>
      </c>
      <c r="R94" s="18">
        <v>415.19</v>
      </c>
    </row>
    <row r="95">
      <c r="K95" s="24">
        <v>95.0</v>
      </c>
      <c r="L95" s="25" t="s">
        <v>90</v>
      </c>
      <c r="M95" s="8">
        <v>14.0</v>
      </c>
      <c r="N95" s="29">
        <v>276.24</v>
      </c>
      <c r="O95" s="8">
        <v>6.0</v>
      </c>
      <c r="P95" s="29">
        <v>131.7</v>
      </c>
      <c r="Q95" s="8">
        <v>20.0</v>
      </c>
      <c r="R95" s="18">
        <v>407.9399999999999</v>
      </c>
    </row>
    <row r="96">
      <c r="K96" s="24">
        <v>28.0</v>
      </c>
      <c r="L96" s="25" t="s">
        <v>64</v>
      </c>
      <c r="M96" s="8">
        <v>10.0</v>
      </c>
      <c r="N96" s="29">
        <v>209.74</v>
      </c>
      <c r="O96" s="8">
        <v>10.0</v>
      </c>
      <c r="P96" s="29">
        <v>190.17</v>
      </c>
      <c r="Q96" s="8">
        <v>20.0</v>
      </c>
      <c r="R96" s="18">
        <v>399.90999999999997</v>
      </c>
    </row>
    <row r="97">
      <c r="K97" s="24">
        <v>64.0</v>
      </c>
      <c r="L97" s="25" t="s">
        <v>139</v>
      </c>
      <c r="M97" s="8">
        <v>12.0</v>
      </c>
      <c r="N97" s="29">
        <v>246.45000000000005</v>
      </c>
      <c r="O97" s="8">
        <v>8.0</v>
      </c>
      <c r="P97" s="29">
        <v>145.81</v>
      </c>
      <c r="Q97" s="8">
        <v>20.0</v>
      </c>
      <c r="R97" s="18">
        <v>392.25999999999993</v>
      </c>
    </row>
    <row r="98">
      <c r="K98" s="24">
        <v>44.0</v>
      </c>
      <c r="L98" s="25" t="s">
        <v>195</v>
      </c>
      <c r="M98" s="8">
        <v>9.0</v>
      </c>
      <c r="N98" s="29">
        <v>198.58999999999997</v>
      </c>
      <c r="O98" s="8">
        <v>11.0</v>
      </c>
      <c r="P98" s="29">
        <v>184.55</v>
      </c>
      <c r="Q98" s="8">
        <v>20.0</v>
      </c>
      <c r="R98" s="18">
        <v>383.14</v>
      </c>
    </row>
    <row r="99">
      <c r="K99" s="24">
        <v>46.0</v>
      </c>
      <c r="L99" s="25" t="s">
        <v>123</v>
      </c>
      <c r="M99" s="8">
        <v>12.0</v>
      </c>
      <c r="N99" s="29">
        <v>170.57</v>
      </c>
      <c r="O99" s="8">
        <v>8.0</v>
      </c>
      <c r="P99" s="29">
        <v>198.0</v>
      </c>
      <c r="Q99" s="8">
        <v>20.0</v>
      </c>
      <c r="R99" s="18">
        <v>368.57000000000005</v>
      </c>
    </row>
    <row r="100">
      <c r="K100" s="24">
        <v>47.0</v>
      </c>
      <c r="L100" s="25" t="s">
        <v>100</v>
      </c>
      <c r="M100" s="8">
        <v>12.0</v>
      </c>
      <c r="N100" s="29">
        <v>258.8</v>
      </c>
      <c r="O100" s="8">
        <v>8.0</v>
      </c>
      <c r="P100" s="29">
        <v>108.48000000000002</v>
      </c>
      <c r="Q100" s="8">
        <v>20.0</v>
      </c>
      <c r="R100" s="18">
        <v>367.2800000000001</v>
      </c>
    </row>
    <row r="101">
      <c r="K101" s="24">
        <v>39.0</v>
      </c>
      <c r="L101" s="25" t="s">
        <v>73</v>
      </c>
      <c r="M101" s="8">
        <v>8.0</v>
      </c>
      <c r="N101" s="29">
        <v>142.1</v>
      </c>
      <c r="O101" s="8">
        <v>12.0</v>
      </c>
      <c r="P101" s="29">
        <v>216.24</v>
      </c>
      <c r="Q101" s="8">
        <v>20.0</v>
      </c>
      <c r="R101" s="18">
        <v>358.34</v>
      </c>
    </row>
    <row r="102">
      <c r="K102" s="24">
        <v>69.0</v>
      </c>
      <c r="L102" s="25" t="s">
        <v>88</v>
      </c>
      <c r="M102" s="8">
        <v>11.0</v>
      </c>
      <c r="N102" s="29">
        <v>219.13000000000002</v>
      </c>
      <c r="O102" s="8">
        <v>9.0</v>
      </c>
      <c r="P102" s="29">
        <v>138.01999999999998</v>
      </c>
      <c r="Q102" s="8">
        <v>20.0</v>
      </c>
      <c r="R102" s="18">
        <v>357.15</v>
      </c>
    </row>
    <row r="103">
      <c r="K103" s="24">
        <v>40.0</v>
      </c>
      <c r="L103" s="25" t="s">
        <v>102</v>
      </c>
      <c r="M103" s="8">
        <v>9.0</v>
      </c>
      <c r="N103" s="29">
        <v>151.83</v>
      </c>
      <c r="O103" s="8">
        <v>11.0</v>
      </c>
      <c r="P103" s="29">
        <v>191.35</v>
      </c>
      <c r="Q103" s="8">
        <v>20.0</v>
      </c>
      <c r="R103" s="18">
        <v>343.17999999999995</v>
      </c>
    </row>
    <row r="104">
      <c r="B104" s="17"/>
      <c r="D104" s="17"/>
      <c r="F104" s="17"/>
    </row>
    <row r="105">
      <c r="B105" s="17"/>
      <c r="D105" s="17"/>
      <c r="F105" s="17"/>
    </row>
    <row r="106">
      <c r="B106" s="17"/>
      <c r="D106" s="17"/>
      <c r="F106" s="17"/>
    </row>
    <row r="210">
      <c r="B210" s="17"/>
      <c r="D210" s="17"/>
      <c r="F210" s="17"/>
    </row>
    <row r="211">
      <c r="B211" s="17"/>
      <c r="D211" s="17"/>
      <c r="F211" s="17"/>
    </row>
    <row r="212">
      <c r="B212" s="17"/>
      <c r="D212" s="17"/>
      <c r="F212" s="17"/>
    </row>
    <row r="213">
      <c r="B213" s="17"/>
      <c r="D213" s="17"/>
      <c r="F213" s="17"/>
    </row>
    <row r="214">
      <c r="B214" s="17"/>
      <c r="D214" s="17"/>
      <c r="F214" s="17"/>
    </row>
    <row r="215">
      <c r="B215" s="17"/>
      <c r="D215" s="17"/>
      <c r="F215" s="17"/>
    </row>
    <row r="216">
      <c r="B216" s="17"/>
      <c r="D216" s="17"/>
      <c r="F216" s="17"/>
    </row>
    <row r="217">
      <c r="B217" s="17"/>
      <c r="D217" s="17"/>
      <c r="F217" s="17"/>
    </row>
    <row r="218">
      <c r="B218" s="17"/>
      <c r="D218" s="17"/>
      <c r="F218" s="17"/>
    </row>
    <row r="219">
      <c r="B219" s="17"/>
      <c r="D219" s="17"/>
      <c r="F219" s="17"/>
    </row>
    <row r="220">
      <c r="B220" s="17"/>
      <c r="D220" s="17"/>
      <c r="F220" s="17"/>
    </row>
    <row r="221">
      <c r="B221" s="17"/>
      <c r="D221" s="17"/>
      <c r="F221" s="17"/>
    </row>
    <row r="222">
      <c r="B222" s="17"/>
      <c r="D222" s="17"/>
      <c r="F222" s="17"/>
    </row>
    <row r="223">
      <c r="B223" s="17"/>
      <c r="D223" s="17"/>
      <c r="F223" s="17"/>
    </row>
    <row r="224">
      <c r="B224" s="17"/>
      <c r="D224" s="17"/>
      <c r="F224" s="17"/>
    </row>
    <row r="225">
      <c r="B225" s="17"/>
      <c r="D225" s="17"/>
      <c r="F225" s="17"/>
    </row>
    <row r="226">
      <c r="B226" s="17"/>
      <c r="D226" s="17"/>
      <c r="F226" s="17"/>
    </row>
    <row r="227">
      <c r="B227" s="17"/>
      <c r="D227" s="17"/>
      <c r="F227" s="17"/>
    </row>
    <row r="228">
      <c r="B228" s="17"/>
      <c r="D228" s="17"/>
      <c r="F228" s="17"/>
    </row>
    <row r="229">
      <c r="B229" s="17"/>
      <c r="D229" s="17"/>
      <c r="F229" s="17"/>
    </row>
    <row r="230">
      <c r="B230" s="17"/>
      <c r="D230" s="17"/>
      <c r="F230" s="17"/>
    </row>
    <row r="231">
      <c r="B231" s="17"/>
      <c r="D231" s="17"/>
      <c r="F231" s="17"/>
    </row>
    <row r="232">
      <c r="B232" s="17"/>
      <c r="D232" s="17"/>
      <c r="F232" s="17"/>
    </row>
    <row r="233">
      <c r="B233" s="17"/>
      <c r="D233" s="17"/>
      <c r="F233" s="17"/>
    </row>
    <row r="234">
      <c r="B234" s="17"/>
      <c r="D234" s="17"/>
      <c r="F234" s="17"/>
    </row>
    <row r="235">
      <c r="B235" s="17"/>
      <c r="D235" s="17"/>
      <c r="F235" s="17"/>
    </row>
    <row r="236">
      <c r="B236" s="17"/>
      <c r="D236" s="17"/>
      <c r="F236" s="17"/>
    </row>
    <row r="237">
      <c r="B237" s="17"/>
      <c r="D237" s="17"/>
      <c r="F237" s="17"/>
    </row>
    <row r="238">
      <c r="B238" s="17"/>
      <c r="D238" s="17"/>
      <c r="F238" s="17"/>
    </row>
    <row r="239">
      <c r="B239" s="17"/>
      <c r="D239" s="17"/>
      <c r="F239" s="17"/>
    </row>
    <row r="240">
      <c r="B240" s="17"/>
      <c r="D240" s="17"/>
      <c r="F240" s="17"/>
    </row>
    <row r="241">
      <c r="B241" s="17"/>
      <c r="D241" s="17"/>
      <c r="F241" s="17"/>
    </row>
    <row r="242">
      <c r="B242" s="17"/>
      <c r="D242" s="17"/>
      <c r="F242" s="17"/>
    </row>
    <row r="243">
      <c r="B243" s="17"/>
      <c r="D243" s="17"/>
      <c r="F243" s="17"/>
    </row>
    <row r="244">
      <c r="B244" s="17"/>
      <c r="D244" s="17"/>
      <c r="F244" s="17"/>
    </row>
    <row r="245">
      <c r="B245" s="17"/>
      <c r="D245" s="17"/>
      <c r="F245" s="17"/>
    </row>
    <row r="246">
      <c r="B246" s="17"/>
      <c r="D246" s="17"/>
      <c r="F246" s="17"/>
    </row>
    <row r="247">
      <c r="B247" s="17"/>
      <c r="D247" s="17"/>
      <c r="F247" s="17"/>
    </row>
    <row r="248">
      <c r="B248" s="17"/>
      <c r="D248" s="17"/>
      <c r="F248" s="17"/>
    </row>
    <row r="249">
      <c r="B249" s="17"/>
      <c r="D249" s="17"/>
      <c r="F249" s="17"/>
    </row>
    <row r="250">
      <c r="B250" s="17"/>
      <c r="D250" s="17"/>
      <c r="F250" s="17"/>
    </row>
    <row r="251">
      <c r="B251" s="17"/>
      <c r="D251" s="17"/>
      <c r="F251" s="17"/>
    </row>
    <row r="252">
      <c r="B252" s="17"/>
      <c r="D252" s="17"/>
      <c r="F252" s="17"/>
    </row>
    <row r="253">
      <c r="B253" s="17"/>
      <c r="D253" s="17"/>
      <c r="F253" s="17"/>
    </row>
    <row r="254">
      <c r="B254" s="17"/>
      <c r="D254" s="17"/>
      <c r="F254" s="17"/>
    </row>
    <row r="255">
      <c r="B255" s="17"/>
      <c r="D255" s="17"/>
      <c r="F255" s="17"/>
    </row>
    <row r="256">
      <c r="B256" s="17"/>
      <c r="D256" s="17"/>
      <c r="F256" s="17"/>
    </row>
    <row r="257">
      <c r="B257" s="17"/>
      <c r="D257" s="17"/>
      <c r="F257" s="17"/>
    </row>
    <row r="258">
      <c r="B258" s="17"/>
      <c r="D258" s="17"/>
      <c r="F258" s="17"/>
    </row>
    <row r="259">
      <c r="B259" s="17"/>
      <c r="D259" s="17"/>
      <c r="F259" s="17"/>
    </row>
    <row r="260">
      <c r="B260" s="17"/>
      <c r="D260" s="17"/>
      <c r="F260" s="17"/>
    </row>
    <row r="261">
      <c r="B261" s="17"/>
      <c r="D261" s="17"/>
      <c r="F261" s="17"/>
    </row>
    <row r="262">
      <c r="B262" s="17"/>
      <c r="D262" s="17"/>
      <c r="F262" s="17"/>
    </row>
    <row r="263">
      <c r="B263" s="17"/>
      <c r="D263" s="17"/>
      <c r="F263" s="17"/>
    </row>
    <row r="264">
      <c r="B264" s="17"/>
      <c r="D264" s="17"/>
      <c r="F264" s="17"/>
    </row>
    <row r="265">
      <c r="B265" s="17"/>
      <c r="D265" s="17"/>
      <c r="F265" s="17"/>
    </row>
    <row r="266">
      <c r="B266" s="17"/>
      <c r="D266" s="17"/>
      <c r="F266" s="17"/>
    </row>
    <row r="267">
      <c r="B267" s="17"/>
      <c r="D267" s="17"/>
      <c r="F267" s="17"/>
    </row>
    <row r="268">
      <c r="B268" s="17"/>
      <c r="D268" s="17"/>
      <c r="F268" s="17"/>
    </row>
    <row r="269">
      <c r="B269" s="17"/>
      <c r="D269" s="17"/>
      <c r="F269" s="17"/>
    </row>
    <row r="270">
      <c r="B270" s="17"/>
      <c r="D270" s="17"/>
      <c r="F270" s="17"/>
    </row>
    <row r="271">
      <c r="B271" s="17"/>
      <c r="D271" s="17"/>
      <c r="F271" s="17"/>
    </row>
    <row r="272">
      <c r="B272" s="17"/>
      <c r="D272" s="17"/>
      <c r="F272" s="17"/>
    </row>
    <row r="273">
      <c r="B273" s="17"/>
      <c r="D273" s="17"/>
      <c r="F273" s="17"/>
    </row>
    <row r="274">
      <c r="B274" s="17"/>
      <c r="D274" s="17"/>
      <c r="F274" s="17"/>
    </row>
    <row r="275">
      <c r="B275" s="17"/>
      <c r="D275" s="17"/>
      <c r="F275" s="17"/>
    </row>
    <row r="276">
      <c r="B276" s="17"/>
      <c r="D276" s="17"/>
      <c r="F276" s="17"/>
    </row>
    <row r="277">
      <c r="B277" s="17"/>
      <c r="D277" s="17"/>
      <c r="F277" s="17"/>
    </row>
    <row r="278">
      <c r="B278" s="17"/>
      <c r="D278" s="17"/>
      <c r="F278" s="17"/>
    </row>
    <row r="279">
      <c r="B279" s="17"/>
      <c r="D279" s="17"/>
      <c r="F279" s="17"/>
    </row>
    <row r="280">
      <c r="B280" s="17"/>
      <c r="D280" s="17"/>
      <c r="F280" s="17"/>
    </row>
    <row r="281">
      <c r="B281" s="17"/>
      <c r="D281" s="17"/>
      <c r="F281" s="17"/>
    </row>
    <row r="282">
      <c r="B282" s="17"/>
      <c r="D282" s="17"/>
      <c r="F282" s="17"/>
    </row>
    <row r="283">
      <c r="B283" s="17"/>
      <c r="D283" s="17"/>
      <c r="F283" s="17"/>
    </row>
    <row r="284">
      <c r="B284" s="17"/>
      <c r="D284" s="17"/>
      <c r="F284" s="17"/>
    </row>
    <row r="285">
      <c r="B285" s="17"/>
      <c r="D285" s="17"/>
      <c r="F285" s="17"/>
    </row>
    <row r="286">
      <c r="B286" s="17"/>
      <c r="D286" s="17"/>
      <c r="F286" s="17"/>
    </row>
    <row r="287">
      <c r="B287" s="17"/>
      <c r="D287" s="17"/>
      <c r="F287" s="17"/>
    </row>
    <row r="288">
      <c r="B288" s="17"/>
      <c r="D288" s="17"/>
      <c r="F288" s="17"/>
    </row>
    <row r="289">
      <c r="B289" s="17"/>
      <c r="D289" s="17"/>
      <c r="F289" s="17"/>
    </row>
    <row r="290">
      <c r="B290" s="17"/>
      <c r="D290" s="17"/>
      <c r="F290" s="17"/>
    </row>
    <row r="291">
      <c r="B291" s="17"/>
      <c r="D291" s="17"/>
      <c r="F291" s="17"/>
    </row>
    <row r="292">
      <c r="B292" s="17"/>
      <c r="D292" s="17"/>
      <c r="F292" s="17"/>
    </row>
    <row r="293">
      <c r="B293" s="17"/>
      <c r="D293" s="17"/>
      <c r="F293" s="17"/>
    </row>
    <row r="294">
      <c r="B294" s="17"/>
      <c r="D294" s="17"/>
      <c r="F294" s="17"/>
    </row>
    <row r="295">
      <c r="B295" s="17"/>
      <c r="D295" s="17"/>
      <c r="F295" s="17"/>
    </row>
    <row r="296">
      <c r="B296" s="17"/>
      <c r="D296" s="17"/>
      <c r="F296" s="17"/>
    </row>
    <row r="297">
      <c r="B297" s="17"/>
      <c r="D297" s="17"/>
      <c r="F297" s="17"/>
    </row>
    <row r="298">
      <c r="B298" s="17"/>
      <c r="D298" s="17"/>
      <c r="F298" s="17"/>
    </row>
    <row r="299">
      <c r="B299" s="17"/>
      <c r="D299" s="17"/>
      <c r="F299" s="17"/>
    </row>
    <row r="300">
      <c r="B300" s="17"/>
      <c r="D300" s="17"/>
      <c r="F300" s="17"/>
    </row>
    <row r="301">
      <c r="B301" s="17"/>
      <c r="D301" s="17"/>
      <c r="F301" s="17"/>
    </row>
    <row r="302">
      <c r="B302" s="17"/>
      <c r="D302" s="17"/>
      <c r="F302" s="17"/>
    </row>
    <row r="303">
      <c r="B303" s="17"/>
      <c r="D303" s="17"/>
      <c r="F303" s="17"/>
    </row>
    <row r="304">
      <c r="B304" s="17"/>
      <c r="D304" s="17"/>
      <c r="F304" s="17"/>
    </row>
    <row r="305">
      <c r="B305" s="17"/>
      <c r="D305" s="17"/>
      <c r="F305" s="17"/>
    </row>
    <row r="306">
      <c r="B306" s="17"/>
      <c r="D306" s="17"/>
      <c r="F306" s="17"/>
    </row>
    <row r="307">
      <c r="B307" s="17"/>
      <c r="D307" s="17"/>
      <c r="F307" s="17"/>
    </row>
    <row r="308">
      <c r="B308" s="17"/>
      <c r="D308" s="17"/>
      <c r="F308" s="17"/>
    </row>
    <row r="309">
      <c r="B309" s="17"/>
      <c r="D309" s="17"/>
      <c r="F309" s="17"/>
    </row>
    <row r="310">
      <c r="B310" s="17"/>
      <c r="D310" s="17"/>
      <c r="F310" s="17"/>
    </row>
    <row r="311">
      <c r="B311" s="17"/>
      <c r="D311" s="17"/>
      <c r="F311" s="17"/>
    </row>
    <row r="312">
      <c r="B312" s="17"/>
      <c r="D312" s="17"/>
      <c r="F312" s="17"/>
    </row>
    <row r="313">
      <c r="B313" s="17"/>
      <c r="D313" s="17"/>
      <c r="F313" s="17"/>
    </row>
    <row r="314">
      <c r="B314" s="17"/>
      <c r="D314" s="17"/>
      <c r="F314" s="17"/>
    </row>
    <row r="315">
      <c r="B315" s="17"/>
      <c r="D315" s="17"/>
      <c r="F315" s="17"/>
    </row>
    <row r="316">
      <c r="B316" s="17"/>
      <c r="D316" s="17"/>
      <c r="F316" s="17"/>
    </row>
    <row r="317">
      <c r="B317" s="17"/>
      <c r="D317" s="17"/>
      <c r="F317" s="17"/>
    </row>
    <row r="318">
      <c r="B318" s="17"/>
      <c r="D318" s="17"/>
      <c r="F318" s="17"/>
    </row>
    <row r="319">
      <c r="B319" s="17"/>
      <c r="D319" s="17"/>
      <c r="F319" s="17"/>
    </row>
    <row r="320">
      <c r="B320" s="17"/>
      <c r="D320" s="17"/>
      <c r="F320" s="17"/>
    </row>
    <row r="321">
      <c r="B321" s="17"/>
      <c r="D321" s="17"/>
      <c r="F321" s="17"/>
    </row>
    <row r="322">
      <c r="B322" s="17"/>
      <c r="D322" s="17"/>
      <c r="F322" s="17"/>
    </row>
    <row r="323">
      <c r="B323" s="17"/>
      <c r="D323" s="17"/>
      <c r="F323" s="17"/>
    </row>
    <row r="324">
      <c r="B324" s="17"/>
      <c r="D324" s="17"/>
      <c r="F324" s="17"/>
    </row>
    <row r="325">
      <c r="B325" s="17"/>
      <c r="D325" s="17"/>
      <c r="F325" s="17"/>
    </row>
    <row r="326">
      <c r="B326" s="17"/>
      <c r="D326" s="17"/>
      <c r="F326" s="17"/>
    </row>
    <row r="327">
      <c r="B327" s="17"/>
      <c r="D327" s="17"/>
      <c r="F327" s="17"/>
    </row>
    <row r="328">
      <c r="B328" s="17"/>
      <c r="D328" s="17"/>
      <c r="F328" s="17"/>
    </row>
    <row r="329">
      <c r="B329" s="17"/>
      <c r="D329" s="17"/>
      <c r="F329" s="17"/>
    </row>
    <row r="330">
      <c r="B330" s="17"/>
      <c r="D330" s="17"/>
      <c r="F330" s="17"/>
    </row>
    <row r="331">
      <c r="B331" s="17"/>
      <c r="D331" s="17"/>
      <c r="F331" s="17"/>
    </row>
    <row r="332">
      <c r="B332" s="17"/>
      <c r="D332" s="17"/>
      <c r="F332" s="17"/>
    </row>
    <row r="333">
      <c r="B333" s="17"/>
      <c r="D333" s="17"/>
      <c r="F333" s="17"/>
    </row>
    <row r="334">
      <c r="B334" s="17"/>
      <c r="D334" s="17"/>
      <c r="F334" s="17"/>
    </row>
    <row r="335">
      <c r="B335" s="17"/>
      <c r="D335" s="17"/>
      <c r="F335" s="17"/>
    </row>
    <row r="336">
      <c r="B336" s="17"/>
      <c r="D336" s="17"/>
      <c r="F336" s="17"/>
    </row>
    <row r="337">
      <c r="B337" s="17"/>
      <c r="D337" s="17"/>
      <c r="F337" s="17"/>
    </row>
    <row r="338">
      <c r="B338" s="17"/>
      <c r="D338" s="17"/>
      <c r="F338" s="17"/>
    </row>
    <row r="339">
      <c r="B339" s="17"/>
      <c r="D339" s="17"/>
      <c r="F339" s="17"/>
    </row>
    <row r="340">
      <c r="B340" s="17"/>
      <c r="D340" s="17"/>
      <c r="F340" s="17"/>
    </row>
    <row r="341">
      <c r="B341" s="17"/>
      <c r="D341" s="17"/>
      <c r="F341" s="17"/>
    </row>
    <row r="342">
      <c r="B342" s="17"/>
      <c r="D342" s="17"/>
      <c r="F342" s="17"/>
    </row>
    <row r="343">
      <c r="B343" s="17"/>
      <c r="D343" s="17"/>
      <c r="F343" s="17"/>
    </row>
    <row r="344">
      <c r="B344" s="17"/>
      <c r="D344" s="17"/>
      <c r="F344" s="17"/>
    </row>
    <row r="345">
      <c r="B345" s="17"/>
      <c r="D345" s="17"/>
      <c r="F345" s="17"/>
    </row>
    <row r="346">
      <c r="B346" s="17"/>
      <c r="D346" s="17"/>
      <c r="F346" s="17"/>
    </row>
    <row r="347">
      <c r="B347" s="17"/>
      <c r="D347" s="17"/>
      <c r="F347" s="17"/>
    </row>
    <row r="348">
      <c r="B348" s="17"/>
      <c r="D348" s="17"/>
      <c r="F348" s="17"/>
    </row>
    <row r="349">
      <c r="B349" s="17"/>
      <c r="D349" s="17"/>
      <c r="F349" s="17"/>
    </row>
    <row r="350">
      <c r="B350" s="17"/>
      <c r="D350" s="17"/>
      <c r="F350" s="17"/>
    </row>
    <row r="351">
      <c r="B351" s="17"/>
      <c r="D351" s="17"/>
      <c r="F351" s="17"/>
    </row>
    <row r="352">
      <c r="B352" s="17"/>
      <c r="D352" s="17"/>
      <c r="F352" s="17"/>
    </row>
    <row r="353">
      <c r="B353" s="17"/>
      <c r="D353" s="17"/>
      <c r="F353" s="17"/>
    </row>
    <row r="354">
      <c r="B354" s="17"/>
      <c r="D354" s="17"/>
      <c r="F354" s="17"/>
    </row>
    <row r="355">
      <c r="B355" s="17"/>
      <c r="D355" s="17"/>
      <c r="F355" s="17"/>
    </row>
    <row r="356">
      <c r="B356" s="17"/>
      <c r="D356" s="17"/>
      <c r="F356" s="17"/>
    </row>
    <row r="357">
      <c r="B357" s="17"/>
      <c r="D357" s="17"/>
      <c r="F357" s="17"/>
    </row>
    <row r="358">
      <c r="B358" s="17"/>
      <c r="D358" s="17"/>
      <c r="F358" s="17"/>
    </row>
    <row r="359">
      <c r="B359" s="17"/>
      <c r="D359" s="17"/>
      <c r="F359" s="17"/>
    </row>
    <row r="360">
      <c r="B360" s="17"/>
      <c r="D360" s="17"/>
      <c r="F360" s="17"/>
    </row>
    <row r="361">
      <c r="B361" s="17"/>
      <c r="D361" s="17"/>
      <c r="F361" s="17"/>
    </row>
    <row r="362">
      <c r="B362" s="17"/>
      <c r="D362" s="17"/>
      <c r="F362" s="17"/>
    </row>
    <row r="363">
      <c r="B363" s="17"/>
      <c r="D363" s="17"/>
      <c r="F363" s="17"/>
    </row>
    <row r="364">
      <c r="B364" s="17"/>
      <c r="D364" s="17"/>
      <c r="F364" s="17"/>
    </row>
    <row r="365">
      <c r="B365" s="17"/>
      <c r="D365" s="17"/>
      <c r="F365" s="17"/>
    </row>
    <row r="366">
      <c r="B366" s="17"/>
      <c r="D366" s="17"/>
      <c r="F366" s="17"/>
    </row>
    <row r="367">
      <c r="B367" s="17"/>
      <c r="D367" s="17"/>
      <c r="F367" s="17"/>
    </row>
    <row r="368">
      <c r="B368" s="17"/>
      <c r="D368" s="17"/>
      <c r="F368" s="17"/>
    </row>
    <row r="369">
      <c r="B369" s="17"/>
      <c r="D369" s="17"/>
      <c r="F369" s="17"/>
    </row>
    <row r="370">
      <c r="B370" s="17"/>
      <c r="D370" s="17"/>
      <c r="F370" s="17"/>
    </row>
    <row r="371">
      <c r="B371" s="17"/>
      <c r="D371" s="17"/>
      <c r="F371" s="17"/>
    </row>
    <row r="372">
      <c r="B372" s="17"/>
      <c r="D372" s="17"/>
      <c r="F372" s="17"/>
    </row>
    <row r="373">
      <c r="B373" s="17"/>
      <c r="D373" s="17"/>
      <c r="F373" s="17"/>
    </row>
    <row r="374">
      <c r="B374" s="17"/>
      <c r="D374" s="17"/>
      <c r="F374" s="17"/>
    </row>
    <row r="375">
      <c r="B375" s="17"/>
      <c r="D375" s="17"/>
      <c r="F375" s="17"/>
    </row>
    <row r="376">
      <c r="B376" s="17"/>
      <c r="D376" s="17"/>
      <c r="F376" s="17"/>
    </row>
    <row r="377">
      <c r="B377" s="17"/>
      <c r="D377" s="17"/>
      <c r="F377" s="17"/>
    </row>
    <row r="378">
      <c r="B378" s="17"/>
      <c r="D378" s="17"/>
      <c r="F378" s="17"/>
    </row>
    <row r="379">
      <c r="B379" s="17"/>
      <c r="D379" s="17"/>
      <c r="F379" s="17"/>
    </row>
    <row r="380">
      <c r="B380" s="17"/>
      <c r="D380" s="17"/>
      <c r="F380" s="17"/>
    </row>
    <row r="381">
      <c r="B381" s="17"/>
      <c r="D381" s="17"/>
      <c r="F381" s="17"/>
    </row>
    <row r="382">
      <c r="B382" s="17"/>
      <c r="D382" s="17"/>
      <c r="F382" s="17"/>
    </row>
    <row r="383">
      <c r="B383" s="17"/>
      <c r="D383" s="17"/>
      <c r="F383" s="17"/>
    </row>
    <row r="384">
      <c r="B384" s="17"/>
      <c r="D384" s="17"/>
      <c r="F384" s="17"/>
    </row>
    <row r="385">
      <c r="B385" s="17"/>
      <c r="D385" s="17"/>
      <c r="F385" s="17"/>
    </row>
    <row r="386">
      <c r="B386" s="17"/>
      <c r="D386" s="17"/>
      <c r="F386" s="17"/>
    </row>
    <row r="387">
      <c r="B387" s="17"/>
      <c r="D387" s="17"/>
      <c r="F387" s="17"/>
    </row>
    <row r="388">
      <c r="B388" s="17"/>
      <c r="D388" s="17"/>
      <c r="F388" s="17"/>
    </row>
    <row r="389">
      <c r="B389" s="17"/>
      <c r="D389" s="17"/>
      <c r="F389" s="17"/>
    </row>
    <row r="390">
      <c r="B390" s="17"/>
      <c r="D390" s="17"/>
      <c r="F390" s="17"/>
    </row>
    <row r="391">
      <c r="B391" s="17"/>
      <c r="D391" s="17"/>
      <c r="F391" s="17"/>
    </row>
    <row r="392">
      <c r="B392" s="17"/>
      <c r="D392" s="17"/>
      <c r="F392" s="17"/>
    </row>
    <row r="393">
      <c r="B393" s="17"/>
      <c r="D393" s="17"/>
      <c r="F393" s="17"/>
    </row>
    <row r="394">
      <c r="B394" s="17"/>
      <c r="D394" s="17"/>
      <c r="F394" s="17"/>
    </row>
    <row r="395">
      <c r="B395" s="17"/>
      <c r="D395" s="17"/>
      <c r="F395" s="17"/>
    </row>
    <row r="396">
      <c r="B396" s="17"/>
      <c r="D396" s="17"/>
      <c r="F396" s="17"/>
    </row>
    <row r="397">
      <c r="B397" s="17"/>
      <c r="D397" s="17"/>
      <c r="F397" s="17"/>
    </row>
    <row r="398">
      <c r="B398" s="17"/>
      <c r="D398" s="17"/>
      <c r="F398" s="17"/>
    </row>
    <row r="399">
      <c r="B399" s="17"/>
      <c r="D399" s="17"/>
      <c r="F399" s="17"/>
    </row>
    <row r="400">
      <c r="B400" s="17"/>
      <c r="D400" s="17"/>
      <c r="F400" s="17"/>
    </row>
    <row r="401">
      <c r="B401" s="17"/>
      <c r="D401" s="17"/>
      <c r="F401" s="17"/>
    </row>
    <row r="402">
      <c r="B402" s="17"/>
      <c r="D402" s="17"/>
      <c r="F402" s="17"/>
    </row>
    <row r="403">
      <c r="B403" s="17"/>
      <c r="D403" s="17"/>
      <c r="F403" s="17"/>
    </row>
    <row r="404">
      <c r="B404" s="17"/>
      <c r="D404" s="17"/>
      <c r="F404" s="17"/>
    </row>
    <row r="405">
      <c r="B405" s="17"/>
      <c r="D405" s="17"/>
      <c r="F405" s="17"/>
    </row>
    <row r="406">
      <c r="B406" s="17"/>
      <c r="D406" s="17"/>
      <c r="F406" s="17"/>
    </row>
    <row r="407">
      <c r="B407" s="17"/>
      <c r="D407" s="17"/>
      <c r="F407" s="17"/>
    </row>
    <row r="408">
      <c r="B408" s="17"/>
      <c r="D408" s="17"/>
      <c r="F408" s="17"/>
    </row>
    <row r="409">
      <c r="B409" s="17"/>
      <c r="D409" s="17"/>
      <c r="F409" s="17"/>
    </row>
    <row r="410">
      <c r="B410" s="17"/>
      <c r="D410" s="17"/>
      <c r="F410" s="17"/>
    </row>
    <row r="411">
      <c r="B411" s="17"/>
      <c r="D411" s="17"/>
      <c r="F411" s="17"/>
    </row>
    <row r="412">
      <c r="B412" s="17"/>
      <c r="D412" s="17"/>
      <c r="F412" s="17"/>
    </row>
    <row r="413">
      <c r="B413" s="17"/>
      <c r="D413" s="17"/>
      <c r="F413" s="17"/>
    </row>
    <row r="414">
      <c r="B414" s="17"/>
      <c r="D414" s="17"/>
      <c r="F414" s="17"/>
    </row>
    <row r="415">
      <c r="B415" s="17"/>
      <c r="D415" s="17"/>
      <c r="F415" s="17"/>
    </row>
    <row r="416">
      <c r="B416" s="17"/>
      <c r="D416" s="17"/>
      <c r="F416" s="17"/>
    </row>
    <row r="417">
      <c r="B417" s="17"/>
      <c r="D417" s="17"/>
      <c r="F417" s="17"/>
    </row>
    <row r="418">
      <c r="B418" s="17"/>
      <c r="D418" s="17"/>
      <c r="F418" s="17"/>
    </row>
    <row r="419">
      <c r="B419" s="17"/>
      <c r="D419" s="17"/>
      <c r="F419" s="17"/>
    </row>
    <row r="420">
      <c r="B420" s="17"/>
      <c r="D420" s="17"/>
      <c r="F420" s="17"/>
    </row>
    <row r="421">
      <c r="B421" s="17"/>
      <c r="D421" s="17"/>
      <c r="F421" s="17"/>
    </row>
    <row r="422">
      <c r="B422" s="17"/>
      <c r="D422" s="17"/>
      <c r="F422" s="17"/>
    </row>
    <row r="423">
      <c r="B423" s="17"/>
      <c r="D423" s="17"/>
      <c r="F423" s="17"/>
    </row>
    <row r="424">
      <c r="B424" s="17"/>
      <c r="D424" s="17"/>
      <c r="F424" s="17"/>
    </row>
    <row r="425">
      <c r="B425" s="17"/>
      <c r="D425" s="17"/>
      <c r="F425" s="17"/>
    </row>
    <row r="426">
      <c r="B426" s="17"/>
      <c r="D426" s="17"/>
      <c r="F426" s="17"/>
    </row>
    <row r="427">
      <c r="B427" s="17"/>
      <c r="D427" s="17"/>
      <c r="F427" s="17"/>
    </row>
    <row r="428">
      <c r="B428" s="17"/>
      <c r="D428" s="17"/>
      <c r="F428" s="17"/>
    </row>
    <row r="429">
      <c r="B429" s="17"/>
      <c r="D429" s="17"/>
      <c r="F429" s="17"/>
    </row>
    <row r="430">
      <c r="B430" s="17"/>
      <c r="D430" s="17"/>
      <c r="F430" s="17"/>
    </row>
    <row r="431">
      <c r="B431" s="17"/>
      <c r="D431" s="17"/>
      <c r="F431" s="17"/>
    </row>
    <row r="432">
      <c r="B432" s="17"/>
      <c r="D432" s="17"/>
      <c r="F432" s="17"/>
    </row>
    <row r="433">
      <c r="B433" s="17"/>
      <c r="D433" s="17"/>
      <c r="F433" s="17"/>
    </row>
    <row r="434">
      <c r="B434" s="17"/>
      <c r="D434" s="17"/>
      <c r="F434" s="17"/>
    </row>
    <row r="435">
      <c r="B435" s="17"/>
      <c r="D435" s="17"/>
      <c r="F435" s="17"/>
    </row>
    <row r="436">
      <c r="B436" s="17"/>
      <c r="D436" s="17"/>
      <c r="F436" s="17"/>
    </row>
    <row r="437">
      <c r="B437" s="17"/>
      <c r="D437" s="17"/>
      <c r="F437" s="17"/>
    </row>
    <row r="438">
      <c r="B438" s="17"/>
      <c r="D438" s="17"/>
      <c r="F438" s="17"/>
    </row>
    <row r="439">
      <c r="B439" s="17"/>
      <c r="D439" s="17"/>
      <c r="F439" s="17"/>
    </row>
    <row r="440">
      <c r="B440" s="17"/>
      <c r="D440" s="17"/>
      <c r="F440" s="17"/>
    </row>
    <row r="441">
      <c r="B441" s="17"/>
      <c r="D441" s="17"/>
      <c r="F441" s="17"/>
    </row>
    <row r="442">
      <c r="B442" s="17"/>
      <c r="D442" s="17"/>
      <c r="F442" s="17"/>
    </row>
    <row r="443">
      <c r="B443" s="17"/>
      <c r="D443" s="17"/>
      <c r="F443" s="17"/>
    </row>
    <row r="444">
      <c r="B444" s="17"/>
      <c r="D444" s="17"/>
      <c r="F444" s="17"/>
    </row>
    <row r="445">
      <c r="B445" s="17"/>
      <c r="D445" s="17"/>
      <c r="F445" s="17"/>
    </row>
    <row r="446">
      <c r="B446" s="17"/>
      <c r="D446" s="17"/>
      <c r="F446" s="17"/>
    </row>
    <row r="447">
      <c r="B447" s="17"/>
      <c r="D447" s="17"/>
      <c r="F447" s="17"/>
    </row>
    <row r="448">
      <c r="B448" s="17"/>
      <c r="D448" s="17"/>
      <c r="F448" s="17"/>
    </row>
    <row r="449">
      <c r="B449" s="17"/>
      <c r="D449" s="17"/>
      <c r="F449" s="17"/>
    </row>
    <row r="450">
      <c r="B450" s="17"/>
      <c r="D450" s="17"/>
      <c r="F450" s="17"/>
    </row>
    <row r="451">
      <c r="B451" s="17"/>
      <c r="D451" s="17"/>
      <c r="F451" s="17"/>
    </row>
    <row r="452">
      <c r="B452" s="17"/>
      <c r="D452" s="17"/>
      <c r="F452" s="17"/>
    </row>
    <row r="453">
      <c r="B453" s="17"/>
      <c r="D453" s="17"/>
      <c r="F453" s="17"/>
    </row>
    <row r="454">
      <c r="B454" s="17"/>
      <c r="D454" s="17"/>
      <c r="F454" s="17"/>
    </row>
    <row r="455">
      <c r="B455" s="17"/>
      <c r="D455" s="17"/>
      <c r="F455" s="17"/>
    </row>
    <row r="456">
      <c r="B456" s="17"/>
      <c r="D456" s="17"/>
      <c r="F456" s="17"/>
    </row>
    <row r="457">
      <c r="B457" s="17"/>
      <c r="D457" s="17"/>
      <c r="F457" s="17"/>
    </row>
    <row r="458">
      <c r="B458" s="17"/>
      <c r="D458" s="17"/>
      <c r="F458" s="17"/>
    </row>
    <row r="459">
      <c r="B459" s="17"/>
      <c r="D459" s="17"/>
      <c r="F459" s="17"/>
    </row>
    <row r="460">
      <c r="B460" s="17"/>
      <c r="D460" s="17"/>
      <c r="F460" s="17"/>
    </row>
    <row r="461">
      <c r="B461" s="17"/>
      <c r="D461" s="17"/>
      <c r="F461" s="17"/>
    </row>
    <row r="462">
      <c r="B462" s="17"/>
      <c r="D462" s="17"/>
      <c r="F462" s="17"/>
    </row>
    <row r="463">
      <c r="B463" s="17"/>
      <c r="D463" s="17"/>
      <c r="F463" s="17"/>
    </row>
    <row r="464">
      <c r="B464" s="17"/>
      <c r="D464" s="17"/>
      <c r="F464" s="17"/>
    </row>
    <row r="465">
      <c r="B465" s="17"/>
      <c r="D465" s="17"/>
      <c r="F465" s="17"/>
    </row>
    <row r="466">
      <c r="B466" s="17"/>
      <c r="D466" s="17"/>
      <c r="F466" s="17"/>
    </row>
    <row r="467">
      <c r="B467" s="17"/>
      <c r="D467" s="17"/>
      <c r="F467" s="17"/>
    </row>
    <row r="468">
      <c r="B468" s="17"/>
      <c r="D468" s="17"/>
      <c r="F468" s="17"/>
    </row>
    <row r="469">
      <c r="B469" s="17"/>
      <c r="D469" s="17"/>
      <c r="F469" s="17"/>
    </row>
    <row r="470">
      <c r="B470" s="17"/>
      <c r="D470" s="17"/>
      <c r="F470" s="17"/>
    </row>
    <row r="471">
      <c r="B471" s="17"/>
      <c r="D471" s="17"/>
      <c r="F471" s="17"/>
    </row>
    <row r="472">
      <c r="B472" s="17"/>
      <c r="D472" s="17"/>
      <c r="F472" s="17"/>
    </row>
    <row r="473">
      <c r="B473" s="17"/>
      <c r="D473" s="17"/>
      <c r="F473" s="17"/>
    </row>
    <row r="474">
      <c r="B474" s="17"/>
      <c r="D474" s="17"/>
      <c r="F474" s="17"/>
    </row>
    <row r="475">
      <c r="B475" s="17"/>
      <c r="D475" s="17"/>
      <c r="F475" s="17"/>
    </row>
    <row r="476">
      <c r="B476" s="17"/>
      <c r="D476" s="17"/>
      <c r="F476" s="17"/>
    </row>
    <row r="477">
      <c r="B477" s="17"/>
      <c r="D477" s="17"/>
      <c r="F477" s="17"/>
    </row>
    <row r="478">
      <c r="B478" s="17"/>
      <c r="D478" s="17"/>
      <c r="F478" s="17"/>
    </row>
    <row r="479">
      <c r="B479" s="17"/>
      <c r="D479" s="17"/>
      <c r="F479" s="17"/>
    </row>
    <row r="480">
      <c r="B480" s="17"/>
      <c r="D480" s="17"/>
      <c r="F480" s="17"/>
    </row>
    <row r="481">
      <c r="B481" s="17"/>
      <c r="D481" s="17"/>
      <c r="F481" s="17"/>
    </row>
    <row r="482">
      <c r="B482" s="17"/>
      <c r="D482" s="17"/>
      <c r="F482" s="17"/>
    </row>
    <row r="483">
      <c r="B483" s="17"/>
      <c r="D483" s="17"/>
      <c r="F483" s="17"/>
    </row>
    <row r="484">
      <c r="B484" s="17"/>
      <c r="D484" s="17"/>
      <c r="F484" s="17"/>
    </row>
    <row r="485">
      <c r="B485" s="17"/>
      <c r="D485" s="17"/>
      <c r="F485" s="17"/>
    </row>
    <row r="486">
      <c r="B486" s="17"/>
      <c r="D486" s="17"/>
      <c r="F486" s="17"/>
    </row>
    <row r="487">
      <c r="B487" s="17"/>
      <c r="D487" s="17"/>
      <c r="F487" s="17"/>
    </row>
    <row r="488">
      <c r="B488" s="17"/>
      <c r="D488" s="17"/>
      <c r="F488" s="17"/>
    </row>
    <row r="489">
      <c r="B489" s="17"/>
      <c r="D489" s="17"/>
      <c r="F489" s="17"/>
    </row>
    <row r="490">
      <c r="B490" s="17"/>
      <c r="D490" s="17"/>
      <c r="F490" s="17"/>
    </row>
    <row r="491">
      <c r="B491" s="17"/>
      <c r="D491" s="17"/>
      <c r="F491" s="17"/>
    </row>
    <row r="492">
      <c r="B492" s="17"/>
      <c r="D492" s="17"/>
      <c r="F492" s="17"/>
    </row>
    <row r="493">
      <c r="B493" s="17"/>
      <c r="D493" s="17"/>
      <c r="F493" s="17"/>
    </row>
    <row r="494">
      <c r="B494" s="17"/>
      <c r="D494" s="17"/>
      <c r="F494" s="17"/>
    </row>
    <row r="495">
      <c r="B495" s="17"/>
      <c r="D495" s="17"/>
      <c r="F495" s="17"/>
    </row>
    <row r="496">
      <c r="B496" s="17"/>
      <c r="D496" s="17"/>
      <c r="F496" s="17"/>
    </row>
    <row r="497">
      <c r="B497" s="17"/>
      <c r="D497" s="17"/>
      <c r="F497" s="17"/>
    </row>
    <row r="498">
      <c r="B498" s="17"/>
      <c r="D498" s="17"/>
      <c r="F498" s="17"/>
    </row>
    <row r="499">
      <c r="B499" s="17"/>
      <c r="D499" s="17"/>
      <c r="F499" s="17"/>
    </row>
    <row r="500">
      <c r="B500" s="17"/>
      <c r="D500" s="17"/>
      <c r="F500" s="17"/>
    </row>
    <row r="501">
      <c r="B501" s="17"/>
      <c r="D501" s="17"/>
      <c r="F501" s="17"/>
    </row>
    <row r="502">
      <c r="B502" s="17"/>
      <c r="D502" s="17"/>
      <c r="F502" s="17"/>
    </row>
    <row r="503">
      <c r="B503" s="17"/>
      <c r="D503" s="17"/>
      <c r="F503" s="17"/>
    </row>
    <row r="504">
      <c r="B504" s="17"/>
      <c r="D504" s="17"/>
      <c r="F504" s="17"/>
    </row>
    <row r="505">
      <c r="B505" s="17"/>
      <c r="D505" s="17"/>
      <c r="F505" s="17"/>
    </row>
    <row r="506">
      <c r="B506" s="17"/>
      <c r="D506" s="17"/>
      <c r="F506" s="17"/>
    </row>
    <row r="507">
      <c r="B507" s="17"/>
      <c r="D507" s="17"/>
      <c r="F507" s="17"/>
    </row>
    <row r="508">
      <c r="B508" s="17"/>
      <c r="D508" s="17"/>
      <c r="F508" s="17"/>
    </row>
    <row r="509">
      <c r="B509" s="17"/>
      <c r="D509" s="17"/>
      <c r="F509" s="17"/>
    </row>
    <row r="510">
      <c r="B510" s="17"/>
      <c r="D510" s="17"/>
      <c r="F510" s="17"/>
    </row>
    <row r="511">
      <c r="B511" s="17"/>
      <c r="D511" s="17"/>
      <c r="F511" s="17"/>
    </row>
    <row r="512">
      <c r="B512" s="17"/>
      <c r="D512" s="17"/>
      <c r="F512" s="17"/>
    </row>
    <row r="513">
      <c r="B513" s="17"/>
      <c r="D513" s="17"/>
      <c r="F513" s="17"/>
    </row>
    <row r="514">
      <c r="B514" s="17"/>
      <c r="D514" s="17"/>
      <c r="F514" s="17"/>
    </row>
    <row r="515">
      <c r="B515" s="17"/>
      <c r="D515" s="17"/>
      <c r="F515" s="17"/>
    </row>
    <row r="516">
      <c r="B516" s="17"/>
      <c r="D516" s="17"/>
      <c r="F516" s="17"/>
    </row>
    <row r="517">
      <c r="B517" s="17"/>
      <c r="D517" s="17"/>
      <c r="F517" s="17"/>
    </row>
    <row r="518">
      <c r="B518" s="17"/>
      <c r="D518" s="17"/>
      <c r="F518" s="17"/>
    </row>
    <row r="519">
      <c r="B519" s="17"/>
      <c r="D519" s="17"/>
      <c r="F519" s="17"/>
    </row>
    <row r="520">
      <c r="B520" s="17"/>
      <c r="D520" s="17"/>
      <c r="F520" s="17"/>
    </row>
    <row r="521">
      <c r="B521" s="17"/>
      <c r="D521" s="17"/>
      <c r="F521" s="17"/>
    </row>
    <row r="522">
      <c r="B522" s="17"/>
      <c r="D522" s="17"/>
      <c r="F522" s="17"/>
    </row>
    <row r="523">
      <c r="B523" s="17"/>
      <c r="D523" s="17"/>
      <c r="F523" s="17"/>
    </row>
    <row r="524">
      <c r="B524" s="17"/>
      <c r="D524" s="17"/>
      <c r="F524" s="17"/>
    </row>
    <row r="525">
      <c r="B525" s="17"/>
      <c r="D525" s="17"/>
      <c r="F525" s="17"/>
    </row>
    <row r="526">
      <c r="B526" s="17"/>
      <c r="D526" s="17"/>
      <c r="F526" s="17"/>
    </row>
    <row r="527">
      <c r="B527" s="17"/>
      <c r="D527" s="17"/>
      <c r="F527" s="17"/>
    </row>
    <row r="528">
      <c r="B528" s="17"/>
      <c r="D528" s="17"/>
      <c r="F528" s="17"/>
    </row>
    <row r="529">
      <c r="B529" s="17"/>
      <c r="D529" s="17"/>
      <c r="F529" s="17"/>
    </row>
    <row r="530">
      <c r="B530" s="17"/>
      <c r="D530" s="17"/>
      <c r="F530" s="17"/>
    </row>
    <row r="531">
      <c r="B531" s="17"/>
      <c r="D531" s="17"/>
      <c r="F531" s="17"/>
    </row>
    <row r="532">
      <c r="B532" s="17"/>
      <c r="D532" s="17"/>
      <c r="F532" s="17"/>
    </row>
    <row r="533">
      <c r="B533" s="17"/>
      <c r="D533" s="17"/>
      <c r="F533" s="17"/>
    </row>
    <row r="534">
      <c r="B534" s="17"/>
      <c r="D534" s="17"/>
      <c r="F534" s="17"/>
    </row>
    <row r="535">
      <c r="B535" s="17"/>
      <c r="D535" s="17"/>
      <c r="F535" s="17"/>
    </row>
    <row r="536">
      <c r="B536" s="17"/>
      <c r="D536" s="17"/>
      <c r="F536" s="17"/>
    </row>
    <row r="537">
      <c r="B537" s="17"/>
      <c r="D537" s="17"/>
      <c r="F537" s="17"/>
    </row>
    <row r="538">
      <c r="B538" s="17"/>
      <c r="D538" s="17"/>
      <c r="F538" s="17"/>
    </row>
    <row r="539">
      <c r="B539" s="17"/>
      <c r="D539" s="17"/>
      <c r="F539" s="17"/>
    </row>
    <row r="540">
      <c r="B540" s="17"/>
      <c r="D540" s="17"/>
      <c r="F540" s="17"/>
    </row>
    <row r="541">
      <c r="B541" s="17"/>
      <c r="D541" s="17"/>
      <c r="F541" s="17"/>
    </row>
    <row r="542">
      <c r="B542" s="17"/>
      <c r="D542" s="17"/>
      <c r="F542" s="17"/>
    </row>
    <row r="543">
      <c r="B543" s="17"/>
      <c r="D543" s="17"/>
      <c r="F543" s="17"/>
    </row>
    <row r="544">
      <c r="B544" s="17"/>
      <c r="D544" s="17"/>
      <c r="F544" s="17"/>
    </row>
    <row r="545">
      <c r="B545" s="17"/>
      <c r="D545" s="17"/>
      <c r="F545" s="17"/>
    </row>
    <row r="546">
      <c r="B546" s="17"/>
      <c r="D546" s="17"/>
      <c r="F546" s="17"/>
    </row>
    <row r="547">
      <c r="B547" s="17"/>
      <c r="D547" s="17"/>
      <c r="F547" s="17"/>
    </row>
    <row r="548">
      <c r="B548" s="17"/>
      <c r="D548" s="17"/>
      <c r="F548" s="17"/>
    </row>
    <row r="549">
      <c r="B549" s="17"/>
      <c r="D549" s="17"/>
      <c r="F549" s="17"/>
    </row>
    <row r="550">
      <c r="B550" s="17"/>
      <c r="D550" s="17"/>
      <c r="F550" s="17"/>
    </row>
    <row r="551">
      <c r="B551" s="17"/>
      <c r="D551" s="17"/>
      <c r="F551" s="17"/>
    </row>
    <row r="552">
      <c r="B552" s="17"/>
      <c r="D552" s="17"/>
      <c r="F552" s="17"/>
    </row>
    <row r="553">
      <c r="B553" s="17"/>
      <c r="D553" s="17"/>
      <c r="F553" s="17"/>
    </row>
    <row r="554">
      <c r="B554" s="17"/>
      <c r="D554" s="17"/>
      <c r="F554" s="17"/>
    </row>
    <row r="555">
      <c r="B555" s="17"/>
      <c r="D555" s="17"/>
      <c r="F555" s="17"/>
    </row>
    <row r="556">
      <c r="B556" s="17"/>
      <c r="D556" s="17"/>
      <c r="F556" s="17"/>
    </row>
    <row r="557">
      <c r="B557" s="17"/>
      <c r="D557" s="17"/>
      <c r="F557" s="17"/>
    </row>
    <row r="558">
      <c r="B558" s="17"/>
      <c r="D558" s="17"/>
      <c r="F558" s="17"/>
    </row>
    <row r="559">
      <c r="B559" s="17"/>
      <c r="D559" s="17"/>
      <c r="F559" s="17"/>
    </row>
    <row r="560">
      <c r="B560" s="17"/>
      <c r="D560" s="17"/>
      <c r="F560" s="17"/>
    </row>
    <row r="561">
      <c r="B561" s="17"/>
      <c r="D561" s="17"/>
      <c r="F561" s="17"/>
    </row>
    <row r="562">
      <c r="B562" s="17"/>
      <c r="D562" s="17"/>
      <c r="F562" s="17"/>
    </row>
    <row r="563">
      <c r="B563" s="17"/>
      <c r="D563" s="17"/>
      <c r="F563" s="17"/>
    </row>
    <row r="564">
      <c r="B564" s="17"/>
      <c r="D564" s="17"/>
      <c r="F564" s="17"/>
    </row>
    <row r="565">
      <c r="B565" s="17"/>
      <c r="D565" s="17"/>
      <c r="F565" s="17"/>
    </row>
    <row r="566">
      <c r="B566" s="17"/>
      <c r="D566" s="17"/>
      <c r="F566" s="17"/>
    </row>
    <row r="567">
      <c r="B567" s="17"/>
      <c r="D567" s="17"/>
      <c r="F567" s="17"/>
    </row>
    <row r="568">
      <c r="B568" s="17"/>
      <c r="D568" s="17"/>
      <c r="F568" s="17"/>
    </row>
    <row r="569">
      <c r="B569" s="17"/>
      <c r="D569" s="17"/>
      <c r="F569" s="17"/>
    </row>
    <row r="570">
      <c r="B570" s="17"/>
      <c r="D570" s="17"/>
      <c r="F570" s="17"/>
    </row>
    <row r="571">
      <c r="B571" s="17"/>
      <c r="D571" s="17"/>
      <c r="F571" s="17"/>
    </row>
    <row r="572">
      <c r="B572" s="17"/>
      <c r="D572" s="17"/>
      <c r="F572" s="17"/>
    </row>
    <row r="573">
      <c r="B573" s="17"/>
      <c r="D573" s="17"/>
      <c r="F573" s="17"/>
    </row>
    <row r="574">
      <c r="B574" s="17"/>
      <c r="D574" s="17"/>
      <c r="F574" s="17"/>
    </row>
    <row r="575">
      <c r="B575" s="17"/>
      <c r="D575" s="17"/>
      <c r="F575" s="17"/>
    </row>
    <row r="576">
      <c r="B576" s="17"/>
      <c r="D576" s="17"/>
      <c r="F576" s="17"/>
    </row>
    <row r="577">
      <c r="B577" s="17"/>
      <c r="D577" s="17"/>
      <c r="F577" s="17"/>
    </row>
    <row r="578">
      <c r="B578" s="17"/>
      <c r="D578" s="17"/>
      <c r="F578" s="17"/>
    </row>
    <row r="579">
      <c r="B579" s="17"/>
      <c r="D579" s="17"/>
      <c r="F579" s="17"/>
    </row>
    <row r="580">
      <c r="B580" s="17"/>
      <c r="D580" s="17"/>
      <c r="F580" s="17"/>
    </row>
    <row r="581">
      <c r="B581" s="17"/>
      <c r="D581" s="17"/>
      <c r="F581" s="17"/>
    </row>
    <row r="582">
      <c r="B582" s="17"/>
      <c r="D582" s="17"/>
      <c r="F582" s="17"/>
    </row>
    <row r="583">
      <c r="B583" s="17"/>
      <c r="D583" s="17"/>
      <c r="F583" s="17"/>
    </row>
    <row r="584">
      <c r="B584" s="17"/>
      <c r="D584" s="17"/>
      <c r="F584" s="17"/>
    </row>
    <row r="585">
      <c r="B585" s="17"/>
      <c r="D585" s="17"/>
      <c r="F585" s="17"/>
    </row>
    <row r="586">
      <c r="B586" s="17"/>
      <c r="D586" s="17"/>
      <c r="F586" s="17"/>
    </row>
    <row r="587">
      <c r="B587" s="17"/>
      <c r="D587" s="17"/>
      <c r="F587" s="17"/>
    </row>
    <row r="588">
      <c r="B588" s="17"/>
      <c r="D588" s="17"/>
      <c r="F588" s="17"/>
    </row>
    <row r="589">
      <c r="B589" s="17"/>
      <c r="D589" s="17"/>
      <c r="F589" s="17"/>
    </row>
    <row r="590">
      <c r="B590" s="17"/>
      <c r="D590" s="17"/>
      <c r="F590" s="17"/>
    </row>
    <row r="591">
      <c r="B591" s="17"/>
      <c r="D591" s="17"/>
      <c r="F591" s="17"/>
    </row>
    <row r="592">
      <c r="B592" s="17"/>
      <c r="D592" s="17"/>
      <c r="F592" s="17"/>
    </row>
    <row r="593">
      <c r="B593" s="17"/>
      <c r="D593" s="17"/>
      <c r="F593" s="17"/>
    </row>
    <row r="594">
      <c r="B594" s="17"/>
      <c r="D594" s="17"/>
      <c r="F594" s="17"/>
    </row>
    <row r="595">
      <c r="B595" s="17"/>
      <c r="D595" s="17"/>
      <c r="F595" s="17"/>
    </row>
    <row r="596">
      <c r="B596" s="17"/>
      <c r="D596" s="17"/>
      <c r="F596" s="17"/>
    </row>
    <row r="597">
      <c r="B597" s="17"/>
      <c r="D597" s="17"/>
      <c r="F597" s="17"/>
    </row>
    <row r="598">
      <c r="B598" s="17"/>
      <c r="D598" s="17"/>
      <c r="F598" s="17"/>
    </row>
    <row r="599">
      <c r="B599" s="17"/>
      <c r="D599" s="17"/>
      <c r="F599" s="17"/>
    </row>
    <row r="600">
      <c r="B600" s="17"/>
      <c r="D600" s="17"/>
      <c r="F600" s="17"/>
    </row>
    <row r="601">
      <c r="B601" s="17"/>
      <c r="D601" s="17"/>
      <c r="F601" s="17"/>
    </row>
    <row r="602">
      <c r="B602" s="17"/>
      <c r="D602" s="17"/>
      <c r="F602" s="17"/>
    </row>
    <row r="603">
      <c r="B603" s="17"/>
      <c r="D603" s="17"/>
      <c r="F603" s="17"/>
    </row>
    <row r="604">
      <c r="B604" s="17"/>
      <c r="D604" s="17"/>
      <c r="F604" s="17"/>
    </row>
    <row r="605">
      <c r="B605" s="17"/>
      <c r="D605" s="17"/>
      <c r="F605" s="17"/>
    </row>
    <row r="606">
      <c r="B606" s="17"/>
      <c r="D606" s="17"/>
      <c r="F606" s="17"/>
    </row>
    <row r="607">
      <c r="B607" s="17"/>
      <c r="D607" s="17"/>
      <c r="F607" s="17"/>
    </row>
    <row r="608">
      <c r="B608" s="17"/>
      <c r="D608" s="17"/>
      <c r="F608" s="17"/>
    </row>
    <row r="609">
      <c r="B609" s="17"/>
      <c r="D609" s="17"/>
      <c r="F609" s="17"/>
    </row>
    <row r="610">
      <c r="B610" s="17"/>
      <c r="D610" s="17"/>
      <c r="F610" s="17"/>
    </row>
    <row r="611">
      <c r="B611" s="17"/>
      <c r="D611" s="17"/>
      <c r="F611" s="17"/>
    </row>
    <row r="612">
      <c r="B612" s="17"/>
      <c r="D612" s="17"/>
      <c r="F612" s="17"/>
    </row>
    <row r="613">
      <c r="B613" s="17"/>
      <c r="D613" s="17"/>
      <c r="F613" s="17"/>
    </row>
    <row r="614">
      <c r="B614" s="17"/>
      <c r="D614" s="17"/>
      <c r="F614" s="17"/>
    </row>
    <row r="615">
      <c r="B615" s="17"/>
      <c r="D615" s="17"/>
      <c r="F615" s="17"/>
    </row>
    <row r="616">
      <c r="B616" s="17"/>
      <c r="D616" s="17"/>
      <c r="F616" s="17"/>
    </row>
    <row r="617">
      <c r="B617" s="17"/>
      <c r="D617" s="17"/>
      <c r="F617" s="17"/>
    </row>
    <row r="618">
      <c r="B618" s="17"/>
      <c r="D618" s="17"/>
      <c r="F618" s="17"/>
    </row>
    <row r="619">
      <c r="B619" s="17"/>
      <c r="D619" s="17"/>
      <c r="F619" s="17"/>
    </row>
    <row r="620">
      <c r="B620" s="17"/>
      <c r="D620" s="17"/>
      <c r="F620" s="17"/>
    </row>
    <row r="621">
      <c r="B621" s="17"/>
      <c r="D621" s="17"/>
      <c r="F621" s="17"/>
    </row>
    <row r="622">
      <c r="B622" s="17"/>
      <c r="D622" s="17"/>
      <c r="F622" s="17"/>
    </row>
    <row r="623">
      <c r="B623" s="17"/>
      <c r="D623" s="17"/>
      <c r="F623" s="17"/>
    </row>
    <row r="624">
      <c r="B624" s="17"/>
      <c r="D624" s="17"/>
      <c r="F624" s="17"/>
    </row>
    <row r="625">
      <c r="B625" s="17"/>
      <c r="D625" s="17"/>
      <c r="F625" s="17"/>
    </row>
    <row r="626">
      <c r="B626" s="17"/>
      <c r="D626" s="17"/>
      <c r="F626" s="17"/>
    </row>
    <row r="627">
      <c r="B627" s="17"/>
      <c r="D627" s="17"/>
      <c r="F627" s="17"/>
    </row>
    <row r="628">
      <c r="B628" s="17"/>
      <c r="D628" s="17"/>
      <c r="F628" s="17"/>
    </row>
    <row r="629">
      <c r="B629" s="17"/>
      <c r="D629" s="17"/>
      <c r="F629" s="17"/>
    </row>
    <row r="630">
      <c r="B630" s="17"/>
      <c r="D630" s="17"/>
      <c r="F630" s="17"/>
    </row>
    <row r="631">
      <c r="B631" s="17"/>
      <c r="D631" s="17"/>
      <c r="F631" s="17"/>
    </row>
    <row r="632">
      <c r="B632" s="17"/>
      <c r="D632" s="17"/>
      <c r="F632" s="17"/>
    </row>
    <row r="633">
      <c r="B633" s="17"/>
      <c r="D633" s="17"/>
      <c r="F633" s="17"/>
    </row>
    <row r="634">
      <c r="B634" s="17"/>
      <c r="D634" s="17"/>
      <c r="F634" s="17"/>
    </row>
    <row r="635">
      <c r="B635" s="17"/>
      <c r="D635" s="17"/>
      <c r="F635" s="17"/>
    </row>
    <row r="636">
      <c r="B636" s="17"/>
      <c r="D636" s="17"/>
      <c r="F636" s="17"/>
    </row>
    <row r="637">
      <c r="B637" s="17"/>
      <c r="D637" s="17"/>
      <c r="F637" s="17"/>
    </row>
    <row r="638">
      <c r="B638" s="17"/>
      <c r="D638" s="17"/>
      <c r="F638" s="17"/>
    </row>
    <row r="639">
      <c r="B639" s="17"/>
      <c r="D639" s="17"/>
      <c r="F639" s="17"/>
    </row>
    <row r="640">
      <c r="B640" s="17"/>
      <c r="D640" s="17"/>
      <c r="F640" s="17"/>
    </row>
    <row r="641">
      <c r="B641" s="17"/>
      <c r="D641" s="17"/>
      <c r="F641" s="17"/>
    </row>
    <row r="642">
      <c r="B642" s="17"/>
      <c r="D642" s="17"/>
      <c r="F642" s="17"/>
    </row>
    <row r="643">
      <c r="B643" s="17"/>
      <c r="D643" s="17"/>
      <c r="F643" s="17"/>
    </row>
    <row r="644">
      <c r="B644" s="17"/>
      <c r="D644" s="17"/>
      <c r="F644" s="17"/>
    </row>
    <row r="645">
      <c r="B645" s="17"/>
      <c r="D645" s="17"/>
      <c r="F645" s="17"/>
    </row>
    <row r="646">
      <c r="B646" s="17"/>
      <c r="D646" s="17"/>
      <c r="F646" s="17"/>
    </row>
    <row r="647">
      <c r="B647" s="17"/>
      <c r="D647" s="17"/>
      <c r="F647" s="17"/>
    </row>
    <row r="648">
      <c r="B648" s="17"/>
      <c r="D648" s="17"/>
      <c r="F648" s="17"/>
    </row>
    <row r="649">
      <c r="B649" s="17"/>
      <c r="D649" s="17"/>
      <c r="F649" s="17"/>
    </row>
    <row r="650">
      <c r="B650" s="17"/>
      <c r="D650" s="17"/>
      <c r="F650" s="17"/>
    </row>
    <row r="651">
      <c r="B651" s="17"/>
      <c r="D651" s="17"/>
      <c r="F651" s="17"/>
    </row>
    <row r="652">
      <c r="B652" s="17"/>
      <c r="D652" s="17"/>
      <c r="F652" s="17"/>
    </row>
    <row r="653">
      <c r="B653" s="17"/>
      <c r="D653" s="17"/>
      <c r="F653" s="17"/>
    </row>
    <row r="654">
      <c r="B654" s="17"/>
      <c r="D654" s="17"/>
      <c r="F654" s="17"/>
    </row>
    <row r="655">
      <c r="B655" s="17"/>
      <c r="D655" s="17"/>
      <c r="F655" s="17"/>
    </row>
    <row r="656">
      <c r="B656" s="17"/>
      <c r="D656" s="17"/>
      <c r="F656" s="17"/>
    </row>
    <row r="657">
      <c r="B657" s="17"/>
      <c r="D657" s="17"/>
      <c r="F657" s="17"/>
    </row>
    <row r="658">
      <c r="B658" s="17"/>
      <c r="D658" s="17"/>
      <c r="F658" s="17"/>
    </row>
    <row r="659">
      <c r="B659" s="17"/>
      <c r="D659" s="17"/>
      <c r="F659" s="17"/>
    </row>
    <row r="660">
      <c r="B660" s="17"/>
      <c r="D660" s="17"/>
      <c r="F660" s="17"/>
    </row>
    <row r="661">
      <c r="B661" s="17"/>
      <c r="D661" s="17"/>
      <c r="F661" s="17"/>
    </row>
    <row r="662">
      <c r="B662" s="17"/>
      <c r="D662" s="17"/>
      <c r="F662" s="17"/>
    </row>
    <row r="663">
      <c r="B663" s="17"/>
      <c r="D663" s="17"/>
      <c r="F663" s="17"/>
    </row>
    <row r="664">
      <c r="B664" s="17"/>
      <c r="D664" s="17"/>
      <c r="F664" s="17"/>
    </row>
    <row r="665">
      <c r="B665" s="17"/>
      <c r="D665" s="17"/>
      <c r="F665" s="17"/>
    </row>
    <row r="666">
      <c r="B666" s="17"/>
      <c r="D666" s="17"/>
      <c r="F666" s="17"/>
    </row>
    <row r="667">
      <c r="B667" s="17"/>
      <c r="D667" s="17"/>
      <c r="F667" s="17"/>
    </row>
    <row r="668">
      <c r="B668" s="17"/>
      <c r="D668" s="17"/>
      <c r="F668" s="17"/>
    </row>
    <row r="669">
      <c r="B669" s="17"/>
      <c r="D669" s="17"/>
      <c r="F669" s="17"/>
    </row>
    <row r="670">
      <c r="B670" s="17"/>
      <c r="D670" s="17"/>
      <c r="F670" s="17"/>
    </row>
    <row r="671">
      <c r="B671" s="17"/>
      <c r="D671" s="17"/>
      <c r="F671" s="17"/>
    </row>
    <row r="672">
      <c r="B672" s="17"/>
      <c r="D672" s="17"/>
      <c r="F672" s="17"/>
    </row>
    <row r="673">
      <c r="B673" s="17"/>
      <c r="D673" s="17"/>
      <c r="F673" s="17"/>
    </row>
    <row r="674">
      <c r="B674" s="17"/>
      <c r="D674" s="17"/>
      <c r="F674" s="17"/>
    </row>
    <row r="675">
      <c r="B675" s="17"/>
      <c r="D675" s="17"/>
      <c r="F675" s="17"/>
    </row>
    <row r="676">
      <c r="B676" s="17"/>
      <c r="D676" s="17"/>
      <c r="F676" s="17"/>
    </row>
    <row r="677">
      <c r="B677" s="17"/>
      <c r="D677" s="17"/>
      <c r="F677" s="17"/>
    </row>
    <row r="678">
      <c r="B678" s="17"/>
      <c r="D678" s="17"/>
      <c r="F678" s="17"/>
    </row>
    <row r="679">
      <c r="B679" s="17"/>
      <c r="D679" s="17"/>
      <c r="F679" s="17"/>
    </row>
    <row r="680">
      <c r="B680" s="17"/>
      <c r="D680" s="17"/>
      <c r="F680" s="17"/>
    </row>
    <row r="681">
      <c r="B681" s="17"/>
      <c r="D681" s="17"/>
      <c r="F681" s="17"/>
    </row>
    <row r="682">
      <c r="B682" s="17"/>
      <c r="D682" s="17"/>
      <c r="F682" s="17"/>
    </row>
    <row r="683">
      <c r="B683" s="17"/>
      <c r="D683" s="17"/>
      <c r="F683" s="17"/>
    </row>
    <row r="684">
      <c r="B684" s="17"/>
      <c r="D684" s="17"/>
      <c r="F684" s="17"/>
    </row>
    <row r="685">
      <c r="B685" s="17"/>
      <c r="D685" s="17"/>
      <c r="F685" s="17"/>
    </row>
    <row r="686">
      <c r="B686" s="17"/>
      <c r="D686" s="17"/>
      <c r="F686" s="17"/>
    </row>
    <row r="687">
      <c r="B687" s="17"/>
      <c r="D687" s="17"/>
      <c r="F687" s="17"/>
    </row>
    <row r="688">
      <c r="B688" s="17"/>
      <c r="D688" s="17"/>
      <c r="F688" s="17"/>
    </row>
    <row r="689">
      <c r="B689" s="17"/>
      <c r="D689" s="17"/>
      <c r="F689" s="17"/>
    </row>
    <row r="690">
      <c r="B690" s="17"/>
      <c r="D690" s="17"/>
      <c r="F690" s="17"/>
    </row>
    <row r="691">
      <c r="B691" s="17"/>
      <c r="D691" s="17"/>
      <c r="F691" s="17"/>
    </row>
    <row r="692">
      <c r="B692" s="17"/>
      <c r="D692" s="17"/>
      <c r="F692" s="17"/>
    </row>
    <row r="693">
      <c r="B693" s="17"/>
      <c r="D693" s="17"/>
      <c r="F693" s="17"/>
    </row>
    <row r="694">
      <c r="B694" s="17"/>
      <c r="D694" s="17"/>
      <c r="F694" s="17"/>
    </row>
    <row r="695">
      <c r="B695" s="17"/>
      <c r="D695" s="17"/>
      <c r="F695" s="17"/>
    </row>
    <row r="696">
      <c r="B696" s="17"/>
      <c r="D696" s="17"/>
      <c r="F696" s="17"/>
    </row>
    <row r="697">
      <c r="B697" s="17"/>
      <c r="D697" s="17"/>
      <c r="F697" s="17"/>
    </row>
    <row r="698">
      <c r="B698" s="17"/>
      <c r="D698" s="17"/>
      <c r="F698" s="17"/>
    </row>
    <row r="699">
      <c r="B699" s="17"/>
      <c r="D699" s="17"/>
      <c r="F699" s="17"/>
    </row>
    <row r="700">
      <c r="B700" s="17"/>
      <c r="D700" s="17"/>
      <c r="F700" s="17"/>
    </row>
    <row r="701">
      <c r="B701" s="17"/>
      <c r="D701" s="17"/>
      <c r="F701" s="17"/>
    </row>
    <row r="702">
      <c r="B702" s="17"/>
      <c r="D702" s="17"/>
      <c r="F702" s="17"/>
    </row>
    <row r="703">
      <c r="B703" s="17"/>
      <c r="D703" s="17"/>
      <c r="F703" s="17"/>
    </row>
    <row r="704">
      <c r="B704" s="17"/>
      <c r="D704" s="17"/>
      <c r="F704" s="17"/>
    </row>
    <row r="705">
      <c r="B705" s="17"/>
      <c r="D705" s="17"/>
      <c r="F705" s="17"/>
    </row>
    <row r="706">
      <c r="B706" s="17"/>
      <c r="D706" s="17"/>
      <c r="F706" s="17"/>
    </row>
    <row r="707">
      <c r="B707" s="17"/>
      <c r="D707" s="17"/>
      <c r="F707" s="17"/>
    </row>
    <row r="708">
      <c r="B708" s="17"/>
      <c r="D708" s="17"/>
      <c r="F708" s="17"/>
    </row>
    <row r="709">
      <c r="B709" s="17"/>
      <c r="D709" s="17"/>
      <c r="F709" s="17"/>
    </row>
    <row r="710">
      <c r="B710" s="17"/>
      <c r="D710" s="17"/>
      <c r="F710" s="17"/>
    </row>
    <row r="711">
      <c r="B711" s="17"/>
      <c r="D711" s="17"/>
      <c r="F711" s="17"/>
    </row>
    <row r="712">
      <c r="B712" s="17"/>
      <c r="D712" s="17"/>
      <c r="F712" s="17"/>
    </row>
    <row r="713">
      <c r="B713" s="17"/>
      <c r="D713" s="17"/>
      <c r="F713" s="17"/>
    </row>
    <row r="714">
      <c r="B714" s="17"/>
      <c r="D714" s="17"/>
      <c r="F714" s="17"/>
    </row>
    <row r="715">
      <c r="B715" s="17"/>
      <c r="D715" s="17"/>
      <c r="F715" s="17"/>
    </row>
    <row r="716">
      <c r="B716" s="17"/>
      <c r="D716" s="17"/>
      <c r="F716" s="17"/>
    </row>
    <row r="717">
      <c r="B717" s="17"/>
      <c r="D717" s="17"/>
      <c r="F717" s="17"/>
    </row>
    <row r="718">
      <c r="B718" s="17"/>
      <c r="D718" s="17"/>
      <c r="F718" s="17"/>
    </row>
    <row r="719">
      <c r="B719" s="17"/>
      <c r="D719" s="17"/>
      <c r="F719" s="17"/>
    </row>
    <row r="720">
      <c r="B720" s="17"/>
      <c r="D720" s="17"/>
      <c r="F720" s="17"/>
    </row>
    <row r="721">
      <c r="B721" s="17"/>
      <c r="D721" s="17"/>
      <c r="F721" s="17"/>
    </row>
    <row r="722">
      <c r="B722" s="17"/>
      <c r="D722" s="17"/>
      <c r="F722" s="17"/>
    </row>
    <row r="723">
      <c r="B723" s="17"/>
      <c r="D723" s="17"/>
      <c r="F723" s="17"/>
    </row>
    <row r="724">
      <c r="B724" s="17"/>
      <c r="D724" s="17"/>
      <c r="F724" s="17"/>
    </row>
    <row r="725">
      <c r="B725" s="17"/>
      <c r="D725" s="17"/>
      <c r="F725" s="17"/>
    </row>
    <row r="726">
      <c r="B726" s="17"/>
      <c r="D726" s="17"/>
      <c r="F726" s="17"/>
    </row>
    <row r="727">
      <c r="B727" s="17"/>
      <c r="D727" s="17"/>
      <c r="F727" s="17"/>
    </row>
    <row r="728">
      <c r="B728" s="17"/>
      <c r="D728" s="17"/>
      <c r="F728" s="17"/>
    </row>
    <row r="729">
      <c r="B729" s="17"/>
      <c r="D729" s="17"/>
      <c r="F729" s="17"/>
    </row>
    <row r="730">
      <c r="B730" s="17"/>
      <c r="D730" s="17"/>
      <c r="F730" s="17"/>
    </row>
    <row r="731">
      <c r="B731" s="17"/>
      <c r="D731" s="17"/>
      <c r="F731" s="17"/>
    </row>
    <row r="732">
      <c r="B732" s="17"/>
      <c r="D732" s="17"/>
      <c r="F732" s="17"/>
    </row>
    <row r="733">
      <c r="B733" s="17"/>
      <c r="D733" s="17"/>
      <c r="F733" s="17"/>
    </row>
    <row r="734">
      <c r="B734" s="17"/>
      <c r="D734" s="17"/>
      <c r="F734" s="17"/>
    </row>
    <row r="735">
      <c r="B735" s="17"/>
      <c r="D735" s="17"/>
      <c r="F735" s="17"/>
    </row>
    <row r="736">
      <c r="B736" s="17"/>
      <c r="D736" s="17"/>
      <c r="F736" s="17"/>
    </row>
    <row r="737">
      <c r="B737" s="17"/>
      <c r="D737" s="17"/>
      <c r="F737" s="17"/>
    </row>
    <row r="738">
      <c r="B738" s="17"/>
      <c r="D738" s="17"/>
      <c r="F738" s="17"/>
    </row>
    <row r="739">
      <c r="B739" s="17"/>
      <c r="D739" s="17"/>
      <c r="F739" s="17"/>
    </row>
    <row r="740">
      <c r="B740" s="17"/>
      <c r="D740" s="17"/>
      <c r="F740" s="17"/>
    </row>
    <row r="741">
      <c r="B741" s="17"/>
      <c r="D741" s="17"/>
      <c r="F741" s="17"/>
    </row>
    <row r="742">
      <c r="B742" s="17"/>
      <c r="D742" s="17"/>
      <c r="F742" s="17"/>
    </row>
    <row r="743">
      <c r="B743" s="17"/>
      <c r="D743" s="17"/>
      <c r="F743" s="17"/>
    </row>
    <row r="744">
      <c r="B744" s="17"/>
      <c r="D744" s="17"/>
      <c r="F744" s="17"/>
    </row>
    <row r="745">
      <c r="B745" s="17"/>
      <c r="D745" s="17"/>
      <c r="F745" s="17"/>
    </row>
    <row r="746">
      <c r="B746" s="17"/>
      <c r="D746" s="17"/>
      <c r="F746" s="17"/>
    </row>
    <row r="747">
      <c r="B747" s="17"/>
      <c r="D747" s="17"/>
      <c r="F747" s="17"/>
    </row>
    <row r="748">
      <c r="B748" s="17"/>
      <c r="D748" s="17"/>
      <c r="F748" s="17"/>
    </row>
    <row r="749">
      <c r="B749" s="17"/>
      <c r="D749" s="17"/>
      <c r="F749" s="17"/>
    </row>
    <row r="750">
      <c r="B750" s="17"/>
      <c r="D750" s="17"/>
      <c r="F750" s="17"/>
    </row>
    <row r="751">
      <c r="B751" s="17"/>
      <c r="D751" s="17"/>
      <c r="F751" s="17"/>
    </row>
    <row r="752">
      <c r="B752" s="17"/>
      <c r="D752" s="17"/>
      <c r="F752" s="17"/>
    </row>
    <row r="753">
      <c r="B753" s="17"/>
      <c r="D753" s="17"/>
      <c r="F753" s="17"/>
    </row>
    <row r="754">
      <c r="B754" s="17"/>
      <c r="D754" s="17"/>
      <c r="F754" s="17"/>
    </row>
    <row r="755">
      <c r="B755" s="17"/>
      <c r="D755" s="17"/>
      <c r="F755" s="17"/>
    </row>
    <row r="756">
      <c r="B756" s="17"/>
      <c r="D756" s="17"/>
      <c r="F756" s="17"/>
    </row>
    <row r="757">
      <c r="B757" s="17"/>
      <c r="D757" s="17"/>
      <c r="F757" s="17"/>
    </row>
    <row r="758">
      <c r="B758" s="17"/>
      <c r="D758" s="17"/>
      <c r="F758" s="17"/>
    </row>
    <row r="759">
      <c r="B759" s="17"/>
      <c r="D759" s="17"/>
      <c r="F759" s="17"/>
    </row>
    <row r="760">
      <c r="B760" s="17"/>
      <c r="D760" s="17"/>
      <c r="F760" s="17"/>
    </row>
    <row r="761">
      <c r="B761" s="17"/>
      <c r="D761" s="17"/>
      <c r="F761" s="17"/>
    </row>
    <row r="762">
      <c r="B762" s="17"/>
      <c r="D762" s="17"/>
      <c r="F762" s="17"/>
    </row>
    <row r="763">
      <c r="B763" s="17"/>
      <c r="D763" s="17"/>
      <c r="F763" s="17"/>
    </row>
    <row r="764">
      <c r="B764" s="17"/>
      <c r="D764" s="17"/>
      <c r="F764" s="17"/>
    </row>
    <row r="765">
      <c r="B765" s="17"/>
      <c r="D765" s="17"/>
      <c r="F765" s="17"/>
    </row>
    <row r="766">
      <c r="B766" s="17"/>
      <c r="D766" s="17"/>
      <c r="F766" s="17"/>
    </row>
    <row r="767">
      <c r="B767" s="17"/>
      <c r="D767" s="17"/>
      <c r="F767" s="17"/>
    </row>
    <row r="768">
      <c r="B768" s="17"/>
      <c r="D768" s="17"/>
      <c r="F768" s="17"/>
    </row>
    <row r="769">
      <c r="B769" s="17"/>
      <c r="D769" s="17"/>
      <c r="F769" s="17"/>
    </row>
    <row r="770">
      <c r="B770" s="17"/>
      <c r="D770" s="17"/>
      <c r="F770" s="17"/>
    </row>
    <row r="771">
      <c r="B771" s="17"/>
      <c r="D771" s="17"/>
      <c r="F771" s="17"/>
    </row>
    <row r="772">
      <c r="B772" s="17"/>
      <c r="D772" s="17"/>
      <c r="F772" s="17"/>
    </row>
    <row r="773">
      <c r="B773" s="17"/>
      <c r="D773" s="17"/>
      <c r="F773" s="17"/>
    </row>
    <row r="774">
      <c r="B774" s="17"/>
      <c r="D774" s="17"/>
      <c r="F774" s="17"/>
    </row>
    <row r="775">
      <c r="B775" s="17"/>
      <c r="D775" s="17"/>
      <c r="F775" s="17"/>
    </row>
    <row r="776">
      <c r="B776" s="17"/>
      <c r="D776" s="17"/>
      <c r="F776" s="17"/>
    </row>
    <row r="777">
      <c r="B777" s="17"/>
      <c r="D777" s="17"/>
      <c r="F777" s="17"/>
    </row>
    <row r="778">
      <c r="B778" s="17"/>
      <c r="D778" s="17"/>
      <c r="F778" s="17"/>
    </row>
    <row r="779">
      <c r="B779" s="17"/>
      <c r="D779" s="17"/>
      <c r="F779" s="17"/>
    </row>
    <row r="780">
      <c r="B780" s="17"/>
      <c r="D780" s="17"/>
      <c r="F780" s="17"/>
    </row>
    <row r="781">
      <c r="B781" s="17"/>
      <c r="D781" s="17"/>
      <c r="F781" s="17"/>
    </row>
    <row r="782">
      <c r="B782" s="17"/>
      <c r="D782" s="17"/>
      <c r="F782" s="17"/>
    </row>
    <row r="783">
      <c r="B783" s="17"/>
      <c r="D783" s="17"/>
      <c r="F783" s="17"/>
    </row>
    <row r="784">
      <c r="B784" s="17"/>
      <c r="D784" s="17"/>
      <c r="F784" s="17"/>
    </row>
    <row r="785">
      <c r="B785" s="17"/>
      <c r="D785" s="17"/>
      <c r="F785" s="17"/>
    </row>
    <row r="786">
      <c r="B786" s="17"/>
      <c r="D786" s="17"/>
      <c r="F786" s="17"/>
    </row>
    <row r="787">
      <c r="B787" s="17"/>
      <c r="D787" s="17"/>
      <c r="F787" s="17"/>
    </row>
    <row r="788">
      <c r="B788" s="17"/>
      <c r="D788" s="17"/>
      <c r="F788" s="17"/>
    </row>
    <row r="789">
      <c r="B789" s="17"/>
      <c r="D789" s="17"/>
      <c r="F789" s="17"/>
    </row>
    <row r="790">
      <c r="B790" s="17"/>
      <c r="D790" s="17"/>
      <c r="F790" s="17"/>
    </row>
    <row r="791">
      <c r="B791" s="17"/>
      <c r="D791" s="17"/>
      <c r="F791" s="17"/>
    </row>
    <row r="792">
      <c r="B792" s="17"/>
      <c r="D792" s="17"/>
      <c r="F792" s="17"/>
    </row>
    <row r="793">
      <c r="B793" s="17"/>
      <c r="D793" s="17"/>
      <c r="F793" s="17"/>
    </row>
    <row r="794">
      <c r="B794" s="17"/>
      <c r="D794" s="17"/>
      <c r="F794" s="17"/>
    </row>
    <row r="795">
      <c r="B795" s="17"/>
      <c r="D795" s="17"/>
      <c r="F795" s="17"/>
    </row>
    <row r="796">
      <c r="B796" s="17"/>
      <c r="D796" s="17"/>
      <c r="F796" s="17"/>
    </row>
    <row r="797">
      <c r="B797" s="17"/>
      <c r="D797" s="17"/>
      <c r="F797" s="17"/>
    </row>
    <row r="798">
      <c r="B798" s="17"/>
      <c r="D798" s="17"/>
      <c r="F798" s="17"/>
    </row>
    <row r="799">
      <c r="B799" s="17"/>
      <c r="D799" s="17"/>
      <c r="F799" s="17"/>
    </row>
    <row r="800">
      <c r="B800" s="17"/>
      <c r="D800" s="17"/>
      <c r="F800" s="17"/>
    </row>
    <row r="801">
      <c r="B801" s="17"/>
      <c r="D801" s="17"/>
      <c r="F801" s="17"/>
    </row>
    <row r="802">
      <c r="B802" s="17"/>
      <c r="D802" s="17"/>
      <c r="F802" s="17"/>
    </row>
    <row r="803">
      <c r="B803" s="17"/>
      <c r="D803" s="17"/>
      <c r="F803" s="17"/>
    </row>
    <row r="804">
      <c r="B804" s="17"/>
      <c r="D804" s="17"/>
      <c r="F804" s="17"/>
    </row>
    <row r="805">
      <c r="B805" s="17"/>
      <c r="D805" s="17"/>
      <c r="F805" s="17"/>
    </row>
    <row r="806">
      <c r="B806" s="17"/>
      <c r="D806" s="17"/>
      <c r="F806" s="17"/>
    </row>
    <row r="807">
      <c r="B807" s="17"/>
      <c r="D807" s="17"/>
      <c r="F807" s="17"/>
    </row>
    <row r="808">
      <c r="B808" s="17"/>
      <c r="D808" s="17"/>
      <c r="F808" s="17"/>
    </row>
    <row r="809">
      <c r="B809" s="17"/>
      <c r="D809" s="17"/>
      <c r="F809" s="17"/>
    </row>
    <row r="810">
      <c r="B810" s="17"/>
      <c r="D810" s="17"/>
      <c r="F810" s="17"/>
    </row>
    <row r="811">
      <c r="B811" s="17"/>
      <c r="D811" s="17"/>
      <c r="F811" s="17"/>
    </row>
    <row r="812">
      <c r="B812" s="17"/>
      <c r="D812" s="17"/>
      <c r="F812" s="17"/>
    </row>
    <row r="813">
      <c r="B813" s="17"/>
      <c r="D813" s="17"/>
      <c r="F813" s="17"/>
    </row>
    <row r="814">
      <c r="B814" s="17"/>
      <c r="D814" s="17"/>
      <c r="F814" s="17"/>
    </row>
    <row r="815">
      <c r="B815" s="17"/>
      <c r="D815" s="17"/>
      <c r="F815" s="17"/>
    </row>
    <row r="816">
      <c r="B816" s="17"/>
      <c r="D816" s="17"/>
      <c r="F816" s="17"/>
    </row>
    <row r="817">
      <c r="B817" s="17"/>
      <c r="D817" s="17"/>
      <c r="F817" s="17"/>
    </row>
    <row r="818">
      <c r="B818" s="17"/>
      <c r="D818" s="17"/>
      <c r="F818" s="17"/>
    </row>
    <row r="819">
      <c r="B819" s="17"/>
      <c r="D819" s="17"/>
      <c r="F819" s="17"/>
    </row>
    <row r="820">
      <c r="B820" s="17"/>
      <c r="D820" s="17"/>
      <c r="F820" s="17"/>
    </row>
    <row r="821">
      <c r="B821" s="17"/>
      <c r="D821" s="17"/>
      <c r="F821" s="17"/>
    </row>
    <row r="822">
      <c r="B822" s="17"/>
      <c r="D822" s="17"/>
      <c r="F822" s="17"/>
    </row>
    <row r="823">
      <c r="B823" s="17"/>
      <c r="D823" s="17"/>
      <c r="F823" s="17"/>
    </row>
    <row r="824">
      <c r="B824" s="17"/>
      <c r="D824" s="17"/>
      <c r="F824" s="17"/>
    </row>
    <row r="825">
      <c r="B825" s="17"/>
      <c r="D825" s="17"/>
      <c r="F825" s="17"/>
    </row>
    <row r="826">
      <c r="B826" s="17"/>
      <c r="D826" s="17"/>
      <c r="F826" s="17"/>
    </row>
    <row r="827">
      <c r="B827" s="17"/>
      <c r="D827" s="17"/>
      <c r="F827" s="17"/>
    </row>
    <row r="828">
      <c r="B828" s="17"/>
      <c r="D828" s="17"/>
      <c r="F828" s="17"/>
    </row>
    <row r="829">
      <c r="B829" s="17"/>
      <c r="D829" s="17"/>
      <c r="F829" s="17"/>
    </row>
    <row r="830">
      <c r="B830" s="17"/>
      <c r="D830" s="17"/>
      <c r="F830" s="17"/>
    </row>
    <row r="831">
      <c r="B831" s="17"/>
      <c r="D831" s="17"/>
      <c r="F831" s="17"/>
    </row>
    <row r="832">
      <c r="B832" s="17"/>
      <c r="D832" s="17"/>
      <c r="F832" s="17"/>
    </row>
    <row r="833">
      <c r="B833" s="17"/>
      <c r="D833" s="17"/>
      <c r="F833" s="17"/>
    </row>
    <row r="834">
      <c r="B834" s="17"/>
      <c r="D834" s="17"/>
      <c r="F834" s="17"/>
    </row>
    <row r="835">
      <c r="B835" s="17"/>
      <c r="D835" s="17"/>
      <c r="F835" s="17"/>
    </row>
    <row r="836">
      <c r="B836" s="17"/>
      <c r="D836" s="17"/>
      <c r="F836" s="17"/>
    </row>
    <row r="837">
      <c r="B837" s="17"/>
      <c r="D837" s="17"/>
      <c r="F837" s="17"/>
    </row>
    <row r="838">
      <c r="B838" s="17"/>
      <c r="D838" s="17"/>
      <c r="F838" s="17"/>
    </row>
    <row r="839">
      <c r="B839" s="17"/>
      <c r="D839" s="17"/>
      <c r="F839" s="17"/>
    </row>
    <row r="840">
      <c r="B840" s="17"/>
      <c r="D840" s="17"/>
      <c r="F840" s="17"/>
    </row>
    <row r="841">
      <c r="B841" s="17"/>
      <c r="D841" s="17"/>
      <c r="F841" s="17"/>
    </row>
    <row r="842">
      <c r="B842" s="17"/>
      <c r="D842" s="17"/>
      <c r="F842" s="17"/>
    </row>
    <row r="843">
      <c r="B843" s="17"/>
      <c r="D843" s="17"/>
      <c r="F843" s="17"/>
    </row>
    <row r="844">
      <c r="B844" s="17"/>
      <c r="D844" s="17"/>
      <c r="F844" s="17"/>
    </row>
    <row r="845">
      <c r="B845" s="17"/>
      <c r="D845" s="17"/>
      <c r="F845" s="17"/>
    </row>
    <row r="846">
      <c r="B846" s="17"/>
      <c r="D846" s="17"/>
      <c r="F846" s="17"/>
    </row>
    <row r="847">
      <c r="B847" s="17"/>
      <c r="D847" s="17"/>
      <c r="F847" s="17"/>
    </row>
    <row r="848">
      <c r="B848" s="17"/>
      <c r="D848" s="17"/>
      <c r="F848" s="17"/>
    </row>
    <row r="849">
      <c r="B849" s="17"/>
      <c r="D849" s="17"/>
      <c r="F849" s="17"/>
    </row>
    <row r="850">
      <c r="B850" s="17"/>
      <c r="D850" s="17"/>
      <c r="F850" s="17"/>
    </row>
    <row r="851">
      <c r="B851" s="17"/>
      <c r="D851" s="17"/>
      <c r="F851" s="17"/>
    </row>
    <row r="852">
      <c r="B852" s="17"/>
      <c r="D852" s="17"/>
      <c r="F852" s="17"/>
    </row>
    <row r="853">
      <c r="B853" s="17"/>
      <c r="D853" s="17"/>
      <c r="F853" s="17"/>
    </row>
    <row r="854">
      <c r="B854" s="17"/>
      <c r="D854" s="17"/>
      <c r="F854" s="17"/>
    </row>
    <row r="855">
      <c r="B855" s="17"/>
      <c r="D855" s="17"/>
      <c r="F855" s="17"/>
    </row>
    <row r="856">
      <c r="B856" s="17"/>
      <c r="D856" s="17"/>
      <c r="F856" s="17"/>
    </row>
    <row r="857">
      <c r="B857" s="17"/>
      <c r="D857" s="17"/>
      <c r="F857" s="17"/>
    </row>
    <row r="858">
      <c r="B858" s="17"/>
      <c r="D858" s="17"/>
      <c r="F858" s="17"/>
    </row>
    <row r="859">
      <c r="B859" s="17"/>
      <c r="D859" s="17"/>
      <c r="F859" s="17"/>
    </row>
    <row r="860">
      <c r="B860" s="17"/>
      <c r="D860" s="17"/>
      <c r="F860" s="17"/>
    </row>
    <row r="861">
      <c r="B861" s="17"/>
      <c r="D861" s="17"/>
      <c r="F861" s="17"/>
    </row>
    <row r="862">
      <c r="B862" s="17"/>
      <c r="D862" s="17"/>
      <c r="F862" s="17"/>
    </row>
    <row r="863">
      <c r="B863" s="17"/>
      <c r="D863" s="17"/>
      <c r="F863" s="17"/>
    </row>
    <row r="864">
      <c r="B864" s="17"/>
      <c r="D864" s="17"/>
      <c r="F864" s="17"/>
    </row>
    <row r="865">
      <c r="B865" s="17"/>
      <c r="D865" s="17"/>
      <c r="F865" s="17"/>
    </row>
    <row r="866">
      <c r="B866" s="17"/>
      <c r="D866" s="17"/>
      <c r="F866" s="17"/>
    </row>
    <row r="867">
      <c r="B867" s="17"/>
      <c r="D867" s="17"/>
      <c r="F867" s="17"/>
    </row>
    <row r="868">
      <c r="B868" s="17"/>
      <c r="D868" s="17"/>
      <c r="F868" s="17"/>
    </row>
    <row r="869">
      <c r="B869" s="17"/>
      <c r="D869" s="17"/>
      <c r="F869" s="17"/>
    </row>
    <row r="870">
      <c r="B870" s="17"/>
      <c r="D870" s="17"/>
      <c r="F870" s="17"/>
    </row>
    <row r="871">
      <c r="B871" s="17"/>
      <c r="D871" s="17"/>
      <c r="F871" s="17"/>
    </row>
    <row r="872">
      <c r="B872" s="17"/>
      <c r="D872" s="17"/>
      <c r="F872" s="17"/>
    </row>
    <row r="873">
      <c r="B873" s="17"/>
      <c r="D873" s="17"/>
      <c r="F873" s="17"/>
    </row>
    <row r="874">
      <c r="B874" s="17"/>
      <c r="D874" s="17"/>
      <c r="F874" s="17"/>
    </row>
    <row r="875">
      <c r="B875" s="17"/>
      <c r="D875" s="17"/>
      <c r="F875" s="17"/>
    </row>
    <row r="876">
      <c r="B876" s="17"/>
      <c r="D876" s="17"/>
      <c r="F876" s="17"/>
    </row>
    <row r="877">
      <c r="B877" s="17"/>
      <c r="D877" s="17"/>
      <c r="F877" s="17"/>
    </row>
    <row r="878">
      <c r="B878" s="17"/>
      <c r="D878" s="17"/>
      <c r="F878" s="17"/>
    </row>
    <row r="879">
      <c r="B879" s="17"/>
      <c r="D879" s="17"/>
      <c r="F879" s="17"/>
    </row>
    <row r="880">
      <c r="B880" s="17"/>
      <c r="D880" s="17"/>
      <c r="F880" s="17"/>
    </row>
    <row r="881">
      <c r="B881" s="17"/>
      <c r="D881" s="17"/>
      <c r="F881" s="17"/>
    </row>
    <row r="882">
      <c r="B882" s="17"/>
      <c r="D882" s="17"/>
      <c r="F882" s="17"/>
    </row>
    <row r="883">
      <c r="B883" s="17"/>
      <c r="D883" s="17"/>
      <c r="F883" s="17"/>
    </row>
    <row r="884">
      <c r="B884" s="17"/>
      <c r="D884" s="17"/>
      <c r="F884" s="17"/>
    </row>
    <row r="885">
      <c r="B885" s="17"/>
      <c r="D885" s="17"/>
      <c r="F885" s="17"/>
    </row>
    <row r="886">
      <c r="B886" s="17"/>
      <c r="D886" s="17"/>
      <c r="F886" s="17"/>
    </row>
    <row r="887">
      <c r="B887" s="17"/>
      <c r="D887" s="17"/>
      <c r="F887" s="17"/>
    </row>
    <row r="888">
      <c r="B888" s="17"/>
      <c r="D888" s="17"/>
      <c r="F888" s="17"/>
    </row>
    <row r="889">
      <c r="B889" s="17"/>
      <c r="D889" s="17"/>
      <c r="F889" s="17"/>
    </row>
    <row r="890">
      <c r="B890" s="17"/>
      <c r="D890" s="17"/>
      <c r="F890" s="17"/>
    </row>
    <row r="891">
      <c r="B891" s="17"/>
      <c r="D891" s="17"/>
      <c r="F891" s="17"/>
    </row>
    <row r="892">
      <c r="B892" s="17"/>
      <c r="D892" s="17"/>
      <c r="F892" s="17"/>
    </row>
    <row r="893">
      <c r="B893" s="17"/>
      <c r="D893" s="17"/>
      <c r="F893" s="17"/>
    </row>
    <row r="894">
      <c r="B894" s="17"/>
      <c r="D894" s="17"/>
      <c r="F894" s="17"/>
    </row>
    <row r="895">
      <c r="B895" s="17"/>
      <c r="D895" s="17"/>
      <c r="F895" s="17"/>
    </row>
    <row r="896">
      <c r="B896" s="17"/>
      <c r="D896" s="17"/>
      <c r="F896" s="17"/>
    </row>
    <row r="897">
      <c r="B897" s="17"/>
      <c r="D897" s="17"/>
      <c r="F897" s="17"/>
    </row>
    <row r="898">
      <c r="B898" s="17"/>
      <c r="D898" s="17"/>
      <c r="F898" s="17"/>
    </row>
    <row r="899">
      <c r="B899" s="17"/>
      <c r="D899" s="17"/>
      <c r="F899" s="17"/>
    </row>
    <row r="900">
      <c r="B900" s="17"/>
      <c r="D900" s="17"/>
      <c r="F900" s="17"/>
    </row>
    <row r="901">
      <c r="B901" s="17"/>
      <c r="D901" s="17"/>
      <c r="F901" s="17"/>
    </row>
    <row r="902">
      <c r="B902" s="17"/>
      <c r="D902" s="17"/>
      <c r="F902" s="17"/>
    </row>
    <row r="903">
      <c r="B903" s="17"/>
      <c r="D903" s="17"/>
      <c r="F903" s="17"/>
    </row>
    <row r="904">
      <c r="B904" s="17"/>
      <c r="D904" s="17"/>
      <c r="F904" s="17"/>
    </row>
    <row r="905">
      <c r="B905" s="17"/>
      <c r="D905" s="17"/>
      <c r="F905" s="17"/>
    </row>
    <row r="906">
      <c r="B906" s="17"/>
      <c r="D906" s="17"/>
      <c r="F906" s="17"/>
    </row>
    <row r="907">
      <c r="B907" s="17"/>
      <c r="D907" s="17"/>
      <c r="F907" s="17"/>
    </row>
    <row r="908">
      <c r="B908" s="17"/>
      <c r="D908" s="17"/>
      <c r="F908" s="17"/>
    </row>
    <row r="909">
      <c r="B909" s="17"/>
      <c r="D909" s="17"/>
      <c r="F909" s="17"/>
    </row>
    <row r="910">
      <c r="B910" s="17"/>
      <c r="D910" s="17"/>
      <c r="F910" s="17"/>
    </row>
    <row r="911">
      <c r="B911" s="17"/>
      <c r="D911" s="17"/>
      <c r="F911" s="17"/>
    </row>
    <row r="912">
      <c r="B912" s="17"/>
      <c r="D912" s="17"/>
      <c r="F912" s="17"/>
    </row>
    <row r="913">
      <c r="B913" s="17"/>
      <c r="D913" s="17"/>
      <c r="F913" s="17"/>
    </row>
    <row r="914">
      <c r="B914" s="17"/>
      <c r="D914" s="17"/>
      <c r="F914" s="17"/>
    </row>
    <row r="915">
      <c r="B915" s="17"/>
      <c r="D915" s="17"/>
      <c r="F915" s="17"/>
    </row>
    <row r="916">
      <c r="B916" s="17"/>
      <c r="D916" s="17"/>
      <c r="F916" s="17"/>
    </row>
    <row r="917">
      <c r="B917" s="17"/>
      <c r="D917" s="17"/>
      <c r="F917" s="17"/>
    </row>
    <row r="918">
      <c r="B918" s="17"/>
      <c r="D918" s="17"/>
      <c r="F918" s="17"/>
    </row>
    <row r="919">
      <c r="B919" s="17"/>
      <c r="D919" s="17"/>
      <c r="F919" s="17"/>
    </row>
    <row r="920">
      <c r="B920" s="17"/>
      <c r="D920" s="17"/>
      <c r="F920" s="17"/>
    </row>
    <row r="921">
      <c r="B921" s="17"/>
      <c r="D921" s="17"/>
      <c r="F921" s="17"/>
    </row>
    <row r="922">
      <c r="B922" s="17"/>
      <c r="D922" s="17"/>
      <c r="F922" s="17"/>
    </row>
    <row r="923">
      <c r="B923" s="17"/>
      <c r="D923" s="17"/>
      <c r="F923" s="17"/>
    </row>
    <row r="924">
      <c r="B924" s="17"/>
      <c r="D924" s="17"/>
      <c r="F924" s="17"/>
    </row>
    <row r="925">
      <c r="B925" s="17"/>
      <c r="D925" s="17"/>
      <c r="F925" s="17"/>
    </row>
    <row r="926">
      <c r="B926" s="17"/>
      <c r="D926" s="17"/>
      <c r="F926" s="17"/>
    </row>
    <row r="927">
      <c r="B927" s="17"/>
      <c r="D927" s="17"/>
      <c r="F927" s="17"/>
    </row>
    <row r="928">
      <c r="B928" s="17"/>
      <c r="D928" s="17"/>
      <c r="F928" s="17"/>
    </row>
    <row r="929">
      <c r="B929" s="17"/>
      <c r="D929" s="17"/>
      <c r="F929" s="17"/>
    </row>
    <row r="930">
      <c r="B930" s="17"/>
      <c r="D930" s="17"/>
      <c r="F930" s="17"/>
    </row>
    <row r="931">
      <c r="B931" s="17"/>
      <c r="D931" s="17"/>
      <c r="F931" s="17"/>
    </row>
    <row r="932">
      <c r="B932" s="17"/>
      <c r="D932" s="17"/>
      <c r="F932" s="17"/>
    </row>
    <row r="933">
      <c r="B933" s="17"/>
      <c r="D933" s="17"/>
      <c r="F933" s="17"/>
    </row>
    <row r="934">
      <c r="B934" s="17"/>
      <c r="D934" s="17"/>
      <c r="F934" s="17"/>
    </row>
    <row r="935">
      <c r="B935" s="17"/>
      <c r="D935" s="17"/>
      <c r="F935" s="17"/>
    </row>
    <row r="936">
      <c r="B936" s="17"/>
      <c r="D936" s="17"/>
      <c r="F936" s="17"/>
    </row>
    <row r="937">
      <c r="B937" s="17"/>
      <c r="D937" s="17"/>
      <c r="F937" s="17"/>
    </row>
    <row r="938">
      <c r="B938" s="17"/>
      <c r="D938" s="17"/>
      <c r="F938" s="17"/>
    </row>
    <row r="939">
      <c r="B939" s="17"/>
      <c r="D939" s="17"/>
      <c r="F939" s="17"/>
    </row>
    <row r="940">
      <c r="B940" s="17"/>
      <c r="D940" s="17"/>
      <c r="F940" s="17"/>
    </row>
    <row r="941">
      <c r="B941" s="17"/>
      <c r="D941" s="17"/>
      <c r="F941" s="17"/>
    </row>
    <row r="942">
      <c r="B942" s="17"/>
      <c r="D942" s="17"/>
      <c r="F942" s="17"/>
    </row>
    <row r="943">
      <c r="B943" s="17"/>
      <c r="D943" s="17"/>
      <c r="F943" s="17"/>
    </row>
    <row r="944">
      <c r="B944" s="17"/>
      <c r="D944" s="17"/>
      <c r="F944" s="17"/>
    </row>
    <row r="945">
      <c r="B945" s="17"/>
      <c r="D945" s="17"/>
      <c r="F945" s="17"/>
    </row>
    <row r="946">
      <c r="B946" s="17"/>
      <c r="D946" s="17"/>
      <c r="F946" s="17"/>
    </row>
    <row r="947">
      <c r="B947" s="17"/>
      <c r="D947" s="17"/>
      <c r="F947" s="17"/>
    </row>
    <row r="948">
      <c r="B948" s="17"/>
      <c r="D948" s="17"/>
      <c r="F948" s="17"/>
    </row>
    <row r="949">
      <c r="B949" s="17"/>
      <c r="D949" s="17"/>
      <c r="F949" s="17"/>
    </row>
    <row r="950">
      <c r="B950" s="17"/>
      <c r="D950" s="17"/>
      <c r="F950" s="17"/>
    </row>
    <row r="951">
      <c r="B951" s="17"/>
      <c r="D951" s="17"/>
      <c r="F951" s="17"/>
    </row>
    <row r="952">
      <c r="B952" s="17"/>
      <c r="D952" s="17"/>
      <c r="F952" s="17"/>
    </row>
    <row r="953">
      <c r="B953" s="17"/>
      <c r="D953" s="17"/>
      <c r="F953" s="17"/>
    </row>
    <row r="954">
      <c r="B954" s="17"/>
      <c r="D954" s="17"/>
      <c r="F954" s="17"/>
    </row>
    <row r="955">
      <c r="B955" s="17"/>
      <c r="D955" s="17"/>
      <c r="F955" s="17"/>
    </row>
    <row r="956">
      <c r="B956" s="17"/>
      <c r="D956" s="17"/>
      <c r="F956" s="17"/>
    </row>
    <row r="957">
      <c r="B957" s="17"/>
      <c r="D957" s="17"/>
      <c r="F957" s="17"/>
    </row>
    <row r="958">
      <c r="B958" s="17"/>
      <c r="D958" s="17"/>
      <c r="F958" s="17"/>
    </row>
    <row r="959">
      <c r="B959" s="17"/>
      <c r="D959" s="17"/>
      <c r="F959" s="17"/>
    </row>
    <row r="960">
      <c r="B960" s="17"/>
      <c r="D960" s="17"/>
      <c r="F960" s="17"/>
    </row>
    <row r="961">
      <c r="B961" s="17"/>
      <c r="D961" s="17"/>
      <c r="F961" s="17"/>
    </row>
    <row r="962">
      <c r="B962" s="17"/>
      <c r="D962" s="17"/>
      <c r="F962" s="17"/>
    </row>
    <row r="963">
      <c r="B963" s="17"/>
      <c r="D963" s="17"/>
      <c r="F963" s="17"/>
    </row>
    <row r="964">
      <c r="B964" s="17"/>
      <c r="D964" s="17"/>
      <c r="F964" s="17"/>
    </row>
    <row r="965">
      <c r="B965" s="17"/>
      <c r="D965" s="17"/>
      <c r="F965" s="17"/>
    </row>
    <row r="966">
      <c r="B966" s="17"/>
      <c r="D966" s="17"/>
      <c r="F966" s="17"/>
    </row>
    <row r="967">
      <c r="B967" s="17"/>
      <c r="D967" s="17"/>
      <c r="F967" s="17"/>
    </row>
    <row r="968">
      <c r="B968" s="17"/>
      <c r="D968" s="17"/>
      <c r="F968" s="17"/>
    </row>
    <row r="969">
      <c r="B969" s="17"/>
      <c r="D969" s="17"/>
      <c r="F969" s="17"/>
    </row>
    <row r="970">
      <c r="B970" s="17"/>
      <c r="D970" s="17"/>
      <c r="F970" s="17"/>
    </row>
    <row r="971">
      <c r="B971" s="17"/>
      <c r="D971" s="17"/>
      <c r="F971" s="17"/>
    </row>
    <row r="972">
      <c r="B972" s="17"/>
      <c r="D972" s="17"/>
      <c r="F972" s="17"/>
    </row>
    <row r="973">
      <c r="B973" s="17"/>
      <c r="D973" s="17"/>
      <c r="F973" s="17"/>
    </row>
    <row r="974">
      <c r="B974" s="17"/>
      <c r="D974" s="17"/>
      <c r="F974" s="17"/>
    </row>
    <row r="975">
      <c r="B975" s="17"/>
      <c r="D975" s="17"/>
      <c r="F975" s="17"/>
    </row>
    <row r="976">
      <c r="B976" s="17"/>
      <c r="D976" s="17"/>
      <c r="F976" s="17"/>
    </row>
    <row r="977">
      <c r="B977" s="17"/>
      <c r="D977" s="17"/>
      <c r="F977" s="17"/>
    </row>
    <row r="978">
      <c r="B978" s="17"/>
      <c r="D978" s="17"/>
      <c r="F978" s="17"/>
    </row>
    <row r="979">
      <c r="B979" s="17"/>
      <c r="D979" s="17"/>
      <c r="F979" s="17"/>
    </row>
    <row r="980">
      <c r="B980" s="17"/>
      <c r="D980" s="17"/>
      <c r="F980" s="17"/>
    </row>
    <row r="981">
      <c r="B981" s="17"/>
      <c r="D981" s="17"/>
      <c r="F981" s="17"/>
    </row>
    <row r="982">
      <c r="B982" s="17"/>
      <c r="D982" s="17"/>
      <c r="F982" s="17"/>
    </row>
    <row r="983">
      <c r="B983" s="17"/>
      <c r="D983" s="17"/>
      <c r="F983" s="17"/>
    </row>
    <row r="984">
      <c r="B984" s="17"/>
      <c r="D984" s="17"/>
      <c r="F984" s="17"/>
    </row>
    <row r="985">
      <c r="B985" s="17"/>
      <c r="D985" s="17"/>
      <c r="F985" s="17"/>
    </row>
    <row r="986">
      <c r="B986" s="17"/>
      <c r="D986" s="17"/>
      <c r="F986" s="17"/>
    </row>
    <row r="987">
      <c r="B987" s="17"/>
      <c r="D987" s="17"/>
      <c r="F987" s="17"/>
    </row>
    <row r="988">
      <c r="B988" s="17"/>
      <c r="D988" s="17"/>
      <c r="F988" s="17"/>
    </row>
    <row r="989">
      <c r="B989" s="17"/>
      <c r="D989" s="17"/>
      <c r="F989" s="17"/>
    </row>
    <row r="990">
      <c r="B990" s="17"/>
      <c r="D990" s="17"/>
      <c r="F990" s="17"/>
    </row>
    <row r="991">
      <c r="B991" s="17"/>
      <c r="D991" s="17"/>
      <c r="F991" s="17"/>
    </row>
    <row r="992">
      <c r="B992" s="17"/>
      <c r="D992" s="17"/>
      <c r="F992" s="17"/>
    </row>
    <row r="993">
      <c r="B993" s="17"/>
      <c r="D993" s="17"/>
      <c r="F993" s="17"/>
    </row>
    <row r="994">
      <c r="B994" s="17"/>
      <c r="D994" s="17"/>
      <c r="F994" s="17"/>
    </row>
    <row r="995">
      <c r="B995" s="17"/>
      <c r="D995" s="17"/>
      <c r="F995" s="17"/>
    </row>
    <row r="996">
      <c r="B996" s="17"/>
      <c r="D996" s="17"/>
      <c r="F996" s="17"/>
    </row>
    <row r="997">
      <c r="B997" s="17"/>
      <c r="D997" s="17"/>
      <c r="F997" s="17"/>
    </row>
    <row r="998">
      <c r="B998" s="17"/>
      <c r="D998" s="17"/>
      <c r="F998" s="17"/>
    </row>
    <row r="999">
      <c r="B999" s="17"/>
      <c r="D999" s="17"/>
      <c r="F999" s="17"/>
    </row>
    <row r="1000">
      <c r="B1000" s="17"/>
      <c r="D1000" s="17"/>
      <c r="F1000" s="17"/>
    </row>
  </sheetData>
  <drawing r:id="rId2"/>
  <tableParts count="1">
    <tablePart r:id="rId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2" width="16.56"/>
    <col customWidth="1" min="4" max="4" width="16.44"/>
  </cols>
  <sheetData>
    <row r="1">
      <c r="D1" s="30"/>
    </row>
    <row r="2">
      <c r="D2" s="32" t="s">
        <v>253</v>
      </c>
    </row>
    <row r="3">
      <c r="D3" s="11">
        <f>(SUM(C:C)-(SUM(B:B)))</f>
        <v>-1244.48</v>
      </c>
      <c r="E3" s="33" t="str">
        <f>ifs(D3&lt;0,"Prejuízo", D3&gt;0, "Lucro")</f>
        <v>Prejuízo</v>
      </c>
    </row>
    <row r="4">
      <c r="D4" s="11"/>
    </row>
    <row r="5">
      <c r="D5" s="11"/>
    </row>
    <row r="6">
      <c r="D6" s="11"/>
    </row>
    <row r="7">
      <c r="D7" s="11"/>
    </row>
    <row r="8">
      <c r="D8" s="11"/>
    </row>
    <row r="9">
      <c r="D9" s="11"/>
    </row>
    <row r="10">
      <c r="D10" s="11"/>
    </row>
    <row r="11">
      <c r="D11" s="11"/>
    </row>
    <row r="12">
      <c r="D12" s="11"/>
    </row>
    <row r="13">
      <c r="D13" s="11"/>
    </row>
    <row r="14">
      <c r="D14" s="11"/>
    </row>
    <row r="15">
      <c r="D15" s="11"/>
    </row>
    <row r="16">
      <c r="D16" s="11"/>
    </row>
    <row r="17">
      <c r="D17" s="11"/>
    </row>
    <row r="18">
      <c r="D18" s="11"/>
    </row>
    <row r="19">
      <c r="D19" s="11"/>
    </row>
    <row r="20">
      <c r="D20" s="11"/>
    </row>
    <row r="21">
      <c r="D21" s="11"/>
    </row>
    <row r="22">
      <c r="D22" s="11"/>
    </row>
    <row r="23">
      <c r="D23" s="11"/>
    </row>
  </sheetData>
  <conditionalFormatting sqref="E3">
    <cfRule type="containsText" dxfId="4" priority="1" operator="containsText" text="Lucro">
      <formula>NOT(ISERROR(SEARCH(("Lucro"),(E3))))</formula>
    </cfRule>
  </conditionalFormatting>
  <conditionalFormatting sqref="E3">
    <cfRule type="containsText" dxfId="5" priority="2" operator="containsText" text="Prejuízo">
      <formula>NOT(ISERROR(SEARCH(("Prejuízo"),(E3))))</formula>
    </cfRule>
  </conditionalFormatting>
  <drawing r:id="rId2"/>
  <tableParts count="1">
    <tablePart r:id="rId4"/>
  </tableParts>
  <extLst>
    <ext uri="{3A4CF648-6AED-40f4-86FF-DC5316D8AED3}">
      <x14:slicerList>
        <x14:slicer r:id="rId5"/>
      </x14:slicerList>
    </ext>
  </extLst>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0"/>
  <sheetData/>
  <drawing r:id="rId1"/>
</worksheet>
</file>