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24" windowWidth="17220" windowHeight="6888" activeTab="4"/>
  </bookViews>
  <sheets>
    <sheet name="Sheet3" sheetId="1" r:id="rId1"/>
    <sheet name="Events" sheetId="2" r:id="rId2"/>
    <sheet name="json perf" sheetId="3" r:id="rId3"/>
    <sheet name="Sheet5" sheetId="4" r:id="rId4"/>
    <sheet name="Transaction" sheetId="5" r:id="rId5"/>
  </sheets>
  <definedNames>
    <definedName name="_xlnm._FilterDatabase" localSheetId="4" hidden="1">Transaction!$F$8:$F$79</definedName>
  </definedNames>
  <calcPr calcId="145621"/>
</workbook>
</file>

<file path=xl/calcChain.xml><?xml version="1.0" encoding="utf-8"?>
<calcChain xmlns="http://schemas.openxmlformats.org/spreadsheetml/2006/main">
  <c r="F9" i="4" l="1"/>
  <c r="G9" i="4"/>
  <c r="F10" i="4"/>
  <c r="G10" i="4"/>
  <c r="F11" i="4"/>
  <c r="G11" i="4"/>
  <c r="F12" i="4"/>
  <c r="G12" i="4"/>
  <c r="F13" i="4"/>
  <c r="G13" i="4"/>
  <c r="F14" i="4"/>
  <c r="G14" i="4"/>
  <c r="F15" i="4"/>
  <c r="G15" i="4"/>
  <c r="F16" i="4"/>
  <c r="G16" i="4"/>
  <c r="F17" i="4"/>
  <c r="G17" i="4"/>
  <c r="G8" i="4"/>
  <c r="F8" i="4"/>
  <c r="E245" i="1"/>
  <c r="H245" i="1"/>
  <c r="E246" i="1"/>
  <c r="H246" i="1"/>
  <c r="E247" i="1"/>
  <c r="H247" i="1"/>
  <c r="E248" i="1"/>
  <c r="H248" i="1"/>
  <c r="E249" i="1"/>
  <c r="H249" i="1"/>
  <c r="E250" i="1"/>
  <c r="H250" i="1"/>
  <c r="E251" i="1"/>
  <c r="H251" i="1"/>
  <c r="E252" i="1"/>
  <c r="H252" i="1"/>
  <c r="E253" i="1"/>
  <c r="H253" i="1"/>
  <c r="E254" i="1"/>
  <c r="H254" i="1"/>
  <c r="E255" i="1"/>
  <c r="H255" i="1"/>
  <c r="E256" i="1"/>
  <c r="H256" i="1"/>
  <c r="E257" i="1"/>
  <c r="H257" i="1"/>
  <c r="E258" i="1"/>
  <c r="H258" i="1"/>
  <c r="E259" i="1"/>
  <c r="H259" i="1"/>
  <c r="E260" i="1"/>
  <c r="H260" i="1"/>
  <c r="E261" i="1"/>
  <c r="H261" i="1"/>
  <c r="E262" i="1"/>
  <c r="H262" i="1"/>
  <c r="E263" i="1"/>
  <c r="H263" i="1"/>
  <c r="E264" i="1"/>
  <c r="H264" i="1"/>
  <c r="E265" i="1"/>
  <c r="H265" i="1"/>
  <c r="E266" i="1"/>
  <c r="H266" i="1"/>
  <c r="E267" i="1"/>
  <c r="H267" i="1"/>
  <c r="E268" i="1"/>
  <c r="H268" i="1"/>
  <c r="E269" i="1"/>
  <c r="H269" i="1"/>
  <c r="E270" i="1"/>
  <c r="H270" i="1"/>
  <c r="E271" i="1"/>
  <c r="H271" i="1"/>
  <c r="E272" i="1"/>
  <c r="H272" i="1"/>
  <c r="E273" i="1"/>
  <c r="H273" i="1"/>
  <c r="E274" i="1"/>
  <c r="H274" i="1"/>
  <c r="E275" i="1"/>
  <c r="H275" i="1"/>
  <c r="E276" i="1"/>
  <c r="H276" i="1"/>
  <c r="E277" i="1"/>
  <c r="H277" i="1"/>
  <c r="E278" i="1"/>
  <c r="H278" i="1"/>
  <c r="E279" i="1"/>
  <c r="H279" i="1"/>
  <c r="E280" i="1"/>
  <c r="H280" i="1"/>
  <c r="E281" i="1"/>
  <c r="H281" i="1"/>
  <c r="E282" i="1"/>
  <c r="H282" i="1"/>
  <c r="H244" i="1"/>
  <c r="E244" i="1"/>
  <c r="E199" i="1"/>
  <c r="H199" i="1"/>
  <c r="E200" i="1"/>
  <c r="H200" i="1"/>
  <c r="E201" i="1"/>
  <c r="H201" i="1"/>
  <c r="E202" i="1"/>
  <c r="H202" i="1"/>
  <c r="E203" i="1"/>
  <c r="H203" i="1"/>
  <c r="E204" i="1"/>
  <c r="H204" i="1"/>
  <c r="E205" i="1"/>
  <c r="H205" i="1"/>
  <c r="E206" i="1"/>
  <c r="H206" i="1"/>
  <c r="E207" i="1"/>
  <c r="H207" i="1"/>
  <c r="E208" i="1"/>
  <c r="H208" i="1"/>
  <c r="E209" i="1"/>
  <c r="H209" i="1"/>
  <c r="E210" i="1"/>
  <c r="H210" i="1"/>
  <c r="E211" i="1"/>
  <c r="H211" i="1"/>
  <c r="E212" i="1"/>
  <c r="H212" i="1"/>
  <c r="E213" i="1"/>
  <c r="H213" i="1"/>
  <c r="E214" i="1"/>
  <c r="H214" i="1"/>
  <c r="E215" i="1"/>
  <c r="H215" i="1"/>
  <c r="E216" i="1"/>
  <c r="H216" i="1"/>
  <c r="E217" i="1"/>
  <c r="H217" i="1"/>
  <c r="E218" i="1"/>
  <c r="H218" i="1"/>
  <c r="E219" i="1"/>
  <c r="H219" i="1"/>
  <c r="E220" i="1"/>
  <c r="H220" i="1"/>
  <c r="E221" i="1"/>
  <c r="H221" i="1"/>
  <c r="E222" i="1"/>
  <c r="H222" i="1"/>
  <c r="E223" i="1"/>
  <c r="H223" i="1"/>
  <c r="E224" i="1"/>
  <c r="H224" i="1"/>
  <c r="E225" i="1"/>
  <c r="H225" i="1"/>
  <c r="E226" i="1"/>
  <c r="H226" i="1"/>
  <c r="E227" i="1"/>
  <c r="H227" i="1"/>
  <c r="E228" i="1"/>
  <c r="H228" i="1"/>
  <c r="E229" i="1"/>
  <c r="H229" i="1"/>
  <c r="E230" i="1"/>
  <c r="H230" i="1"/>
  <c r="E231" i="1"/>
  <c r="H231" i="1"/>
  <c r="E232" i="1"/>
  <c r="H232" i="1"/>
  <c r="E233" i="1"/>
  <c r="H233" i="1"/>
  <c r="E234" i="1"/>
  <c r="H234" i="1"/>
  <c r="E235" i="1"/>
  <c r="H235" i="1"/>
  <c r="E236" i="1"/>
  <c r="H236" i="1"/>
  <c r="E237" i="1"/>
  <c r="H237" i="1"/>
  <c r="H198" i="1"/>
  <c r="E198" i="1"/>
  <c r="E49" i="3" l="1"/>
  <c r="C49" i="3"/>
  <c r="B42" i="3"/>
  <c r="F41" i="3"/>
  <c r="B41" i="3"/>
  <c r="F87" i="5"/>
  <c r="F88" i="5"/>
  <c r="D77" i="5"/>
  <c r="D69" i="5"/>
  <c r="D60" i="5"/>
  <c r="D59" i="5"/>
  <c r="D53" i="5"/>
  <c r="D49" i="5"/>
  <c r="D46" i="5"/>
  <c r="D35" i="5"/>
  <c r="D34" i="5"/>
  <c r="D33" i="5"/>
  <c r="D79" i="5"/>
  <c r="G79" i="5"/>
  <c r="G78" i="5"/>
  <c r="D78" i="5"/>
  <c r="G77" i="5"/>
  <c r="G76" i="5"/>
  <c r="D76" i="5"/>
  <c r="G75" i="5"/>
  <c r="D75" i="5"/>
  <c r="G74" i="5"/>
  <c r="D74" i="5"/>
  <c r="G73" i="5"/>
  <c r="D73" i="5"/>
  <c r="G72" i="5"/>
  <c r="D72" i="5"/>
  <c r="G71" i="5"/>
  <c r="D71" i="5"/>
  <c r="G70" i="5"/>
  <c r="D70" i="5"/>
  <c r="G69" i="5"/>
  <c r="G66" i="5"/>
  <c r="D66" i="5"/>
  <c r="D67" i="5"/>
  <c r="G67" i="5"/>
  <c r="D68" i="5"/>
  <c r="G68" i="5"/>
  <c r="G65" i="5"/>
  <c r="D65" i="5"/>
  <c r="G64" i="5"/>
  <c r="D64" i="5"/>
  <c r="G63" i="5"/>
  <c r="D63" i="5"/>
  <c r="G62" i="5"/>
  <c r="D62" i="5"/>
  <c r="G61" i="5"/>
  <c r="D61" i="5"/>
  <c r="G60" i="5"/>
  <c r="G59" i="5"/>
  <c r="G58" i="5"/>
  <c r="D58" i="5"/>
  <c r="G57" i="5"/>
  <c r="D57" i="5"/>
  <c r="G56" i="5"/>
  <c r="D56" i="5"/>
  <c r="G55" i="5"/>
  <c r="D55" i="5"/>
  <c r="G54" i="5"/>
  <c r="D54" i="5"/>
  <c r="G53" i="5"/>
  <c r="G52" i="5"/>
  <c r="D52" i="5"/>
  <c r="G51" i="5"/>
  <c r="D51" i="5"/>
  <c r="G190" i="1"/>
  <c r="E190" i="1"/>
  <c r="G189" i="1"/>
  <c r="E189" i="1"/>
  <c r="G188" i="1"/>
  <c r="E188" i="1"/>
  <c r="G187" i="1"/>
  <c r="E187" i="1"/>
  <c r="G50" i="5"/>
  <c r="D50" i="5"/>
  <c r="G49" i="5"/>
  <c r="G48" i="5"/>
  <c r="D48" i="5"/>
  <c r="G47" i="5"/>
  <c r="D47" i="5"/>
  <c r="G46" i="5"/>
  <c r="G45" i="5"/>
  <c r="D45" i="5"/>
  <c r="G44" i="5"/>
  <c r="D44" i="5"/>
  <c r="G43" i="5"/>
  <c r="D43" i="5"/>
  <c r="G42" i="5"/>
  <c r="D42" i="5"/>
  <c r="G41" i="5"/>
  <c r="D41" i="5"/>
  <c r="D40" i="5"/>
  <c r="G40" i="5"/>
  <c r="D39" i="5"/>
  <c r="G39" i="5"/>
  <c r="G38" i="5"/>
  <c r="D38" i="5"/>
  <c r="D37" i="5"/>
  <c r="G37" i="5"/>
  <c r="G36" i="5"/>
  <c r="D36" i="5"/>
  <c r="G35" i="5"/>
  <c r="G34" i="5"/>
  <c r="G33" i="5"/>
  <c r="G32" i="5"/>
  <c r="D32" i="5"/>
  <c r="G31" i="5"/>
  <c r="D31" i="5"/>
  <c r="G30" i="5"/>
  <c r="D30" i="5"/>
  <c r="G29" i="5"/>
  <c r="D29" i="5"/>
  <c r="G28" i="5"/>
  <c r="D28" i="5"/>
  <c r="G27" i="5"/>
  <c r="D27" i="5"/>
  <c r="D26" i="5"/>
  <c r="G26" i="5"/>
  <c r="G184" i="1"/>
  <c r="E184" i="1"/>
  <c r="G183" i="1"/>
  <c r="E183" i="1"/>
  <c r="G182" i="1"/>
  <c r="E182" i="1"/>
  <c r="G181" i="1"/>
  <c r="E181" i="1"/>
  <c r="G180" i="1"/>
  <c r="E180" i="1"/>
  <c r="G179" i="1"/>
  <c r="E179" i="1"/>
  <c r="G178" i="1"/>
  <c r="E178" i="1"/>
  <c r="G177" i="1"/>
  <c r="E177" i="1"/>
  <c r="D22" i="5"/>
  <c r="G22" i="5"/>
  <c r="D23" i="5"/>
  <c r="G23" i="5"/>
  <c r="D24" i="5"/>
  <c r="G24" i="5"/>
  <c r="D25" i="5"/>
  <c r="G25" i="5"/>
  <c r="D21" i="5"/>
  <c r="G21" i="5"/>
  <c r="G20" i="5"/>
  <c r="D20" i="5"/>
  <c r="G19" i="5"/>
  <c r="D19" i="5"/>
  <c r="G18" i="5"/>
  <c r="D18" i="5"/>
  <c r="D17" i="5"/>
  <c r="G17" i="5"/>
  <c r="G16" i="5"/>
  <c r="D16" i="5"/>
  <c r="D15" i="5"/>
  <c r="G15" i="5"/>
  <c r="D14" i="5"/>
  <c r="G14" i="5"/>
  <c r="G13" i="5"/>
  <c r="D13" i="5"/>
  <c r="G12" i="5"/>
  <c r="D12" i="5"/>
  <c r="D10" i="5"/>
  <c r="G10" i="5"/>
  <c r="D11" i="5"/>
  <c r="G11" i="5"/>
  <c r="G9" i="5"/>
  <c r="D9" i="5"/>
  <c r="E157" i="1"/>
  <c r="G157" i="1"/>
  <c r="E158" i="1"/>
  <c r="G158" i="1"/>
  <c r="E159" i="1"/>
  <c r="G159" i="1"/>
  <c r="E160" i="1"/>
  <c r="G160" i="1"/>
  <c r="E161" i="1"/>
  <c r="G161" i="1"/>
  <c r="E162" i="1"/>
  <c r="G162" i="1"/>
  <c r="E163" i="1"/>
  <c r="G163" i="1"/>
  <c r="E164" i="1"/>
  <c r="G164" i="1"/>
  <c r="E165" i="1"/>
  <c r="G165" i="1"/>
  <c r="E166" i="1"/>
  <c r="G166" i="1"/>
  <c r="E167" i="1"/>
  <c r="G167" i="1"/>
  <c r="E168" i="1"/>
  <c r="G168" i="1"/>
  <c r="E169" i="1"/>
  <c r="G169" i="1"/>
  <c r="E170" i="1"/>
  <c r="G170" i="1"/>
  <c r="E171" i="1"/>
  <c r="G171" i="1"/>
  <c r="E172" i="1"/>
  <c r="G172" i="1"/>
  <c r="E173" i="1"/>
  <c r="G173" i="1"/>
  <c r="E174" i="1"/>
  <c r="G174" i="1"/>
  <c r="G156" i="1"/>
  <c r="E156" i="1"/>
  <c r="E137" i="1"/>
  <c r="H137" i="1"/>
  <c r="E138" i="1"/>
  <c r="H138" i="1"/>
  <c r="E139" i="1"/>
  <c r="H139" i="1"/>
  <c r="E140" i="1"/>
  <c r="H140" i="1"/>
  <c r="E141" i="1"/>
  <c r="H141" i="1"/>
  <c r="E142" i="1"/>
  <c r="H142" i="1"/>
  <c r="E143" i="1"/>
  <c r="E144" i="1"/>
  <c r="E145" i="1"/>
  <c r="E146" i="1"/>
  <c r="E147" i="1"/>
  <c r="E148" i="1"/>
  <c r="E149" i="1"/>
  <c r="E150" i="1"/>
  <c r="E151" i="1"/>
  <c r="E152" i="1"/>
  <c r="H136" i="1"/>
  <c r="E136" i="1"/>
  <c r="L105" i="1"/>
  <c r="L106" i="1"/>
  <c r="E116" i="1"/>
  <c r="H116" i="1"/>
  <c r="E117" i="1"/>
  <c r="H117" i="1"/>
  <c r="E118" i="1"/>
  <c r="H118" i="1"/>
  <c r="E119" i="1"/>
  <c r="H119" i="1"/>
  <c r="E120" i="1"/>
  <c r="H120" i="1"/>
  <c r="E121" i="1"/>
  <c r="H121" i="1"/>
  <c r="E122" i="1"/>
  <c r="H122" i="1"/>
  <c r="E123" i="1"/>
  <c r="H123" i="1"/>
  <c r="E124" i="1"/>
  <c r="H124" i="1"/>
  <c r="E125" i="1"/>
  <c r="H125" i="1"/>
  <c r="E126" i="1"/>
  <c r="H126" i="1"/>
  <c r="E127" i="1"/>
  <c r="H127" i="1"/>
  <c r="E128" i="1"/>
  <c r="H128" i="1"/>
  <c r="E129" i="1"/>
  <c r="H129" i="1"/>
  <c r="H115" i="1"/>
  <c r="E115" i="1"/>
  <c r="E107" i="1"/>
  <c r="H107" i="1"/>
  <c r="E108" i="1"/>
  <c r="H108" i="1"/>
  <c r="E109" i="1"/>
  <c r="H109" i="1"/>
  <c r="E110" i="1"/>
  <c r="H110" i="1"/>
  <c r="E111" i="1"/>
  <c r="H111" i="1"/>
  <c r="E112" i="1"/>
  <c r="H112" i="1"/>
  <c r="H106" i="1"/>
  <c r="E106" i="1"/>
  <c r="E87" i="1"/>
  <c r="H87" i="1"/>
  <c r="E88" i="1"/>
  <c r="H88" i="1"/>
  <c r="E89" i="1"/>
  <c r="H89" i="1"/>
  <c r="E90" i="1"/>
  <c r="H90" i="1"/>
  <c r="E91" i="1"/>
  <c r="H91" i="1"/>
  <c r="E92" i="1"/>
  <c r="H92" i="1"/>
  <c r="E93" i="1"/>
  <c r="H93" i="1"/>
  <c r="E94" i="1"/>
  <c r="H94" i="1"/>
  <c r="E95" i="1"/>
  <c r="H95" i="1"/>
  <c r="E96" i="1"/>
  <c r="H96" i="1"/>
  <c r="E97" i="1"/>
  <c r="H97" i="1"/>
  <c r="E98" i="1"/>
  <c r="H98" i="1"/>
  <c r="E99" i="1"/>
  <c r="H99" i="1"/>
  <c r="E100" i="1"/>
  <c r="H100" i="1"/>
  <c r="E101" i="1"/>
  <c r="H101" i="1"/>
  <c r="H86" i="1"/>
  <c r="E86" i="1"/>
  <c r="H73" i="1"/>
  <c r="H74" i="1"/>
  <c r="H75" i="1"/>
  <c r="H76" i="1"/>
  <c r="H77" i="1"/>
  <c r="H78" i="1"/>
  <c r="E73" i="1"/>
  <c r="E74" i="1"/>
  <c r="E75" i="1"/>
  <c r="E76" i="1"/>
  <c r="E77" i="1"/>
  <c r="E78" i="1"/>
  <c r="H72" i="1"/>
  <c r="E72" i="1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36" i="2"/>
  <c r="H59" i="1"/>
  <c r="H60" i="1"/>
  <c r="H61" i="1"/>
  <c r="H62" i="1"/>
  <c r="H63" i="1"/>
  <c r="H64" i="1"/>
  <c r="H65" i="1"/>
  <c r="H66" i="1"/>
  <c r="H67" i="1"/>
  <c r="E59" i="1"/>
  <c r="E60" i="1"/>
  <c r="E61" i="1"/>
  <c r="E62" i="1"/>
  <c r="E63" i="1"/>
  <c r="E64" i="1"/>
  <c r="E65" i="1"/>
  <c r="E66" i="1"/>
  <c r="E67" i="1"/>
  <c r="H58" i="1"/>
  <c r="E58" i="1"/>
  <c r="M12" i="3"/>
  <c r="M11" i="3"/>
  <c r="K11" i="3"/>
  <c r="E10" i="3"/>
  <c r="K10" i="3"/>
  <c r="J22" i="3"/>
  <c r="J10" i="3"/>
  <c r="D22" i="3"/>
  <c r="D10" i="3"/>
  <c r="E50" i="1"/>
  <c r="H50" i="1"/>
  <c r="E51" i="1"/>
  <c r="H51" i="1"/>
  <c r="E52" i="1"/>
  <c r="H52" i="1"/>
  <c r="E53" i="1"/>
  <c r="H53" i="1"/>
  <c r="E49" i="1"/>
  <c r="H49" i="1"/>
  <c r="E31" i="2"/>
  <c r="E30" i="2"/>
  <c r="H23" i="1"/>
  <c r="H24" i="1"/>
  <c r="H25" i="1"/>
  <c r="H26" i="1"/>
  <c r="H27" i="1"/>
  <c r="H28" i="1"/>
  <c r="H29" i="1"/>
  <c r="H30" i="1"/>
  <c r="H31" i="1"/>
  <c r="H32" i="1"/>
  <c r="L32" i="1"/>
  <c r="H33" i="1"/>
  <c r="H34" i="1"/>
  <c r="H35" i="1"/>
  <c r="H36" i="1"/>
  <c r="L36" i="1" s="1"/>
  <c r="H37" i="1"/>
  <c r="H38" i="1"/>
  <c r="H39" i="1"/>
  <c r="H40" i="1"/>
  <c r="L40" i="1"/>
  <c r="H9" i="1"/>
  <c r="H10" i="1"/>
  <c r="H11" i="1"/>
  <c r="H12" i="1"/>
  <c r="H13" i="1"/>
  <c r="H14" i="1"/>
  <c r="H15" i="1"/>
  <c r="H16" i="1"/>
  <c r="H17" i="1"/>
  <c r="E22" i="1"/>
  <c r="H22" i="1"/>
  <c r="E23" i="1"/>
  <c r="L23" i="1" s="1"/>
  <c r="E24" i="1"/>
  <c r="E25" i="1"/>
  <c r="L25" i="1" s="1"/>
  <c r="E26" i="1"/>
  <c r="E27" i="1"/>
  <c r="L27" i="1" s="1"/>
  <c r="E28" i="1"/>
  <c r="L28" i="1" s="1"/>
  <c r="E29" i="1"/>
  <c r="E30" i="1"/>
  <c r="L30" i="1" s="1"/>
  <c r="E31" i="1"/>
  <c r="L31" i="1" s="1"/>
  <c r="E32" i="1"/>
  <c r="E33" i="1"/>
  <c r="L33" i="1" s="1"/>
  <c r="E34" i="1"/>
  <c r="E35" i="1"/>
  <c r="L35" i="1" s="1"/>
  <c r="E36" i="1"/>
  <c r="E37" i="1"/>
  <c r="E38" i="1"/>
  <c r="L38" i="1" s="1"/>
  <c r="E39" i="1"/>
  <c r="L39" i="1" s="1"/>
  <c r="E40" i="1"/>
  <c r="L34" i="1" l="1"/>
  <c r="L26" i="1"/>
  <c r="M106" i="1"/>
  <c r="N106" i="1" s="1"/>
  <c r="O106" i="1" s="1"/>
  <c r="L37" i="1"/>
  <c r="L29" i="1"/>
  <c r="L24" i="1"/>
  <c r="L22" i="1"/>
</calcChain>
</file>

<file path=xl/sharedStrings.xml><?xml version="1.0" encoding="utf-8"?>
<sst xmlns="http://schemas.openxmlformats.org/spreadsheetml/2006/main" count="1901" uniqueCount="599">
  <si>
    <t xml:space="preserve">public </t>
  </si>
  <si>
    <t>«2» – Закрытие</t>
  </si>
  <si>
    <t>«1» – Нормальный;</t>
  </si>
  <si>
    <t>«0» – Открытие;</t>
  </si>
  <si>
    <t>Период торговой сессии. Возможные значения:</t>
  </si>
  <si>
    <t>NUMBER</t>
  </si>
  <si>
    <t>period</t>
  </si>
  <si>
    <t xml:space="preserve">Дата и время </t>
  </si>
  <si>
    <t>TABLE</t>
  </si>
  <si>
    <t>datetime</t>
  </si>
  <si>
    <t>Код класса</t>
  </si>
  <si>
    <t>STRING</t>
  </si>
  <si>
    <t>class_code</t>
  </si>
  <si>
    <t>Код бумаги заявки</t>
  </si>
  <si>
    <t>sec_code</t>
  </si>
  <si>
    <t>Срок РЕПО в днях</t>
  </si>
  <si>
    <t>repoterm</t>
  </si>
  <si>
    <t>Объем выкупа РЕПО</t>
  </si>
  <si>
    <t>repo2value</t>
  </si>
  <si>
    <t>Сумма РЕПО</t>
  </si>
  <si>
    <t>repovalue</t>
  </si>
  <si>
    <t>Ставка РЕПО (%)</t>
  </si>
  <si>
    <t>reporate</t>
  </si>
  <si>
    <t>Код расчетов</t>
  </si>
  <si>
    <t>settlecode</t>
  </si>
  <si>
    <t>Доходность</t>
  </si>
  <si>
    <t>yield</t>
  </si>
  <si>
    <t>Накопленный купонный доход</t>
  </si>
  <si>
    <t>accruedint</t>
  </si>
  <si>
    <t>double</t>
  </si>
  <si>
    <t>Объем в денежных средствах</t>
  </si>
  <si>
    <t>value</t>
  </si>
  <si>
    <t>long</t>
  </si>
  <si>
    <t>Количество бумаг в последней сделке в лотах</t>
  </si>
  <si>
    <t>qty</t>
  </si>
  <si>
    <t>Цена</t>
  </si>
  <si>
    <t>price</t>
  </si>
  <si>
    <t>Набор битовых флагов</t>
  </si>
  <si>
    <t>flags</t>
  </si>
  <si>
    <t>{get; set;}</t>
  </si>
  <si>
    <t>Номер сделки в торговой системе</t>
  </si>
  <si>
    <t>trade_num</t>
  </si>
  <si>
    <t xml:space="preserve">int </t>
  </si>
  <si>
    <t>Год</t>
  </si>
  <si>
    <t>year</t>
  </si>
  <si>
    <t>Месяц</t>
  </si>
  <si>
    <t>month</t>
  </si>
  <si>
    <t>Номер дня недели</t>
  </si>
  <si>
    <t>week_day</t>
  </si>
  <si>
    <t>День</t>
  </si>
  <si>
    <t>day</t>
  </si>
  <si>
    <t>Часы</t>
  </si>
  <si>
    <t>hour</t>
  </si>
  <si>
    <t>Минуты</t>
  </si>
  <si>
    <t>min</t>
  </si>
  <si>
    <t>Секунды </t>
  </si>
  <si>
    <t>sec</t>
  </si>
  <si>
    <t>Миллисекунды</t>
  </si>
  <si>
    <t>ms</t>
  </si>
  <si>
    <t>Микросекунды</t>
  </si>
  <si>
    <t>mcs</t>
  </si>
  <si>
    <t>string</t>
  </si>
  <si>
    <t>QuikDateTime</t>
  </si>
  <si>
    <t>int</t>
  </si>
  <si>
    <t xml:space="preserve">OnAccountBalance </t>
  </si>
  <si>
    <t xml:space="preserve">OnAccountPosition </t>
  </si>
  <si>
    <t xml:space="preserve">OnAllTrade </t>
  </si>
  <si>
    <t xml:space="preserve">OnCleanUp </t>
  </si>
  <si>
    <t xml:space="preserve">OnClose </t>
  </si>
  <si>
    <t xml:space="preserve">OnConnected </t>
  </si>
  <si>
    <t xml:space="preserve">OnDepoLimit </t>
  </si>
  <si>
    <t xml:space="preserve">OnDepoLimitDelete </t>
  </si>
  <si>
    <t xml:space="preserve">OnDisconnected </t>
  </si>
  <si>
    <t xml:space="preserve">OnFirm </t>
  </si>
  <si>
    <t xml:space="preserve">OnFuturesClientHolding </t>
  </si>
  <si>
    <t xml:space="preserve">OnFuturesLimitChange </t>
  </si>
  <si>
    <t xml:space="preserve">OnFuturesLimitDelete </t>
  </si>
  <si>
    <t xml:space="preserve">OnInit </t>
  </si>
  <si>
    <t xml:space="preserve">OnMoneyLimit </t>
  </si>
  <si>
    <t xml:space="preserve">OnMoneyLimitDelete </t>
  </si>
  <si>
    <t xml:space="preserve">OnNegDeal </t>
  </si>
  <si>
    <t xml:space="preserve">OnNegTrade </t>
  </si>
  <si>
    <t xml:space="preserve">OnOrder </t>
  </si>
  <si>
    <t xml:space="preserve">OnParam </t>
  </si>
  <si>
    <t xml:space="preserve">OnQuote </t>
  </si>
  <si>
    <t xml:space="preserve">OnStop </t>
  </si>
  <si>
    <t xml:space="preserve">OnStopOrder </t>
  </si>
  <si>
    <t xml:space="preserve">OnTrade </t>
  </si>
  <si>
    <t xml:space="preserve">OnTransReply </t>
  </si>
  <si>
    <t>,</t>
  </si>
  <si>
    <t xml:space="preserve">event EventHandler </t>
  </si>
  <si>
    <t>;</t>
  </si>
  <si>
    <t>firmid</t>
  </si>
  <si>
    <t>Код фирмы</t>
  </si>
  <si>
    <t>name</t>
  </si>
  <si>
    <t>Наименование класса</t>
  </si>
  <si>
    <t>code</t>
  </si>
  <si>
    <t>npars</t>
  </si>
  <si>
    <t>Количество параметров в классе</t>
  </si>
  <si>
    <t>nsecs</t>
  </si>
  <si>
    <t>Количество бумаг в классе</t>
  </si>
  <si>
    <t>MultiPing takes msecs</t>
  </si>
  <si>
    <t>в релиз мод</t>
  </si>
  <si>
    <t>Параметр</t>
  </si>
  <si>
    <t>Тип</t>
  </si>
  <si>
    <t>Описание</t>
  </si>
  <si>
    <t>Код инструмента</t>
  </si>
  <si>
    <t>Наименование инструмента</t>
  </si>
  <si>
    <t>short_name</t>
  </si>
  <si>
    <t>Краткое наименование</t>
  </si>
  <si>
    <t>class_name</t>
  </si>
  <si>
    <t>face_value</t>
  </si>
  <si>
    <t>Номинал</t>
  </si>
  <si>
    <t>face_unit</t>
  </si>
  <si>
    <t>Код валюты номинала</t>
  </si>
  <si>
    <t>scale</t>
  </si>
  <si>
    <t>Количество значащих цифр после запятой</t>
  </si>
  <si>
    <t>mat_date</t>
  </si>
  <si>
    <t>Дата погашения</t>
  </si>
  <si>
    <t>lot_size</t>
  </si>
  <si>
    <t>Размер лота</t>
  </si>
  <si>
    <t xml:space="preserve">getDepo </t>
  </si>
  <si>
    <t xml:space="preserve"> функция для получения информации по бумажным лимитам</t>
  </si>
  <si>
    <t xml:space="preserve">getDepoEx </t>
  </si>
  <si>
    <t xml:space="preserve"> функция для получения информации по бумажным лимитам указанного типа</t>
  </si>
  <si>
    <t xml:space="preserve">getMoney </t>
  </si>
  <si>
    <t xml:space="preserve"> функция для получения информации по денежным лимитам</t>
  </si>
  <si>
    <t xml:space="preserve">getMoneyEx </t>
  </si>
  <si>
    <t xml:space="preserve"> функция для получения информации по денежным лимитам указанного типа</t>
  </si>
  <si>
    <t xml:space="preserve">getFuturesLimit </t>
  </si>
  <si>
    <t xml:space="preserve"> функция для получения информации по фьючерсным лимитам</t>
  </si>
  <si>
    <t xml:space="preserve">getFuturesHolding </t>
  </si>
  <si>
    <t xml:space="preserve"> функция для получения информации по фьючерсным позициям</t>
  </si>
  <si>
    <t xml:space="preserve">getParamEx </t>
  </si>
  <si>
    <t xml:space="preserve"> функция для получения значений Таблицы текущих значений параметров</t>
  </si>
  <si>
    <t xml:space="preserve">getQuoteLevel2 </t>
  </si>
  <si>
    <t xml:space="preserve"> функция для получения стакана по указанному классу и бумаге</t>
  </si>
  <si>
    <t xml:space="preserve">getSecurityInfo </t>
  </si>
  <si>
    <t xml:space="preserve"> функция для получения информации по инструменту</t>
  </si>
  <si>
    <t xml:space="preserve">getTradeDate </t>
  </si>
  <si>
    <t xml:space="preserve"> функция для получения даты торговой сессии</t>
  </si>
  <si>
    <t xml:space="preserve">sendTransaction </t>
  </si>
  <si>
    <t xml:space="preserve"> функция для работы с заявками</t>
  </si>
  <si>
    <t xml:space="preserve">CulcBuySell </t>
  </si>
  <si>
    <t xml:space="preserve"> функция для расчета максимально возможного количества лотов в заявке</t>
  </si>
  <si>
    <t xml:space="preserve">getPortfolioInfo </t>
  </si>
  <si>
    <t xml:space="preserve"> функция для получения значений параметров таблицы «Клиентский портфель»</t>
  </si>
  <si>
    <t xml:space="preserve">getPortfolioInfoEx </t>
  </si>
  <si>
    <t xml:space="preserve"> функция для получения значений параметров таблицы «Клиентский портфель» с учетом вида лимита</t>
  </si>
  <si>
    <t xml:space="preserve">getBuySellInfo </t>
  </si>
  <si>
    <t xml:space="preserve"> функция для получения параметров таблицы «Купить/Продать»</t>
  </si>
  <si>
    <t xml:space="preserve">getBuySellInfoEx </t>
  </si>
  <si>
    <t xml:space="preserve"> функция для получения параметров (включая вид лимита) таблицы «Купить/Продать»</t>
  </si>
  <si>
    <t xml:space="preserve"> Task&lt;string&gt; </t>
  </si>
  <si>
    <t>();</t>
  </si>
  <si>
    <t>depo_limit_locked_buy_value</t>
  </si>
  <si>
    <t>Стоимость ценных бумаг, заблокированных на покупку</t>
  </si>
  <si>
    <t>depo_current_balance</t>
  </si>
  <si>
    <t>Текущий остаток по бумагам</t>
  </si>
  <si>
    <t>depo_limit_locked_buy</t>
  </si>
  <si>
    <t>Количество лотов ценных бумаг, заблокированных на покупку</t>
  </si>
  <si>
    <t>depo_limit_locked</t>
  </si>
  <si>
    <t>Заблокированное Количество лотов ценных бумаг</t>
  </si>
  <si>
    <t>depo_limit_available</t>
  </si>
  <si>
    <t>Доступное количество ценных бумаг</t>
  </si>
  <si>
    <t>depo_current_limit</t>
  </si>
  <si>
    <t>Текущий лимит по бумагам</t>
  </si>
  <si>
    <t>depo_open_balance</t>
  </si>
  <si>
    <t>Входящий остаток по бумагам</t>
  </si>
  <si>
    <t>Лимиты по бумагам</t>
  </si>
  <si>
    <t>Описание параметров Таблицы лимитов по бумагам:</t>
  </si>
  <si>
    <t>Код бумаги</t>
  </si>
  <si>
    <t>trdaccid</t>
  </si>
  <si>
    <t>Счет депо</t>
  </si>
  <si>
    <t>Идентификатор фирмы</t>
  </si>
  <si>
    <t>client_code</t>
  </si>
  <si>
    <t>Код клиента</t>
  </si>
  <si>
    <t>openbal</t>
  </si>
  <si>
    <t>openlimit</t>
  </si>
  <si>
    <t>Входящий лимит по бумагам</t>
  </si>
  <si>
    <t>currentbal</t>
  </si>
  <si>
    <t>currentlimit</t>
  </si>
  <si>
    <t>locked_sell</t>
  </si>
  <si>
    <t>Заблокировано на продажу количества лотов</t>
  </si>
  <si>
    <t>locked_buy</t>
  </si>
  <si>
    <t>Заблокированного на покупку количества лотов</t>
  </si>
  <si>
    <t>locked_buy_value</t>
  </si>
  <si>
    <t>Стоимость ценных бумаг, заблокированных под покупку</t>
  </si>
  <si>
    <t>locked_sell_value</t>
  </si>
  <si>
    <t>Стоимость ценных бумаг, заблокированных под продажу</t>
  </si>
  <si>
    <t>awg_position_price</t>
  </si>
  <si>
    <t>Цена приобретения</t>
  </si>
  <si>
    <t>limit_kind</t>
  </si>
  <si>
    <t>Тип лимита. Возможные значения:</t>
  </si>
  <si>
    <t>«0» – обычные лимиты,</t>
  </si>
  <si>
    <t>значение не равное «0» – технологические лимиты</t>
  </si>
  <si>
    <t>money_open_limit</t>
  </si>
  <si>
    <t>Входящий лимит по денежным средствам</t>
  </si>
  <si>
    <t>money_limit_locked_nonmarginal_value</t>
  </si>
  <si>
    <t>Стоимость немаржинальных бумаг в заявках на покупку</t>
  </si>
  <si>
    <t>money_limit_locked</t>
  </si>
  <si>
    <t>Заблокированное в заявках на покупку количество денежных средств</t>
  </si>
  <si>
    <t>money_open_balance</t>
  </si>
  <si>
    <t>Входящий остаток по денежным средствам</t>
  </si>
  <si>
    <t>money_current_limit</t>
  </si>
  <si>
    <t>Текущий лимит по денежным средствам</t>
  </si>
  <si>
    <t>money_current_balance</t>
  </si>
  <si>
    <t>Текущий остаток по денежным средствам</t>
  </si>
  <si>
    <t>money_limit_available</t>
  </si>
  <si>
    <t>Доступное количество денежных средств</t>
  </si>
  <si>
    <t>currcode</t>
  </si>
  <si>
    <t>Код валюты</t>
  </si>
  <si>
    <t>tag</t>
  </si>
  <si>
    <t>Тэг расчетов</t>
  </si>
  <si>
    <t>Входящий остаток по деньгам</t>
  </si>
  <si>
    <t>Входящий лимит по деньгам</t>
  </si>
  <si>
    <t>Текущий остаток по деньгам</t>
  </si>
  <si>
    <t>Текущий лимит по деньгам</t>
  </si>
  <si>
    <t>locked</t>
  </si>
  <si>
    <t>Заблокированное количество</t>
  </si>
  <si>
    <t>locked_value_coef</t>
  </si>
  <si>
    <t>Стоимость активов в заявках на покупку немаржинальных бумаг</t>
  </si>
  <si>
    <t>locked_margin_value</t>
  </si>
  <si>
    <t>Стоимость активов в заявках на покупку маржинальных бумаг</t>
  </si>
  <si>
    <t>leverage</t>
  </si>
  <si>
    <t>Плечо</t>
  </si>
  <si>
    <t>иначе – технологические лимиты</t>
  </si>
  <si>
    <t>Транзакции</t>
  </si>
  <si>
    <t>Описание параметров транзакций:</t>
  </si>
  <si>
    <t>trans_id</t>
  </si>
  <si>
    <t>Пользовательский идентификатор транзакции</t>
  </si>
  <si>
    <t>status</t>
  </si>
  <si>
    <t>Статус</t>
  </si>
  <si>
    <t>result_msg</t>
  </si>
  <si>
    <t>Сообщение</t>
  </si>
  <si>
    <t>time</t>
  </si>
  <si>
    <t>uid</t>
  </si>
  <si>
    <t>Идентификатор</t>
  </si>
  <si>
    <t>Флаги транзакции (временно не используется)</t>
  </si>
  <si>
    <t>server_trans_id</t>
  </si>
  <si>
    <t>Идентификатор транзакции на сервере</t>
  </si>
  <si>
    <r>
      <t>*</t>
    </r>
    <r>
      <rPr>
        <sz val="7"/>
        <color theme="1"/>
        <rFont val="Arial"/>
        <family val="2"/>
        <charset val="204"/>
      </rPr>
      <t>order_num</t>
    </r>
  </si>
  <si>
    <t>Номер заявки</t>
  </si>
  <si>
    <r>
      <t>*</t>
    </r>
    <r>
      <rPr>
        <sz val="7"/>
        <color theme="1"/>
        <rFont val="Arial"/>
        <family val="2"/>
        <charset val="204"/>
      </rPr>
      <t>price</t>
    </r>
  </si>
  <si>
    <r>
      <t>*</t>
    </r>
    <r>
      <rPr>
        <sz val="7"/>
        <color theme="1"/>
        <rFont val="Arial"/>
        <family val="2"/>
        <charset val="204"/>
      </rPr>
      <t>quantity</t>
    </r>
  </si>
  <si>
    <t>Количество</t>
  </si>
  <si>
    <r>
      <t>*</t>
    </r>
    <r>
      <rPr>
        <sz val="7"/>
        <color theme="1"/>
        <rFont val="Arial"/>
        <family val="2"/>
        <charset val="204"/>
      </rPr>
      <t>balance</t>
    </r>
  </si>
  <si>
    <t>Остаток</t>
  </si>
  <si>
    <r>
      <t>*</t>
    </r>
    <r>
      <rPr>
        <sz val="7"/>
        <color theme="1"/>
        <rFont val="Arial"/>
        <family val="2"/>
        <charset val="204"/>
      </rPr>
      <t>firm_id</t>
    </r>
  </si>
  <si>
    <r>
      <t>*</t>
    </r>
    <r>
      <rPr>
        <sz val="7"/>
        <color theme="1"/>
        <rFont val="Arial"/>
        <family val="2"/>
        <charset val="204"/>
      </rPr>
      <t>account</t>
    </r>
  </si>
  <si>
    <t>Торговый счет</t>
  </si>
  <si>
    <r>
      <t>*</t>
    </r>
    <r>
      <rPr>
        <sz val="7"/>
        <color theme="1"/>
        <rFont val="Arial"/>
        <family val="2"/>
        <charset val="204"/>
      </rPr>
      <t>client_code</t>
    </r>
  </si>
  <si>
    <r>
      <t>*</t>
    </r>
    <r>
      <rPr>
        <sz val="7"/>
        <color theme="1"/>
        <rFont val="Arial"/>
        <family val="2"/>
        <charset val="204"/>
      </rPr>
      <t>brokerref</t>
    </r>
  </si>
  <si>
    <t>Поручение</t>
  </si>
  <si>
    <r>
      <t>*</t>
    </r>
    <r>
      <rPr>
        <sz val="7"/>
        <color theme="1"/>
        <rFont val="Arial"/>
        <family val="2"/>
        <charset val="204"/>
      </rPr>
      <t>class_code</t>
    </r>
  </si>
  <si>
    <r>
      <t>*</t>
    </r>
    <r>
      <rPr>
        <sz val="7"/>
        <color theme="1"/>
        <rFont val="Arial"/>
        <family val="2"/>
        <charset val="204"/>
      </rPr>
      <t>sec_code</t>
    </r>
  </si>
  <si>
    <t>Время (в QLUA представлено как число)</t>
  </si>
  <si>
    <t>long?</t>
  </si>
  <si>
    <t>double?</t>
  </si>
  <si>
    <t>order_num</t>
  </si>
  <si>
    <t>quantity</t>
  </si>
  <si>
    <t>balance</t>
  </si>
  <si>
    <t>firm_id</t>
  </si>
  <si>
    <t>account</t>
  </si>
  <si>
    <t>brokerref</t>
  </si>
  <si>
    <t>NEW_ORDER</t>
  </si>
  <si>
    <t>NEW_NEG_DEAL</t>
  </si>
  <si>
    <t>NEW_REPO_NEG_DEAL</t>
  </si>
  <si>
    <t>NEW_EXT_REPO_NEG_DEAL</t>
  </si>
  <si>
    <t>NEW_STOP_ORDER</t>
  </si>
  <si>
    <t>KILL_ORDER</t>
  </si>
  <si>
    <t>KILL_NEG_DEAL</t>
  </si>
  <si>
    <t>KILL_STOP_ORDER</t>
  </si>
  <si>
    <t>KILL_ALL_ORDERS</t>
  </si>
  <si>
    <t>KILL_ALL_STOP_ORDERS</t>
  </si>
  <si>
    <t>KILL_ALL_NEG_DEALS</t>
  </si>
  <si>
    <t>KILL_ALL_FUTURES_ORDERS</t>
  </si>
  <si>
    <t>KILL_RTS_T4_LONG_LIMIT</t>
  </si>
  <si>
    <t>KILL_RTS_T4_SHORT_LIMIT</t>
  </si>
  <si>
    <t>MOVE_ORDERS</t>
  </si>
  <si>
    <t>NEW_QUOTE</t>
  </si>
  <si>
    <t>KILL_QUOTE</t>
  </si>
  <si>
    <t>NEW_REPORT</t>
  </si>
  <si>
    <t>SET_FUT_LIMIT</t>
  </si>
  <si>
    <t>новая заявка,</t>
  </si>
  <si>
    <t>новая заявка на внебиржевую сделку,</t>
  </si>
  <si>
    <t>новая заявка на сделку модифицированного РЕПО (РЕПО-М),</t>
  </si>
  <si>
    <t>новая стоп-заявка,</t>
  </si>
  <si>
    <t>снять заявку,</t>
  </si>
  <si>
    <t>снять заявку на внебиржевую сделку или заявку на сделку РЕПО,</t>
  </si>
  <si>
    <t>снять стоп-заявку,</t>
  </si>
  <si>
    <t>снять все заявки на рынке FORTS,</t>
  </si>
  <si>
    <t>удалить лимит открытых позиций на спот-рынке RTS Standard,</t>
  </si>
  <si>
    <t>удалить лимит открытых позиций клиента по спот-активу на рынке RTS Standard,</t>
  </si>
  <si>
    <t>переставить заявки на рынке FORTS,</t>
  </si>
  <si>
    <t>новая безадресная заявка,</t>
  </si>
  <si>
    <t>снять безадресную заявку,</t>
  </si>
  <si>
    <t>новая  заявка-отчет о подтверждении транзакций в режимах РПС и РЕПО,</t>
  </si>
  <si>
    <t>новое ограничение по фьючерсному счету</t>
  </si>
  <si>
    <t>новая заявка на сделку РЕПО,</t>
  </si>
  <si>
    <t>снять все заявки из торговой системы,</t>
  </si>
  <si>
    <t>снять все стоп-заявки,</t>
  </si>
  <si>
    <t>снять все заявки на внебиржевые сделки и заявки на сделки РЕПО,</t>
  </si>
  <si>
    <t>Формат .tri-файла с параметрами транзакций</t>
  </si>
  <si>
    <t>Файл представляет собой последовательность строк, каждая из которых содержит информацию по отдельной транзакции. Параметры транзакции описываются в виде «НАЗВАНИЕ_ПАРАМЕТРА= значение_параметра» и разделяются символом «;».</t>
  </si>
  <si>
    <t>Замечание:</t>
  </si>
  <si>
    <t>Транзакция на ввод айсберг-заявки на Московской Бирже описывается в особом формате, приведенном в примере строк файла.</t>
  </si>
  <si>
    <t>Параметры и принимаемые ими значения:</t>
  </si>
  <si>
    <t>Значение</t>
  </si>
  <si>
    <t>CLASSCODE</t>
  </si>
  <si>
    <t>Код класса, по которому выполняется транзакция, например TQBR. Обязательный параметр</t>
  </si>
  <si>
    <t>SECCODE</t>
  </si>
  <si>
    <t>Код инструмента, по которому выполняется транзакция, например SBER</t>
  </si>
  <si>
    <t>ACTION</t>
  </si>
  <si>
    <t>Вид транзакции, имеющий одно из следующих значений:</t>
  </si>
  <si>
    <t>FIRM_ID</t>
  </si>
  <si>
    <t>Идентификатор участника торгов (код фирмы)</t>
  </si>
  <si>
    <t>ACCOUNT</t>
  </si>
  <si>
    <t>Номер счета Трейдера. Параметр обязателен при «ACTION» = «KILL_ALL_FUTURES_ORDERS». Параметр чувствителен к верхнему/нижнему регистру символов.</t>
  </si>
  <si>
    <t>CLIENT_CODE</t>
  </si>
  <si>
    <t>20-ти символьное составное поле, может содержать код клиента и текстовый комментарий с тем же разделителем, что и при вводе заявки вручную. Параметр используется только для групповых транзакций. Необязательный параметр</t>
  </si>
  <si>
    <t>TYPE</t>
  </si>
  <si>
    <t>Тип заявки, необязательный параметр. Значения: «L» – лимитированная (по умолчанию), «M» – рыночная</t>
  </si>
  <si>
    <t>MARKET_MAKER_ORDER</t>
  </si>
  <si>
    <t>Признак того, является ли заявка заявкой Маркет-Мейкера. Возможные значения: «YES» или «NO». Значение по умолчанию (если параметр отсутствует): «NO»</t>
  </si>
  <si>
    <t>OPERATION</t>
  </si>
  <si>
    <t>Направление заявки, обязательный параметр. Значения: «S» – продать, «B» – купить</t>
  </si>
  <si>
    <t>EXECUTION_CONDITION</t>
  </si>
  <si>
    <t>Условие исполнения заявки, необязательный параметр. Возможные значения:</t>
  </si>
  <si>
    <t>QUANTITY</t>
  </si>
  <si>
    <t>Количество лотов в заявке, обязательный параметр</t>
  </si>
  <si>
    <t>PRICE </t>
  </si>
  <si>
    <t>Цена заявки, за единицу инструмента. Обязательный параметр. При выставлении рыночной заявки (TYPE=M) на Срочном рынке FORTS необходимо указывать значение цены – укажите наихудшую (минимально или максимально возможную – в зависимости от направленности), заявка все равно будет исполнена по рыночной цене. Для других рынков при выставлении рыночной заявки укажите price= 0.</t>
  </si>
  <si>
    <t>REPOVALUE</t>
  </si>
  <si>
    <t>Объем сделки РЕПО-М в рублях</t>
  </si>
  <si>
    <t>START_DISCOUNT</t>
  </si>
  <si>
    <t>Начальное значение дисконта в заявке на сделку РЕПО-М</t>
  </si>
  <si>
    <t>LOWER_DISCOUNT</t>
  </si>
  <si>
    <t>Нижнее предельное значение дисконта в заявке на сделку РЕПО-М</t>
  </si>
  <si>
    <t>UPPER_DISCOUNT </t>
  </si>
  <si>
    <t>Верхнее предельное значение дисконта в заявке на сделку РЕПО-М</t>
  </si>
  <si>
    <t>STOPPRICE</t>
  </si>
  <si>
    <t>Стоп-цена, за единицу инструмента. Используется только при «ACTION» = «NEW_STOP_ORDER»</t>
  </si>
  <si>
    <t>STOP_ORDER_KIND</t>
  </si>
  <si>
    <t>Тип стоп-заявки. Возможные значения:</t>
  </si>
  <si>
    <t>STOPPRICE_CLASSCODE</t>
  </si>
  <si>
    <t>Класс инструмента условия. Используется только при «STOP_ORDER_KIND» = «CONDITION_PRICE_BY_OTHER_SEC».</t>
  </si>
  <si>
    <t>STOPPRICE_SECCODE</t>
  </si>
  <si>
    <t>Код инструмента условия. Используется только при «STOP_ORDER_KIND» = «CONDITION_PRICE_BY_OTHER_SEC»</t>
  </si>
  <si>
    <t>STOPPRICE_CONDITION</t>
  </si>
  <si>
    <t>LINKED_ORDER_PRICE</t>
  </si>
  <si>
    <t>Цена связанной лимитированной заявки. Используется только при «STOP_ORDER_KIND» = «WITH_LINKED_LIMIT_ORDER»</t>
  </si>
  <si>
    <t>EXPIRY_DATE</t>
  </si>
  <si>
    <t>STOPPRICE2</t>
  </si>
  <si>
    <t>Цена условия «стоп-лимит» для заявки типа «Тэйк-профит и стоп-лимит»</t>
  </si>
  <si>
    <t>MARKET_STOP_LIMIT</t>
  </si>
  <si>
    <t>Признак исполнения заявки по рыночной цене при наступлении условия «стоп-лимит». Значения «YES» или «NO». Параметр заявок типа «Тэйк-профит и стоп-лимит»</t>
  </si>
  <si>
    <t>MARKET_TAKE_PROFIT</t>
  </si>
  <si>
    <t>Признак исполнения заявки по рыночной цене при наступлении условия «тэйк-профит». Значения «YES» или «NO». Параметр заявок типа «Тэйк-профит и стоп-лимит»</t>
  </si>
  <si>
    <t>IS_ACTIVE_IN_TIME</t>
  </si>
  <si>
    <t>Признак действия заявки типа «Тэйк-профит и стоп-лимит» в течение определенного интервала времени. Значения «YES» или «NO»</t>
  </si>
  <si>
    <t>ACTIVE_FROM_TIME</t>
  </si>
  <si>
    <t>Время начала действия заявки типа «Тэйк-профит и стоп-лимит» в формате «ЧЧММСС»</t>
  </si>
  <si>
    <t>ACTIVE_TO_TIME</t>
  </si>
  <si>
    <t>Время окончания действия заявки типа «Тэйк-профит и стоп-лимит» в формате «ЧЧММСС»</t>
  </si>
  <si>
    <t>PARTNER</t>
  </si>
  <si>
    <t>Код организации – партнера по внебиржевой сделке.Применяется при «ACTION» = «NEW_NEG_DEAL», «ACTION» = «NEW_REPO_NEG_DEAL» или «ACTION» = «NEW_EXT_REPO_NEG_DEAL»</t>
  </si>
  <si>
    <t>ORDER_KEY</t>
  </si>
  <si>
    <t>Номер заявки, снимаемой из торговой системы. Применяется при «ACTION» = «KILL_ORDER» или «ACTION» = «KILL_NEG_DEAL» или «ACTION» = «KILL_QUOTE»</t>
  </si>
  <si>
    <t>STOP_ORDER_KEY</t>
  </si>
  <si>
    <t>Номер стоп-заявки, снимаемой из торговой системы. Применяется только при «ACTION» = «KILL_STOP_ORDER»</t>
  </si>
  <si>
    <t>TRANS_ID</t>
  </si>
  <si>
    <t>Уникальный идентификационный номер заявки, значение от 1 до 2 294 967 294</t>
  </si>
  <si>
    <t>SETTLE_CODE</t>
  </si>
  <si>
    <t>Код расчетов при исполнении внебиржевых заявок</t>
  </si>
  <si>
    <t>PRICE2</t>
  </si>
  <si>
    <t>Цена второй части РЕПО</t>
  </si>
  <si>
    <t>REPOTERM</t>
  </si>
  <si>
    <t>Срок РЕПО. Параметр сделок РЕПО-М</t>
  </si>
  <si>
    <t>REPORATE</t>
  </si>
  <si>
    <t>Ставка РЕПО, в процентах</t>
  </si>
  <si>
    <t>BLOCK_SECURITIES</t>
  </si>
  <si>
    <t>Признак блокировки бумаг на время операции РЕПО («YES», «NO»)</t>
  </si>
  <si>
    <t>REFUNDRATE</t>
  </si>
  <si>
    <t>Ставка фиксированного возмещения, выплачиваемого в случае неисполнения второй части РЕПО, в процентах</t>
  </si>
  <si>
    <t>COMMENT</t>
  </si>
  <si>
    <t>Текстовый комментарий, указанный в заявке. Используется при снятии группы заявок</t>
  </si>
  <si>
    <t>LARGE_TRADE</t>
  </si>
  <si>
    <t>Признак крупной сделки (YES/NO). Параметр внебиржевой сделки</t>
  </si>
  <si>
    <t>CURR_CODE</t>
  </si>
  <si>
    <t>Код валюты расчетов по внебиржевой сделки, например «SUR» – рубли РФ, «USD» – доллары США. Параметр внебиржевой сделки</t>
  </si>
  <si>
    <t>FOR_ACCOUNT</t>
  </si>
  <si>
    <t>Лицо, от имени которого и за чей счет регистрируется сделка (параметр внебиржевой сделки). Возможные значения:</t>
  </si>
  <si>
    <t>SETTLE_DATE</t>
  </si>
  <si>
    <t>Дата исполнения внебиржевой сделки</t>
  </si>
  <si>
    <t>KILL_IF_LINKED_ORDER_PARTLY_FILLED</t>
  </si>
  <si>
    <t>Признак снятия стоп-заявки при частичном исполнении связанной лимитированной заявки. Используется только при «STOP_ORDER_KIND» = «WITH_LINKED_LIMIT_ORDER». Возможные значения: «YES» или «NO»</t>
  </si>
  <si>
    <t>OFFSET</t>
  </si>
  <si>
    <t>Величина отступа от максимума (минимума) цены последней сделки. Используется при «STOP_ORDER_KIND» = «TAKE_PROFIT_STOP_ORDER» или «ACTIVATED_BY_ORDER_TAKE_PROFIT_STOP_ORDER»</t>
  </si>
  <si>
    <t>OFFSET_UNITS</t>
  </si>
  <si>
    <t>Единицы измерения отступа. Возможные значения:</t>
  </si>
  <si>
    <t>SPREAD</t>
  </si>
  <si>
    <t>Величина защитного спрэда. Используется при «STOP_ORDER_KIND» = «TAKE_PROFIT_STOP_ORDER» или ACTIVATED_BY_ORDER_TAKE_PROFIT_STOP_ORDER»</t>
  </si>
  <si>
    <t>SPREAD_UNITS </t>
  </si>
  <si>
    <t>BASE_ORDER_KEY</t>
  </si>
  <si>
    <t>Регистрационный номер заявки-условия. Используется при «STOP_ORDER_KIND» = «ACTIVATED_BY_ORDER_SIMPLE_STOP_ORDER» или «ACTIVATED_BY_ORDER_TAKE_PROFIT_STOP_ORDER»</t>
  </si>
  <si>
    <t>USE_BASE_ORDER_BALANCE</t>
  </si>
  <si>
    <t>Признак использования в качестве объема заявки «по исполнению» исполненного количества бумаг заявки-условия. Возможные значения: «YES» или «NO». Используется при «STOP_ORDER_KIND» = «ACTIVATED_BY_ORDER_SIMPLE_STOP_ORDER» или «ACTIVATED_BY_ORDER_TAKE_PROFIT_STOP_ORDER»</t>
  </si>
  <si>
    <t>ACTIVATE_IF_BASE_ORDER_PARTLY_FILLED</t>
  </si>
  <si>
    <t>Признак активации заявки «по исполнению» при частичном исполнении заявки-условия. Возможные значения: «YES» или «NO». Используется при «STOP_ORDER_KIND» = «ACTIVATED_BY_ORDER_SIMPLE_STOP_ORDER» или «ACTIVATED_BY_ORDER_TAKE_PROFIT_STOP_ORDER»</t>
  </si>
  <si>
    <t>BASE_CONTRACT</t>
  </si>
  <si>
    <t>Идентификатор базового контракта для фьючерсов или опционов. Обязательный параметр снятия заявок на рынке FORTS</t>
  </si>
  <si>
    <t>MODE</t>
  </si>
  <si>
    <t>FIRST_ORDER_NUMBER</t>
  </si>
  <si>
    <t>Номер первой заявки</t>
  </si>
  <si>
    <t>FIRST_ORDER_NEW_QUANTITY</t>
  </si>
  <si>
    <t>Количество в первой заявке</t>
  </si>
  <si>
    <t>FIRST_ORDER_NEW_PRICE</t>
  </si>
  <si>
    <t>Цена в первой заявке</t>
  </si>
  <si>
    <t>SECOND_ORDER_NUMBER</t>
  </si>
  <si>
    <t>Номер второй заявки</t>
  </si>
  <si>
    <t>SECOND_ORDER_NEW_QUANTITY</t>
  </si>
  <si>
    <t>Количество во второй заявке</t>
  </si>
  <si>
    <t>SECOND_ORDER_NEW_PRICE</t>
  </si>
  <si>
    <t>Цена во второй заявке</t>
  </si>
  <si>
    <t>KILL_ACTIVE_ORDERS</t>
  </si>
  <si>
    <t>Признак снятия активных заявок по данному инструменту. Используется только при «ACTION» = «NEW_QUOTE». Возможные значения: «YES» или «NO»</t>
  </si>
  <si>
    <t>NEG_TRADE_OPERATION</t>
  </si>
  <si>
    <t>Направление операции в сделке, подтверждаемой отчетом</t>
  </si>
  <si>
    <t>NEG_TRADE_NUMBER</t>
  </si>
  <si>
    <t>Номер подтверждаемой отчетом сделки для исполнения</t>
  </si>
  <si>
    <t>VOLUMEMN</t>
  </si>
  <si>
    <t>Лимит открытых позиций, при «Тип лимита» = «Ден.средства» или «Всего»</t>
  </si>
  <si>
    <t>VOLUMEPL</t>
  </si>
  <si>
    <t>Лимит открытых позиций, при «Тип лимита» = «Залоговые ден.средства»</t>
  </si>
  <si>
    <t>KFL</t>
  </si>
  <si>
    <t>Коэффициент ликвидности</t>
  </si>
  <si>
    <t>KGO</t>
  </si>
  <si>
    <t>Коэффициент клиентского гарантийного обеспечения</t>
  </si>
  <si>
    <t>USE_KGO</t>
  </si>
  <si>
    <t>CHECK_LIMITS</t>
  </si>
  <si>
    <t>Признак проверки попадания цены заявки в диапазон допустимых цен. Параметр Срочного рынка FORTS. Необязательный параметр транзакций установки новых заявок по классам «Опционы ФОРТС» и «РПС: Опционы ФОРТС». Возможные значения: «YES» - выполнять проверку, «NO» - не выполнять</t>
  </si>
  <si>
    <t>MATCHREF</t>
  </si>
  <si>
    <t>Ссылка, которая связывает две сделки РЕПО или РПС. Сделка может быть заключена только между контрагентами, указавшими одинаковое значение этого параметра в своих заявках. Параметр представляет собой набор произвольный набор количеством до 10 символов (допускаются цифры и буквы). Необязательный параметр</t>
  </si>
  <si>
    <t>CORRECTION</t>
  </si>
  <si>
    <t>TransactionAction</t>
  </si>
  <si>
    <t>TransactionType</t>
  </si>
  <si>
    <t>YesOrNo</t>
  </si>
  <si>
    <t>YesOrNoDefault</t>
  </si>
  <si>
    <t>TransactionOperation</t>
  </si>
  <si>
    <t>ExecutionCondition</t>
  </si>
  <si>
    <t>SIMPLE_STOP_ORDER</t>
  </si>
  <si>
    <t>CONDITION_PRICE_BY_OTHER_SEC</t>
  </si>
  <si>
    <t>WITH_LINKED_LIMIT_ORDER</t>
  </si>
  <si>
    <t>TAKE_PROFIT_STOP_ORDER</t>
  </si>
  <si>
    <t>TAKE_PROFIT_AND_STOP_LIMIT_ORDER</t>
  </si>
  <si>
    <t>ACTIVATED_BY_ORDER_SIMPLE_STOP_ORDER</t>
  </si>
  <si>
    <t>ACTIVATED_BY_ORDER_TAKE_PROFIT_STOP_ORDER</t>
  </si>
  <si>
    <t>ACTIVATED_BY_ORDER_TAKE_PROFIT_AND_STOP_LIMIT_ORDER</t>
  </si>
  <si>
    <t>стоп-лимит,</t>
  </si>
  <si>
    <t>с условием по другой бумаге,</t>
  </si>
  <si>
    <t>со связанной заявкой,</t>
  </si>
  <si>
    <t>тэйк-профит,</t>
  </si>
  <si>
    <t>стоп-лимит по исполнению заявки,</t>
  </si>
  <si>
    <t>тэйк-профит по исполнению заявки,</t>
  </si>
  <si>
    <t>тэйк-профит и стоп-лимит,</t>
  </si>
  <si>
    <t>тэйк-профит и стоп-лимит по исполнению заявки.</t>
  </si>
  <si>
    <t>StopOrderKind</t>
  </si>
  <si>
    <t>Направление предельного изменения стоп-цены. Используется только при «STOP_ORDER_KIND» = «CONDITION_PRICE_BY_OTHER_SEC». Возможные значения:  «&lt;=» или «&gt;= »</t>
  </si>
  <si>
    <t>Срок действия стоп-заявки. Возможные значения: «GTC» – до отмены, «TODAY» - до окончания текущей торговой сессии, Дата в формате «ГГММДД».</t>
  </si>
  <si>
    <t>No default?</t>
  </si>
  <si>
    <t>DateTime?</t>
  </si>
  <si>
    <t>HHMMSSDateTimeConverter</t>
  </si>
  <si>
    <t>ToStringConverter</t>
  </si>
  <si>
    <t>от своего имени, за свой счет,</t>
  </si>
  <si>
    <t>от своего имени, за счет клиента,</t>
  </si>
  <si>
    <t>OWNOWN</t>
  </si>
  <si>
    <t>OWNCLI</t>
  </si>
  <si>
    <t>OWNDUP</t>
  </si>
  <si>
    <t>от имени клиента, за счет клиента</t>
  </si>
  <si>
    <t>от своего имени, за счет доверительного управления,</t>
  </si>
  <si>
    <t>CLICLI</t>
  </si>
  <si>
    <t>ForAccount</t>
  </si>
  <si>
    <t>OffsetUnits</t>
  </si>
  <si>
    <t>Единицы измерения защитного спрэда. Используется при «STOP_ORDER_KIND» = «TAKE_PROFIT_STOP_ORDER» или «ACTIVATED_BY_ORDER_TAKE_PROFIT_STOP_ORDER»</t>
  </si>
  <si>
    <t> Режим перестановки заявок на рынке FORTS. Параметр операции «ACTION» = «MOVE_ORDERS» Возможные значения: «0» – оставить количество в заявках без изменения, «1» – изменить количество в заявках на новые, «2» – при несовпадении новых количеств с текущим хотя бы в одной заявке, обе заявки снимаются</t>
  </si>
  <si>
    <t>int?</t>
  </si>
  <si>
    <t>Параметр, который определяет, будет ли загружаться величина КГО при загрузке лимитов из файла: при USE_KGO=Y – величина КГО загружает. при USE_KGO=N – величина КГО не загружается. При установке лимита на Срочном рынке Московской Биржи с принудительным понижением (см. Создание лимита) требуется указать USE_KGO= Y</t>
  </si>
  <si>
    <t>Режим корректировки ограничения по фьючерсным счетам. Возможные значения: «Y» - включен, установкой лимита изменяется действующее значение, «N» - выключен (по умолчанию), установкой лимита задается новое значение</t>
  </si>
  <si>
    <t>TransacSpec</t>
  </si>
  <si>
    <t>Response multi task</t>
  </si>
  <si>
    <t>Response single task</t>
  </si>
  <si>
    <t>in a standalone release profiler</t>
  </si>
  <si>
    <t>1000 empty transaction specs with nulls</t>
  </si>
  <si>
    <t>with nulls</t>
  </si>
  <si>
    <t>without nulls</t>
  </si>
  <si>
    <t>Заявки</t>
  </si>
  <si>
    <t>Описание параметров Таблицы заявок:</t>
  </si>
  <si>
    <t>Номер заявки в торговой системе</t>
  </si>
  <si>
    <t>Комментарий, обычно: &lt;код клиента&gt;/&lt;номер поручения&gt;</t>
  </si>
  <si>
    <t>userid</t>
  </si>
  <si>
    <t>Идентификатор трейдера</t>
  </si>
  <si>
    <t>Количество в лотах</t>
  </si>
  <si>
    <t>Идентификатор транзакции</t>
  </si>
  <si>
    <t>price2</t>
  </si>
  <si>
    <t>Цена выкупа</t>
  </si>
  <si>
    <t>Идентификатор пользователя</t>
  </si>
  <si>
    <t>exchange_code</t>
  </si>
  <si>
    <t>Код биржи в торговой системе</t>
  </si>
  <si>
    <t>activation_time</t>
  </si>
  <si>
    <t>Время активации</t>
  </si>
  <si>
    <t>linkedorder</t>
  </si>
  <si>
    <t>expiry</t>
  </si>
  <si>
    <t>Дата окончания срока действия заявки</t>
  </si>
  <si>
    <t>Код класса заявки</t>
  </si>
  <si>
    <t>Дата и время</t>
  </si>
  <si>
    <t>withdraw_datetime</t>
  </si>
  <si>
    <t>Дата и время снятия заявки</t>
  </si>
  <si>
    <t>bank_acc_id</t>
  </si>
  <si>
    <t>Идентификатор расчетного счета/кода в клиринговой организации</t>
  </si>
  <si>
    <t>value_entry_type</t>
  </si>
  <si>
    <t>NUMBER </t>
  </si>
  <si>
    <t>Срок РЕПО, в календарных днях</t>
  </si>
  <si>
    <t>Сумма РЕПО на текущую дату. Отображается с точностью 2 знака</t>
  </si>
  <si>
    <t>Объём сделки выкупа РЕПО. Отображается с точностью 2 знака</t>
  </si>
  <si>
    <t>repo_value_balance</t>
  </si>
  <si>
    <t>Остаток суммы РЕПО за вычетом суммы привлеченных или предоставленных по сделке РЕПО денежных средств в неисполненной части заявки, по состоянию на текущую дату. Отображается с точностью 2 знака</t>
  </si>
  <si>
    <t>start_discount</t>
  </si>
  <si>
    <t>NUMBER  </t>
  </si>
  <si>
    <t>Начальный дисконт, в %</t>
  </si>
  <si>
    <t>reject_reason</t>
  </si>
  <si>
    <t>Причина отклонения заявки брокером</t>
  </si>
  <si>
    <t>ext_order_flags</t>
  </si>
  <si>
    <t>Битовое поле для получения специфических параметров с западных площадок</t>
  </si>
  <si>
    <t>min_qty </t>
  </si>
  <si>
    <t>Минимально допустимое количество, которое можно указать в заявке по данному инструменту. Если имеет значение «0», значит ограничение по количеству не задано</t>
  </si>
  <si>
    <t>exec_type</t>
  </si>
  <si>
    <t>Тип исполнения заявки. Если имеет значение «0», значит значение не задано</t>
  </si>
  <si>
    <t>side_qualifier</t>
  </si>
  <si>
    <t>Поле для получения параметров по западным площадкам. Если имеет значение «0», значит значение не задано</t>
  </si>
  <si>
    <t>acnt_type</t>
  </si>
  <si>
    <t>capacity</t>
  </si>
  <si>
    <t>Поле для получения параметров по западным площадкам. Если имеет значение «0», значит значение не задано</t>
  </si>
  <si>
    <t>passive_only_order</t>
  </si>
  <si>
    <t>Способ указания объема заявки. Возможные значения: «0» – по количеству, «1» – по объему</t>
  </si>
  <si>
    <t>Сделки</t>
  </si>
  <si>
    <t>Описание параметров Таблицы сделок:</t>
  </si>
  <si>
    <t>Идентификатор дилера</t>
  </si>
  <si>
    <t>cpfirmid</t>
  </si>
  <si>
    <t>Код фирмы партнера</t>
  </si>
  <si>
    <t>accrued2</t>
  </si>
  <si>
    <t>Доход (%) на дату выкупа</t>
  </si>
  <si>
    <t>Начальный дисконт (%)</t>
  </si>
  <si>
    <t>lower_discount</t>
  </si>
  <si>
    <t>Нижний дисконт (%)</t>
  </si>
  <si>
    <t>upper_discount</t>
  </si>
  <si>
    <t>Верхний дисконт (%)</t>
  </si>
  <si>
    <t>block_securities</t>
  </si>
  <si>
    <t>Блокировка обеспечения («Да»/«Нет»)</t>
  </si>
  <si>
    <t>clearing_comission</t>
  </si>
  <si>
    <t>Клиринговая комиссия (ММВБ)</t>
  </si>
  <si>
    <t>exchange_comission</t>
  </si>
  <si>
    <t>Комиссия Фондовой биржи (ММВБ)</t>
  </si>
  <si>
    <t>tech_center_comission</t>
  </si>
  <si>
    <t>Комиссия Технического центра (ММВБ)</t>
  </si>
  <si>
    <t>settle_date</t>
  </si>
  <si>
    <t>Дата расчетов</t>
  </si>
  <si>
    <t>settle_currency</t>
  </si>
  <si>
    <t>Валюта расчетов</t>
  </si>
  <si>
    <t>trade_currency</t>
  </si>
  <si>
    <t>Валюта</t>
  </si>
  <si>
    <t>station_id</t>
  </si>
  <si>
    <t>Идентификатор рабочей станции</t>
  </si>
  <si>
    <t>broker_comission</t>
  </si>
  <si>
    <t>Комиссия брокера. Отображается с точностью до 2 двух знаков. Поле зарезервировано для будущего использования.</t>
  </si>
  <si>
    <t>linked_trade</t>
  </si>
  <si>
    <t>Номер витринной сделки в Торговой Системе для сделок РЕПО с ЦК и SWAP</t>
  </si>
  <si>
    <t>Заявка активна, иначе – не активна</t>
  </si>
  <si>
    <t>Заявка снята. Если флаг не установлен и значение бита «0» равно «0», то заявка исполнена</t>
  </si>
  <si>
    <t>Заявка на продажу, иначе – на покупку. Данный флаг для сделок и сделок для исполнения определяет направление сделки (BUY/SELL)</t>
  </si>
  <si>
    <t>Заявка лимитированная, иначе – рыночная</t>
  </si>
  <si>
    <t>Разрешить / запретить сделки по разным ценам</t>
  </si>
  <si>
    <t>Исполнить заявку немедленно или снять (FILL OR KILL)</t>
  </si>
  <si>
    <t>Заявка маркет-мейкера. Для адресных заявок – заявка отправлена контрагенту</t>
  </si>
  <si>
    <t>Для адресных заявок – заявка получена от контрагента</t>
  </si>
  <si>
    <t>Снять остаток</t>
  </si>
  <si>
    <t>Айсберг-заявка</t>
  </si>
  <si>
    <t>0x1</t>
  </si>
  <si>
    <t>0x2</t>
  </si>
  <si>
    <t>0x4</t>
  </si>
  <si>
    <t>0x8</t>
  </si>
  <si>
    <t>0x10</t>
  </si>
  <si>
    <t>0x20</t>
  </si>
  <si>
    <t>0x40</t>
  </si>
  <si>
    <t>0x80</t>
  </si>
  <si>
    <t>0x100</t>
  </si>
  <si>
    <t>0x200</t>
  </si>
  <si>
    <t>OrderTradeFlags</t>
  </si>
  <si>
    <t>Период торговой сессии. Возможные значения: «0» – Открытие; «1» – Нормальный; «2» – Закрытие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</si>
</sst>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000"/>
  </numFmts>
  <fonts count="1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7"/>
      <color rgb="FF2F2F2F"/>
      <name val="Arial"/>
      <family val="2"/>
      <charset val="204"/>
    </font>
    <font>
      <u/>
      <sz val="11"/>
      <color theme="10"/>
      <name val="Calibri"/>
      <family val="2"/>
      <scheme val="minor"/>
    </font>
    <font>
      <b/>
      <i/>
      <sz val="11"/>
      <color rgb="FF007CAE"/>
      <name val="Trebuchet MS"/>
      <family val="2"/>
      <charset val="204"/>
    </font>
    <font>
      <i/>
      <sz val="16"/>
      <color rgb="FF007CAE"/>
      <name val="Trebuchet MS"/>
      <family val="2"/>
      <charset val="204"/>
    </font>
    <font>
      <sz val="10"/>
      <color theme="1"/>
      <name val="Arial"/>
      <family val="2"/>
      <charset val="204"/>
    </font>
    <font>
      <sz val="7"/>
      <color theme="1"/>
      <name val="Arial"/>
      <family val="2"/>
      <charset val="204"/>
    </font>
    <font>
      <sz val="8"/>
      <color rgb="FF19A788"/>
      <name val="Times New Roman"/>
      <family val="1"/>
      <charset val="204"/>
    </font>
    <font>
      <b/>
      <i/>
      <sz val="10"/>
      <color rgb="FF19A788"/>
      <name val="Trebuchet MS"/>
      <family val="2"/>
      <charset val="204"/>
    </font>
    <font>
      <b/>
      <i/>
      <sz val="8"/>
      <color rgb="FF7B7B7B"/>
      <name val="Trebuchet MS"/>
      <family val="2"/>
      <charset val="204"/>
    </font>
    <font>
      <sz val="7"/>
      <color rgb="FFFF0000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4F4F4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rgb="FFD4D4D4"/>
      </bottom>
      <diagonal/>
    </border>
    <border>
      <left/>
      <right/>
      <top style="medium">
        <color rgb="FFD4D4D4"/>
      </top>
      <bottom/>
      <diagonal/>
    </border>
    <border>
      <left/>
      <right/>
      <top/>
      <bottom style="thick">
        <color rgb="FFD4D4D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7">
    <xf numFmtId="0" fontId="0" fillId="0" borderId="0" xfId="0"/>
    <xf numFmtId="0" fontId="2" fillId="0" borderId="0" xfId="0" applyFont="1" applyFill="1" applyBorder="1" applyAlignment="1">
      <alignment horizontal="left" vertical="center" wrapText="1" indent="1"/>
    </xf>
    <xf numFmtId="0" fontId="2" fillId="0" borderId="1" xfId="0" applyFont="1" applyBorder="1" applyAlignment="1">
      <alignment horizontal="left" vertical="center" wrapText="1" indent="2"/>
    </xf>
    <xf numFmtId="0" fontId="2" fillId="0" borderId="0" xfId="0" applyFont="1" applyAlignment="1">
      <alignment horizontal="left" vertical="center" wrapText="1" indent="2"/>
    </xf>
    <xf numFmtId="0" fontId="2" fillId="0" borderId="0" xfId="0" applyFont="1" applyAlignment="1">
      <alignment horizontal="left" vertical="center" wrapText="1" indent="1"/>
    </xf>
    <xf numFmtId="0" fontId="3" fillId="0" borderId="1" xfId="1" applyBorder="1" applyAlignment="1">
      <alignment horizontal="left" vertical="center" wrapText="1" indent="1"/>
    </xf>
    <xf numFmtId="0" fontId="2" fillId="0" borderId="1" xfId="0" applyFont="1" applyBorder="1" applyAlignment="1">
      <alignment horizontal="left" vertical="center" wrapText="1" indent="1"/>
    </xf>
    <xf numFmtId="9" fontId="0" fillId="0" borderId="0" xfId="0" applyNumberFormat="1"/>
    <xf numFmtId="164" fontId="0" fillId="0" borderId="0" xfId="0" applyNumberFormat="1"/>
    <xf numFmtId="4" fontId="0" fillId="0" borderId="0" xfId="0" applyNumberFormat="1"/>
    <xf numFmtId="0" fontId="4" fillId="2" borderId="3" xfId="0" applyFont="1" applyFill="1" applyBorder="1" applyAlignment="1">
      <alignment horizontal="left" vertical="center" wrapText="1" indent="1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7" fillId="0" borderId="1" xfId="0" applyFont="1" applyBorder="1" applyAlignment="1">
      <alignment horizontal="left" vertical="center" wrapText="1" indent="1"/>
    </xf>
    <xf numFmtId="0" fontId="7" fillId="0" borderId="0" xfId="0" applyFont="1" applyAlignment="1">
      <alignment horizontal="left" vertical="center" wrapText="1" indent="1"/>
    </xf>
    <xf numFmtId="0" fontId="7" fillId="0" borderId="0" xfId="0" applyFont="1" applyAlignment="1">
      <alignment horizontal="left" vertical="center" wrapText="1" indent="2"/>
    </xf>
    <xf numFmtId="0" fontId="7" fillId="0" borderId="1" xfId="0" applyFont="1" applyBorder="1" applyAlignment="1">
      <alignment horizontal="left" vertical="center" wrapText="1" indent="2"/>
    </xf>
    <xf numFmtId="0" fontId="7" fillId="0" borderId="0" xfId="0" applyFont="1" applyAlignment="1">
      <alignment horizontal="left" vertical="center" wrapText="1" indent="1"/>
    </xf>
    <xf numFmtId="0" fontId="7" fillId="0" borderId="1" xfId="0" applyFont="1" applyBorder="1" applyAlignment="1">
      <alignment horizontal="left" vertical="center" wrapText="1" indent="1"/>
    </xf>
    <xf numFmtId="0" fontId="8" fillId="0" borderId="1" xfId="0" applyFont="1" applyBorder="1" applyAlignment="1">
      <alignment horizontal="left" vertical="center" wrapText="1" indent="1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 vertical="center" indent="2"/>
    </xf>
    <xf numFmtId="0" fontId="9" fillId="0" borderId="0" xfId="0" applyFont="1" applyAlignment="1">
      <alignment horizontal="left" vertical="center" indent="2"/>
    </xf>
    <xf numFmtId="0" fontId="10" fillId="0" borderId="0" xfId="0" applyFont="1" applyAlignment="1">
      <alignment horizontal="left" vertical="center" indent="1"/>
    </xf>
    <xf numFmtId="0" fontId="7" fillId="0" borderId="2" xfId="0" applyFont="1" applyBorder="1" applyAlignment="1">
      <alignment vertical="center" wrapText="1"/>
    </xf>
    <xf numFmtId="0" fontId="1" fillId="0" borderId="0" xfId="0" applyFont="1"/>
    <xf numFmtId="165" fontId="0" fillId="0" borderId="0" xfId="0" applyNumberFormat="1"/>
    <xf numFmtId="0" fontId="0" fillId="3" borderId="0" xfId="0" applyFill="1"/>
    <xf numFmtId="0" fontId="2" fillId="0" borderId="0" xfId="0" applyFont="1" applyAlignment="1">
      <alignment vertical="center"/>
    </xf>
    <xf numFmtId="0" fontId="1" fillId="3" borderId="0" xfId="0" applyFont="1" applyFill="1"/>
    <xf numFmtId="0" fontId="2" fillId="0" borderId="2" xfId="0" applyFont="1" applyBorder="1" applyAlignment="1">
      <alignment horizontal="left" vertical="center" wrapText="1" indent="1"/>
    </xf>
    <xf numFmtId="0" fontId="2" fillId="0" borderId="0" xfId="0" applyFont="1" applyAlignment="1">
      <alignment horizontal="left" vertical="center" wrapText="1" indent="1"/>
    </xf>
    <xf numFmtId="0" fontId="2" fillId="0" borderId="1" xfId="0" applyFont="1" applyBorder="1" applyAlignment="1">
      <alignment horizontal="left" vertical="center" wrapText="1" indent="1"/>
    </xf>
    <xf numFmtId="0" fontId="7" fillId="0" borderId="2" xfId="0" applyFont="1" applyBorder="1" applyAlignment="1">
      <alignment horizontal="left" vertical="center" wrapText="1" indent="1"/>
    </xf>
    <xf numFmtId="0" fontId="7" fillId="0" borderId="0" xfId="0" applyFont="1" applyAlignment="1">
      <alignment horizontal="left" vertical="center" wrapText="1" indent="1"/>
    </xf>
    <xf numFmtId="0" fontId="7" fillId="0" borderId="1" xfId="0" applyFont="1" applyBorder="1" applyAlignment="1">
      <alignment horizontal="left" vertical="center" wrapText="1" indent="1"/>
    </xf>
    <xf numFmtId="0" fontId="11" fillId="0" borderId="1" xfId="0" applyFont="1" applyBorder="1" applyAlignment="1">
      <alignment horizontal="left" vertical="center" wrapText="1" inden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mk:@MSITStore:C:\Users\Sun\MD\Markets\Quik\QLUA.chm::/ch9_1.htm" TargetMode="External"/><Relationship Id="rId7" Type="http://schemas.openxmlformats.org/officeDocument/2006/relationships/hyperlink" Target="mk:@MSITStore:C:\Users\Sun\MD\Markets\Quik\QLUA.chm::/ch4_6_18.htm" TargetMode="External"/><Relationship Id="rId2" Type="http://schemas.openxmlformats.org/officeDocument/2006/relationships/hyperlink" Target="mk:@MSITStore:C:\Users\Sun\MD\Markets\Quik\QLUA.chm::/ch4_6_18.htm" TargetMode="External"/><Relationship Id="rId1" Type="http://schemas.openxmlformats.org/officeDocument/2006/relationships/hyperlink" Target="mk:@MSITStore:C:\Users\Sun\MD\Markets\Quik\QLUA.chm::/ch9_4.htm" TargetMode="External"/><Relationship Id="rId6" Type="http://schemas.openxmlformats.org/officeDocument/2006/relationships/hyperlink" Target="mk:@MSITStore:C:\Users\Sun\MD\Markets\Quik\QLUA.chm::/ch9_1.htm" TargetMode="External"/><Relationship Id="rId5" Type="http://schemas.openxmlformats.org/officeDocument/2006/relationships/hyperlink" Target="mk:@MSITStore:C:\Users\Sun\MD\Markets\Quik\QLUA.chm::/ch4_6_18.htm" TargetMode="External"/><Relationship Id="rId4" Type="http://schemas.openxmlformats.org/officeDocument/2006/relationships/hyperlink" Target="mk:@MSITStore:C:\Users\Sun\MD\Markets\Quik\QLUA.chm::/ch4_6_18.ht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9:O282"/>
  <sheetViews>
    <sheetView topLeftCell="A273" workbookViewId="0">
      <selection activeCell="E244" sqref="E244:I282"/>
    </sheetView>
  </sheetViews>
  <sheetFormatPr defaultRowHeight="14.4" x14ac:dyDescent="0.3"/>
  <cols>
    <col min="3" max="3" width="14.6640625" customWidth="1"/>
    <col min="12" max="12" width="11" bestFit="1" customWidth="1"/>
  </cols>
  <sheetData>
    <row r="9" spans="1:9" ht="15" thickBot="1" x14ac:dyDescent="0.35">
      <c r="A9" s="6" t="s">
        <v>60</v>
      </c>
      <c r="B9" s="6" t="s">
        <v>5</v>
      </c>
      <c r="C9" s="6" t="s">
        <v>59</v>
      </c>
      <c r="F9" s="1" t="s">
        <v>0</v>
      </c>
      <c r="G9" t="s">
        <v>42</v>
      </c>
      <c r="H9" t="str">
        <f t="shared" ref="H9:H17" si="0">A9</f>
        <v>mcs</v>
      </c>
      <c r="I9" t="s">
        <v>39</v>
      </c>
    </row>
    <row r="10" spans="1:9" ht="15" thickBot="1" x14ac:dyDescent="0.35">
      <c r="A10" s="6" t="s">
        <v>58</v>
      </c>
      <c r="B10" s="6" t="s">
        <v>5</v>
      </c>
      <c r="C10" s="6" t="s">
        <v>57</v>
      </c>
      <c r="F10" s="1" t="s">
        <v>0</v>
      </c>
      <c r="G10" t="s">
        <v>42</v>
      </c>
      <c r="H10" t="str">
        <f t="shared" si="0"/>
        <v>ms</v>
      </c>
      <c r="I10" t="s">
        <v>39</v>
      </c>
    </row>
    <row r="11" spans="1:9" ht="15" thickBot="1" x14ac:dyDescent="0.35">
      <c r="A11" s="6" t="s">
        <v>56</v>
      </c>
      <c r="B11" s="6" t="s">
        <v>5</v>
      </c>
      <c r="C11" s="6" t="s">
        <v>55</v>
      </c>
      <c r="F11" s="1" t="s">
        <v>0</v>
      </c>
      <c r="G11" t="s">
        <v>42</v>
      </c>
      <c r="H11" t="str">
        <f t="shared" si="0"/>
        <v>sec</v>
      </c>
      <c r="I11" t="s">
        <v>39</v>
      </c>
    </row>
    <row r="12" spans="1:9" ht="15" thickBot="1" x14ac:dyDescent="0.35">
      <c r="A12" s="6" t="s">
        <v>54</v>
      </c>
      <c r="B12" s="6" t="s">
        <v>5</v>
      </c>
      <c r="C12" s="6" t="s">
        <v>53</v>
      </c>
      <c r="F12" s="1" t="s">
        <v>0</v>
      </c>
      <c r="G12" t="s">
        <v>42</v>
      </c>
      <c r="H12" t="str">
        <f t="shared" si="0"/>
        <v>min</v>
      </c>
      <c r="I12" t="s">
        <v>39</v>
      </c>
    </row>
    <row r="13" spans="1:9" ht="15" thickBot="1" x14ac:dyDescent="0.35">
      <c r="A13" s="6" t="s">
        <v>52</v>
      </c>
      <c r="B13" s="6" t="s">
        <v>5</v>
      </c>
      <c r="C13" s="6" t="s">
        <v>51</v>
      </c>
      <c r="F13" s="1" t="s">
        <v>0</v>
      </c>
      <c r="G13" t="s">
        <v>42</v>
      </c>
      <c r="H13" t="str">
        <f t="shared" si="0"/>
        <v>hour</v>
      </c>
      <c r="I13" t="s">
        <v>39</v>
      </c>
    </row>
    <row r="14" spans="1:9" ht="15" thickBot="1" x14ac:dyDescent="0.35">
      <c r="A14" s="6" t="s">
        <v>50</v>
      </c>
      <c r="B14" s="6" t="s">
        <v>5</v>
      </c>
      <c r="C14" s="6" t="s">
        <v>49</v>
      </c>
      <c r="F14" s="1" t="s">
        <v>0</v>
      </c>
      <c r="G14" t="s">
        <v>42</v>
      </c>
      <c r="H14" t="str">
        <f t="shared" si="0"/>
        <v>day</v>
      </c>
      <c r="I14" t="s">
        <v>39</v>
      </c>
    </row>
    <row r="15" spans="1:9" ht="15" thickBot="1" x14ac:dyDescent="0.35">
      <c r="A15" s="6" t="s">
        <v>48</v>
      </c>
      <c r="B15" s="6" t="s">
        <v>5</v>
      </c>
      <c r="C15" s="6" t="s">
        <v>47</v>
      </c>
      <c r="F15" s="1" t="s">
        <v>0</v>
      </c>
      <c r="G15" t="s">
        <v>42</v>
      </c>
      <c r="H15" t="str">
        <f t="shared" si="0"/>
        <v>week_day</v>
      </c>
      <c r="I15" t="s">
        <v>39</v>
      </c>
    </row>
    <row r="16" spans="1:9" ht="15" thickBot="1" x14ac:dyDescent="0.35">
      <c r="A16" s="6" t="s">
        <v>46</v>
      </c>
      <c r="B16" s="6" t="s">
        <v>5</v>
      </c>
      <c r="C16" s="6" t="s">
        <v>45</v>
      </c>
      <c r="F16" s="1" t="s">
        <v>0</v>
      </c>
      <c r="G16" t="s">
        <v>42</v>
      </c>
      <c r="H16" t="str">
        <f t="shared" si="0"/>
        <v>month</v>
      </c>
      <c r="I16" t="s">
        <v>39</v>
      </c>
    </row>
    <row r="17" spans="1:12" ht="15" thickBot="1" x14ac:dyDescent="0.35">
      <c r="A17" s="6" t="s">
        <v>44</v>
      </c>
      <c r="B17" s="6" t="s">
        <v>5</v>
      </c>
      <c r="C17" s="6" t="s">
        <v>43</v>
      </c>
      <c r="F17" s="1" t="s">
        <v>0</v>
      </c>
      <c r="G17" t="s">
        <v>42</v>
      </c>
      <c r="H17" t="str">
        <f t="shared" si="0"/>
        <v>year</v>
      </c>
      <c r="I17" t="s">
        <v>39</v>
      </c>
    </row>
    <row r="22" spans="1:12" ht="19.8" thickBot="1" x14ac:dyDescent="0.35">
      <c r="A22" s="6" t="s">
        <v>41</v>
      </c>
      <c r="B22" s="6" t="s">
        <v>5</v>
      </c>
      <c r="C22" s="6" t="s">
        <v>40</v>
      </c>
      <c r="E22" t="str">
        <f t="shared" ref="E22:E40" si="1">"/// &lt;summary&gt;
/// " &amp; C22 &amp; "
/// &lt;/summary&gt;
"</f>
        <v xml:space="preserve">/// &lt;summary&gt;
/// Номер сделки в торговой системе
/// &lt;/summary&gt;
</v>
      </c>
      <c r="F22" s="1" t="s">
        <v>0</v>
      </c>
      <c r="G22" t="s">
        <v>32</v>
      </c>
      <c r="H22" t="str">
        <f>A22</f>
        <v>trade_num</v>
      </c>
      <c r="I22" t="s">
        <v>39</v>
      </c>
      <c r="L22" t="str">
        <f>CONCATENATE(E22, " ", F22, " ",G22," ", H22," ", I22)</f>
        <v>/// &lt;summary&gt;
/// Номер сделки в торговой системе
/// &lt;/summary&gt;
 public  long trade_num {get; set;}</v>
      </c>
    </row>
    <row r="23" spans="1:12" ht="43.8" thickBot="1" x14ac:dyDescent="0.35">
      <c r="A23" s="6" t="s">
        <v>38</v>
      </c>
      <c r="B23" s="6" t="s">
        <v>5</v>
      </c>
      <c r="C23" s="5" t="s">
        <v>37</v>
      </c>
      <c r="E23" t="str">
        <f t="shared" si="1"/>
        <v xml:space="preserve">/// &lt;summary&gt;
/// Набор битовых флагов
/// &lt;/summary&gt;
</v>
      </c>
      <c r="F23" s="1" t="s">
        <v>0</v>
      </c>
      <c r="G23" t="s">
        <v>32</v>
      </c>
      <c r="H23" t="str">
        <f t="shared" ref="H23:H40" si="2">A23</f>
        <v>flags</v>
      </c>
      <c r="I23" t="s">
        <v>39</v>
      </c>
      <c r="L23" t="str">
        <f t="shared" ref="L23:L40" si="3">CONCATENATE(E23, " ", F23, " ",G23," ", H23," ", I23)</f>
        <v>/// &lt;summary&gt;
/// Набор битовых флагов
/// &lt;/summary&gt;
 public  long flags {get; set;}</v>
      </c>
    </row>
    <row r="24" spans="1:12" ht="15" thickBot="1" x14ac:dyDescent="0.35">
      <c r="A24" s="6" t="s">
        <v>36</v>
      </c>
      <c r="B24" s="6" t="s">
        <v>5</v>
      </c>
      <c r="C24" s="6" t="s">
        <v>35</v>
      </c>
      <c r="E24" t="str">
        <f t="shared" si="1"/>
        <v xml:space="preserve">/// &lt;summary&gt;
/// Цена
/// &lt;/summary&gt;
</v>
      </c>
      <c r="F24" s="1" t="s">
        <v>0</v>
      </c>
      <c r="G24" t="s">
        <v>29</v>
      </c>
      <c r="H24" t="str">
        <f t="shared" si="2"/>
        <v>price</v>
      </c>
      <c r="I24" t="s">
        <v>39</v>
      </c>
      <c r="L24" t="str">
        <f t="shared" si="3"/>
        <v>/// &lt;summary&gt;
/// Цена
/// &lt;/summary&gt;
 public  double price {get; set;}</v>
      </c>
    </row>
    <row r="25" spans="1:12" ht="29.4" thickBot="1" x14ac:dyDescent="0.35">
      <c r="A25" s="6" t="s">
        <v>34</v>
      </c>
      <c r="B25" s="6" t="s">
        <v>5</v>
      </c>
      <c r="C25" s="6" t="s">
        <v>33</v>
      </c>
      <c r="E25" t="str">
        <f t="shared" si="1"/>
        <v xml:space="preserve">/// &lt;summary&gt;
/// Количество бумаг в последней сделке в лотах
/// &lt;/summary&gt;
</v>
      </c>
      <c r="F25" s="1" t="s">
        <v>0</v>
      </c>
      <c r="G25" t="s">
        <v>32</v>
      </c>
      <c r="H25" t="str">
        <f t="shared" si="2"/>
        <v>qty</v>
      </c>
      <c r="I25" t="s">
        <v>39</v>
      </c>
      <c r="L25" t="str">
        <f t="shared" si="3"/>
        <v>/// &lt;summary&gt;
/// Количество бумаг в последней сделке в лотах
/// &lt;/summary&gt;
 public  long qty {get; set;}</v>
      </c>
    </row>
    <row r="26" spans="1:12" ht="19.8" thickBot="1" x14ac:dyDescent="0.35">
      <c r="A26" s="6" t="s">
        <v>31</v>
      </c>
      <c r="B26" s="6" t="s">
        <v>5</v>
      </c>
      <c r="C26" s="6" t="s">
        <v>30</v>
      </c>
      <c r="E26" t="str">
        <f t="shared" si="1"/>
        <v xml:space="preserve">/// &lt;summary&gt;
/// Объем в денежных средствах
/// &lt;/summary&gt;
</v>
      </c>
      <c r="F26" s="1" t="s">
        <v>0</v>
      </c>
      <c r="G26" t="s">
        <v>29</v>
      </c>
      <c r="H26" t="str">
        <f t="shared" si="2"/>
        <v>value</v>
      </c>
      <c r="I26" t="s">
        <v>39</v>
      </c>
      <c r="L26" t="str">
        <f t="shared" si="3"/>
        <v>/// &lt;summary&gt;
/// Объем в денежных средствах
/// &lt;/summary&gt;
 public  double value {get; set;}</v>
      </c>
    </row>
    <row r="27" spans="1:12" ht="19.8" thickBot="1" x14ac:dyDescent="0.35">
      <c r="A27" s="6" t="s">
        <v>28</v>
      </c>
      <c r="B27" s="6" t="s">
        <v>5</v>
      </c>
      <c r="C27" s="6" t="s">
        <v>27</v>
      </c>
      <c r="E27" t="str">
        <f t="shared" si="1"/>
        <v xml:space="preserve">/// &lt;summary&gt;
/// Накопленный купонный доход
/// &lt;/summary&gt;
</v>
      </c>
      <c r="F27" s="1" t="s">
        <v>0</v>
      </c>
      <c r="G27" t="s">
        <v>29</v>
      </c>
      <c r="H27" t="str">
        <f t="shared" si="2"/>
        <v>accruedint</v>
      </c>
      <c r="I27" t="s">
        <v>39</v>
      </c>
      <c r="L27" t="str">
        <f t="shared" si="3"/>
        <v>/// &lt;summary&gt;
/// Накопленный купонный доход
/// &lt;/summary&gt;
 public  double accruedint {get; set;}</v>
      </c>
    </row>
    <row r="28" spans="1:12" ht="15" thickBot="1" x14ac:dyDescent="0.35">
      <c r="A28" s="6" t="s">
        <v>26</v>
      </c>
      <c r="B28" s="6" t="s">
        <v>5</v>
      </c>
      <c r="C28" s="6" t="s">
        <v>25</v>
      </c>
      <c r="E28" t="str">
        <f t="shared" si="1"/>
        <v xml:space="preserve">/// &lt;summary&gt;
/// Доходность
/// &lt;/summary&gt;
</v>
      </c>
      <c r="F28" s="1" t="s">
        <v>0</v>
      </c>
      <c r="G28" t="s">
        <v>29</v>
      </c>
      <c r="H28" t="str">
        <f t="shared" si="2"/>
        <v>yield</v>
      </c>
      <c r="I28" t="s">
        <v>39</v>
      </c>
      <c r="L28" t="str">
        <f t="shared" si="3"/>
        <v>/// &lt;summary&gt;
/// Доходность
/// &lt;/summary&gt;
 public  double yield {get; set;}</v>
      </c>
    </row>
    <row r="29" spans="1:12" ht="15" thickBot="1" x14ac:dyDescent="0.35">
      <c r="A29" s="6" t="s">
        <v>24</v>
      </c>
      <c r="B29" s="6" t="s">
        <v>11</v>
      </c>
      <c r="C29" s="6" t="s">
        <v>23</v>
      </c>
      <c r="E29" t="str">
        <f t="shared" si="1"/>
        <v xml:space="preserve">/// &lt;summary&gt;
/// Код расчетов
/// &lt;/summary&gt;
</v>
      </c>
      <c r="F29" s="1" t="s">
        <v>0</v>
      </c>
      <c r="G29" s="1" t="s">
        <v>61</v>
      </c>
      <c r="H29" t="str">
        <f t="shared" si="2"/>
        <v>settlecode</v>
      </c>
      <c r="I29" t="s">
        <v>39</v>
      </c>
      <c r="L29" t="str">
        <f t="shared" si="3"/>
        <v>/// &lt;summary&gt;
/// Код расчетов
/// &lt;/summary&gt;
 public  string settlecode {get; set;}</v>
      </c>
    </row>
    <row r="30" spans="1:12" ht="15" thickBot="1" x14ac:dyDescent="0.35">
      <c r="A30" s="6" t="s">
        <v>22</v>
      </c>
      <c r="B30" s="6" t="s">
        <v>5</v>
      </c>
      <c r="C30" s="6" t="s">
        <v>21</v>
      </c>
      <c r="E30" t="str">
        <f t="shared" si="1"/>
        <v xml:space="preserve">/// &lt;summary&gt;
/// Ставка РЕПО (%)
/// &lt;/summary&gt;
</v>
      </c>
      <c r="F30" s="1" t="s">
        <v>0</v>
      </c>
      <c r="G30" t="s">
        <v>29</v>
      </c>
      <c r="H30" t="str">
        <f t="shared" si="2"/>
        <v>reporate</v>
      </c>
      <c r="I30" t="s">
        <v>39</v>
      </c>
      <c r="L30" t="str">
        <f t="shared" si="3"/>
        <v>/// &lt;summary&gt;
/// Ставка РЕПО (%)
/// &lt;/summary&gt;
 public  double reporate {get; set;}</v>
      </c>
    </row>
    <row r="31" spans="1:12" ht="15" thickBot="1" x14ac:dyDescent="0.35">
      <c r="A31" s="6" t="s">
        <v>20</v>
      </c>
      <c r="B31" s="6" t="s">
        <v>5</v>
      </c>
      <c r="C31" s="6" t="s">
        <v>19</v>
      </c>
      <c r="E31" t="str">
        <f t="shared" si="1"/>
        <v xml:space="preserve">/// &lt;summary&gt;
/// Сумма РЕПО
/// &lt;/summary&gt;
</v>
      </c>
      <c r="F31" s="1" t="s">
        <v>0</v>
      </c>
      <c r="G31" t="s">
        <v>29</v>
      </c>
      <c r="H31" t="str">
        <f t="shared" si="2"/>
        <v>repovalue</v>
      </c>
      <c r="I31" t="s">
        <v>39</v>
      </c>
      <c r="L31" t="str">
        <f t="shared" si="3"/>
        <v>/// &lt;summary&gt;
/// Сумма РЕПО
/// &lt;/summary&gt;
 public  double repovalue {get; set;}</v>
      </c>
    </row>
    <row r="32" spans="1:12" ht="19.8" thickBot="1" x14ac:dyDescent="0.35">
      <c r="A32" s="6" t="s">
        <v>18</v>
      </c>
      <c r="B32" s="6" t="s">
        <v>5</v>
      </c>
      <c r="C32" s="6" t="s">
        <v>17</v>
      </c>
      <c r="E32" t="str">
        <f t="shared" si="1"/>
        <v xml:space="preserve">/// &lt;summary&gt;
/// Объем выкупа РЕПО
/// &lt;/summary&gt;
</v>
      </c>
      <c r="F32" s="1" t="s">
        <v>0</v>
      </c>
      <c r="G32" t="s">
        <v>29</v>
      </c>
      <c r="H32" t="str">
        <f t="shared" si="2"/>
        <v>repo2value</v>
      </c>
      <c r="I32" t="s">
        <v>39</v>
      </c>
      <c r="L32" t="str">
        <f t="shared" si="3"/>
        <v>/// &lt;summary&gt;
/// Объем выкупа РЕПО
/// &lt;/summary&gt;
 public  double repo2value {get; set;}</v>
      </c>
    </row>
    <row r="33" spans="1:12" ht="15" thickBot="1" x14ac:dyDescent="0.35">
      <c r="A33" s="6" t="s">
        <v>16</v>
      </c>
      <c r="B33" s="6" t="s">
        <v>5</v>
      </c>
      <c r="C33" s="6" t="s">
        <v>15</v>
      </c>
      <c r="E33" t="str">
        <f t="shared" si="1"/>
        <v xml:space="preserve">/// &lt;summary&gt;
/// Срок РЕПО в днях
/// &lt;/summary&gt;
</v>
      </c>
      <c r="F33" s="1" t="s">
        <v>0</v>
      </c>
      <c r="G33" t="s">
        <v>29</v>
      </c>
      <c r="H33" t="str">
        <f t="shared" si="2"/>
        <v>repoterm</v>
      </c>
      <c r="I33" t="s">
        <v>39</v>
      </c>
      <c r="L33" t="str">
        <f t="shared" si="3"/>
        <v>/// &lt;summary&gt;
/// Срок РЕПО в днях
/// &lt;/summary&gt;
 public  double repoterm {get; set;}</v>
      </c>
    </row>
    <row r="34" spans="1:12" ht="15" thickBot="1" x14ac:dyDescent="0.35">
      <c r="A34" s="6" t="s">
        <v>14</v>
      </c>
      <c r="B34" s="6" t="s">
        <v>11</v>
      </c>
      <c r="C34" s="6" t="s">
        <v>13</v>
      </c>
      <c r="E34" t="str">
        <f t="shared" si="1"/>
        <v xml:space="preserve">/// &lt;summary&gt;
/// Код бумаги заявки
/// &lt;/summary&gt;
</v>
      </c>
      <c r="F34" s="1" t="s">
        <v>0</v>
      </c>
      <c r="G34" s="1" t="s">
        <v>61</v>
      </c>
      <c r="H34" t="str">
        <f t="shared" si="2"/>
        <v>sec_code</v>
      </c>
      <c r="I34" t="s">
        <v>39</v>
      </c>
      <c r="L34" t="str">
        <f t="shared" si="3"/>
        <v>/// &lt;summary&gt;
/// Код бумаги заявки
/// &lt;/summary&gt;
 public  string sec_code {get; set;}</v>
      </c>
    </row>
    <row r="35" spans="1:12" ht="19.8" thickBot="1" x14ac:dyDescent="0.35">
      <c r="A35" s="6" t="s">
        <v>12</v>
      </c>
      <c r="B35" s="6" t="s">
        <v>11</v>
      </c>
      <c r="C35" s="6" t="s">
        <v>10</v>
      </c>
      <c r="E35" t="str">
        <f t="shared" si="1"/>
        <v xml:space="preserve">/// &lt;summary&gt;
/// Код класса
/// &lt;/summary&gt;
</v>
      </c>
      <c r="F35" s="1" t="s">
        <v>0</v>
      </c>
      <c r="G35" s="1" t="s">
        <v>61</v>
      </c>
      <c r="H35" t="str">
        <f t="shared" si="2"/>
        <v>class_code</v>
      </c>
      <c r="I35" t="s">
        <v>39</v>
      </c>
      <c r="L35" t="str">
        <f t="shared" si="3"/>
        <v>/// &lt;summary&gt;
/// Код класса
/// &lt;/summary&gt;
 public  string class_code {get; set;}</v>
      </c>
    </row>
    <row r="36" spans="1:12" ht="15" thickBot="1" x14ac:dyDescent="0.35">
      <c r="A36" s="6" t="s">
        <v>9</v>
      </c>
      <c r="B36" s="6" t="s">
        <v>8</v>
      </c>
      <c r="C36" s="5" t="s">
        <v>7</v>
      </c>
      <c r="E36" t="str">
        <f t="shared" si="1"/>
        <v xml:space="preserve">/// &lt;summary&gt;
/// Дата и время 
/// &lt;/summary&gt;
</v>
      </c>
      <c r="F36" s="1" t="s">
        <v>0</v>
      </c>
      <c r="G36" t="s">
        <v>62</v>
      </c>
      <c r="H36" t="str">
        <f t="shared" si="2"/>
        <v>datetime</v>
      </c>
      <c r="I36" t="s">
        <v>39</v>
      </c>
      <c r="L36" t="str">
        <f t="shared" si="3"/>
        <v>/// &lt;summary&gt;
/// Дата и время 
/// &lt;/summary&gt;
 public  QuikDateTime datetime {get; set;}</v>
      </c>
    </row>
    <row r="37" spans="1:12" ht="38.4" x14ac:dyDescent="0.3">
      <c r="A37" s="30" t="s">
        <v>6</v>
      </c>
      <c r="B37" s="30" t="s">
        <v>5</v>
      </c>
      <c r="C37" s="4" t="s">
        <v>4</v>
      </c>
      <c r="E37" t="str">
        <f t="shared" si="1"/>
        <v xml:space="preserve">/// &lt;summary&gt;
/// Период торговой сессии. Возможные значения:
/// &lt;/summary&gt;
</v>
      </c>
      <c r="F37" s="1" t="s">
        <v>0</v>
      </c>
      <c r="G37" t="s">
        <v>63</v>
      </c>
      <c r="H37" t="str">
        <f t="shared" si="2"/>
        <v>period</v>
      </c>
      <c r="I37" t="s">
        <v>39</v>
      </c>
      <c r="L37" t="str">
        <f t="shared" si="3"/>
        <v>/// &lt;summary&gt;
/// Период торговой сессии. Возможные значения:
/// &lt;/summary&gt;
 public  int period {get; set;}</v>
      </c>
    </row>
    <row r="38" spans="1:12" x14ac:dyDescent="0.3">
      <c r="A38" s="31"/>
      <c r="B38" s="31"/>
      <c r="C38" s="3" t="s">
        <v>3</v>
      </c>
      <c r="E38" t="str">
        <f t="shared" si="1"/>
        <v xml:space="preserve">/// &lt;summary&gt;
/// «0» – Открытие;
/// &lt;/summary&gt;
</v>
      </c>
      <c r="F38" s="1" t="s">
        <v>0</v>
      </c>
      <c r="H38">
        <f t="shared" si="2"/>
        <v>0</v>
      </c>
      <c r="I38" t="s">
        <v>39</v>
      </c>
      <c r="L38" t="str">
        <f t="shared" si="3"/>
        <v>/// &lt;summary&gt;
/// «0» – Открытие;
/// &lt;/summary&gt;
 public   0 {get; set;}</v>
      </c>
    </row>
    <row r="39" spans="1:12" ht="19.2" x14ac:dyDescent="0.3">
      <c r="A39" s="31"/>
      <c r="B39" s="31"/>
      <c r="C39" s="3" t="s">
        <v>2</v>
      </c>
      <c r="E39" t="str">
        <f t="shared" si="1"/>
        <v xml:space="preserve">/// &lt;summary&gt;
/// «1» – Нормальный;
/// &lt;/summary&gt;
</v>
      </c>
      <c r="F39" s="1" t="s">
        <v>0</v>
      </c>
      <c r="H39">
        <f t="shared" si="2"/>
        <v>0</v>
      </c>
      <c r="I39" t="s">
        <v>39</v>
      </c>
      <c r="L39" t="str">
        <f t="shared" si="3"/>
        <v>/// &lt;summary&gt;
/// «1» – Нормальный;
/// &lt;/summary&gt;
 public   0 {get; set;}</v>
      </c>
    </row>
    <row r="40" spans="1:12" ht="15" thickBot="1" x14ac:dyDescent="0.35">
      <c r="A40" s="32"/>
      <c r="B40" s="32"/>
      <c r="C40" s="2" t="s">
        <v>1</v>
      </c>
      <c r="E40" t="str">
        <f t="shared" si="1"/>
        <v xml:space="preserve">/// &lt;summary&gt;
/// «2» – Закрытие
/// &lt;/summary&gt;
</v>
      </c>
      <c r="F40" s="1" t="s">
        <v>0</v>
      </c>
      <c r="H40">
        <f t="shared" si="2"/>
        <v>0</v>
      </c>
      <c r="I40" t="s">
        <v>39</v>
      </c>
      <c r="L40" t="str">
        <f t="shared" si="3"/>
        <v>/// &lt;summary&gt;
/// «2» – Закрытие
/// &lt;/summary&gt;
 public   0 {get; set;}</v>
      </c>
    </row>
    <row r="49" spans="1:9" ht="15" thickBot="1" x14ac:dyDescent="0.35">
      <c r="A49" s="6" t="s">
        <v>92</v>
      </c>
      <c r="B49" s="6" t="s">
        <v>5</v>
      </c>
      <c r="C49" s="6" t="s">
        <v>93</v>
      </c>
      <c r="E49" t="str">
        <f>"/// &lt;summary&gt;
/// " &amp; C49 &amp; "
/// &lt;/summary&gt;
"</f>
        <v xml:space="preserve">/// &lt;summary&gt;
/// Код фирмы
/// &lt;/summary&gt;
</v>
      </c>
      <c r="F49" s="1" t="s">
        <v>0</v>
      </c>
      <c r="G49" t="s">
        <v>42</v>
      </c>
      <c r="H49" t="str">
        <f>A49</f>
        <v>firmid</v>
      </c>
      <c r="I49" t="s">
        <v>39</v>
      </c>
    </row>
    <row r="50" spans="1:9" ht="19.8" thickBot="1" x14ac:dyDescent="0.35">
      <c r="A50" s="6" t="s">
        <v>94</v>
      </c>
      <c r="B50" s="6" t="s">
        <v>11</v>
      </c>
      <c r="C50" s="6" t="s">
        <v>95</v>
      </c>
      <c r="E50" t="str">
        <f t="shared" ref="E50:E53" si="4">"/// &lt;summary&gt;
/// " &amp; C50 &amp; "
/// &lt;/summary&gt;
"</f>
        <v xml:space="preserve">/// &lt;summary&gt;
/// Наименование класса
/// &lt;/summary&gt;
</v>
      </c>
      <c r="F50" s="1" t="s">
        <v>0</v>
      </c>
      <c r="G50" t="s">
        <v>61</v>
      </c>
      <c r="H50" t="str">
        <f t="shared" ref="H50:H53" si="5">A50</f>
        <v>name</v>
      </c>
      <c r="I50" t="s">
        <v>39</v>
      </c>
    </row>
    <row r="51" spans="1:9" ht="15" thickBot="1" x14ac:dyDescent="0.35">
      <c r="A51" s="6" t="s">
        <v>96</v>
      </c>
      <c r="B51" s="6" t="s">
        <v>11</v>
      </c>
      <c r="C51" s="6" t="s">
        <v>10</v>
      </c>
      <c r="E51" t="str">
        <f t="shared" si="4"/>
        <v xml:space="preserve">/// &lt;summary&gt;
/// Код класса
/// &lt;/summary&gt;
</v>
      </c>
      <c r="F51" s="1" t="s">
        <v>0</v>
      </c>
      <c r="G51" t="s">
        <v>61</v>
      </c>
      <c r="H51" t="str">
        <f t="shared" si="5"/>
        <v>code</v>
      </c>
      <c r="I51" t="s">
        <v>39</v>
      </c>
    </row>
    <row r="52" spans="1:9" ht="29.4" thickBot="1" x14ac:dyDescent="0.35">
      <c r="A52" s="6" t="s">
        <v>97</v>
      </c>
      <c r="B52" s="6" t="s">
        <v>5</v>
      </c>
      <c r="C52" s="6" t="s">
        <v>98</v>
      </c>
      <c r="E52" t="str">
        <f t="shared" si="4"/>
        <v xml:space="preserve">/// &lt;summary&gt;
/// Количество параметров в классе
/// &lt;/summary&gt;
</v>
      </c>
      <c r="F52" s="1" t="s">
        <v>0</v>
      </c>
      <c r="G52" t="s">
        <v>42</v>
      </c>
      <c r="H52" t="str">
        <f t="shared" si="5"/>
        <v>npars</v>
      </c>
      <c r="I52" t="s">
        <v>39</v>
      </c>
    </row>
    <row r="53" spans="1:9" ht="19.8" thickBot="1" x14ac:dyDescent="0.35">
      <c r="A53" s="6" t="s">
        <v>99</v>
      </c>
      <c r="B53" s="6" t="s">
        <v>5</v>
      </c>
      <c r="C53" s="6" t="s">
        <v>100</v>
      </c>
      <c r="E53" t="str">
        <f t="shared" si="4"/>
        <v xml:space="preserve">/// &lt;summary&gt;
/// Количество бумаг в классе
/// &lt;/summary&gt;
</v>
      </c>
      <c r="F53" s="1" t="s">
        <v>0</v>
      </c>
      <c r="G53" t="s">
        <v>42</v>
      </c>
      <c r="H53" t="str">
        <f t="shared" si="5"/>
        <v>nsecs</v>
      </c>
      <c r="I53" t="s">
        <v>39</v>
      </c>
    </row>
    <row r="57" spans="1:9" ht="29.4" thickBot="1" x14ac:dyDescent="0.35">
      <c r="A57" s="10" t="s">
        <v>103</v>
      </c>
      <c r="B57" s="10" t="s">
        <v>104</v>
      </c>
      <c r="C57" s="10" t="s">
        <v>105</v>
      </c>
    </row>
    <row r="58" spans="1:9" ht="15.6" thickTop="1" thickBot="1" x14ac:dyDescent="0.35">
      <c r="A58" s="6" t="s">
        <v>14</v>
      </c>
      <c r="B58" s="6" t="s">
        <v>11</v>
      </c>
      <c r="C58" s="6" t="s">
        <v>106</v>
      </c>
      <c r="E58" t="str">
        <f>"/// &lt;summary&gt;
/// " &amp; C58 &amp; "
/// &lt;/summary&gt;
"</f>
        <v xml:space="preserve">/// &lt;summary&gt;
/// Код инструмента
/// &lt;/summary&gt;
</v>
      </c>
      <c r="F58" s="1" t="s">
        <v>0</v>
      </c>
      <c r="G58" t="s">
        <v>61</v>
      </c>
      <c r="H58" t="str">
        <f>A58</f>
        <v>sec_code</v>
      </c>
      <c r="I58" t="s">
        <v>39</v>
      </c>
    </row>
    <row r="59" spans="1:9" ht="19.8" thickBot="1" x14ac:dyDescent="0.35">
      <c r="A59" s="6" t="s">
        <v>94</v>
      </c>
      <c r="B59" s="6" t="s">
        <v>11</v>
      </c>
      <c r="C59" s="6" t="s">
        <v>107</v>
      </c>
      <c r="E59" t="str">
        <f t="shared" ref="E59:E67" si="6">"/// &lt;summary&gt;
/// " &amp; C59 &amp; "
/// &lt;/summary&gt;
"</f>
        <v xml:space="preserve">/// &lt;summary&gt;
/// Наименование инструмента
/// &lt;/summary&gt;
</v>
      </c>
      <c r="F59" s="1" t="s">
        <v>0</v>
      </c>
      <c r="G59" t="s">
        <v>61</v>
      </c>
      <c r="H59" t="str">
        <f t="shared" ref="H59:H67" si="7">A59</f>
        <v>name</v>
      </c>
      <c r="I59" t="s">
        <v>39</v>
      </c>
    </row>
    <row r="60" spans="1:9" ht="19.8" thickBot="1" x14ac:dyDescent="0.35">
      <c r="A60" s="6" t="s">
        <v>108</v>
      </c>
      <c r="B60" s="6" t="s">
        <v>11</v>
      </c>
      <c r="C60" s="6" t="s">
        <v>109</v>
      </c>
      <c r="E60" t="str">
        <f t="shared" si="6"/>
        <v xml:space="preserve">/// &lt;summary&gt;
/// Краткое наименование
/// &lt;/summary&gt;
</v>
      </c>
      <c r="F60" s="1" t="s">
        <v>0</v>
      </c>
      <c r="G60" t="s">
        <v>61</v>
      </c>
      <c r="H60" t="str">
        <f t="shared" si="7"/>
        <v>short_name</v>
      </c>
      <c r="I60" t="s">
        <v>39</v>
      </c>
    </row>
    <row r="61" spans="1:9" ht="19.8" thickBot="1" x14ac:dyDescent="0.35">
      <c r="A61" s="6" t="s">
        <v>12</v>
      </c>
      <c r="B61" s="6" t="s">
        <v>11</v>
      </c>
      <c r="C61" s="6" t="s">
        <v>10</v>
      </c>
      <c r="E61" t="str">
        <f t="shared" si="6"/>
        <v xml:space="preserve">/// &lt;summary&gt;
/// Код класса
/// &lt;/summary&gt;
</v>
      </c>
      <c r="F61" s="1" t="s">
        <v>0</v>
      </c>
      <c r="G61" t="s">
        <v>61</v>
      </c>
      <c r="H61" t="str">
        <f t="shared" si="7"/>
        <v>class_code</v>
      </c>
      <c r="I61" t="s">
        <v>39</v>
      </c>
    </row>
    <row r="62" spans="1:9" ht="19.8" thickBot="1" x14ac:dyDescent="0.35">
      <c r="A62" s="6" t="s">
        <v>110</v>
      </c>
      <c r="B62" s="6" t="s">
        <v>11</v>
      </c>
      <c r="C62" s="6" t="s">
        <v>95</v>
      </c>
      <c r="E62" t="str">
        <f t="shared" si="6"/>
        <v xml:space="preserve">/// &lt;summary&gt;
/// Наименование класса
/// &lt;/summary&gt;
</v>
      </c>
      <c r="F62" s="1" t="s">
        <v>0</v>
      </c>
      <c r="G62" t="s">
        <v>61</v>
      </c>
      <c r="H62" t="str">
        <f t="shared" si="7"/>
        <v>class_name</v>
      </c>
      <c r="I62" t="s">
        <v>39</v>
      </c>
    </row>
    <row r="63" spans="1:9" ht="15" thickBot="1" x14ac:dyDescent="0.35">
      <c r="A63" s="6" t="s">
        <v>111</v>
      </c>
      <c r="B63" s="6" t="s">
        <v>11</v>
      </c>
      <c r="C63" s="6" t="s">
        <v>112</v>
      </c>
      <c r="E63" t="str">
        <f t="shared" si="6"/>
        <v xml:space="preserve">/// &lt;summary&gt;
/// Номинал
/// &lt;/summary&gt;
</v>
      </c>
      <c r="F63" s="1" t="s">
        <v>0</v>
      </c>
      <c r="G63" t="s">
        <v>61</v>
      </c>
      <c r="H63" t="str">
        <f t="shared" si="7"/>
        <v>face_value</v>
      </c>
      <c r="I63" t="s">
        <v>39</v>
      </c>
    </row>
    <row r="64" spans="1:9" ht="19.8" thickBot="1" x14ac:dyDescent="0.35">
      <c r="A64" s="6" t="s">
        <v>113</v>
      </c>
      <c r="B64" s="6" t="s">
        <v>11</v>
      </c>
      <c r="C64" s="6" t="s">
        <v>114</v>
      </c>
      <c r="E64" t="str">
        <f t="shared" si="6"/>
        <v xml:space="preserve">/// &lt;summary&gt;
/// Код валюты номинала
/// &lt;/summary&gt;
</v>
      </c>
      <c r="F64" s="1" t="s">
        <v>0</v>
      </c>
      <c r="G64" t="s">
        <v>61</v>
      </c>
      <c r="H64" t="str">
        <f t="shared" si="7"/>
        <v>face_unit</v>
      </c>
      <c r="I64" t="s">
        <v>39</v>
      </c>
    </row>
    <row r="65" spans="1:9" ht="29.4" thickBot="1" x14ac:dyDescent="0.35">
      <c r="A65" s="6" t="s">
        <v>115</v>
      </c>
      <c r="B65" s="6" t="s">
        <v>5</v>
      </c>
      <c r="C65" s="6" t="s">
        <v>116</v>
      </c>
      <c r="E65" t="str">
        <f t="shared" si="6"/>
        <v xml:space="preserve">/// &lt;summary&gt;
/// Количество значащих цифр после запятой
/// &lt;/summary&gt;
</v>
      </c>
      <c r="F65" s="1" t="s">
        <v>0</v>
      </c>
      <c r="G65" t="s">
        <v>63</v>
      </c>
      <c r="H65" t="str">
        <f t="shared" si="7"/>
        <v>scale</v>
      </c>
      <c r="I65" t="s">
        <v>39</v>
      </c>
    </row>
    <row r="66" spans="1:9" ht="15" thickBot="1" x14ac:dyDescent="0.35">
      <c r="A66" s="6" t="s">
        <v>117</v>
      </c>
      <c r="B66" s="6" t="s">
        <v>5</v>
      </c>
      <c r="C66" s="6" t="s">
        <v>118</v>
      </c>
      <c r="E66" t="str">
        <f t="shared" si="6"/>
        <v xml:space="preserve">/// &lt;summary&gt;
/// Дата погашения
/// &lt;/summary&gt;
</v>
      </c>
      <c r="F66" s="1" t="s">
        <v>0</v>
      </c>
      <c r="G66" t="s">
        <v>29</v>
      </c>
      <c r="H66" t="str">
        <f t="shared" si="7"/>
        <v>mat_date</v>
      </c>
      <c r="I66" t="s">
        <v>39</v>
      </c>
    </row>
    <row r="67" spans="1:9" ht="15" thickBot="1" x14ac:dyDescent="0.35">
      <c r="A67" s="6" t="s">
        <v>119</v>
      </c>
      <c r="B67" s="6" t="s">
        <v>5</v>
      </c>
      <c r="C67" s="6" t="s">
        <v>120</v>
      </c>
      <c r="E67" t="str">
        <f t="shared" si="6"/>
        <v xml:space="preserve">/// &lt;summary&gt;
/// Размер лота
/// &lt;/summary&gt;
</v>
      </c>
      <c r="F67" s="1" t="s">
        <v>0</v>
      </c>
      <c r="G67" t="s">
        <v>63</v>
      </c>
      <c r="H67" t="str">
        <f t="shared" si="7"/>
        <v>lot_size</v>
      </c>
      <c r="I67" t="s">
        <v>39</v>
      </c>
    </row>
    <row r="71" spans="1:9" ht="29.4" thickBot="1" x14ac:dyDescent="0.35">
      <c r="A71" s="10" t="s">
        <v>103</v>
      </c>
      <c r="B71" s="10" t="s">
        <v>104</v>
      </c>
      <c r="C71" s="10" t="s">
        <v>105</v>
      </c>
    </row>
    <row r="72" spans="1:9" ht="39.6" thickTop="1" thickBot="1" x14ac:dyDescent="0.35">
      <c r="A72" s="6" t="s">
        <v>155</v>
      </c>
      <c r="B72" s="6" t="s">
        <v>5</v>
      </c>
      <c r="C72" s="6" t="s">
        <v>156</v>
      </c>
      <c r="E72" t="str">
        <f t="shared" ref="E72" si="8">"/// &lt;summary&gt;
/// " &amp; C72 &amp; "
/// &lt;/summary&gt;
"</f>
        <v xml:space="preserve">/// &lt;summary&gt;
/// Стоимость ценных бумаг, заблокированных на покупку
/// &lt;/summary&gt;
</v>
      </c>
      <c r="F72" s="1" t="s">
        <v>0</v>
      </c>
      <c r="G72" t="s">
        <v>29</v>
      </c>
      <c r="H72" t="str">
        <f t="shared" ref="H72" si="9">A72</f>
        <v>depo_limit_locked_buy_value</v>
      </c>
      <c r="I72" t="s">
        <v>39</v>
      </c>
    </row>
    <row r="73" spans="1:9" ht="29.4" thickBot="1" x14ac:dyDescent="0.35">
      <c r="A73" s="6" t="s">
        <v>157</v>
      </c>
      <c r="B73" s="6" t="s">
        <v>5</v>
      </c>
      <c r="C73" s="6" t="s">
        <v>158</v>
      </c>
      <c r="E73" t="str">
        <f t="shared" ref="E73:E78" si="10">"/// &lt;summary&gt;
/// " &amp; C73 &amp; "
/// &lt;/summary&gt;
"</f>
        <v xml:space="preserve">/// &lt;summary&gt;
/// Текущий остаток по бумагам
/// &lt;/summary&gt;
</v>
      </c>
      <c r="F73" s="1" t="s">
        <v>0</v>
      </c>
      <c r="G73" t="s">
        <v>29</v>
      </c>
      <c r="H73" t="str">
        <f t="shared" ref="H73:H78" si="11">A73</f>
        <v>depo_current_balance</v>
      </c>
      <c r="I73" t="s">
        <v>39</v>
      </c>
    </row>
    <row r="74" spans="1:9" ht="39" thickBot="1" x14ac:dyDescent="0.35">
      <c r="A74" s="6" t="s">
        <v>159</v>
      </c>
      <c r="B74" s="6" t="s">
        <v>5</v>
      </c>
      <c r="C74" s="6" t="s">
        <v>160</v>
      </c>
      <c r="E74" t="str">
        <f t="shared" si="10"/>
        <v xml:space="preserve">/// &lt;summary&gt;
/// Количество лотов ценных бумаг, заблокированных на покупку
/// &lt;/summary&gt;
</v>
      </c>
      <c r="F74" s="1" t="s">
        <v>0</v>
      </c>
      <c r="G74" t="s">
        <v>29</v>
      </c>
      <c r="H74" t="str">
        <f t="shared" si="11"/>
        <v>depo_limit_locked_buy</v>
      </c>
      <c r="I74" t="s">
        <v>39</v>
      </c>
    </row>
    <row r="75" spans="1:9" ht="29.4" thickBot="1" x14ac:dyDescent="0.35">
      <c r="A75" s="6" t="s">
        <v>161</v>
      </c>
      <c r="B75" s="6" t="s">
        <v>5</v>
      </c>
      <c r="C75" s="6" t="s">
        <v>162</v>
      </c>
      <c r="E75" t="str">
        <f t="shared" si="10"/>
        <v xml:space="preserve">/// &lt;summary&gt;
/// Заблокированное Количество лотов ценных бумаг
/// &lt;/summary&gt;
</v>
      </c>
      <c r="F75" s="1" t="s">
        <v>0</v>
      </c>
      <c r="G75" t="s">
        <v>29</v>
      </c>
      <c r="H75" t="str">
        <f t="shared" si="11"/>
        <v>depo_limit_locked</v>
      </c>
      <c r="I75" t="s">
        <v>39</v>
      </c>
    </row>
    <row r="76" spans="1:9" ht="29.4" thickBot="1" x14ac:dyDescent="0.35">
      <c r="A76" s="6" t="s">
        <v>163</v>
      </c>
      <c r="B76" s="6" t="s">
        <v>5</v>
      </c>
      <c r="C76" s="6" t="s">
        <v>164</v>
      </c>
      <c r="E76" t="str">
        <f t="shared" si="10"/>
        <v xml:space="preserve">/// &lt;summary&gt;
/// Доступное количество ценных бумаг
/// &lt;/summary&gt;
</v>
      </c>
      <c r="F76" s="1" t="s">
        <v>0</v>
      </c>
      <c r="G76" t="s">
        <v>29</v>
      </c>
      <c r="H76" t="str">
        <f t="shared" si="11"/>
        <v>depo_limit_available</v>
      </c>
      <c r="I76" t="s">
        <v>39</v>
      </c>
    </row>
    <row r="77" spans="1:9" ht="19.8" thickBot="1" x14ac:dyDescent="0.35">
      <c r="A77" s="6" t="s">
        <v>165</v>
      </c>
      <c r="B77" s="6" t="s">
        <v>5</v>
      </c>
      <c r="C77" s="6" t="s">
        <v>166</v>
      </c>
      <c r="E77" t="str">
        <f t="shared" si="10"/>
        <v xml:space="preserve">/// &lt;summary&gt;
/// Текущий лимит по бумагам
/// &lt;/summary&gt;
</v>
      </c>
      <c r="F77" s="1" t="s">
        <v>0</v>
      </c>
      <c r="G77" t="s">
        <v>29</v>
      </c>
      <c r="H77" t="str">
        <f t="shared" si="11"/>
        <v>depo_current_limit</v>
      </c>
      <c r="I77" t="s">
        <v>39</v>
      </c>
    </row>
    <row r="78" spans="1:9" ht="19.8" thickBot="1" x14ac:dyDescent="0.35">
      <c r="A78" s="6" t="s">
        <v>167</v>
      </c>
      <c r="B78" s="6" t="s">
        <v>5</v>
      </c>
      <c r="C78" s="6" t="s">
        <v>168</v>
      </c>
      <c r="E78" t="str">
        <f t="shared" si="10"/>
        <v xml:space="preserve">/// &lt;summary&gt;
/// Входящий остаток по бумагам
/// &lt;/summary&gt;
</v>
      </c>
      <c r="F78" s="1" t="s">
        <v>0</v>
      </c>
      <c r="G78" t="s">
        <v>29</v>
      </c>
      <c r="H78" t="str">
        <f t="shared" si="11"/>
        <v>depo_open_balance</v>
      </c>
      <c r="I78" t="s">
        <v>39</v>
      </c>
    </row>
    <row r="83" spans="1:9" ht="22.2" x14ac:dyDescent="0.3">
      <c r="A83" s="11" t="s">
        <v>169</v>
      </c>
    </row>
    <row r="84" spans="1:9" x14ac:dyDescent="0.3">
      <c r="A84" s="12" t="s">
        <v>170</v>
      </c>
    </row>
    <row r="85" spans="1:9" ht="29.4" thickBot="1" x14ac:dyDescent="0.35">
      <c r="A85" s="10" t="s">
        <v>103</v>
      </c>
      <c r="B85" s="10" t="s">
        <v>104</v>
      </c>
      <c r="C85" s="10" t="s">
        <v>105</v>
      </c>
    </row>
    <row r="86" spans="1:9" ht="15.6" thickTop="1" thickBot="1" x14ac:dyDescent="0.35">
      <c r="A86" s="13" t="s">
        <v>14</v>
      </c>
      <c r="B86" s="13" t="s">
        <v>11</v>
      </c>
      <c r="C86" s="13" t="s">
        <v>171</v>
      </c>
      <c r="E86" t="str">
        <f t="shared" ref="E86" si="12">"/// &lt;summary&gt;
/// " &amp; C86 &amp; "
/// &lt;/summary&gt;
"</f>
        <v xml:space="preserve">/// &lt;summary&gt;
/// Код бумаги
/// &lt;/summary&gt;
</v>
      </c>
      <c r="F86" s="1" t="s">
        <v>0</v>
      </c>
      <c r="G86" s="13" t="s">
        <v>61</v>
      </c>
      <c r="H86" t="str">
        <f t="shared" ref="H86" si="13">A86</f>
        <v>sec_code</v>
      </c>
      <c r="I86" t="s">
        <v>39</v>
      </c>
    </row>
    <row r="87" spans="1:9" ht="15" thickBot="1" x14ac:dyDescent="0.35">
      <c r="A87" s="13" t="s">
        <v>172</v>
      </c>
      <c r="B87" s="13" t="s">
        <v>11</v>
      </c>
      <c r="C87" s="13" t="s">
        <v>173</v>
      </c>
      <c r="E87" t="str">
        <f t="shared" ref="E87:E101" si="14">"/// &lt;summary&gt;
/// " &amp; C87 &amp; "
/// &lt;/summary&gt;
"</f>
        <v xml:space="preserve">/// &lt;summary&gt;
/// Счет депо
/// &lt;/summary&gt;
</v>
      </c>
      <c r="F87" s="1" t="s">
        <v>0</v>
      </c>
      <c r="G87" s="13" t="s">
        <v>61</v>
      </c>
      <c r="H87" t="str">
        <f t="shared" ref="H87:H101" si="15">A87</f>
        <v>trdaccid</v>
      </c>
      <c r="I87" t="s">
        <v>39</v>
      </c>
    </row>
    <row r="88" spans="1:9" ht="19.8" thickBot="1" x14ac:dyDescent="0.35">
      <c r="A88" s="13" t="s">
        <v>92</v>
      </c>
      <c r="B88" s="13" t="s">
        <v>11</v>
      </c>
      <c r="C88" s="13" t="s">
        <v>174</v>
      </c>
      <c r="E88" t="str">
        <f t="shared" si="14"/>
        <v xml:space="preserve">/// &lt;summary&gt;
/// Идентификатор фирмы
/// &lt;/summary&gt;
</v>
      </c>
      <c r="F88" s="1" t="s">
        <v>0</v>
      </c>
      <c r="G88" s="13" t="s">
        <v>61</v>
      </c>
      <c r="H88" t="str">
        <f t="shared" si="15"/>
        <v>firmid</v>
      </c>
      <c r="I88" t="s">
        <v>39</v>
      </c>
    </row>
    <row r="89" spans="1:9" ht="19.8" thickBot="1" x14ac:dyDescent="0.35">
      <c r="A89" s="13" t="s">
        <v>175</v>
      </c>
      <c r="B89" s="13" t="s">
        <v>11</v>
      </c>
      <c r="C89" s="13" t="s">
        <v>176</v>
      </c>
      <c r="E89" t="str">
        <f t="shared" si="14"/>
        <v xml:space="preserve">/// &lt;summary&gt;
/// Код клиента
/// &lt;/summary&gt;
</v>
      </c>
      <c r="F89" s="1" t="s">
        <v>0</v>
      </c>
      <c r="G89" s="13" t="s">
        <v>61</v>
      </c>
      <c r="H89" t="str">
        <f t="shared" si="15"/>
        <v>client_code</v>
      </c>
      <c r="I89" t="s">
        <v>39</v>
      </c>
    </row>
    <row r="90" spans="1:9" ht="19.8" thickBot="1" x14ac:dyDescent="0.35">
      <c r="A90" s="13" t="s">
        <v>177</v>
      </c>
      <c r="B90" s="13" t="s">
        <v>5</v>
      </c>
      <c r="C90" s="13" t="s">
        <v>168</v>
      </c>
      <c r="E90" t="str">
        <f t="shared" si="14"/>
        <v xml:space="preserve">/// &lt;summary&gt;
/// Входящий остаток по бумагам
/// &lt;/summary&gt;
</v>
      </c>
      <c r="F90" s="1" t="s">
        <v>0</v>
      </c>
      <c r="G90" t="s">
        <v>29</v>
      </c>
      <c r="H90" t="str">
        <f t="shared" si="15"/>
        <v>openbal</v>
      </c>
      <c r="I90" t="s">
        <v>39</v>
      </c>
    </row>
    <row r="91" spans="1:9" ht="19.8" thickBot="1" x14ac:dyDescent="0.35">
      <c r="A91" s="13" t="s">
        <v>178</v>
      </c>
      <c r="B91" s="13" t="s">
        <v>5</v>
      </c>
      <c r="C91" s="13" t="s">
        <v>179</v>
      </c>
      <c r="E91" t="str">
        <f t="shared" si="14"/>
        <v xml:space="preserve">/// &lt;summary&gt;
/// Входящий лимит по бумагам
/// &lt;/summary&gt;
</v>
      </c>
      <c r="F91" s="1" t="s">
        <v>0</v>
      </c>
      <c r="G91" t="s">
        <v>29</v>
      </c>
      <c r="H91" t="str">
        <f t="shared" si="15"/>
        <v>openlimit</v>
      </c>
      <c r="I91" t="s">
        <v>39</v>
      </c>
    </row>
    <row r="92" spans="1:9" ht="19.8" thickBot="1" x14ac:dyDescent="0.35">
      <c r="A92" s="13" t="s">
        <v>180</v>
      </c>
      <c r="B92" s="13" t="s">
        <v>5</v>
      </c>
      <c r="C92" s="13" t="s">
        <v>158</v>
      </c>
      <c r="E92" t="str">
        <f t="shared" si="14"/>
        <v xml:space="preserve">/// &lt;summary&gt;
/// Текущий остаток по бумагам
/// &lt;/summary&gt;
</v>
      </c>
      <c r="F92" s="1" t="s">
        <v>0</v>
      </c>
      <c r="G92" t="s">
        <v>29</v>
      </c>
      <c r="H92" t="str">
        <f t="shared" si="15"/>
        <v>currentbal</v>
      </c>
      <c r="I92" t="s">
        <v>39</v>
      </c>
    </row>
    <row r="93" spans="1:9" ht="19.8" thickBot="1" x14ac:dyDescent="0.35">
      <c r="A93" s="13" t="s">
        <v>181</v>
      </c>
      <c r="B93" s="13" t="s">
        <v>5</v>
      </c>
      <c r="C93" s="13" t="s">
        <v>166</v>
      </c>
      <c r="E93" t="str">
        <f t="shared" si="14"/>
        <v xml:space="preserve">/// &lt;summary&gt;
/// Текущий лимит по бумагам
/// &lt;/summary&gt;
</v>
      </c>
      <c r="F93" s="1" t="s">
        <v>0</v>
      </c>
      <c r="G93" t="s">
        <v>29</v>
      </c>
      <c r="H93" t="str">
        <f t="shared" si="15"/>
        <v>currentlimit</v>
      </c>
      <c r="I93" t="s">
        <v>39</v>
      </c>
    </row>
    <row r="94" spans="1:9" ht="29.4" thickBot="1" x14ac:dyDescent="0.35">
      <c r="A94" s="13" t="s">
        <v>182</v>
      </c>
      <c r="B94" s="13" t="s">
        <v>5</v>
      </c>
      <c r="C94" s="13" t="s">
        <v>183</v>
      </c>
      <c r="E94" t="str">
        <f t="shared" si="14"/>
        <v xml:space="preserve">/// &lt;summary&gt;
/// Заблокировано на продажу количества лотов
/// &lt;/summary&gt;
</v>
      </c>
      <c r="F94" s="1" t="s">
        <v>0</v>
      </c>
      <c r="G94" t="s">
        <v>29</v>
      </c>
      <c r="H94" t="str">
        <f t="shared" si="15"/>
        <v>locked_sell</v>
      </c>
      <c r="I94" t="s">
        <v>39</v>
      </c>
    </row>
    <row r="95" spans="1:9" ht="29.4" thickBot="1" x14ac:dyDescent="0.35">
      <c r="A95" s="13" t="s">
        <v>184</v>
      </c>
      <c r="B95" s="13" t="s">
        <v>5</v>
      </c>
      <c r="C95" s="13" t="s">
        <v>185</v>
      </c>
      <c r="E95" t="str">
        <f t="shared" si="14"/>
        <v xml:space="preserve">/// &lt;summary&gt;
/// Заблокированного на покупку количества лотов
/// &lt;/summary&gt;
</v>
      </c>
      <c r="F95" s="1" t="s">
        <v>0</v>
      </c>
      <c r="G95" t="s">
        <v>29</v>
      </c>
      <c r="H95" t="str">
        <f t="shared" si="15"/>
        <v>locked_buy</v>
      </c>
      <c r="I95" t="s">
        <v>39</v>
      </c>
    </row>
    <row r="96" spans="1:9" ht="39" thickBot="1" x14ac:dyDescent="0.35">
      <c r="A96" s="13" t="s">
        <v>186</v>
      </c>
      <c r="B96" s="13" t="s">
        <v>5</v>
      </c>
      <c r="C96" s="13" t="s">
        <v>187</v>
      </c>
      <c r="E96" t="str">
        <f t="shared" si="14"/>
        <v xml:space="preserve">/// &lt;summary&gt;
/// Стоимость ценных бумаг, заблокированных под покупку
/// &lt;/summary&gt;
</v>
      </c>
      <c r="F96" s="1" t="s">
        <v>0</v>
      </c>
      <c r="G96" t="s">
        <v>29</v>
      </c>
      <c r="H96" t="str">
        <f t="shared" si="15"/>
        <v>locked_buy_value</v>
      </c>
      <c r="I96" t="s">
        <v>39</v>
      </c>
    </row>
    <row r="97" spans="1:15" ht="39" thickBot="1" x14ac:dyDescent="0.35">
      <c r="A97" s="13" t="s">
        <v>188</v>
      </c>
      <c r="B97" s="13" t="s">
        <v>5</v>
      </c>
      <c r="C97" s="13" t="s">
        <v>189</v>
      </c>
      <c r="E97" t="str">
        <f t="shared" si="14"/>
        <v xml:space="preserve">/// &lt;summary&gt;
/// Стоимость ценных бумаг, заблокированных под продажу
/// &lt;/summary&gt;
</v>
      </c>
      <c r="F97" s="1" t="s">
        <v>0</v>
      </c>
      <c r="G97" t="s">
        <v>29</v>
      </c>
      <c r="H97" t="str">
        <f t="shared" si="15"/>
        <v>locked_sell_value</v>
      </c>
      <c r="I97" t="s">
        <v>39</v>
      </c>
    </row>
    <row r="98" spans="1:15" ht="19.8" thickBot="1" x14ac:dyDescent="0.35">
      <c r="A98" s="13" t="s">
        <v>190</v>
      </c>
      <c r="B98" s="13" t="s">
        <v>5</v>
      </c>
      <c r="C98" s="13" t="s">
        <v>191</v>
      </c>
      <c r="E98" t="str">
        <f t="shared" si="14"/>
        <v xml:space="preserve">/// &lt;summary&gt;
/// Цена приобретения
/// &lt;/summary&gt;
</v>
      </c>
      <c r="F98" s="1" t="s">
        <v>0</v>
      </c>
      <c r="G98" t="s">
        <v>29</v>
      </c>
      <c r="H98" t="str">
        <f t="shared" si="15"/>
        <v>awg_position_price</v>
      </c>
      <c r="I98" t="s">
        <v>39</v>
      </c>
    </row>
    <row r="99" spans="1:15" ht="28.8" x14ac:dyDescent="0.3">
      <c r="A99" s="33" t="s">
        <v>192</v>
      </c>
      <c r="B99" s="33" t="s">
        <v>5</v>
      </c>
      <c r="C99" s="14" t="s">
        <v>193</v>
      </c>
      <c r="E99" t="str">
        <f t="shared" si="14"/>
        <v xml:space="preserve">/// &lt;summary&gt;
/// Тип лимита. Возможные значения:
/// &lt;/summary&gt;
</v>
      </c>
      <c r="F99" s="1" t="s">
        <v>0</v>
      </c>
      <c r="G99" t="s">
        <v>29</v>
      </c>
      <c r="H99" t="str">
        <f t="shared" si="15"/>
        <v>limit_kind</v>
      </c>
      <c r="I99" t="s">
        <v>39</v>
      </c>
    </row>
    <row r="100" spans="1:15" ht="19.2" x14ac:dyDescent="0.3">
      <c r="A100" s="34"/>
      <c r="B100" s="34"/>
      <c r="C100" s="15" t="s">
        <v>194</v>
      </c>
      <c r="E100" t="str">
        <f t="shared" si="14"/>
        <v xml:space="preserve">/// &lt;summary&gt;
/// «0» – обычные лимиты,
/// &lt;/summary&gt;
</v>
      </c>
      <c r="F100" s="1" t="s">
        <v>0</v>
      </c>
      <c r="G100" t="s">
        <v>29</v>
      </c>
      <c r="H100">
        <f t="shared" si="15"/>
        <v>0</v>
      </c>
      <c r="I100" t="s">
        <v>39</v>
      </c>
    </row>
    <row r="101" spans="1:15" ht="39" thickBot="1" x14ac:dyDescent="0.35">
      <c r="A101" s="35"/>
      <c r="B101" s="35"/>
      <c r="C101" s="16" t="s">
        <v>195</v>
      </c>
      <c r="E101" t="str">
        <f t="shared" si="14"/>
        <v xml:space="preserve">/// &lt;summary&gt;
/// значение не равное «0» – технологические лимиты
/// &lt;/summary&gt;
</v>
      </c>
      <c r="F101" s="1" t="s">
        <v>0</v>
      </c>
      <c r="G101" t="s">
        <v>29</v>
      </c>
      <c r="H101">
        <f t="shared" si="15"/>
        <v>0</v>
      </c>
      <c r="I101" t="s">
        <v>39</v>
      </c>
    </row>
    <row r="105" spans="1:15" ht="29.4" thickBot="1" x14ac:dyDescent="0.35">
      <c r="A105" s="10" t="s">
        <v>103</v>
      </c>
      <c r="B105" s="10" t="s">
        <v>104</v>
      </c>
      <c r="C105" s="10" t="s">
        <v>105</v>
      </c>
      <c r="L105">
        <f>2^31</f>
        <v>2147483648</v>
      </c>
    </row>
    <row r="106" spans="1:15" ht="30" thickTop="1" thickBot="1" x14ac:dyDescent="0.35">
      <c r="A106" s="6" t="s">
        <v>196</v>
      </c>
      <c r="B106" s="6" t="s">
        <v>5</v>
      </c>
      <c r="C106" s="6" t="s">
        <v>197</v>
      </c>
      <c r="E106" t="str">
        <f t="shared" ref="E106" si="16">"/// &lt;summary&gt;
/// " &amp; C106 &amp; "
/// &lt;/summary&gt;
"</f>
        <v xml:space="preserve">/// &lt;summary&gt;
/// Входящий лимит по денежным средствам
/// &lt;/summary&gt;
</v>
      </c>
      <c r="F106" s="1" t="s">
        <v>0</v>
      </c>
      <c r="G106" t="s">
        <v>29</v>
      </c>
      <c r="H106" t="str">
        <f t="shared" ref="H106" si="17">A106</f>
        <v>money_open_limit</v>
      </c>
      <c r="I106" t="s">
        <v>39</v>
      </c>
      <c r="L106">
        <f>1000000</f>
        <v>1000000</v>
      </c>
      <c r="M106">
        <f>L105/L106</f>
        <v>2147.4836479999999</v>
      </c>
      <c r="N106">
        <f>M106/60</f>
        <v>35.791394133333334</v>
      </c>
      <c r="O106">
        <f>N106/24</f>
        <v>1.491308088888889</v>
      </c>
    </row>
    <row r="107" spans="1:15" ht="39" thickBot="1" x14ac:dyDescent="0.35">
      <c r="A107" s="6" t="s">
        <v>198</v>
      </c>
      <c r="B107" s="6" t="s">
        <v>5</v>
      </c>
      <c r="C107" s="6" t="s">
        <v>199</v>
      </c>
      <c r="E107" t="str">
        <f t="shared" ref="E107:E112" si="18">"/// &lt;summary&gt;
/// " &amp; C107 &amp; "
/// &lt;/summary&gt;
"</f>
        <v xml:space="preserve">/// &lt;summary&gt;
/// Стоимость немаржинальных бумаг в заявках на покупку
/// &lt;/summary&gt;
</v>
      </c>
      <c r="F107" s="1" t="s">
        <v>0</v>
      </c>
      <c r="G107" t="s">
        <v>29</v>
      </c>
      <c r="H107" t="str">
        <f t="shared" ref="H107:H112" si="19">A107</f>
        <v>money_limit_locked_nonmarginal_value</v>
      </c>
      <c r="I107" t="s">
        <v>39</v>
      </c>
    </row>
    <row r="108" spans="1:15" ht="39" thickBot="1" x14ac:dyDescent="0.35">
      <c r="A108" s="6" t="s">
        <v>200</v>
      </c>
      <c r="B108" s="6" t="s">
        <v>5</v>
      </c>
      <c r="C108" s="6" t="s">
        <v>201</v>
      </c>
      <c r="E108" t="str">
        <f t="shared" si="18"/>
        <v xml:space="preserve">/// &lt;summary&gt;
/// Заблокированное в заявках на покупку количество денежных средств
/// &lt;/summary&gt;
</v>
      </c>
      <c r="F108" s="1" t="s">
        <v>0</v>
      </c>
      <c r="G108" t="s">
        <v>29</v>
      </c>
      <c r="H108" t="str">
        <f t="shared" si="19"/>
        <v>money_limit_locked</v>
      </c>
      <c r="I108" t="s">
        <v>39</v>
      </c>
    </row>
    <row r="109" spans="1:15" ht="29.4" thickBot="1" x14ac:dyDescent="0.35">
      <c r="A109" s="6" t="s">
        <v>202</v>
      </c>
      <c r="B109" s="6" t="s">
        <v>5</v>
      </c>
      <c r="C109" s="6" t="s">
        <v>203</v>
      </c>
      <c r="E109" t="str">
        <f t="shared" si="18"/>
        <v xml:space="preserve">/// &lt;summary&gt;
/// Входящий остаток по денежным средствам
/// &lt;/summary&gt;
</v>
      </c>
      <c r="F109" s="1" t="s">
        <v>0</v>
      </c>
      <c r="G109" t="s">
        <v>29</v>
      </c>
      <c r="H109" t="str">
        <f t="shared" si="19"/>
        <v>money_open_balance</v>
      </c>
      <c r="I109" t="s">
        <v>39</v>
      </c>
    </row>
    <row r="110" spans="1:15" ht="29.4" thickBot="1" x14ac:dyDescent="0.35">
      <c r="A110" s="6" t="s">
        <v>204</v>
      </c>
      <c r="B110" s="6" t="s">
        <v>5</v>
      </c>
      <c r="C110" s="6" t="s">
        <v>205</v>
      </c>
      <c r="E110" t="str">
        <f t="shared" si="18"/>
        <v xml:space="preserve">/// &lt;summary&gt;
/// Текущий лимит по денежным средствам
/// &lt;/summary&gt;
</v>
      </c>
      <c r="F110" s="1" t="s">
        <v>0</v>
      </c>
      <c r="G110" t="s">
        <v>29</v>
      </c>
      <c r="H110" t="str">
        <f t="shared" si="19"/>
        <v>money_current_limit</v>
      </c>
      <c r="I110" t="s">
        <v>39</v>
      </c>
    </row>
    <row r="111" spans="1:15" ht="29.4" thickBot="1" x14ac:dyDescent="0.35">
      <c r="A111" s="6" t="s">
        <v>206</v>
      </c>
      <c r="B111" s="6" t="s">
        <v>5</v>
      </c>
      <c r="C111" s="6" t="s">
        <v>207</v>
      </c>
      <c r="E111" t="str">
        <f t="shared" si="18"/>
        <v xml:space="preserve">/// &lt;summary&gt;
/// Текущий остаток по денежным средствам
/// &lt;/summary&gt;
</v>
      </c>
      <c r="F111" s="1" t="s">
        <v>0</v>
      </c>
      <c r="G111" t="s">
        <v>29</v>
      </c>
      <c r="H111" t="str">
        <f t="shared" si="19"/>
        <v>money_current_balance</v>
      </c>
      <c r="I111" t="s">
        <v>39</v>
      </c>
    </row>
    <row r="112" spans="1:15" ht="29.4" thickBot="1" x14ac:dyDescent="0.35">
      <c r="A112" s="6" t="s">
        <v>208</v>
      </c>
      <c r="B112" s="6" t="s">
        <v>5</v>
      </c>
      <c r="C112" s="6" t="s">
        <v>209</v>
      </c>
      <c r="E112" t="str">
        <f t="shared" si="18"/>
        <v xml:space="preserve">/// &lt;summary&gt;
/// Доступное количество денежных средств
/// &lt;/summary&gt;
</v>
      </c>
      <c r="F112" s="1" t="s">
        <v>0</v>
      </c>
      <c r="G112" t="s">
        <v>29</v>
      </c>
      <c r="H112" t="str">
        <f t="shared" si="19"/>
        <v>money_limit_available</v>
      </c>
      <c r="I112" t="s">
        <v>39</v>
      </c>
    </row>
    <row r="115" spans="1:9" ht="15" thickBot="1" x14ac:dyDescent="0.35">
      <c r="A115" s="6" t="s">
        <v>210</v>
      </c>
      <c r="B115" s="6" t="s">
        <v>11</v>
      </c>
      <c r="C115" s="6" t="s">
        <v>211</v>
      </c>
      <c r="E115" t="str">
        <f t="shared" ref="E115" si="20">"/// &lt;summary&gt;
/// " &amp; C115 &amp; "
/// &lt;/summary&gt;
"</f>
        <v xml:space="preserve">/// &lt;summary&gt;
/// Код валюты
/// &lt;/summary&gt;
</v>
      </c>
      <c r="F115" s="1" t="s">
        <v>0</v>
      </c>
      <c r="G115" t="s">
        <v>61</v>
      </c>
      <c r="H115" t="str">
        <f t="shared" ref="H115" si="21">A115</f>
        <v>currcode</v>
      </c>
      <c r="I115" t="s">
        <v>39</v>
      </c>
    </row>
    <row r="116" spans="1:9" ht="15" thickBot="1" x14ac:dyDescent="0.35">
      <c r="A116" s="6" t="s">
        <v>212</v>
      </c>
      <c r="B116" s="6" t="s">
        <v>11</v>
      </c>
      <c r="C116" s="6" t="s">
        <v>213</v>
      </c>
      <c r="E116" t="str">
        <f t="shared" ref="E116:E129" si="22">"/// &lt;summary&gt;
/// " &amp; C116 &amp; "
/// &lt;/summary&gt;
"</f>
        <v xml:space="preserve">/// &lt;summary&gt;
/// Тэг расчетов
/// &lt;/summary&gt;
</v>
      </c>
      <c r="F116" s="1" t="s">
        <v>0</v>
      </c>
      <c r="G116" t="s">
        <v>61</v>
      </c>
      <c r="H116" t="str">
        <f t="shared" ref="H116:H129" si="23">A116</f>
        <v>tag</v>
      </c>
      <c r="I116" t="s">
        <v>39</v>
      </c>
    </row>
    <row r="117" spans="1:9" ht="19.8" thickBot="1" x14ac:dyDescent="0.35">
      <c r="A117" s="6" t="s">
        <v>92</v>
      </c>
      <c r="B117" s="6" t="s">
        <v>11</v>
      </c>
      <c r="C117" s="6" t="s">
        <v>174</v>
      </c>
      <c r="E117" t="str">
        <f t="shared" si="22"/>
        <v xml:space="preserve">/// &lt;summary&gt;
/// Идентификатор фирмы
/// &lt;/summary&gt;
</v>
      </c>
      <c r="F117" s="1" t="s">
        <v>0</v>
      </c>
      <c r="G117" t="s">
        <v>61</v>
      </c>
      <c r="H117" t="str">
        <f t="shared" si="23"/>
        <v>firmid</v>
      </c>
      <c r="I117" t="s">
        <v>39</v>
      </c>
    </row>
    <row r="118" spans="1:9" ht="19.8" thickBot="1" x14ac:dyDescent="0.35">
      <c r="A118" s="6" t="s">
        <v>175</v>
      </c>
      <c r="B118" s="6" t="s">
        <v>11</v>
      </c>
      <c r="C118" s="6" t="s">
        <v>176</v>
      </c>
      <c r="E118" t="str">
        <f t="shared" si="22"/>
        <v xml:space="preserve">/// &lt;summary&gt;
/// Код клиента
/// &lt;/summary&gt;
</v>
      </c>
      <c r="F118" s="1" t="s">
        <v>0</v>
      </c>
      <c r="G118" t="s">
        <v>61</v>
      </c>
      <c r="H118" t="str">
        <f t="shared" si="23"/>
        <v>client_code</v>
      </c>
      <c r="I118" t="s">
        <v>39</v>
      </c>
    </row>
    <row r="119" spans="1:9" ht="19.8" thickBot="1" x14ac:dyDescent="0.35">
      <c r="A119" s="6" t="s">
        <v>177</v>
      </c>
      <c r="B119" s="6" t="s">
        <v>5</v>
      </c>
      <c r="C119" s="6" t="s">
        <v>214</v>
      </c>
      <c r="E119" t="str">
        <f t="shared" si="22"/>
        <v xml:space="preserve">/// &lt;summary&gt;
/// Входящий остаток по деньгам
/// &lt;/summary&gt;
</v>
      </c>
      <c r="F119" s="1" t="s">
        <v>0</v>
      </c>
      <c r="G119" t="s">
        <v>29</v>
      </c>
      <c r="H119" t="str">
        <f t="shared" si="23"/>
        <v>openbal</v>
      </c>
      <c r="I119" t="s">
        <v>39</v>
      </c>
    </row>
    <row r="120" spans="1:9" ht="19.8" thickBot="1" x14ac:dyDescent="0.35">
      <c r="A120" s="6" t="s">
        <v>178</v>
      </c>
      <c r="B120" s="6" t="s">
        <v>5</v>
      </c>
      <c r="C120" s="6" t="s">
        <v>215</v>
      </c>
      <c r="E120" t="str">
        <f t="shared" si="22"/>
        <v xml:space="preserve">/// &lt;summary&gt;
/// Входящий лимит по деньгам
/// &lt;/summary&gt;
</v>
      </c>
      <c r="F120" s="1" t="s">
        <v>0</v>
      </c>
      <c r="G120" t="s">
        <v>29</v>
      </c>
      <c r="H120" t="str">
        <f t="shared" si="23"/>
        <v>openlimit</v>
      </c>
      <c r="I120" t="s">
        <v>39</v>
      </c>
    </row>
    <row r="121" spans="1:9" ht="19.8" thickBot="1" x14ac:dyDescent="0.35">
      <c r="A121" s="6" t="s">
        <v>180</v>
      </c>
      <c r="B121" s="6" t="s">
        <v>5</v>
      </c>
      <c r="C121" s="6" t="s">
        <v>216</v>
      </c>
      <c r="E121" t="str">
        <f t="shared" si="22"/>
        <v xml:space="preserve">/// &lt;summary&gt;
/// Текущий остаток по деньгам
/// &lt;/summary&gt;
</v>
      </c>
      <c r="F121" s="1" t="s">
        <v>0</v>
      </c>
      <c r="G121" t="s">
        <v>29</v>
      </c>
      <c r="H121" t="str">
        <f t="shared" si="23"/>
        <v>currentbal</v>
      </c>
      <c r="I121" t="s">
        <v>39</v>
      </c>
    </row>
    <row r="122" spans="1:9" ht="19.8" thickBot="1" x14ac:dyDescent="0.35">
      <c r="A122" s="6" t="s">
        <v>181</v>
      </c>
      <c r="B122" s="6" t="s">
        <v>5</v>
      </c>
      <c r="C122" s="6" t="s">
        <v>217</v>
      </c>
      <c r="E122" t="str">
        <f t="shared" si="22"/>
        <v xml:space="preserve">/// &lt;summary&gt;
/// Текущий лимит по деньгам
/// &lt;/summary&gt;
</v>
      </c>
      <c r="F122" s="1" t="s">
        <v>0</v>
      </c>
      <c r="G122" t="s">
        <v>29</v>
      </c>
      <c r="H122" t="str">
        <f t="shared" si="23"/>
        <v>currentlimit</v>
      </c>
      <c r="I122" t="s">
        <v>39</v>
      </c>
    </row>
    <row r="123" spans="1:9" ht="19.8" thickBot="1" x14ac:dyDescent="0.35">
      <c r="A123" s="6" t="s">
        <v>218</v>
      </c>
      <c r="B123" s="6" t="s">
        <v>5</v>
      </c>
      <c r="C123" s="6" t="s">
        <v>219</v>
      </c>
      <c r="E123" t="str">
        <f t="shared" si="22"/>
        <v xml:space="preserve">/// &lt;summary&gt;
/// Заблокированное количество
/// &lt;/summary&gt;
</v>
      </c>
      <c r="F123" s="1" t="s">
        <v>0</v>
      </c>
      <c r="G123" t="s">
        <v>29</v>
      </c>
      <c r="H123" t="str">
        <f t="shared" si="23"/>
        <v>locked</v>
      </c>
      <c r="I123" t="s">
        <v>39</v>
      </c>
    </row>
    <row r="124" spans="1:9" ht="48.6" thickBot="1" x14ac:dyDescent="0.35">
      <c r="A124" s="6" t="s">
        <v>220</v>
      </c>
      <c r="B124" s="6" t="s">
        <v>5</v>
      </c>
      <c r="C124" s="6" t="s">
        <v>221</v>
      </c>
      <c r="E124" t="str">
        <f t="shared" si="22"/>
        <v xml:space="preserve">/// &lt;summary&gt;
/// Стоимость активов в заявках на покупку немаржинальных бумаг
/// &lt;/summary&gt;
</v>
      </c>
      <c r="F124" s="1" t="s">
        <v>0</v>
      </c>
      <c r="G124" t="s">
        <v>29</v>
      </c>
      <c r="H124" t="str">
        <f t="shared" si="23"/>
        <v>locked_value_coef</v>
      </c>
      <c r="I124" t="s">
        <v>39</v>
      </c>
    </row>
    <row r="125" spans="1:9" ht="48.6" thickBot="1" x14ac:dyDescent="0.35">
      <c r="A125" s="6" t="s">
        <v>222</v>
      </c>
      <c r="B125" s="6" t="s">
        <v>5</v>
      </c>
      <c r="C125" s="6" t="s">
        <v>223</v>
      </c>
      <c r="E125" t="str">
        <f t="shared" si="22"/>
        <v xml:space="preserve">/// &lt;summary&gt;
/// Стоимость активов в заявках на покупку маржинальных бумаг
/// &lt;/summary&gt;
</v>
      </c>
      <c r="F125" s="1" t="s">
        <v>0</v>
      </c>
      <c r="G125" t="s">
        <v>29</v>
      </c>
      <c r="H125" t="str">
        <f t="shared" si="23"/>
        <v>locked_margin_value</v>
      </c>
      <c r="I125" t="s">
        <v>39</v>
      </c>
    </row>
    <row r="126" spans="1:9" ht="15" thickBot="1" x14ac:dyDescent="0.35">
      <c r="A126" s="6" t="s">
        <v>224</v>
      </c>
      <c r="B126" s="6" t="s">
        <v>5</v>
      </c>
      <c r="C126" s="6" t="s">
        <v>225</v>
      </c>
      <c r="E126" t="str">
        <f t="shared" si="22"/>
        <v xml:space="preserve">/// &lt;summary&gt;
/// Плечо
/// &lt;/summary&gt;
</v>
      </c>
      <c r="F126" s="1" t="s">
        <v>0</v>
      </c>
      <c r="G126" t="s">
        <v>29</v>
      </c>
      <c r="H126" t="str">
        <f t="shared" si="23"/>
        <v>leverage</v>
      </c>
      <c r="I126" t="s">
        <v>39</v>
      </c>
    </row>
    <row r="127" spans="1:9" ht="28.8" x14ac:dyDescent="0.3">
      <c r="A127" s="30" t="s">
        <v>192</v>
      </c>
      <c r="B127" s="30" t="s">
        <v>5</v>
      </c>
      <c r="C127" s="4" t="s">
        <v>193</v>
      </c>
      <c r="E127" t="str">
        <f t="shared" si="22"/>
        <v xml:space="preserve">/// &lt;summary&gt;
/// Тип лимита. Возможные значения:
/// &lt;/summary&gt;
</v>
      </c>
      <c r="F127" s="1" t="s">
        <v>0</v>
      </c>
      <c r="G127" t="s">
        <v>29</v>
      </c>
      <c r="H127" t="str">
        <f t="shared" si="23"/>
        <v>limit_kind</v>
      </c>
      <c r="I127" t="s">
        <v>39</v>
      </c>
    </row>
    <row r="128" spans="1:9" ht="19.2" x14ac:dyDescent="0.3">
      <c r="A128" s="31"/>
      <c r="B128" s="31"/>
      <c r="C128" s="3" t="s">
        <v>194</v>
      </c>
      <c r="E128" t="str">
        <f t="shared" si="22"/>
        <v xml:space="preserve">/// &lt;summary&gt;
/// «0» – обычные лимиты,
/// &lt;/summary&gt;
</v>
      </c>
      <c r="F128" s="1" t="s">
        <v>0</v>
      </c>
      <c r="G128" t="s">
        <v>29</v>
      </c>
      <c r="H128">
        <f t="shared" si="23"/>
        <v>0</v>
      </c>
      <c r="I128" t="s">
        <v>39</v>
      </c>
    </row>
    <row r="129" spans="1:9" ht="29.4" thickBot="1" x14ac:dyDescent="0.35">
      <c r="A129" s="32"/>
      <c r="B129" s="32"/>
      <c r="C129" s="2" t="s">
        <v>226</v>
      </c>
      <c r="E129" t="str">
        <f t="shared" si="22"/>
        <v xml:space="preserve">/// &lt;summary&gt;
/// иначе – технологические лимиты
/// &lt;/summary&gt;
</v>
      </c>
      <c r="F129" s="1" t="s">
        <v>0</v>
      </c>
      <c r="G129" t="s">
        <v>29</v>
      </c>
      <c r="H129">
        <f t="shared" si="23"/>
        <v>0</v>
      </c>
      <c r="I129" t="s">
        <v>39</v>
      </c>
    </row>
    <row r="133" spans="1:9" ht="22.2" x14ac:dyDescent="0.3">
      <c r="A133" s="11" t="s">
        <v>227</v>
      </c>
    </row>
    <row r="134" spans="1:9" x14ac:dyDescent="0.3">
      <c r="A134" s="12" t="s">
        <v>228</v>
      </c>
    </row>
    <row r="135" spans="1:9" ht="29.4" thickBot="1" x14ac:dyDescent="0.35">
      <c r="A135" s="10" t="s">
        <v>103</v>
      </c>
      <c r="B135" s="10" t="s">
        <v>104</v>
      </c>
      <c r="C135" s="10" t="s">
        <v>105</v>
      </c>
    </row>
    <row r="136" spans="1:9" ht="30" thickTop="1" thickBot="1" x14ac:dyDescent="0.35">
      <c r="A136" s="13" t="s">
        <v>229</v>
      </c>
      <c r="B136" s="13" t="s">
        <v>5</v>
      </c>
      <c r="C136" s="13" t="s">
        <v>230</v>
      </c>
      <c r="E136" t="str">
        <f t="shared" ref="E136" si="24">"/// &lt;summary&gt;
/// " &amp; C136 &amp; "
/// &lt;/summary&gt;
"</f>
        <v xml:space="preserve">/// &lt;summary&gt;
/// Пользовательский идентификатор транзакции
/// &lt;/summary&gt;
</v>
      </c>
      <c r="F136" s="1" t="s">
        <v>0</v>
      </c>
      <c r="G136" t="s">
        <v>63</v>
      </c>
      <c r="H136" t="str">
        <f t="shared" ref="H136" si="25">A136</f>
        <v>trans_id</v>
      </c>
      <c r="I136" t="s">
        <v>39</v>
      </c>
    </row>
    <row r="137" spans="1:9" ht="15" thickBot="1" x14ac:dyDescent="0.35">
      <c r="A137" s="13" t="s">
        <v>231</v>
      </c>
      <c r="B137" s="13" t="s">
        <v>5</v>
      </c>
      <c r="C137" s="13" t="s">
        <v>232</v>
      </c>
      <c r="E137" t="str">
        <f t="shared" ref="E137:E152" si="26">"/// &lt;summary&gt;
/// " &amp; C137 &amp; "
/// &lt;/summary&gt;
"</f>
        <v xml:space="preserve">/// &lt;summary&gt;
/// Статус
/// &lt;/summary&gt;
</v>
      </c>
      <c r="F137" s="1" t="s">
        <v>0</v>
      </c>
      <c r="G137" t="s">
        <v>29</v>
      </c>
      <c r="H137" t="str">
        <f t="shared" ref="H137:H142" si="27">A137</f>
        <v>status</v>
      </c>
      <c r="I137" t="s">
        <v>39</v>
      </c>
    </row>
    <row r="138" spans="1:9" ht="19.8" thickBot="1" x14ac:dyDescent="0.35">
      <c r="A138" s="13" t="s">
        <v>233</v>
      </c>
      <c r="B138" s="13" t="s">
        <v>11</v>
      </c>
      <c r="C138" s="13" t="s">
        <v>234</v>
      </c>
      <c r="E138" t="str">
        <f t="shared" si="26"/>
        <v xml:space="preserve">/// &lt;summary&gt;
/// Сообщение
/// &lt;/summary&gt;
</v>
      </c>
      <c r="F138" s="1" t="s">
        <v>0</v>
      </c>
      <c r="G138" t="s">
        <v>61</v>
      </c>
      <c r="H138" t="str">
        <f t="shared" si="27"/>
        <v>result_msg</v>
      </c>
      <c r="I138" t="s">
        <v>39</v>
      </c>
    </row>
    <row r="139" spans="1:9" ht="29.4" thickBot="1" x14ac:dyDescent="0.35">
      <c r="A139" s="13" t="s">
        <v>235</v>
      </c>
      <c r="B139" s="13" t="s">
        <v>5</v>
      </c>
      <c r="C139" s="13" t="s">
        <v>256</v>
      </c>
      <c r="E139" t="str">
        <f t="shared" si="26"/>
        <v xml:space="preserve">/// &lt;summary&gt;
/// Время (в QLUA представлено как число)
/// &lt;/summary&gt;
</v>
      </c>
      <c r="F139" s="1" t="s">
        <v>0</v>
      </c>
      <c r="G139" t="s">
        <v>61</v>
      </c>
      <c r="H139" t="str">
        <f t="shared" si="27"/>
        <v>time</v>
      </c>
      <c r="I139" t="s">
        <v>39</v>
      </c>
    </row>
    <row r="140" spans="1:9" ht="15" thickBot="1" x14ac:dyDescent="0.35">
      <c r="A140" s="13" t="s">
        <v>236</v>
      </c>
      <c r="B140" s="13" t="s">
        <v>5</v>
      </c>
      <c r="C140" s="13" t="s">
        <v>237</v>
      </c>
      <c r="E140" t="str">
        <f t="shared" si="26"/>
        <v xml:space="preserve">/// &lt;summary&gt;
/// Идентификатор
/// &lt;/summary&gt;
</v>
      </c>
      <c r="F140" s="1" t="s">
        <v>0</v>
      </c>
      <c r="G140" t="s">
        <v>32</v>
      </c>
      <c r="H140" t="str">
        <f t="shared" si="27"/>
        <v>uid</v>
      </c>
      <c r="I140" t="s">
        <v>39</v>
      </c>
    </row>
    <row r="141" spans="1:9" ht="29.4" thickBot="1" x14ac:dyDescent="0.35">
      <c r="A141" s="13" t="s">
        <v>38</v>
      </c>
      <c r="B141" s="13" t="s">
        <v>5</v>
      </c>
      <c r="C141" s="13" t="s">
        <v>238</v>
      </c>
      <c r="E141" t="str">
        <f t="shared" si="26"/>
        <v xml:space="preserve">/// &lt;summary&gt;
/// Флаги транзакции (временно не используется)
/// &lt;/summary&gt;
</v>
      </c>
      <c r="F141" s="1" t="s">
        <v>0</v>
      </c>
      <c r="G141" t="s">
        <v>32</v>
      </c>
      <c r="H141" t="str">
        <f t="shared" si="27"/>
        <v>flags</v>
      </c>
      <c r="I141" t="s">
        <v>39</v>
      </c>
    </row>
    <row r="142" spans="1:9" ht="29.4" thickBot="1" x14ac:dyDescent="0.35">
      <c r="A142" s="13" t="s">
        <v>239</v>
      </c>
      <c r="B142" s="13" t="s">
        <v>5</v>
      </c>
      <c r="C142" s="13" t="s">
        <v>240</v>
      </c>
      <c r="E142" t="str">
        <f t="shared" si="26"/>
        <v xml:space="preserve">/// &lt;summary&gt;
/// Идентификатор транзакции на сервере
/// &lt;/summary&gt;
</v>
      </c>
      <c r="F142" s="1" t="s">
        <v>0</v>
      </c>
      <c r="G142" t="s">
        <v>32</v>
      </c>
      <c r="H142" t="str">
        <f t="shared" si="27"/>
        <v>server_trans_id</v>
      </c>
      <c r="I142" t="s">
        <v>39</v>
      </c>
    </row>
    <row r="143" spans="1:9" ht="20.399999999999999" thickBot="1" x14ac:dyDescent="0.35">
      <c r="A143" s="19" t="s">
        <v>241</v>
      </c>
      <c r="B143" s="13" t="s">
        <v>5</v>
      </c>
      <c r="C143" s="13" t="s">
        <v>242</v>
      </c>
      <c r="E143" t="str">
        <f t="shared" si="26"/>
        <v xml:space="preserve">/// &lt;summary&gt;
/// Номер заявки
/// &lt;/summary&gt;
</v>
      </c>
      <c r="F143" s="1" t="s">
        <v>0</v>
      </c>
      <c r="G143" t="s">
        <v>257</v>
      </c>
      <c r="H143" t="s">
        <v>259</v>
      </c>
      <c r="I143" t="s">
        <v>39</v>
      </c>
    </row>
    <row r="144" spans="1:9" ht="15" thickBot="1" x14ac:dyDescent="0.35">
      <c r="A144" s="19" t="s">
        <v>243</v>
      </c>
      <c r="B144" s="13" t="s">
        <v>5</v>
      </c>
      <c r="C144" s="13" t="s">
        <v>35</v>
      </c>
      <c r="E144" t="str">
        <f t="shared" si="26"/>
        <v xml:space="preserve">/// &lt;summary&gt;
/// Цена
/// &lt;/summary&gt;
</v>
      </c>
      <c r="F144" s="1" t="s">
        <v>0</v>
      </c>
      <c r="G144" t="s">
        <v>258</v>
      </c>
      <c r="H144" t="s">
        <v>36</v>
      </c>
      <c r="I144" t="s">
        <v>39</v>
      </c>
    </row>
    <row r="145" spans="1:9" ht="15" thickBot="1" x14ac:dyDescent="0.35">
      <c r="A145" s="19" t="s">
        <v>244</v>
      </c>
      <c r="B145" s="13" t="s">
        <v>5</v>
      </c>
      <c r="C145" s="13" t="s">
        <v>245</v>
      </c>
      <c r="E145" t="str">
        <f t="shared" si="26"/>
        <v xml:space="preserve">/// &lt;summary&gt;
/// Количество
/// &lt;/summary&gt;
</v>
      </c>
      <c r="F145" s="1" t="s">
        <v>0</v>
      </c>
      <c r="G145" t="s">
        <v>258</v>
      </c>
      <c r="H145" t="s">
        <v>260</v>
      </c>
      <c r="I145" t="s">
        <v>39</v>
      </c>
    </row>
    <row r="146" spans="1:9" ht="15" thickBot="1" x14ac:dyDescent="0.35">
      <c r="A146" s="19" t="s">
        <v>246</v>
      </c>
      <c r="B146" s="13" t="s">
        <v>5</v>
      </c>
      <c r="C146" s="13" t="s">
        <v>247</v>
      </c>
      <c r="E146" t="str">
        <f t="shared" si="26"/>
        <v xml:space="preserve">/// &lt;summary&gt;
/// Остаток
/// &lt;/summary&gt;
</v>
      </c>
      <c r="F146" s="1" t="s">
        <v>0</v>
      </c>
      <c r="G146" t="s">
        <v>258</v>
      </c>
      <c r="H146" t="s">
        <v>261</v>
      </c>
      <c r="I146" t="s">
        <v>39</v>
      </c>
    </row>
    <row r="147" spans="1:9" ht="19.8" thickBot="1" x14ac:dyDescent="0.35">
      <c r="A147" s="19" t="s">
        <v>248</v>
      </c>
      <c r="B147" s="13" t="s">
        <v>11</v>
      </c>
      <c r="C147" s="13" t="s">
        <v>174</v>
      </c>
      <c r="E147" t="str">
        <f t="shared" si="26"/>
        <v xml:space="preserve">/// &lt;summary&gt;
/// Идентификатор фирмы
/// &lt;/summary&gt;
</v>
      </c>
      <c r="F147" s="1" t="s">
        <v>0</v>
      </c>
      <c r="G147" t="s">
        <v>61</v>
      </c>
      <c r="H147" t="s">
        <v>262</v>
      </c>
      <c r="I147" t="s">
        <v>39</v>
      </c>
    </row>
    <row r="148" spans="1:9" ht="15" thickBot="1" x14ac:dyDescent="0.35">
      <c r="A148" s="19" t="s">
        <v>249</v>
      </c>
      <c r="B148" s="13" t="s">
        <v>11</v>
      </c>
      <c r="C148" s="13" t="s">
        <v>250</v>
      </c>
      <c r="E148" t="str">
        <f t="shared" si="26"/>
        <v xml:space="preserve">/// &lt;summary&gt;
/// Торговый счет
/// &lt;/summary&gt;
</v>
      </c>
      <c r="F148" s="1" t="s">
        <v>0</v>
      </c>
      <c r="G148" t="s">
        <v>61</v>
      </c>
      <c r="H148" t="s">
        <v>263</v>
      </c>
      <c r="I148" t="s">
        <v>39</v>
      </c>
    </row>
    <row r="149" spans="1:9" ht="20.399999999999999" thickBot="1" x14ac:dyDescent="0.35">
      <c r="A149" s="19" t="s">
        <v>251</v>
      </c>
      <c r="B149" s="13" t="s">
        <v>11</v>
      </c>
      <c r="C149" s="13" t="s">
        <v>176</v>
      </c>
      <c r="E149" t="str">
        <f t="shared" si="26"/>
        <v xml:space="preserve">/// &lt;summary&gt;
/// Код клиента
/// &lt;/summary&gt;
</v>
      </c>
      <c r="F149" s="1" t="s">
        <v>0</v>
      </c>
      <c r="G149" t="s">
        <v>61</v>
      </c>
      <c r="H149" t="s">
        <v>175</v>
      </c>
      <c r="I149" t="s">
        <v>39</v>
      </c>
    </row>
    <row r="150" spans="1:9" ht="15" thickBot="1" x14ac:dyDescent="0.35">
      <c r="A150" s="19" t="s">
        <v>252</v>
      </c>
      <c r="B150" s="13" t="s">
        <v>11</v>
      </c>
      <c r="C150" s="13" t="s">
        <v>253</v>
      </c>
      <c r="E150" t="str">
        <f t="shared" si="26"/>
        <v xml:space="preserve">/// &lt;summary&gt;
/// Поручение
/// &lt;/summary&gt;
</v>
      </c>
      <c r="F150" s="1" t="s">
        <v>0</v>
      </c>
      <c r="G150" t="s">
        <v>61</v>
      </c>
      <c r="H150" t="s">
        <v>264</v>
      </c>
      <c r="I150" t="s">
        <v>39</v>
      </c>
    </row>
    <row r="151" spans="1:9" ht="20.399999999999999" thickBot="1" x14ac:dyDescent="0.35">
      <c r="A151" s="19" t="s">
        <v>254</v>
      </c>
      <c r="B151" s="13" t="s">
        <v>11</v>
      </c>
      <c r="C151" s="13" t="s">
        <v>10</v>
      </c>
      <c r="E151" t="str">
        <f t="shared" si="26"/>
        <v xml:space="preserve">/// &lt;summary&gt;
/// Код класса
/// &lt;/summary&gt;
</v>
      </c>
      <c r="F151" s="1" t="s">
        <v>0</v>
      </c>
      <c r="G151" t="s">
        <v>61</v>
      </c>
      <c r="H151" t="s">
        <v>12</v>
      </c>
      <c r="I151" t="s">
        <v>39</v>
      </c>
    </row>
    <row r="152" spans="1:9" ht="15" thickBot="1" x14ac:dyDescent="0.35">
      <c r="A152" s="19" t="s">
        <v>255</v>
      </c>
      <c r="B152" s="13" t="s">
        <v>11</v>
      </c>
      <c r="C152" s="13" t="s">
        <v>171</v>
      </c>
      <c r="E152" t="str">
        <f t="shared" si="26"/>
        <v xml:space="preserve">/// &lt;summary&gt;
/// Код бумаги
/// &lt;/summary&gt;
</v>
      </c>
      <c r="F152" s="1" t="s">
        <v>0</v>
      </c>
      <c r="G152" t="s">
        <v>61</v>
      </c>
      <c r="H152" t="s">
        <v>14</v>
      </c>
      <c r="I152" t="s">
        <v>39</v>
      </c>
    </row>
    <row r="153" spans="1:9" x14ac:dyDescent="0.3">
      <c r="F153" s="1"/>
    </row>
    <row r="154" spans="1:9" x14ac:dyDescent="0.3">
      <c r="F154" s="1"/>
    </row>
    <row r="155" spans="1:9" x14ac:dyDescent="0.3">
      <c r="F155" s="1"/>
    </row>
    <row r="156" spans="1:9" x14ac:dyDescent="0.3">
      <c r="A156" s="20" t="s">
        <v>265</v>
      </c>
      <c r="C156" t="s">
        <v>284</v>
      </c>
      <c r="E156" t="str">
        <f t="shared" ref="E156" si="28">"/// &lt;summary&gt;
/// " &amp; C156 &amp; "
/// &lt;/summary&gt;
"</f>
        <v xml:space="preserve">/// &lt;summary&gt;
/// новая заявка,
/// &lt;/summary&gt;
</v>
      </c>
      <c r="G156" t="str">
        <f>A156</f>
        <v>NEW_ORDER</v>
      </c>
      <c r="H156" t="s">
        <v>89</v>
      </c>
    </row>
    <row r="157" spans="1:9" x14ac:dyDescent="0.3">
      <c r="A157" s="20" t="s">
        <v>266</v>
      </c>
      <c r="C157" t="s">
        <v>285</v>
      </c>
      <c r="E157" t="str">
        <f t="shared" ref="E157:E174" si="29">"/// &lt;summary&gt;
/// " &amp; C157 &amp; "
/// &lt;/summary&gt;
"</f>
        <v xml:space="preserve">/// &lt;summary&gt;
/// новая заявка на внебиржевую сделку,
/// &lt;/summary&gt;
</v>
      </c>
      <c r="G157" t="str">
        <f t="shared" ref="G157:G174" si="30">A157</f>
        <v>NEW_NEG_DEAL</v>
      </c>
      <c r="H157" t="s">
        <v>89</v>
      </c>
    </row>
    <row r="158" spans="1:9" x14ac:dyDescent="0.3">
      <c r="A158" s="20" t="s">
        <v>267</v>
      </c>
      <c r="C158" t="s">
        <v>299</v>
      </c>
      <c r="E158" t="str">
        <f t="shared" si="29"/>
        <v xml:space="preserve">/// &lt;summary&gt;
/// новая заявка на сделку РЕПО,
/// &lt;/summary&gt;
</v>
      </c>
      <c r="G158" t="str">
        <f t="shared" si="30"/>
        <v>NEW_REPO_NEG_DEAL</v>
      </c>
      <c r="H158" t="s">
        <v>89</v>
      </c>
    </row>
    <row r="159" spans="1:9" x14ac:dyDescent="0.3">
      <c r="A159" s="20" t="s">
        <v>268</v>
      </c>
      <c r="C159" t="s">
        <v>286</v>
      </c>
      <c r="E159" t="str">
        <f t="shared" si="29"/>
        <v xml:space="preserve">/// &lt;summary&gt;
/// новая заявка на сделку модифицированного РЕПО (РЕПО-М),
/// &lt;/summary&gt;
</v>
      </c>
      <c r="G159" t="str">
        <f t="shared" si="30"/>
        <v>NEW_EXT_REPO_NEG_DEAL</v>
      </c>
      <c r="H159" t="s">
        <v>89</v>
      </c>
    </row>
    <row r="160" spans="1:9" x14ac:dyDescent="0.3">
      <c r="A160" s="20" t="s">
        <v>269</v>
      </c>
      <c r="C160" t="s">
        <v>287</v>
      </c>
      <c r="E160" t="str">
        <f t="shared" si="29"/>
        <v xml:space="preserve">/// &lt;summary&gt;
/// новая стоп-заявка,
/// &lt;/summary&gt;
</v>
      </c>
      <c r="G160" t="str">
        <f t="shared" si="30"/>
        <v>NEW_STOP_ORDER</v>
      </c>
      <c r="H160" t="s">
        <v>89</v>
      </c>
    </row>
    <row r="161" spans="1:8" x14ac:dyDescent="0.3">
      <c r="A161" s="20" t="s">
        <v>270</v>
      </c>
      <c r="C161" t="s">
        <v>288</v>
      </c>
      <c r="E161" t="str">
        <f t="shared" si="29"/>
        <v xml:space="preserve">/// &lt;summary&gt;
/// снять заявку,
/// &lt;/summary&gt;
</v>
      </c>
      <c r="G161" t="str">
        <f t="shared" si="30"/>
        <v>KILL_ORDER</v>
      </c>
      <c r="H161" t="s">
        <v>89</v>
      </c>
    </row>
    <row r="162" spans="1:8" x14ac:dyDescent="0.3">
      <c r="A162" s="20" t="s">
        <v>271</v>
      </c>
      <c r="C162" t="s">
        <v>289</v>
      </c>
      <c r="E162" t="str">
        <f t="shared" si="29"/>
        <v xml:space="preserve">/// &lt;summary&gt;
/// снять заявку на внебиржевую сделку или заявку на сделку РЕПО,
/// &lt;/summary&gt;
</v>
      </c>
      <c r="G162" t="str">
        <f t="shared" si="30"/>
        <v>KILL_NEG_DEAL</v>
      </c>
      <c r="H162" t="s">
        <v>89</v>
      </c>
    </row>
    <row r="163" spans="1:8" x14ac:dyDescent="0.3">
      <c r="A163" s="20" t="s">
        <v>272</v>
      </c>
      <c r="C163" t="s">
        <v>290</v>
      </c>
      <c r="E163" t="str">
        <f t="shared" si="29"/>
        <v xml:space="preserve">/// &lt;summary&gt;
/// снять стоп-заявку,
/// &lt;/summary&gt;
</v>
      </c>
      <c r="G163" t="str">
        <f t="shared" si="30"/>
        <v>KILL_STOP_ORDER</v>
      </c>
      <c r="H163" t="s">
        <v>89</v>
      </c>
    </row>
    <row r="164" spans="1:8" x14ac:dyDescent="0.3">
      <c r="A164" s="20" t="s">
        <v>273</v>
      </c>
      <c r="C164" t="s">
        <v>300</v>
      </c>
      <c r="E164" t="str">
        <f t="shared" si="29"/>
        <v xml:space="preserve">/// &lt;summary&gt;
/// снять все заявки из торговой системы,
/// &lt;/summary&gt;
</v>
      </c>
      <c r="G164" t="str">
        <f t="shared" si="30"/>
        <v>KILL_ALL_ORDERS</v>
      </c>
      <c r="H164" t="s">
        <v>89</v>
      </c>
    </row>
    <row r="165" spans="1:8" x14ac:dyDescent="0.3">
      <c r="A165" s="20" t="s">
        <v>274</v>
      </c>
      <c r="C165" t="s">
        <v>301</v>
      </c>
      <c r="E165" t="str">
        <f t="shared" si="29"/>
        <v xml:space="preserve">/// &lt;summary&gt;
/// снять все стоп-заявки,
/// &lt;/summary&gt;
</v>
      </c>
      <c r="G165" t="str">
        <f t="shared" si="30"/>
        <v>KILL_ALL_STOP_ORDERS</v>
      </c>
      <c r="H165" t="s">
        <v>89</v>
      </c>
    </row>
    <row r="166" spans="1:8" x14ac:dyDescent="0.3">
      <c r="A166" s="20" t="s">
        <v>275</v>
      </c>
      <c r="C166" t="s">
        <v>302</v>
      </c>
      <c r="E166" t="str">
        <f t="shared" si="29"/>
        <v xml:space="preserve">/// &lt;summary&gt;
/// снять все заявки на внебиржевые сделки и заявки на сделки РЕПО,
/// &lt;/summary&gt;
</v>
      </c>
      <c r="G166" t="str">
        <f t="shared" si="30"/>
        <v>KILL_ALL_NEG_DEALS</v>
      </c>
      <c r="H166" t="s">
        <v>89</v>
      </c>
    </row>
    <row r="167" spans="1:8" x14ac:dyDescent="0.3">
      <c r="A167" s="20" t="s">
        <v>276</v>
      </c>
      <c r="C167" t="s">
        <v>291</v>
      </c>
      <c r="E167" t="str">
        <f t="shared" si="29"/>
        <v xml:space="preserve">/// &lt;summary&gt;
/// снять все заявки на рынке FORTS,
/// &lt;/summary&gt;
</v>
      </c>
      <c r="G167" t="str">
        <f t="shared" si="30"/>
        <v>KILL_ALL_FUTURES_ORDERS</v>
      </c>
      <c r="H167" t="s">
        <v>89</v>
      </c>
    </row>
    <row r="168" spans="1:8" x14ac:dyDescent="0.3">
      <c r="A168" s="20" t="s">
        <v>277</v>
      </c>
      <c r="C168" t="s">
        <v>292</v>
      </c>
      <c r="E168" t="str">
        <f t="shared" si="29"/>
        <v xml:space="preserve">/// &lt;summary&gt;
/// удалить лимит открытых позиций на спот-рынке RTS Standard,
/// &lt;/summary&gt;
</v>
      </c>
      <c r="G168" t="str">
        <f t="shared" si="30"/>
        <v>KILL_RTS_T4_LONG_LIMIT</v>
      </c>
      <c r="H168" t="s">
        <v>89</v>
      </c>
    </row>
    <row r="169" spans="1:8" x14ac:dyDescent="0.3">
      <c r="A169" s="20" t="s">
        <v>278</v>
      </c>
      <c r="C169" t="s">
        <v>293</v>
      </c>
      <c r="E169" t="str">
        <f t="shared" si="29"/>
        <v xml:space="preserve">/// &lt;summary&gt;
/// удалить лимит открытых позиций клиента по спот-активу на рынке RTS Standard,
/// &lt;/summary&gt;
</v>
      </c>
      <c r="G169" t="str">
        <f t="shared" si="30"/>
        <v>KILL_RTS_T4_SHORT_LIMIT</v>
      </c>
      <c r="H169" t="s">
        <v>89</v>
      </c>
    </row>
    <row r="170" spans="1:8" x14ac:dyDescent="0.3">
      <c r="A170" s="20" t="s">
        <v>279</v>
      </c>
      <c r="C170" t="s">
        <v>294</v>
      </c>
      <c r="E170" t="str">
        <f t="shared" si="29"/>
        <v xml:space="preserve">/// &lt;summary&gt;
/// переставить заявки на рынке FORTS,
/// &lt;/summary&gt;
</v>
      </c>
      <c r="G170" t="str">
        <f t="shared" si="30"/>
        <v>MOVE_ORDERS</v>
      </c>
      <c r="H170" t="s">
        <v>89</v>
      </c>
    </row>
    <row r="171" spans="1:8" x14ac:dyDescent="0.3">
      <c r="A171" s="20" t="s">
        <v>280</v>
      </c>
      <c r="C171" t="s">
        <v>295</v>
      </c>
      <c r="E171" t="str">
        <f t="shared" si="29"/>
        <v xml:space="preserve">/// &lt;summary&gt;
/// новая безадресная заявка,
/// &lt;/summary&gt;
</v>
      </c>
      <c r="G171" t="str">
        <f t="shared" si="30"/>
        <v>NEW_QUOTE</v>
      </c>
      <c r="H171" t="s">
        <v>89</v>
      </c>
    </row>
    <row r="172" spans="1:8" x14ac:dyDescent="0.3">
      <c r="A172" s="20" t="s">
        <v>281</v>
      </c>
      <c r="C172" t="s">
        <v>296</v>
      </c>
      <c r="E172" t="str">
        <f t="shared" si="29"/>
        <v xml:space="preserve">/// &lt;summary&gt;
/// снять безадресную заявку,
/// &lt;/summary&gt;
</v>
      </c>
      <c r="G172" t="str">
        <f t="shared" si="30"/>
        <v>KILL_QUOTE</v>
      </c>
      <c r="H172" t="s">
        <v>89</v>
      </c>
    </row>
    <row r="173" spans="1:8" x14ac:dyDescent="0.3">
      <c r="A173" s="20" t="s">
        <v>282</v>
      </c>
      <c r="C173" t="s">
        <v>297</v>
      </c>
      <c r="E173" t="str">
        <f t="shared" si="29"/>
        <v xml:space="preserve">/// &lt;summary&gt;
/// новая  заявка-отчет о подтверждении транзакций в режимах РПС и РЕПО,
/// &lt;/summary&gt;
</v>
      </c>
      <c r="G173" t="str">
        <f t="shared" si="30"/>
        <v>NEW_REPORT</v>
      </c>
      <c r="H173" t="s">
        <v>89</v>
      </c>
    </row>
    <row r="174" spans="1:8" x14ac:dyDescent="0.3">
      <c r="A174" s="20" t="s">
        <v>283</v>
      </c>
      <c r="C174" t="s">
        <v>298</v>
      </c>
      <c r="E174" t="str">
        <f t="shared" si="29"/>
        <v xml:space="preserve">/// &lt;summary&gt;
/// новое ограничение по фьючерсному счету
/// &lt;/summary&gt;
</v>
      </c>
      <c r="G174" t="str">
        <f t="shared" si="30"/>
        <v>SET_FUT_LIMIT</v>
      </c>
      <c r="H174" t="s">
        <v>89</v>
      </c>
    </row>
    <row r="177" spans="1:8" x14ac:dyDescent="0.3">
      <c r="A177" s="28" t="s">
        <v>451</v>
      </c>
      <c r="C177" t="s">
        <v>459</v>
      </c>
      <c r="E177" t="str">
        <f t="shared" ref="E177:E184" si="31">"/// &lt;summary&gt;
/// " &amp; C177 &amp; "
/// &lt;/summary&gt;
"</f>
        <v xml:space="preserve">/// &lt;summary&gt;
/// стоп-лимит,
/// &lt;/summary&gt;
</v>
      </c>
      <c r="G177" t="str">
        <f t="shared" ref="G177:G184" si="32">A177</f>
        <v>SIMPLE_STOP_ORDER</v>
      </c>
      <c r="H177" t="s">
        <v>89</v>
      </c>
    </row>
    <row r="178" spans="1:8" x14ac:dyDescent="0.3">
      <c r="A178" s="28" t="s">
        <v>452</v>
      </c>
      <c r="C178" t="s">
        <v>460</v>
      </c>
      <c r="E178" t="str">
        <f t="shared" si="31"/>
        <v xml:space="preserve">/// &lt;summary&gt;
/// с условием по другой бумаге,
/// &lt;/summary&gt;
</v>
      </c>
      <c r="G178" t="str">
        <f t="shared" si="32"/>
        <v>CONDITION_PRICE_BY_OTHER_SEC</v>
      </c>
      <c r="H178" t="s">
        <v>89</v>
      </c>
    </row>
    <row r="179" spans="1:8" x14ac:dyDescent="0.3">
      <c r="A179" s="28" t="s">
        <v>453</v>
      </c>
      <c r="C179" t="s">
        <v>461</v>
      </c>
      <c r="E179" t="str">
        <f t="shared" si="31"/>
        <v xml:space="preserve">/// &lt;summary&gt;
/// со связанной заявкой,
/// &lt;/summary&gt;
</v>
      </c>
      <c r="G179" t="str">
        <f t="shared" si="32"/>
        <v>WITH_LINKED_LIMIT_ORDER</v>
      </c>
      <c r="H179" t="s">
        <v>89</v>
      </c>
    </row>
    <row r="180" spans="1:8" x14ac:dyDescent="0.3">
      <c r="A180" s="28" t="s">
        <v>454</v>
      </c>
      <c r="C180" t="s">
        <v>462</v>
      </c>
      <c r="E180" t="str">
        <f t="shared" si="31"/>
        <v xml:space="preserve">/// &lt;summary&gt;
/// тэйк-профит,
/// &lt;/summary&gt;
</v>
      </c>
      <c r="G180" t="str">
        <f t="shared" si="32"/>
        <v>TAKE_PROFIT_STOP_ORDER</v>
      </c>
      <c r="H180" t="s">
        <v>89</v>
      </c>
    </row>
    <row r="181" spans="1:8" x14ac:dyDescent="0.3">
      <c r="A181" s="28" t="s">
        <v>455</v>
      </c>
      <c r="C181" t="s">
        <v>465</v>
      </c>
      <c r="E181" t="str">
        <f t="shared" si="31"/>
        <v xml:space="preserve">/// &lt;summary&gt;
/// тэйк-профит и стоп-лимит,
/// &lt;/summary&gt;
</v>
      </c>
      <c r="G181" t="str">
        <f t="shared" si="32"/>
        <v>TAKE_PROFIT_AND_STOP_LIMIT_ORDER</v>
      </c>
      <c r="H181" t="s">
        <v>89</v>
      </c>
    </row>
    <row r="182" spans="1:8" x14ac:dyDescent="0.3">
      <c r="A182" s="28" t="s">
        <v>456</v>
      </c>
      <c r="C182" t="s">
        <v>463</v>
      </c>
      <c r="E182" t="str">
        <f t="shared" si="31"/>
        <v xml:space="preserve">/// &lt;summary&gt;
/// стоп-лимит по исполнению заявки,
/// &lt;/summary&gt;
</v>
      </c>
      <c r="G182" t="str">
        <f t="shared" si="32"/>
        <v>ACTIVATED_BY_ORDER_SIMPLE_STOP_ORDER</v>
      </c>
      <c r="H182" t="s">
        <v>89</v>
      </c>
    </row>
    <row r="183" spans="1:8" x14ac:dyDescent="0.3">
      <c r="A183" s="28" t="s">
        <v>457</v>
      </c>
      <c r="C183" t="s">
        <v>464</v>
      </c>
      <c r="E183" t="str">
        <f t="shared" si="31"/>
        <v xml:space="preserve">/// &lt;summary&gt;
/// тэйк-профит по исполнению заявки,
/// &lt;/summary&gt;
</v>
      </c>
      <c r="G183" t="str">
        <f t="shared" si="32"/>
        <v>ACTIVATED_BY_ORDER_TAKE_PROFIT_STOP_ORDER</v>
      </c>
      <c r="H183" t="s">
        <v>89</v>
      </c>
    </row>
    <row r="184" spans="1:8" x14ac:dyDescent="0.3">
      <c r="A184" s="28" t="s">
        <v>458</v>
      </c>
      <c r="C184" t="s">
        <v>466</v>
      </c>
      <c r="E184" t="str">
        <f t="shared" si="31"/>
        <v xml:space="preserve">/// &lt;summary&gt;
/// тэйк-профит и стоп-лимит по исполнению заявки.
/// &lt;/summary&gt;
</v>
      </c>
      <c r="G184" t="str">
        <f t="shared" si="32"/>
        <v>ACTIVATED_BY_ORDER_TAKE_PROFIT_AND_STOP_LIMIT_ORDER</v>
      </c>
      <c r="H184" t="s">
        <v>89</v>
      </c>
    </row>
    <row r="187" spans="1:8" x14ac:dyDescent="0.3">
      <c r="A187" t="s">
        <v>476</v>
      </c>
      <c r="C187" t="s">
        <v>474</v>
      </c>
      <c r="E187" t="str">
        <f t="shared" ref="E187:E190" si="33">"/// &lt;summary&gt;
/// " &amp; C187 &amp; "
/// &lt;/summary&gt;
"</f>
        <v xml:space="preserve">/// &lt;summary&gt;
/// от своего имени, за свой счет,
/// &lt;/summary&gt;
</v>
      </c>
      <c r="G187" t="str">
        <f t="shared" ref="G187:G190" si="34">A187</f>
        <v>OWNOWN</v>
      </c>
      <c r="H187" t="s">
        <v>89</v>
      </c>
    </row>
    <row r="188" spans="1:8" x14ac:dyDescent="0.3">
      <c r="A188" t="s">
        <v>477</v>
      </c>
      <c r="C188" t="s">
        <v>475</v>
      </c>
      <c r="E188" t="str">
        <f t="shared" si="33"/>
        <v xml:space="preserve">/// &lt;summary&gt;
/// от своего имени, за счет клиента,
/// &lt;/summary&gt;
</v>
      </c>
      <c r="G188" t="str">
        <f t="shared" si="34"/>
        <v>OWNCLI</v>
      </c>
      <c r="H188" t="s">
        <v>89</v>
      </c>
    </row>
    <row r="189" spans="1:8" x14ac:dyDescent="0.3">
      <c r="A189" t="s">
        <v>478</v>
      </c>
      <c r="C189" t="s">
        <v>480</v>
      </c>
      <c r="E189" t="str">
        <f t="shared" si="33"/>
        <v xml:space="preserve">/// &lt;summary&gt;
/// от своего имени, за счет доверительного управления,
/// &lt;/summary&gt;
</v>
      </c>
      <c r="G189" t="str">
        <f t="shared" si="34"/>
        <v>OWNDUP</v>
      </c>
      <c r="H189" t="s">
        <v>89</v>
      </c>
    </row>
    <row r="190" spans="1:8" x14ac:dyDescent="0.3">
      <c r="A190" t="s">
        <v>481</v>
      </c>
      <c r="C190" t="s">
        <v>479</v>
      </c>
      <c r="E190" t="str">
        <f t="shared" si="33"/>
        <v xml:space="preserve">/// &lt;summary&gt;
/// от имени клиента, за счет клиента
/// &lt;/summary&gt;
</v>
      </c>
      <c r="G190" t="str">
        <f t="shared" si="34"/>
        <v>CLICLI</v>
      </c>
      <c r="H190" t="s">
        <v>89</v>
      </c>
    </row>
    <row r="195" spans="1:9" ht="22.2" x14ac:dyDescent="0.3">
      <c r="A195" s="11" t="s">
        <v>496</v>
      </c>
    </row>
    <row r="196" spans="1:9" x14ac:dyDescent="0.3">
      <c r="A196" s="12" t="s">
        <v>497</v>
      </c>
    </row>
    <row r="197" spans="1:9" ht="29.4" thickBot="1" x14ac:dyDescent="0.35">
      <c r="A197" s="10" t="s">
        <v>103</v>
      </c>
      <c r="B197" s="10" t="s">
        <v>104</v>
      </c>
      <c r="C197" s="10" t="s">
        <v>105</v>
      </c>
    </row>
    <row r="198" spans="1:9" ht="20.399999999999999" thickTop="1" thickBot="1" x14ac:dyDescent="0.35">
      <c r="A198" s="18" t="s">
        <v>259</v>
      </c>
      <c r="B198" s="18" t="s">
        <v>5</v>
      </c>
      <c r="C198" s="18" t="s">
        <v>498</v>
      </c>
      <c r="E198" t="str">
        <f t="shared" ref="E198" si="35">"/// &lt;summary&gt;
/// " &amp; C198 &amp; "
/// &lt;/summary&gt;
"</f>
        <v xml:space="preserve">/// &lt;summary&gt;
/// Номер заявки в торговой системе
/// &lt;/summary&gt;
</v>
      </c>
      <c r="F198" s="1" t="s">
        <v>0</v>
      </c>
      <c r="G198" t="s">
        <v>32</v>
      </c>
      <c r="H198" t="str">
        <f t="shared" ref="H198" si="36">A198</f>
        <v>order_num</v>
      </c>
      <c r="I198" t="s">
        <v>39</v>
      </c>
    </row>
    <row r="199" spans="1:9" ht="43.8" thickBot="1" x14ac:dyDescent="0.35">
      <c r="A199" s="18" t="s">
        <v>38</v>
      </c>
      <c r="B199" s="18" t="s">
        <v>5</v>
      </c>
      <c r="C199" s="5" t="s">
        <v>37</v>
      </c>
      <c r="E199" t="str">
        <f t="shared" ref="E199:E237" si="37">"/// &lt;summary&gt;
/// " &amp; C199 &amp; "
/// &lt;/summary&gt;
"</f>
        <v xml:space="preserve">/// &lt;summary&gt;
/// Набор битовых флагов
/// &lt;/summary&gt;
</v>
      </c>
      <c r="F199" s="1" t="s">
        <v>0</v>
      </c>
      <c r="G199" t="s">
        <v>32</v>
      </c>
      <c r="H199" t="str">
        <f t="shared" ref="H199:H237" si="38">A199</f>
        <v>flags</v>
      </c>
      <c r="I199" t="s">
        <v>39</v>
      </c>
    </row>
    <row r="200" spans="1:9" ht="39" thickBot="1" x14ac:dyDescent="0.35">
      <c r="A200" s="18" t="s">
        <v>264</v>
      </c>
      <c r="B200" s="18" t="s">
        <v>11</v>
      </c>
      <c r="C200" s="18" t="s">
        <v>499</v>
      </c>
      <c r="E200" t="str">
        <f t="shared" si="37"/>
        <v xml:space="preserve">/// &lt;summary&gt;
/// Комментарий, обычно: &lt;код клиента&gt;/&lt;номер поручения&gt;
/// &lt;/summary&gt;
</v>
      </c>
      <c r="F200" s="1" t="s">
        <v>0</v>
      </c>
      <c r="G200" t="s">
        <v>61</v>
      </c>
      <c r="H200" t="str">
        <f t="shared" si="38"/>
        <v>brokerref</v>
      </c>
      <c r="I200" t="s">
        <v>39</v>
      </c>
    </row>
    <row r="201" spans="1:9" ht="19.8" thickBot="1" x14ac:dyDescent="0.35">
      <c r="A201" s="18" t="s">
        <v>500</v>
      </c>
      <c r="B201" s="18" t="s">
        <v>11</v>
      </c>
      <c r="C201" s="18" t="s">
        <v>501</v>
      </c>
      <c r="E201" t="str">
        <f t="shared" si="37"/>
        <v xml:space="preserve">/// &lt;summary&gt;
/// Идентификатор трейдера
/// &lt;/summary&gt;
</v>
      </c>
      <c r="F201" s="1" t="s">
        <v>0</v>
      </c>
      <c r="G201" t="s">
        <v>61</v>
      </c>
      <c r="H201" t="str">
        <f t="shared" si="38"/>
        <v>userid</v>
      </c>
      <c r="I201" t="s">
        <v>39</v>
      </c>
    </row>
    <row r="202" spans="1:9" ht="19.8" thickBot="1" x14ac:dyDescent="0.35">
      <c r="A202" s="18" t="s">
        <v>92</v>
      </c>
      <c r="B202" s="18" t="s">
        <v>11</v>
      </c>
      <c r="C202" s="18" t="s">
        <v>174</v>
      </c>
      <c r="E202" t="str">
        <f t="shared" si="37"/>
        <v xml:space="preserve">/// &lt;summary&gt;
/// Идентификатор фирмы
/// &lt;/summary&gt;
</v>
      </c>
      <c r="F202" s="1" t="s">
        <v>0</v>
      </c>
      <c r="G202" t="s">
        <v>61</v>
      </c>
      <c r="H202" t="str">
        <f t="shared" si="38"/>
        <v>firmid</v>
      </c>
      <c r="I202" t="s">
        <v>39</v>
      </c>
    </row>
    <row r="203" spans="1:9" ht="15" thickBot="1" x14ac:dyDescent="0.35">
      <c r="A203" s="18" t="s">
        <v>263</v>
      </c>
      <c r="B203" s="18" t="s">
        <v>11</v>
      </c>
      <c r="C203" s="18" t="s">
        <v>250</v>
      </c>
      <c r="E203" t="str">
        <f t="shared" si="37"/>
        <v xml:space="preserve">/// &lt;summary&gt;
/// Торговый счет
/// &lt;/summary&gt;
</v>
      </c>
      <c r="F203" s="1" t="s">
        <v>0</v>
      </c>
      <c r="G203" t="s">
        <v>61</v>
      </c>
      <c r="H203" t="str">
        <f t="shared" si="38"/>
        <v>account</v>
      </c>
      <c r="I203" t="s">
        <v>39</v>
      </c>
    </row>
    <row r="204" spans="1:9" ht="15" thickBot="1" x14ac:dyDescent="0.35">
      <c r="A204" s="18" t="s">
        <v>36</v>
      </c>
      <c r="B204" s="18" t="s">
        <v>5</v>
      </c>
      <c r="C204" s="18" t="s">
        <v>35</v>
      </c>
      <c r="E204" t="str">
        <f t="shared" si="37"/>
        <v xml:space="preserve">/// &lt;summary&gt;
/// Цена
/// &lt;/summary&gt;
</v>
      </c>
      <c r="F204" s="1" t="s">
        <v>0</v>
      </c>
      <c r="G204" t="s">
        <v>29</v>
      </c>
      <c r="H204" t="str">
        <f t="shared" si="38"/>
        <v>price</v>
      </c>
      <c r="I204" t="s">
        <v>39</v>
      </c>
    </row>
    <row r="205" spans="1:9" ht="15" thickBot="1" x14ac:dyDescent="0.35">
      <c r="A205" s="18" t="s">
        <v>34</v>
      </c>
      <c r="B205" s="18" t="s">
        <v>5</v>
      </c>
      <c r="C205" s="18" t="s">
        <v>502</v>
      </c>
      <c r="E205" t="str">
        <f t="shared" si="37"/>
        <v xml:space="preserve">/// &lt;summary&gt;
/// Количество в лотах
/// &lt;/summary&gt;
</v>
      </c>
      <c r="F205" s="1" t="s">
        <v>0</v>
      </c>
      <c r="G205" t="s">
        <v>63</v>
      </c>
      <c r="H205" t="str">
        <f t="shared" si="38"/>
        <v>qty</v>
      </c>
      <c r="I205" t="s">
        <v>39</v>
      </c>
    </row>
    <row r="206" spans="1:9" ht="15" thickBot="1" x14ac:dyDescent="0.35">
      <c r="A206" s="18" t="s">
        <v>261</v>
      </c>
      <c r="B206" s="18" t="s">
        <v>5</v>
      </c>
      <c r="C206" s="18" t="s">
        <v>247</v>
      </c>
      <c r="E206" t="str">
        <f t="shared" si="37"/>
        <v xml:space="preserve">/// &lt;summary&gt;
/// Остаток
/// &lt;/summary&gt;
</v>
      </c>
      <c r="F206" s="1" t="s">
        <v>0</v>
      </c>
      <c r="G206" t="s">
        <v>63</v>
      </c>
      <c r="H206" t="str">
        <f t="shared" si="38"/>
        <v>balance</v>
      </c>
      <c r="I206" t="s">
        <v>39</v>
      </c>
    </row>
    <row r="207" spans="1:9" ht="19.8" thickBot="1" x14ac:dyDescent="0.35">
      <c r="A207" s="18" t="s">
        <v>31</v>
      </c>
      <c r="B207" s="18" t="s">
        <v>5</v>
      </c>
      <c r="C207" s="18" t="s">
        <v>30</v>
      </c>
      <c r="E207" t="str">
        <f t="shared" si="37"/>
        <v xml:space="preserve">/// &lt;summary&gt;
/// Объем в денежных средствах
/// &lt;/summary&gt;
</v>
      </c>
      <c r="F207" s="1" t="s">
        <v>0</v>
      </c>
      <c r="G207" t="s">
        <v>29</v>
      </c>
      <c r="H207" t="str">
        <f t="shared" si="38"/>
        <v>value</v>
      </c>
      <c r="I207" t="s">
        <v>39</v>
      </c>
    </row>
    <row r="208" spans="1:9" ht="19.8" thickBot="1" x14ac:dyDescent="0.35">
      <c r="A208" s="18" t="s">
        <v>28</v>
      </c>
      <c r="B208" s="18" t="s">
        <v>5</v>
      </c>
      <c r="C208" s="18" t="s">
        <v>27</v>
      </c>
      <c r="E208" t="str">
        <f t="shared" si="37"/>
        <v xml:space="preserve">/// &lt;summary&gt;
/// Накопленный купонный доход
/// &lt;/summary&gt;
</v>
      </c>
      <c r="F208" s="1" t="s">
        <v>0</v>
      </c>
      <c r="G208" t="s">
        <v>29</v>
      </c>
      <c r="H208" t="str">
        <f t="shared" si="38"/>
        <v>accruedint</v>
      </c>
      <c r="I208" t="s">
        <v>39</v>
      </c>
    </row>
    <row r="209" spans="1:9" ht="15" thickBot="1" x14ac:dyDescent="0.35">
      <c r="A209" s="18" t="s">
        <v>26</v>
      </c>
      <c r="B209" s="18" t="s">
        <v>5</v>
      </c>
      <c r="C209" s="18" t="s">
        <v>25</v>
      </c>
      <c r="E209" t="str">
        <f t="shared" si="37"/>
        <v xml:space="preserve">/// &lt;summary&gt;
/// Доходность
/// &lt;/summary&gt;
</v>
      </c>
      <c r="F209" s="1" t="s">
        <v>0</v>
      </c>
      <c r="G209" t="s">
        <v>29</v>
      </c>
      <c r="H209" t="str">
        <f t="shared" si="38"/>
        <v>yield</v>
      </c>
      <c r="I209" t="s">
        <v>39</v>
      </c>
    </row>
    <row r="210" spans="1:9" ht="19.8" thickBot="1" x14ac:dyDescent="0.35">
      <c r="A210" s="18" t="s">
        <v>229</v>
      </c>
      <c r="B210" s="18" t="s">
        <v>5</v>
      </c>
      <c r="C210" s="18" t="s">
        <v>503</v>
      </c>
      <c r="E210" t="str">
        <f t="shared" si="37"/>
        <v xml:space="preserve">/// &lt;summary&gt;
/// Идентификатор транзакции
/// &lt;/summary&gt;
</v>
      </c>
      <c r="F210" s="1" t="s">
        <v>0</v>
      </c>
      <c r="G210" t="s">
        <v>32</v>
      </c>
      <c r="H210" t="str">
        <f t="shared" si="38"/>
        <v>trans_id</v>
      </c>
      <c r="I210" t="s">
        <v>39</v>
      </c>
    </row>
    <row r="211" spans="1:9" ht="19.8" thickBot="1" x14ac:dyDescent="0.35">
      <c r="A211" s="18" t="s">
        <v>175</v>
      </c>
      <c r="B211" s="18" t="s">
        <v>11</v>
      </c>
      <c r="C211" s="18" t="s">
        <v>176</v>
      </c>
      <c r="E211" t="str">
        <f t="shared" si="37"/>
        <v xml:space="preserve">/// &lt;summary&gt;
/// Код клиента
/// &lt;/summary&gt;
</v>
      </c>
      <c r="F211" s="1" t="s">
        <v>0</v>
      </c>
      <c r="G211" t="s">
        <v>61</v>
      </c>
      <c r="H211" t="str">
        <f t="shared" si="38"/>
        <v>client_code</v>
      </c>
      <c r="I211" t="s">
        <v>39</v>
      </c>
    </row>
    <row r="212" spans="1:9" ht="15" thickBot="1" x14ac:dyDescent="0.35">
      <c r="A212" s="18" t="s">
        <v>504</v>
      </c>
      <c r="B212" s="18" t="s">
        <v>5</v>
      </c>
      <c r="C212" s="18" t="s">
        <v>505</v>
      </c>
      <c r="E212" t="str">
        <f t="shared" si="37"/>
        <v xml:space="preserve">/// &lt;summary&gt;
/// Цена выкупа
/// &lt;/summary&gt;
</v>
      </c>
      <c r="F212" s="1" t="s">
        <v>0</v>
      </c>
      <c r="G212" t="s">
        <v>29</v>
      </c>
      <c r="H212" t="str">
        <f t="shared" si="38"/>
        <v>price2</v>
      </c>
      <c r="I212" t="s">
        <v>39</v>
      </c>
    </row>
    <row r="213" spans="1:9" ht="15" thickBot="1" x14ac:dyDescent="0.35">
      <c r="A213" s="18" t="s">
        <v>24</v>
      </c>
      <c r="B213" s="18" t="s">
        <v>11</v>
      </c>
      <c r="C213" s="18" t="s">
        <v>23</v>
      </c>
      <c r="E213" t="str">
        <f t="shared" si="37"/>
        <v xml:space="preserve">/// &lt;summary&gt;
/// Код расчетов
/// &lt;/summary&gt;
</v>
      </c>
      <c r="F213" s="1" t="s">
        <v>0</v>
      </c>
      <c r="G213" t="s">
        <v>61</v>
      </c>
      <c r="H213" t="str">
        <f t="shared" si="38"/>
        <v>settlecode</v>
      </c>
      <c r="I213" t="s">
        <v>39</v>
      </c>
    </row>
    <row r="214" spans="1:9" ht="19.8" thickBot="1" x14ac:dyDescent="0.35">
      <c r="A214" s="18" t="s">
        <v>236</v>
      </c>
      <c r="B214" s="18" t="s">
        <v>5</v>
      </c>
      <c r="C214" s="18" t="s">
        <v>506</v>
      </c>
      <c r="E214" t="str">
        <f t="shared" si="37"/>
        <v xml:space="preserve">/// &lt;summary&gt;
/// Идентификатор пользователя
/// &lt;/summary&gt;
</v>
      </c>
      <c r="F214" s="1" t="s">
        <v>0</v>
      </c>
      <c r="G214" t="s">
        <v>32</v>
      </c>
      <c r="H214" t="str">
        <f t="shared" si="38"/>
        <v>uid</v>
      </c>
      <c r="I214" t="s">
        <v>39</v>
      </c>
    </row>
    <row r="215" spans="1:9" ht="19.8" thickBot="1" x14ac:dyDescent="0.35">
      <c r="A215" s="18" t="s">
        <v>507</v>
      </c>
      <c r="B215" s="18" t="s">
        <v>11</v>
      </c>
      <c r="C215" s="18" t="s">
        <v>508</v>
      </c>
      <c r="E215" t="str">
        <f t="shared" si="37"/>
        <v xml:space="preserve">/// &lt;summary&gt;
/// Код биржи в торговой системе
/// &lt;/summary&gt;
</v>
      </c>
      <c r="F215" s="1" t="s">
        <v>0</v>
      </c>
      <c r="G215" t="s">
        <v>61</v>
      </c>
      <c r="H215" t="str">
        <f t="shared" si="38"/>
        <v>exchange_code</v>
      </c>
      <c r="I215" t="s">
        <v>39</v>
      </c>
    </row>
    <row r="216" spans="1:9" ht="19.8" thickBot="1" x14ac:dyDescent="0.35">
      <c r="A216" s="18" t="s">
        <v>509</v>
      </c>
      <c r="B216" s="18" t="s">
        <v>5</v>
      </c>
      <c r="C216" s="18" t="s">
        <v>510</v>
      </c>
      <c r="E216" t="str">
        <f t="shared" si="37"/>
        <v xml:space="preserve">/// &lt;summary&gt;
/// Время активации
/// &lt;/summary&gt;
</v>
      </c>
      <c r="F216" s="1" t="s">
        <v>0</v>
      </c>
      <c r="G216" s="27" t="s">
        <v>29</v>
      </c>
      <c r="H216" t="str">
        <f t="shared" si="38"/>
        <v>activation_time</v>
      </c>
      <c r="I216" t="s">
        <v>39</v>
      </c>
    </row>
    <row r="217" spans="1:9" ht="19.8" thickBot="1" x14ac:dyDescent="0.35">
      <c r="A217" s="18" t="s">
        <v>511</v>
      </c>
      <c r="B217" s="18" t="s">
        <v>5</v>
      </c>
      <c r="C217" s="18" t="s">
        <v>498</v>
      </c>
      <c r="E217" t="str">
        <f t="shared" si="37"/>
        <v xml:space="preserve">/// &lt;summary&gt;
/// Номер заявки в торговой системе
/// &lt;/summary&gt;
</v>
      </c>
      <c r="F217" s="1" t="s">
        <v>0</v>
      </c>
      <c r="G217" t="s">
        <v>32</v>
      </c>
      <c r="H217" t="str">
        <f t="shared" si="38"/>
        <v>linkedorder</v>
      </c>
      <c r="I217" t="s">
        <v>39</v>
      </c>
    </row>
    <row r="218" spans="1:9" ht="29.4" thickBot="1" x14ac:dyDescent="0.35">
      <c r="A218" s="18" t="s">
        <v>512</v>
      </c>
      <c r="B218" s="18" t="s">
        <v>5</v>
      </c>
      <c r="C218" s="18" t="s">
        <v>513</v>
      </c>
      <c r="E218" t="str">
        <f t="shared" si="37"/>
        <v xml:space="preserve">/// &lt;summary&gt;
/// Дата окончания срока действия заявки
/// &lt;/summary&gt;
</v>
      </c>
      <c r="F218" s="1" t="s">
        <v>0</v>
      </c>
      <c r="G218" s="27" t="s">
        <v>29</v>
      </c>
      <c r="H218" t="str">
        <f t="shared" si="38"/>
        <v>expiry</v>
      </c>
      <c r="I218" t="s">
        <v>39</v>
      </c>
    </row>
    <row r="219" spans="1:9" ht="15" thickBot="1" x14ac:dyDescent="0.35">
      <c r="A219" s="18" t="s">
        <v>14</v>
      </c>
      <c r="B219" s="18" t="s">
        <v>11</v>
      </c>
      <c r="C219" s="18" t="s">
        <v>13</v>
      </c>
      <c r="E219" t="str">
        <f t="shared" si="37"/>
        <v xml:space="preserve">/// &lt;summary&gt;
/// Код бумаги заявки
/// &lt;/summary&gt;
</v>
      </c>
      <c r="F219" s="1" t="s">
        <v>0</v>
      </c>
      <c r="G219" t="s">
        <v>61</v>
      </c>
      <c r="H219" t="str">
        <f t="shared" si="38"/>
        <v>sec_code</v>
      </c>
      <c r="I219" t="s">
        <v>39</v>
      </c>
    </row>
    <row r="220" spans="1:9" ht="19.8" thickBot="1" x14ac:dyDescent="0.35">
      <c r="A220" s="18" t="s">
        <v>12</v>
      </c>
      <c r="B220" s="18" t="s">
        <v>11</v>
      </c>
      <c r="C220" s="18" t="s">
        <v>514</v>
      </c>
      <c r="E220" t="str">
        <f t="shared" si="37"/>
        <v xml:space="preserve">/// &lt;summary&gt;
/// Код класса заявки
/// &lt;/summary&gt;
</v>
      </c>
      <c r="F220" s="1" t="s">
        <v>0</v>
      </c>
      <c r="G220" t="s">
        <v>61</v>
      </c>
      <c r="H220" t="str">
        <f t="shared" si="38"/>
        <v>class_code</v>
      </c>
      <c r="I220" t="s">
        <v>39</v>
      </c>
    </row>
    <row r="221" spans="1:9" ht="15" thickBot="1" x14ac:dyDescent="0.35">
      <c r="A221" s="18" t="s">
        <v>9</v>
      </c>
      <c r="B221" s="18" t="s">
        <v>8</v>
      </c>
      <c r="C221" s="5" t="s">
        <v>515</v>
      </c>
      <c r="E221" t="str">
        <f t="shared" si="37"/>
        <v xml:space="preserve">/// &lt;summary&gt;
/// Дата и время
/// &lt;/summary&gt;
</v>
      </c>
      <c r="F221" s="1" t="s">
        <v>0</v>
      </c>
      <c r="G221" t="s">
        <v>62</v>
      </c>
      <c r="H221" t="str">
        <f t="shared" si="38"/>
        <v>datetime</v>
      </c>
      <c r="I221" t="s">
        <v>39</v>
      </c>
    </row>
    <row r="222" spans="1:9" ht="29.4" thickBot="1" x14ac:dyDescent="0.35">
      <c r="A222" s="18" t="s">
        <v>516</v>
      </c>
      <c r="B222" s="18" t="s">
        <v>8</v>
      </c>
      <c r="C222" s="5" t="s">
        <v>517</v>
      </c>
      <c r="E222" t="str">
        <f t="shared" si="37"/>
        <v xml:space="preserve">/// &lt;summary&gt;
/// Дата и время снятия заявки
/// &lt;/summary&gt;
</v>
      </c>
      <c r="F222" s="1" t="s">
        <v>0</v>
      </c>
      <c r="G222" t="s">
        <v>62</v>
      </c>
      <c r="H222" t="str">
        <f t="shared" si="38"/>
        <v>withdraw_datetime</v>
      </c>
      <c r="I222" t="s">
        <v>39</v>
      </c>
    </row>
    <row r="223" spans="1:9" ht="48.6" thickBot="1" x14ac:dyDescent="0.35">
      <c r="A223" s="18" t="s">
        <v>518</v>
      </c>
      <c r="B223" s="18" t="s">
        <v>11</v>
      </c>
      <c r="C223" s="18" t="s">
        <v>519</v>
      </c>
      <c r="E223" t="str">
        <f t="shared" si="37"/>
        <v xml:space="preserve">/// &lt;summary&gt;
/// Идентификатор расчетного счета/кода в клиринговой организации
/// &lt;/summary&gt;
</v>
      </c>
      <c r="F223" s="1" t="s">
        <v>0</v>
      </c>
      <c r="G223" t="s">
        <v>61</v>
      </c>
      <c r="H223" t="str">
        <f t="shared" si="38"/>
        <v>bank_acc_id</v>
      </c>
      <c r="I223" t="s">
        <v>39</v>
      </c>
    </row>
    <row r="224" spans="1:9" ht="57.6" x14ac:dyDescent="0.3">
      <c r="A224" s="24" t="s">
        <v>520</v>
      </c>
      <c r="B224" s="24" t="s">
        <v>5</v>
      </c>
      <c r="C224" s="17" t="s">
        <v>544</v>
      </c>
      <c r="E224" t="str">
        <f t="shared" si="37"/>
        <v xml:space="preserve">/// &lt;summary&gt;
/// Способ указания объема заявки. Возможные значения: «0» – по количеству, «1» – по объему
/// &lt;/summary&gt;
</v>
      </c>
      <c r="F224" s="1" t="s">
        <v>0</v>
      </c>
      <c r="G224" t="s">
        <v>63</v>
      </c>
      <c r="H224" t="str">
        <f t="shared" si="38"/>
        <v>value_entry_type</v>
      </c>
      <c r="I224" t="s">
        <v>39</v>
      </c>
    </row>
    <row r="225" spans="1:9" ht="19.8" thickBot="1" x14ac:dyDescent="0.35">
      <c r="A225" s="18" t="s">
        <v>16</v>
      </c>
      <c r="B225" s="18" t="s">
        <v>521</v>
      </c>
      <c r="C225" s="18" t="s">
        <v>522</v>
      </c>
      <c r="E225" t="str">
        <f t="shared" si="37"/>
        <v xml:space="preserve">/// &lt;summary&gt;
/// Срок РЕПО, в календарных днях
/// &lt;/summary&gt;
</v>
      </c>
      <c r="F225" s="1" t="s">
        <v>0</v>
      </c>
      <c r="G225" t="s">
        <v>29</v>
      </c>
      <c r="H225" t="str">
        <f t="shared" si="38"/>
        <v>repoterm</v>
      </c>
      <c r="I225" t="s">
        <v>39</v>
      </c>
    </row>
    <row r="226" spans="1:9" ht="39" thickBot="1" x14ac:dyDescent="0.35">
      <c r="A226" s="18" t="s">
        <v>20</v>
      </c>
      <c r="B226" s="18" t="s">
        <v>5</v>
      </c>
      <c r="C226" s="18" t="s">
        <v>523</v>
      </c>
      <c r="E226" t="str">
        <f t="shared" si="37"/>
        <v xml:space="preserve">/// &lt;summary&gt;
/// Сумма РЕПО на текущую дату. Отображается с точностью 2 знака
/// &lt;/summary&gt;
</v>
      </c>
      <c r="F226" s="1" t="s">
        <v>0</v>
      </c>
      <c r="G226" t="s">
        <v>29</v>
      </c>
      <c r="H226" t="str">
        <f t="shared" si="38"/>
        <v>repovalue</v>
      </c>
      <c r="I226" t="s">
        <v>39</v>
      </c>
    </row>
    <row r="227" spans="1:9" ht="39" thickBot="1" x14ac:dyDescent="0.35">
      <c r="A227" s="18" t="s">
        <v>18</v>
      </c>
      <c r="B227" s="18" t="s">
        <v>5</v>
      </c>
      <c r="C227" s="18" t="s">
        <v>524</v>
      </c>
      <c r="E227" t="str">
        <f t="shared" si="37"/>
        <v xml:space="preserve">/// &lt;summary&gt;
/// Объём сделки выкупа РЕПО. Отображается с точностью 2 знака
/// &lt;/summary&gt;
</v>
      </c>
      <c r="F227" s="1" t="s">
        <v>0</v>
      </c>
      <c r="G227" t="s">
        <v>29</v>
      </c>
      <c r="H227" t="str">
        <f t="shared" si="38"/>
        <v>repo2value</v>
      </c>
      <c r="I227" t="s">
        <v>39</v>
      </c>
    </row>
    <row r="228" spans="1:9" ht="125.4" thickBot="1" x14ac:dyDescent="0.35">
      <c r="A228" s="18" t="s">
        <v>525</v>
      </c>
      <c r="B228" s="18" t="s">
        <v>5</v>
      </c>
      <c r="C228" s="18" t="s">
        <v>526</v>
      </c>
      <c r="E228" t="str">
        <f t="shared" si="37"/>
        <v xml:space="preserve">/// &lt;summary&gt;
/// Остаток суммы РЕПО за вычетом суммы привлеченных или предоставленных по сделке РЕПО денежных средств в неисполненной части заявки, по состоянию на текущую дату. Отображается с точностью 2 знака
/// &lt;/summary&gt;
</v>
      </c>
      <c r="F228" s="1" t="s">
        <v>0</v>
      </c>
      <c r="G228" t="s">
        <v>29</v>
      </c>
      <c r="H228" t="str">
        <f t="shared" si="38"/>
        <v>repo_value_balance</v>
      </c>
      <c r="I228" t="s">
        <v>39</v>
      </c>
    </row>
    <row r="229" spans="1:9" ht="19.8" thickBot="1" x14ac:dyDescent="0.35">
      <c r="A229" s="18" t="s">
        <v>527</v>
      </c>
      <c r="B229" s="18" t="s">
        <v>528</v>
      </c>
      <c r="C229" s="18" t="s">
        <v>529</v>
      </c>
      <c r="E229" t="str">
        <f t="shared" si="37"/>
        <v xml:space="preserve">/// &lt;summary&gt;
/// Начальный дисконт, в %
/// &lt;/summary&gt;
</v>
      </c>
      <c r="F229" s="1" t="s">
        <v>0</v>
      </c>
      <c r="G229" t="s">
        <v>29</v>
      </c>
      <c r="H229" t="str">
        <f t="shared" si="38"/>
        <v>start_discount</v>
      </c>
      <c r="I229" t="s">
        <v>39</v>
      </c>
    </row>
    <row r="230" spans="1:9" ht="29.4" thickBot="1" x14ac:dyDescent="0.35">
      <c r="A230" s="18" t="s">
        <v>530</v>
      </c>
      <c r="B230" s="18" t="s">
        <v>11</v>
      </c>
      <c r="C230" s="18" t="s">
        <v>531</v>
      </c>
      <c r="E230" t="str">
        <f t="shared" si="37"/>
        <v xml:space="preserve">/// &lt;summary&gt;
/// Причина отклонения заявки брокером
/// &lt;/summary&gt;
</v>
      </c>
      <c r="F230" s="1" t="s">
        <v>0</v>
      </c>
      <c r="G230" t="s">
        <v>61</v>
      </c>
      <c r="H230" t="str">
        <f t="shared" si="38"/>
        <v>reject_reason</v>
      </c>
      <c r="I230" t="s">
        <v>39</v>
      </c>
    </row>
    <row r="231" spans="1:9" ht="58.2" thickBot="1" x14ac:dyDescent="0.35">
      <c r="A231" s="18" t="s">
        <v>532</v>
      </c>
      <c r="B231" s="18" t="s">
        <v>5</v>
      </c>
      <c r="C231" s="18" t="s">
        <v>533</v>
      </c>
      <c r="E231" t="str">
        <f t="shared" si="37"/>
        <v xml:space="preserve">/// &lt;summary&gt;
/// Битовое поле для получения специфических параметров с западных площадок
/// &lt;/summary&gt;
</v>
      </c>
      <c r="F231" s="1" t="s">
        <v>0</v>
      </c>
      <c r="G231" t="s">
        <v>63</v>
      </c>
      <c r="H231" t="str">
        <f t="shared" si="38"/>
        <v>ext_order_flags</v>
      </c>
      <c r="I231" t="s">
        <v>39</v>
      </c>
    </row>
    <row r="232" spans="1:9" ht="115.8" thickBot="1" x14ac:dyDescent="0.35">
      <c r="A232" s="18" t="s">
        <v>534</v>
      </c>
      <c r="B232" s="18" t="s">
        <v>521</v>
      </c>
      <c r="C232" s="18" t="s">
        <v>535</v>
      </c>
      <c r="E232" t="str">
        <f t="shared" si="37"/>
        <v xml:space="preserve">/// &lt;summary&gt;
/// Минимально допустимое количество, которое можно указать в заявке по данному инструменту. Если имеет значение «0», значит ограничение по количеству не задано
/// &lt;/summary&gt;
</v>
      </c>
      <c r="F232" s="1" t="s">
        <v>0</v>
      </c>
      <c r="G232" t="s">
        <v>63</v>
      </c>
      <c r="H232" t="str">
        <f t="shared" si="38"/>
        <v>min_qty </v>
      </c>
      <c r="I232" t="s">
        <v>39</v>
      </c>
    </row>
    <row r="233" spans="1:9" ht="58.2" thickBot="1" x14ac:dyDescent="0.35">
      <c r="A233" s="18" t="s">
        <v>536</v>
      </c>
      <c r="B233" s="18" t="s">
        <v>5</v>
      </c>
      <c r="C233" s="18" t="s">
        <v>537</v>
      </c>
      <c r="E233" t="str">
        <f t="shared" si="37"/>
        <v xml:space="preserve">/// &lt;summary&gt;
/// Тип исполнения заявки. Если имеет значение «0», значит значение не задано
/// &lt;/summary&gt;
</v>
      </c>
      <c r="F233" s="1" t="s">
        <v>0</v>
      </c>
      <c r="G233" t="s">
        <v>63</v>
      </c>
      <c r="H233" t="str">
        <f t="shared" si="38"/>
        <v>exec_type</v>
      </c>
      <c r="I233" t="s">
        <v>39</v>
      </c>
    </row>
    <row r="234" spans="1:9" ht="87" thickBot="1" x14ac:dyDescent="0.35">
      <c r="A234" s="18" t="s">
        <v>538</v>
      </c>
      <c r="B234" s="18" t="s">
        <v>5</v>
      </c>
      <c r="C234" s="18" t="s">
        <v>539</v>
      </c>
      <c r="E234" t="str">
        <f t="shared" si="37"/>
        <v xml:space="preserve">/// &lt;summary&gt;
/// Поле для получения параметров по западным площадкам. Если имеет значение «0», значит значение не задано
/// &lt;/summary&gt;
</v>
      </c>
      <c r="F234" s="1" t="s">
        <v>0</v>
      </c>
      <c r="G234" t="s">
        <v>63</v>
      </c>
      <c r="H234" t="str">
        <f t="shared" si="38"/>
        <v>side_qualifier</v>
      </c>
      <c r="I234" t="s">
        <v>39</v>
      </c>
    </row>
    <row r="235" spans="1:9" ht="87" thickBot="1" x14ac:dyDescent="0.35">
      <c r="A235" s="18" t="s">
        <v>540</v>
      </c>
      <c r="B235" s="18" t="s">
        <v>5</v>
      </c>
      <c r="C235" s="18" t="s">
        <v>539</v>
      </c>
      <c r="E235" t="str">
        <f t="shared" si="37"/>
        <v xml:space="preserve">/// &lt;summary&gt;
/// Поле для получения параметров по западным площадкам. Если имеет значение «0», значит значение не задано
/// &lt;/summary&gt;
</v>
      </c>
      <c r="F235" s="1" t="s">
        <v>0</v>
      </c>
      <c r="G235" t="s">
        <v>63</v>
      </c>
      <c r="H235" t="str">
        <f t="shared" si="38"/>
        <v>acnt_type</v>
      </c>
      <c r="I235" t="s">
        <v>39</v>
      </c>
    </row>
    <row r="236" spans="1:9" ht="87" thickBot="1" x14ac:dyDescent="0.35">
      <c r="A236" s="18" t="s">
        <v>541</v>
      </c>
      <c r="B236" s="18" t="s">
        <v>5</v>
      </c>
      <c r="C236" s="18" t="s">
        <v>542</v>
      </c>
      <c r="E236" t="str">
        <f t="shared" si="37"/>
        <v xml:space="preserve">/// &lt;summary&gt;
/// Поле для получения параметров по западным площадкам. Если имеет значение «0», значит значение не задано
/// &lt;/summary&gt;
</v>
      </c>
      <c r="F236" s="1" t="s">
        <v>0</v>
      </c>
      <c r="G236" t="s">
        <v>63</v>
      </c>
      <c r="H236" t="str">
        <f t="shared" si="38"/>
        <v>capacity</v>
      </c>
      <c r="I236" t="s">
        <v>39</v>
      </c>
    </row>
    <row r="237" spans="1:9" ht="87" thickBot="1" x14ac:dyDescent="0.35">
      <c r="A237" s="18" t="s">
        <v>543</v>
      </c>
      <c r="B237" s="18" t="s">
        <v>5</v>
      </c>
      <c r="C237" s="18" t="s">
        <v>542</v>
      </c>
      <c r="E237" t="str">
        <f t="shared" si="37"/>
        <v xml:space="preserve">/// &lt;summary&gt;
/// Поле для получения параметров по западным площадкам. Если имеет значение «0», значит значение не задано
/// &lt;/summary&gt;
</v>
      </c>
      <c r="F237" s="1" t="s">
        <v>0</v>
      </c>
      <c r="G237" t="s">
        <v>63</v>
      </c>
      <c r="H237" t="str">
        <f t="shared" si="38"/>
        <v>passive_only_order</v>
      </c>
      <c r="I237" t="s">
        <v>39</v>
      </c>
    </row>
    <row r="241" spans="1:9" ht="22.2" x14ac:dyDescent="0.3">
      <c r="A241" s="11" t="s">
        <v>545</v>
      </c>
    </row>
    <row r="242" spans="1:9" x14ac:dyDescent="0.3">
      <c r="A242" s="12" t="s">
        <v>546</v>
      </c>
    </row>
    <row r="243" spans="1:9" ht="29.4" thickBot="1" x14ac:dyDescent="0.35">
      <c r="A243" s="10" t="s">
        <v>103</v>
      </c>
      <c r="B243" s="10" t="s">
        <v>104</v>
      </c>
      <c r="C243" s="10" t="s">
        <v>105</v>
      </c>
    </row>
    <row r="244" spans="1:9" ht="20.399999999999999" thickTop="1" thickBot="1" x14ac:dyDescent="0.35">
      <c r="A244" s="18" t="s">
        <v>41</v>
      </c>
      <c r="B244" s="18" t="s">
        <v>5</v>
      </c>
      <c r="C244" s="18" t="s">
        <v>40</v>
      </c>
      <c r="E244" t="str">
        <f t="shared" ref="E244" si="39">"/// &lt;summary&gt;
/// " &amp; C244 &amp; "
/// &lt;/summary&gt;
"</f>
        <v xml:space="preserve">/// &lt;summary&gt;
/// Номер сделки в торговой системе
/// &lt;/summary&gt;
</v>
      </c>
      <c r="F244" s="1" t="s">
        <v>0</v>
      </c>
      <c r="G244" t="s">
        <v>32</v>
      </c>
      <c r="H244" t="str">
        <f t="shared" ref="H244" si="40">A244</f>
        <v>trade_num</v>
      </c>
      <c r="I244" t="s">
        <v>39</v>
      </c>
    </row>
    <row r="245" spans="1:9" ht="19.8" thickBot="1" x14ac:dyDescent="0.35">
      <c r="A245" s="18" t="s">
        <v>259</v>
      </c>
      <c r="B245" s="18" t="s">
        <v>5</v>
      </c>
      <c r="C245" s="18" t="s">
        <v>498</v>
      </c>
      <c r="E245" t="str">
        <f t="shared" ref="E245:E282" si="41">"/// &lt;summary&gt;
/// " &amp; C245 &amp; "
/// &lt;/summary&gt;
"</f>
        <v xml:space="preserve">/// &lt;summary&gt;
/// Номер заявки в торговой системе
/// &lt;/summary&gt;
</v>
      </c>
      <c r="F245" s="1" t="s">
        <v>0</v>
      </c>
      <c r="G245" t="s">
        <v>32</v>
      </c>
      <c r="H245" t="str">
        <f t="shared" ref="H245:H282" si="42">A245</f>
        <v>order_num</v>
      </c>
      <c r="I245" t="s">
        <v>39</v>
      </c>
    </row>
    <row r="246" spans="1:9" ht="39" thickBot="1" x14ac:dyDescent="0.35">
      <c r="A246" s="18" t="s">
        <v>264</v>
      </c>
      <c r="B246" s="18" t="s">
        <v>11</v>
      </c>
      <c r="C246" s="18" t="s">
        <v>499</v>
      </c>
      <c r="E246" t="str">
        <f t="shared" si="41"/>
        <v xml:space="preserve">/// &lt;summary&gt;
/// Комментарий, обычно: &lt;код клиента&gt;/&lt;номер поручения&gt;
/// &lt;/summary&gt;
</v>
      </c>
      <c r="F246" s="1" t="s">
        <v>0</v>
      </c>
      <c r="G246" t="s">
        <v>61</v>
      </c>
      <c r="H246" t="str">
        <f t="shared" si="42"/>
        <v>brokerref</v>
      </c>
      <c r="I246" t="s">
        <v>39</v>
      </c>
    </row>
    <row r="247" spans="1:9" ht="19.8" thickBot="1" x14ac:dyDescent="0.35">
      <c r="A247" s="18" t="s">
        <v>500</v>
      </c>
      <c r="B247" s="18" t="s">
        <v>11</v>
      </c>
      <c r="C247" s="18" t="s">
        <v>501</v>
      </c>
      <c r="E247" t="str">
        <f t="shared" si="41"/>
        <v xml:space="preserve">/// &lt;summary&gt;
/// Идентификатор трейдера
/// &lt;/summary&gt;
</v>
      </c>
      <c r="F247" s="1" t="s">
        <v>0</v>
      </c>
      <c r="G247" t="s">
        <v>61</v>
      </c>
      <c r="H247" t="str">
        <f t="shared" si="42"/>
        <v>userid</v>
      </c>
      <c r="I247" t="s">
        <v>39</v>
      </c>
    </row>
    <row r="248" spans="1:9" ht="19.8" thickBot="1" x14ac:dyDescent="0.35">
      <c r="A248" s="18" t="s">
        <v>92</v>
      </c>
      <c r="B248" s="18" t="s">
        <v>11</v>
      </c>
      <c r="C248" s="18" t="s">
        <v>547</v>
      </c>
      <c r="E248" t="str">
        <f t="shared" si="41"/>
        <v xml:space="preserve">/// &lt;summary&gt;
/// Идентификатор дилера
/// &lt;/summary&gt;
</v>
      </c>
      <c r="F248" s="1" t="s">
        <v>0</v>
      </c>
      <c r="G248" t="s">
        <v>61</v>
      </c>
      <c r="H248" t="str">
        <f t="shared" si="42"/>
        <v>firmid</v>
      </c>
      <c r="I248" t="s">
        <v>39</v>
      </c>
    </row>
    <row r="249" spans="1:9" ht="15" thickBot="1" x14ac:dyDescent="0.35">
      <c r="A249" s="18" t="s">
        <v>263</v>
      </c>
      <c r="B249" s="18" t="s">
        <v>11</v>
      </c>
      <c r="C249" s="18" t="s">
        <v>250</v>
      </c>
      <c r="E249" t="str">
        <f t="shared" si="41"/>
        <v xml:space="preserve">/// &lt;summary&gt;
/// Торговый счет
/// &lt;/summary&gt;
</v>
      </c>
      <c r="F249" s="1" t="s">
        <v>0</v>
      </c>
      <c r="G249" t="s">
        <v>61</v>
      </c>
      <c r="H249" t="str">
        <f t="shared" si="42"/>
        <v>account</v>
      </c>
      <c r="I249" t="s">
        <v>39</v>
      </c>
    </row>
    <row r="250" spans="1:9" ht="15" thickBot="1" x14ac:dyDescent="0.35">
      <c r="A250" s="18" t="s">
        <v>36</v>
      </c>
      <c r="B250" s="18" t="s">
        <v>5</v>
      </c>
      <c r="C250" s="18" t="s">
        <v>35</v>
      </c>
      <c r="E250" t="str">
        <f t="shared" si="41"/>
        <v xml:space="preserve">/// &lt;summary&gt;
/// Цена
/// &lt;/summary&gt;
</v>
      </c>
      <c r="F250" s="1" t="s">
        <v>0</v>
      </c>
      <c r="G250" t="s">
        <v>29</v>
      </c>
      <c r="H250" t="str">
        <f t="shared" si="42"/>
        <v>price</v>
      </c>
      <c r="I250" t="s">
        <v>39</v>
      </c>
    </row>
    <row r="251" spans="1:9" ht="29.4" thickBot="1" x14ac:dyDescent="0.35">
      <c r="A251" s="18" t="s">
        <v>34</v>
      </c>
      <c r="B251" s="18" t="s">
        <v>5</v>
      </c>
      <c r="C251" s="18" t="s">
        <v>33</v>
      </c>
      <c r="E251" t="str">
        <f t="shared" si="41"/>
        <v xml:space="preserve">/// &lt;summary&gt;
/// Количество бумаг в последней сделке в лотах
/// &lt;/summary&gt;
</v>
      </c>
      <c r="F251" s="1" t="s">
        <v>0</v>
      </c>
      <c r="G251" t="s">
        <v>63</v>
      </c>
      <c r="H251" t="str">
        <f t="shared" si="42"/>
        <v>qty</v>
      </c>
      <c r="I251" t="s">
        <v>39</v>
      </c>
    </row>
    <row r="252" spans="1:9" ht="19.8" thickBot="1" x14ac:dyDescent="0.35">
      <c r="A252" s="18" t="s">
        <v>31</v>
      </c>
      <c r="B252" s="18" t="s">
        <v>5</v>
      </c>
      <c r="C252" s="18" t="s">
        <v>30</v>
      </c>
      <c r="E252" t="str">
        <f t="shared" si="41"/>
        <v xml:space="preserve">/// &lt;summary&gt;
/// Объем в денежных средствах
/// &lt;/summary&gt;
</v>
      </c>
      <c r="F252" s="1" t="s">
        <v>0</v>
      </c>
      <c r="G252" t="s">
        <v>29</v>
      </c>
      <c r="H252" t="str">
        <f t="shared" si="42"/>
        <v>value</v>
      </c>
      <c r="I252" t="s">
        <v>39</v>
      </c>
    </row>
    <row r="253" spans="1:9" ht="19.8" thickBot="1" x14ac:dyDescent="0.35">
      <c r="A253" s="18" t="s">
        <v>28</v>
      </c>
      <c r="B253" s="18" t="s">
        <v>5</v>
      </c>
      <c r="C253" s="18" t="s">
        <v>27</v>
      </c>
      <c r="E253" t="str">
        <f t="shared" si="41"/>
        <v xml:space="preserve">/// &lt;summary&gt;
/// Накопленный купонный доход
/// &lt;/summary&gt;
</v>
      </c>
      <c r="F253" s="1" t="s">
        <v>0</v>
      </c>
      <c r="G253" t="s">
        <v>29</v>
      </c>
      <c r="H253" t="str">
        <f t="shared" si="42"/>
        <v>accruedint</v>
      </c>
      <c r="I253" t="s">
        <v>39</v>
      </c>
    </row>
    <row r="254" spans="1:9" ht="15" thickBot="1" x14ac:dyDescent="0.35">
      <c r="A254" s="18" t="s">
        <v>26</v>
      </c>
      <c r="B254" s="18" t="s">
        <v>5</v>
      </c>
      <c r="C254" s="18" t="s">
        <v>25</v>
      </c>
      <c r="E254" t="str">
        <f t="shared" si="41"/>
        <v xml:space="preserve">/// &lt;summary&gt;
/// Доходность
/// &lt;/summary&gt;
</v>
      </c>
      <c r="F254" s="1" t="s">
        <v>0</v>
      </c>
      <c r="G254" t="s">
        <v>29</v>
      </c>
      <c r="H254" t="str">
        <f t="shared" si="42"/>
        <v>yield</v>
      </c>
      <c r="I254" t="s">
        <v>39</v>
      </c>
    </row>
    <row r="255" spans="1:9" ht="15" thickBot="1" x14ac:dyDescent="0.35">
      <c r="A255" s="18" t="s">
        <v>24</v>
      </c>
      <c r="B255" s="18" t="s">
        <v>11</v>
      </c>
      <c r="C255" s="18" t="s">
        <v>23</v>
      </c>
      <c r="E255" t="str">
        <f t="shared" si="41"/>
        <v xml:space="preserve">/// &lt;summary&gt;
/// Код расчетов
/// &lt;/summary&gt;
</v>
      </c>
      <c r="F255" s="1" t="s">
        <v>0</v>
      </c>
      <c r="G255" t="s">
        <v>61</v>
      </c>
      <c r="H255" t="str">
        <f t="shared" si="42"/>
        <v>settlecode</v>
      </c>
      <c r="I255" t="s">
        <v>39</v>
      </c>
    </row>
    <row r="256" spans="1:9" ht="19.8" thickBot="1" x14ac:dyDescent="0.35">
      <c r="A256" s="18" t="s">
        <v>548</v>
      </c>
      <c r="B256" s="18" t="s">
        <v>11</v>
      </c>
      <c r="C256" s="18" t="s">
        <v>549</v>
      </c>
      <c r="E256" t="str">
        <f t="shared" si="41"/>
        <v xml:space="preserve">/// &lt;summary&gt;
/// Код фирмы партнера
/// &lt;/summary&gt;
</v>
      </c>
      <c r="F256" s="1" t="s">
        <v>0</v>
      </c>
      <c r="G256" t="s">
        <v>61</v>
      </c>
      <c r="H256" t="str">
        <f t="shared" si="42"/>
        <v>cpfirmid</v>
      </c>
      <c r="I256" t="s">
        <v>39</v>
      </c>
    </row>
    <row r="257" spans="1:9" ht="43.8" thickBot="1" x14ac:dyDescent="0.35">
      <c r="A257" s="18" t="s">
        <v>38</v>
      </c>
      <c r="B257" s="18" t="s">
        <v>5</v>
      </c>
      <c r="C257" s="5" t="s">
        <v>37</v>
      </c>
      <c r="E257" t="str">
        <f t="shared" si="41"/>
        <v xml:space="preserve">/// &lt;summary&gt;
/// Набор битовых флагов
/// &lt;/summary&gt;
</v>
      </c>
      <c r="F257" s="1" t="s">
        <v>0</v>
      </c>
      <c r="G257" t="s">
        <v>597</v>
      </c>
      <c r="H257" t="str">
        <f t="shared" si="42"/>
        <v>flags</v>
      </c>
      <c r="I257" t="s">
        <v>39</v>
      </c>
    </row>
    <row r="258" spans="1:9" ht="15" thickBot="1" x14ac:dyDescent="0.35">
      <c r="A258" s="18" t="s">
        <v>504</v>
      </c>
      <c r="B258" s="18" t="s">
        <v>5</v>
      </c>
      <c r="C258" s="18" t="s">
        <v>505</v>
      </c>
      <c r="E258" t="str">
        <f t="shared" si="41"/>
        <v xml:space="preserve">/// &lt;summary&gt;
/// Цена выкупа
/// &lt;/summary&gt;
</v>
      </c>
      <c r="F258" s="1" t="s">
        <v>0</v>
      </c>
      <c r="G258" t="s">
        <v>29</v>
      </c>
      <c r="H258" t="str">
        <f t="shared" si="42"/>
        <v>price2</v>
      </c>
      <c r="I258" t="s">
        <v>39</v>
      </c>
    </row>
    <row r="259" spans="1:9" ht="15" thickBot="1" x14ac:dyDescent="0.35">
      <c r="A259" s="18" t="s">
        <v>22</v>
      </c>
      <c r="B259" s="18" t="s">
        <v>5</v>
      </c>
      <c r="C259" s="18" t="s">
        <v>21</v>
      </c>
      <c r="E259" t="str">
        <f t="shared" si="41"/>
        <v xml:space="preserve">/// &lt;summary&gt;
/// Ставка РЕПО (%)
/// &lt;/summary&gt;
</v>
      </c>
      <c r="F259" s="1" t="s">
        <v>0</v>
      </c>
      <c r="G259" t="s">
        <v>29</v>
      </c>
      <c r="H259" t="str">
        <f t="shared" si="42"/>
        <v>reporate</v>
      </c>
      <c r="I259" t="s">
        <v>39</v>
      </c>
    </row>
    <row r="260" spans="1:9" ht="19.8" thickBot="1" x14ac:dyDescent="0.35">
      <c r="A260" s="18" t="s">
        <v>175</v>
      </c>
      <c r="B260" s="18" t="s">
        <v>11</v>
      </c>
      <c r="C260" s="18" t="s">
        <v>176</v>
      </c>
      <c r="E260" t="str">
        <f t="shared" si="41"/>
        <v xml:space="preserve">/// &lt;summary&gt;
/// Код клиента
/// &lt;/summary&gt;
</v>
      </c>
      <c r="F260" s="1" t="s">
        <v>0</v>
      </c>
      <c r="G260" t="s">
        <v>61</v>
      </c>
      <c r="H260" t="str">
        <f t="shared" si="42"/>
        <v>client_code</v>
      </c>
      <c r="I260" t="s">
        <v>39</v>
      </c>
    </row>
    <row r="261" spans="1:9" ht="19.8" thickBot="1" x14ac:dyDescent="0.35">
      <c r="A261" s="18" t="s">
        <v>550</v>
      </c>
      <c r="B261" s="18" t="s">
        <v>5</v>
      </c>
      <c r="C261" s="18" t="s">
        <v>551</v>
      </c>
      <c r="E261" t="str">
        <f t="shared" si="41"/>
        <v xml:space="preserve">/// &lt;summary&gt;
/// Доход (%) на дату выкупа
/// &lt;/summary&gt;
</v>
      </c>
      <c r="F261" s="1" t="s">
        <v>0</v>
      </c>
      <c r="G261" t="s">
        <v>29</v>
      </c>
      <c r="H261" t="str">
        <f t="shared" si="42"/>
        <v>accrued2</v>
      </c>
      <c r="I261" t="s">
        <v>39</v>
      </c>
    </row>
    <row r="262" spans="1:9" ht="15" thickBot="1" x14ac:dyDescent="0.35">
      <c r="A262" s="18" t="s">
        <v>20</v>
      </c>
      <c r="B262" s="18" t="s">
        <v>5</v>
      </c>
      <c r="C262" s="18" t="s">
        <v>19</v>
      </c>
      <c r="E262" t="str">
        <f t="shared" si="41"/>
        <v xml:space="preserve">/// &lt;summary&gt;
/// Сумма РЕПО
/// &lt;/summary&gt;
</v>
      </c>
      <c r="F262" s="1" t="s">
        <v>0</v>
      </c>
      <c r="G262" t="s">
        <v>29</v>
      </c>
      <c r="H262" t="str">
        <f t="shared" si="42"/>
        <v>repovalue</v>
      </c>
      <c r="I262" t="s">
        <v>39</v>
      </c>
    </row>
    <row r="263" spans="1:9" ht="19.8" thickBot="1" x14ac:dyDescent="0.35">
      <c r="A263" s="18" t="s">
        <v>18</v>
      </c>
      <c r="B263" s="18" t="s">
        <v>5</v>
      </c>
      <c r="C263" s="18" t="s">
        <v>17</v>
      </c>
      <c r="E263" t="str">
        <f t="shared" si="41"/>
        <v xml:space="preserve">/// &lt;summary&gt;
/// Объем выкупа РЕПО
/// &lt;/summary&gt;
</v>
      </c>
      <c r="F263" s="1" t="s">
        <v>0</v>
      </c>
      <c r="G263" t="s">
        <v>29</v>
      </c>
      <c r="H263" t="str">
        <f t="shared" si="42"/>
        <v>repo2value</v>
      </c>
      <c r="I263" t="s">
        <v>39</v>
      </c>
    </row>
    <row r="264" spans="1:9" ht="19.8" thickBot="1" x14ac:dyDescent="0.35">
      <c r="A264" s="18" t="s">
        <v>527</v>
      </c>
      <c r="B264" s="18" t="s">
        <v>5</v>
      </c>
      <c r="C264" s="18" t="s">
        <v>552</v>
      </c>
      <c r="E264" t="str">
        <f t="shared" si="41"/>
        <v xml:space="preserve">/// &lt;summary&gt;
/// Начальный дисконт (%)
/// &lt;/summary&gt;
</v>
      </c>
      <c r="F264" s="1" t="s">
        <v>0</v>
      </c>
      <c r="G264" t="s">
        <v>29</v>
      </c>
      <c r="H264" t="str">
        <f t="shared" si="42"/>
        <v>start_discount</v>
      </c>
      <c r="I264" t="s">
        <v>39</v>
      </c>
    </row>
    <row r="265" spans="1:9" ht="19.8" thickBot="1" x14ac:dyDescent="0.35">
      <c r="A265" s="18" t="s">
        <v>553</v>
      </c>
      <c r="B265" s="18" t="s">
        <v>5</v>
      </c>
      <c r="C265" s="18" t="s">
        <v>554</v>
      </c>
      <c r="E265" t="str">
        <f t="shared" si="41"/>
        <v xml:space="preserve">/// &lt;summary&gt;
/// Нижний дисконт (%)
/// &lt;/summary&gt;
</v>
      </c>
      <c r="F265" s="1" t="s">
        <v>0</v>
      </c>
      <c r="G265" t="s">
        <v>29</v>
      </c>
      <c r="H265" t="str">
        <f t="shared" si="42"/>
        <v>lower_discount</v>
      </c>
      <c r="I265" t="s">
        <v>39</v>
      </c>
    </row>
    <row r="266" spans="1:9" ht="19.8" thickBot="1" x14ac:dyDescent="0.35">
      <c r="A266" s="18" t="s">
        <v>555</v>
      </c>
      <c r="B266" s="18" t="s">
        <v>5</v>
      </c>
      <c r="C266" s="18" t="s">
        <v>556</v>
      </c>
      <c r="E266" t="str">
        <f t="shared" si="41"/>
        <v xml:space="preserve">/// &lt;summary&gt;
/// Верхний дисконт (%)
/// &lt;/summary&gt;
</v>
      </c>
      <c r="F266" s="1" t="s">
        <v>0</v>
      </c>
      <c r="G266" t="s">
        <v>29</v>
      </c>
      <c r="H266" t="str">
        <f t="shared" si="42"/>
        <v>upper_discount</v>
      </c>
      <c r="I266" t="s">
        <v>39</v>
      </c>
    </row>
    <row r="267" spans="1:9" ht="29.4" thickBot="1" x14ac:dyDescent="0.35">
      <c r="A267" s="18" t="s">
        <v>557</v>
      </c>
      <c r="B267" s="18" t="s">
        <v>5</v>
      </c>
      <c r="C267" s="18" t="s">
        <v>558</v>
      </c>
      <c r="E267" t="str">
        <f t="shared" si="41"/>
        <v xml:space="preserve">/// &lt;summary&gt;
/// Блокировка обеспечения («Да»/«Нет»)
/// &lt;/summary&gt;
</v>
      </c>
      <c r="F267" s="1" t="s">
        <v>0</v>
      </c>
      <c r="G267" t="s">
        <v>29</v>
      </c>
      <c r="H267" t="str">
        <f t="shared" si="42"/>
        <v>block_securities</v>
      </c>
      <c r="I267" t="s">
        <v>39</v>
      </c>
    </row>
    <row r="268" spans="1:9" ht="19.8" thickBot="1" x14ac:dyDescent="0.35">
      <c r="A268" s="18" t="s">
        <v>559</v>
      </c>
      <c r="B268" s="18" t="s">
        <v>5</v>
      </c>
      <c r="C268" s="18" t="s">
        <v>560</v>
      </c>
      <c r="E268" t="str">
        <f t="shared" si="41"/>
        <v xml:space="preserve">/// &lt;summary&gt;
/// Клиринговая комиссия (ММВБ)
/// &lt;/summary&gt;
</v>
      </c>
      <c r="F268" s="1" t="s">
        <v>0</v>
      </c>
      <c r="G268" t="s">
        <v>29</v>
      </c>
      <c r="H268" t="str">
        <f t="shared" si="42"/>
        <v>clearing_comission</v>
      </c>
      <c r="I268" t="s">
        <v>39</v>
      </c>
    </row>
    <row r="269" spans="1:9" ht="29.4" thickBot="1" x14ac:dyDescent="0.35">
      <c r="A269" s="18" t="s">
        <v>561</v>
      </c>
      <c r="B269" s="18" t="s">
        <v>5</v>
      </c>
      <c r="C269" s="18" t="s">
        <v>562</v>
      </c>
      <c r="E269" t="str">
        <f t="shared" si="41"/>
        <v xml:space="preserve">/// &lt;summary&gt;
/// Комиссия Фондовой биржи (ММВБ)
/// &lt;/summary&gt;
</v>
      </c>
      <c r="F269" s="1" t="s">
        <v>0</v>
      </c>
      <c r="G269" t="s">
        <v>29</v>
      </c>
      <c r="H269" t="str">
        <f t="shared" si="42"/>
        <v>exchange_comission</v>
      </c>
      <c r="I269" t="s">
        <v>39</v>
      </c>
    </row>
    <row r="270" spans="1:9" ht="29.4" thickBot="1" x14ac:dyDescent="0.35">
      <c r="A270" s="18" t="s">
        <v>563</v>
      </c>
      <c r="B270" s="18" t="s">
        <v>5</v>
      </c>
      <c r="C270" s="18" t="s">
        <v>564</v>
      </c>
      <c r="E270" t="str">
        <f t="shared" si="41"/>
        <v xml:space="preserve">/// &lt;summary&gt;
/// Комиссия Технического центра (ММВБ)
/// &lt;/summary&gt;
</v>
      </c>
      <c r="F270" s="1" t="s">
        <v>0</v>
      </c>
      <c r="G270" t="s">
        <v>29</v>
      </c>
      <c r="H270" t="str">
        <f t="shared" si="42"/>
        <v>tech_center_comission</v>
      </c>
      <c r="I270" t="s">
        <v>39</v>
      </c>
    </row>
    <row r="271" spans="1:9" ht="15" thickBot="1" x14ac:dyDescent="0.35">
      <c r="A271" s="18" t="s">
        <v>565</v>
      </c>
      <c r="B271" s="18" t="s">
        <v>5</v>
      </c>
      <c r="C271" s="18" t="s">
        <v>566</v>
      </c>
      <c r="E271" t="str">
        <f t="shared" si="41"/>
        <v xml:space="preserve">/// &lt;summary&gt;
/// Дата расчетов
/// &lt;/summary&gt;
</v>
      </c>
      <c r="F271" s="1" t="s">
        <v>0</v>
      </c>
      <c r="G271" t="s">
        <v>29</v>
      </c>
      <c r="H271" t="str">
        <f t="shared" si="42"/>
        <v>settle_date</v>
      </c>
      <c r="I271" t="s">
        <v>39</v>
      </c>
    </row>
    <row r="272" spans="1:9" ht="19.8" thickBot="1" x14ac:dyDescent="0.35">
      <c r="A272" s="18" t="s">
        <v>567</v>
      </c>
      <c r="B272" s="18" t="s">
        <v>11</v>
      </c>
      <c r="C272" s="18" t="s">
        <v>568</v>
      </c>
      <c r="E272" t="str">
        <f t="shared" si="41"/>
        <v xml:space="preserve">/// &lt;summary&gt;
/// Валюта расчетов
/// &lt;/summary&gt;
</v>
      </c>
      <c r="F272" s="1" t="s">
        <v>0</v>
      </c>
      <c r="G272" t="s">
        <v>61</v>
      </c>
      <c r="H272" t="str">
        <f t="shared" si="42"/>
        <v>settle_currency</v>
      </c>
      <c r="I272" t="s">
        <v>39</v>
      </c>
    </row>
    <row r="273" spans="1:9" ht="19.8" thickBot="1" x14ac:dyDescent="0.35">
      <c r="A273" s="18" t="s">
        <v>569</v>
      </c>
      <c r="B273" s="18" t="s">
        <v>11</v>
      </c>
      <c r="C273" s="18" t="s">
        <v>570</v>
      </c>
      <c r="E273" t="str">
        <f t="shared" si="41"/>
        <v xml:space="preserve">/// &lt;summary&gt;
/// Валюта
/// &lt;/summary&gt;
</v>
      </c>
      <c r="F273" s="1" t="s">
        <v>0</v>
      </c>
      <c r="G273" t="s">
        <v>61</v>
      </c>
      <c r="H273" t="str">
        <f t="shared" si="42"/>
        <v>trade_currency</v>
      </c>
      <c r="I273" t="s">
        <v>39</v>
      </c>
    </row>
    <row r="274" spans="1:9" ht="19.8" thickBot="1" x14ac:dyDescent="0.35">
      <c r="A274" s="18" t="s">
        <v>507</v>
      </c>
      <c r="B274" s="18" t="s">
        <v>11</v>
      </c>
      <c r="C274" s="18" t="s">
        <v>508</v>
      </c>
      <c r="E274" t="str">
        <f t="shared" si="41"/>
        <v xml:space="preserve">/// &lt;summary&gt;
/// Код биржи в торговой системе
/// &lt;/summary&gt;
</v>
      </c>
      <c r="F274" s="1" t="s">
        <v>0</v>
      </c>
      <c r="G274" t="s">
        <v>61</v>
      </c>
      <c r="H274" t="str">
        <f t="shared" si="42"/>
        <v>exchange_code</v>
      </c>
      <c r="I274" t="s">
        <v>39</v>
      </c>
    </row>
    <row r="275" spans="1:9" ht="19.8" thickBot="1" x14ac:dyDescent="0.35">
      <c r="A275" s="18" t="s">
        <v>571</v>
      </c>
      <c r="B275" s="18" t="s">
        <v>11</v>
      </c>
      <c r="C275" s="18" t="s">
        <v>572</v>
      </c>
      <c r="E275" t="str">
        <f t="shared" si="41"/>
        <v xml:space="preserve">/// &lt;summary&gt;
/// Идентификатор рабочей станции
/// &lt;/summary&gt;
</v>
      </c>
      <c r="F275" s="1" t="s">
        <v>0</v>
      </c>
      <c r="G275" t="s">
        <v>61</v>
      </c>
      <c r="H275" t="str">
        <f t="shared" si="42"/>
        <v>station_id</v>
      </c>
      <c r="I275" t="s">
        <v>39</v>
      </c>
    </row>
    <row r="276" spans="1:9" ht="15" thickBot="1" x14ac:dyDescent="0.35">
      <c r="A276" s="18" t="s">
        <v>14</v>
      </c>
      <c r="B276" s="18" t="s">
        <v>11</v>
      </c>
      <c r="C276" s="18" t="s">
        <v>13</v>
      </c>
      <c r="E276" t="str">
        <f t="shared" si="41"/>
        <v xml:space="preserve">/// &lt;summary&gt;
/// Код бумаги заявки
/// &lt;/summary&gt;
</v>
      </c>
      <c r="F276" s="1" t="s">
        <v>0</v>
      </c>
      <c r="G276" t="s">
        <v>61</v>
      </c>
      <c r="H276" t="str">
        <f t="shared" si="42"/>
        <v>sec_code</v>
      </c>
      <c r="I276" t="s">
        <v>39</v>
      </c>
    </row>
    <row r="277" spans="1:9" ht="19.8" thickBot="1" x14ac:dyDescent="0.35">
      <c r="A277" s="18" t="s">
        <v>12</v>
      </c>
      <c r="B277" s="18" t="s">
        <v>11</v>
      </c>
      <c r="C277" s="18" t="s">
        <v>10</v>
      </c>
      <c r="E277" t="str">
        <f t="shared" si="41"/>
        <v xml:space="preserve">/// &lt;summary&gt;
/// Код класса
/// &lt;/summary&gt;
</v>
      </c>
      <c r="F277" s="1" t="s">
        <v>0</v>
      </c>
      <c r="G277" t="s">
        <v>61</v>
      </c>
      <c r="H277" t="str">
        <f t="shared" si="42"/>
        <v>class_code</v>
      </c>
      <c r="I277" t="s">
        <v>39</v>
      </c>
    </row>
    <row r="278" spans="1:9" ht="15" thickBot="1" x14ac:dyDescent="0.35">
      <c r="A278" s="18" t="s">
        <v>9</v>
      </c>
      <c r="B278" s="18" t="s">
        <v>8</v>
      </c>
      <c r="C278" s="5" t="s">
        <v>7</v>
      </c>
      <c r="E278" t="str">
        <f t="shared" si="41"/>
        <v xml:space="preserve">/// &lt;summary&gt;
/// Дата и время 
/// &lt;/summary&gt;
</v>
      </c>
      <c r="F278" s="1" t="s">
        <v>0</v>
      </c>
      <c r="G278" t="s">
        <v>62</v>
      </c>
      <c r="H278" t="str">
        <f t="shared" si="42"/>
        <v>datetime</v>
      </c>
      <c r="I278" t="s">
        <v>39</v>
      </c>
    </row>
    <row r="279" spans="1:9" ht="48.6" thickBot="1" x14ac:dyDescent="0.35">
      <c r="A279" s="18" t="s">
        <v>518</v>
      </c>
      <c r="B279" s="18" t="s">
        <v>11</v>
      </c>
      <c r="C279" s="18" t="s">
        <v>519</v>
      </c>
      <c r="E279" t="str">
        <f t="shared" si="41"/>
        <v xml:space="preserve">/// &lt;summary&gt;
/// Идентификатор расчетного счета/кода в клиринговой организации
/// &lt;/summary&gt;
</v>
      </c>
      <c r="F279" s="1" t="s">
        <v>0</v>
      </c>
      <c r="G279" t="s">
        <v>61</v>
      </c>
      <c r="H279" t="str">
        <f t="shared" si="42"/>
        <v>bank_acc_id</v>
      </c>
      <c r="I279" t="s">
        <v>39</v>
      </c>
    </row>
    <row r="280" spans="1:9" ht="67.8" thickBot="1" x14ac:dyDescent="0.35">
      <c r="A280" s="18" t="s">
        <v>573</v>
      </c>
      <c r="B280" s="18" t="s">
        <v>5</v>
      </c>
      <c r="C280" s="18" t="s">
        <v>574</v>
      </c>
      <c r="E280" t="str">
        <f t="shared" si="41"/>
        <v xml:space="preserve">/// &lt;summary&gt;
/// Комиссия брокера. Отображается с точностью до 2 двух знаков. Поле зарезервировано для будущего использования.
/// &lt;/summary&gt;
</v>
      </c>
      <c r="F280" s="1" t="s">
        <v>0</v>
      </c>
      <c r="G280" t="s">
        <v>29</v>
      </c>
      <c r="H280" t="str">
        <f t="shared" si="42"/>
        <v>broker_comission</v>
      </c>
      <c r="I280" t="s">
        <v>39</v>
      </c>
    </row>
    <row r="281" spans="1:9" ht="48.6" thickBot="1" x14ac:dyDescent="0.35">
      <c r="A281" s="18" t="s">
        <v>575</v>
      </c>
      <c r="B281" s="18" t="s">
        <v>5</v>
      </c>
      <c r="C281" s="18" t="s">
        <v>576</v>
      </c>
      <c r="E281" t="str">
        <f t="shared" si="41"/>
        <v xml:space="preserve">/// &lt;summary&gt;
/// Номер витринной сделки в Торговой Системе для сделок РЕПО с ЦК и SWAP
/// &lt;/summary&gt;
</v>
      </c>
      <c r="F281" s="1" t="s">
        <v>0</v>
      </c>
      <c r="G281" t="s">
        <v>32</v>
      </c>
      <c r="H281" t="str">
        <f t="shared" si="42"/>
        <v>linked_trade</v>
      </c>
      <c r="I281" t="s">
        <v>39</v>
      </c>
    </row>
    <row r="282" spans="1:9" ht="67.2" x14ac:dyDescent="0.3">
      <c r="A282" s="24" t="s">
        <v>6</v>
      </c>
      <c r="B282" s="24" t="s">
        <v>5</v>
      </c>
      <c r="C282" s="17" t="s">
        <v>598</v>
      </c>
      <c r="E282" t="str">
        <f t="shared" si="41"/>
        <v xml:space="preserve">/// &lt;summary&gt;
/// Период торговой сессии. Возможные значения: «0» – Открытие; «1» – Нормальный; «2» – Закрытие
/// &lt;/summary&gt;
</v>
      </c>
      <c r="F282" s="1" t="s">
        <v>0</v>
      </c>
      <c r="G282" t="s">
        <v>63</v>
      </c>
      <c r="H282" t="str">
        <f t="shared" si="42"/>
        <v>period</v>
      </c>
      <c r="I282" t="s">
        <v>39</v>
      </c>
    </row>
  </sheetData>
  <mergeCells count="6">
    <mergeCell ref="A37:A40"/>
    <mergeCell ref="B37:B40"/>
    <mergeCell ref="A99:A101"/>
    <mergeCell ref="B99:B101"/>
    <mergeCell ref="A127:A129"/>
    <mergeCell ref="B127:B129"/>
  </mergeCells>
  <hyperlinks>
    <hyperlink ref="C23" r:id="rId1" display="mk:@MSITStore:C:\Users\Sun\MD\Markets\Quik\QLUA.chm::/ch9_4.htm"/>
    <hyperlink ref="C36" r:id="rId2" display="mk:@MSITStore:C:\Users\Sun\MD\Markets\Quik\QLUA.chm::/ch4_6_18.htm"/>
    <hyperlink ref="C199" r:id="rId3" display="mk:@MSITStore:C:\Users\Sun\MD\Markets\Quik\QLUA.chm::/ch9_1.htm"/>
    <hyperlink ref="C221" r:id="rId4" display="mk:@MSITStore:C:\Users\Sun\MD\Markets\Quik\QLUA.chm::/ch4_6_18.htm"/>
    <hyperlink ref="C222" r:id="rId5" display="mk:@MSITStore:C:\Users\Sun\MD\Markets\Quik\QLUA.chm::/ch4_6_18.htm"/>
    <hyperlink ref="C257" r:id="rId6" display="mk:@MSITStore:C:\Users\Sun\MD\Markets\Quik\QLUA.chm::/ch9_1.htm"/>
    <hyperlink ref="C278" r:id="rId7" display="mk:@MSITStore:C:\Users\Sun\MD\Markets\Quik\QLUA.chm::/ch4_6_18.htm"/>
  </hyperlinks>
  <pageMargins left="0.7" right="0.7" top="0.75" bottom="0.75" header="0.3" footer="0.3"/>
  <pageSetup paperSize="9" orientation="portrait" horizontalDpi="4294967293" verticalDpi="4294967293"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51"/>
  <sheetViews>
    <sheetView topLeftCell="A35" workbookViewId="0">
      <selection activeCell="C40" sqref="C40"/>
    </sheetView>
  </sheetViews>
  <sheetFormatPr defaultRowHeight="14.4" x14ac:dyDescent="0.3"/>
  <cols>
    <col min="1" max="1" width="20.77734375" bestFit="1" customWidth="1"/>
    <col min="5" max="5" width="17" bestFit="1" customWidth="1"/>
    <col min="6" max="6" width="20.77734375" bestFit="1" customWidth="1"/>
  </cols>
  <sheetData>
    <row r="1" spans="1:7" x14ac:dyDescent="0.3">
      <c r="A1" t="s">
        <v>64</v>
      </c>
      <c r="B1" t="s">
        <v>89</v>
      </c>
      <c r="E1" t="s">
        <v>90</v>
      </c>
      <c r="F1" t="s">
        <v>64</v>
      </c>
      <c r="G1" t="s">
        <v>91</v>
      </c>
    </row>
    <row r="2" spans="1:7" x14ac:dyDescent="0.3">
      <c r="A2" t="s">
        <v>65</v>
      </c>
      <c r="B2" t="s">
        <v>89</v>
      </c>
      <c r="E2" t="s">
        <v>90</v>
      </c>
      <c r="F2" t="s">
        <v>65</v>
      </c>
      <c r="G2" t="s">
        <v>91</v>
      </c>
    </row>
    <row r="3" spans="1:7" x14ac:dyDescent="0.3">
      <c r="A3" t="s">
        <v>66</v>
      </c>
      <c r="B3" t="s">
        <v>89</v>
      </c>
      <c r="E3" t="s">
        <v>90</v>
      </c>
      <c r="F3" t="s">
        <v>66</v>
      </c>
      <c r="G3" t="s">
        <v>91</v>
      </c>
    </row>
    <row r="4" spans="1:7" x14ac:dyDescent="0.3">
      <c r="A4" t="s">
        <v>67</v>
      </c>
      <c r="B4" t="s">
        <v>89</v>
      </c>
      <c r="E4" t="s">
        <v>90</v>
      </c>
      <c r="F4" t="s">
        <v>67</v>
      </c>
      <c r="G4" t="s">
        <v>91</v>
      </c>
    </row>
    <row r="5" spans="1:7" x14ac:dyDescent="0.3">
      <c r="A5" t="s">
        <v>68</v>
      </c>
      <c r="B5" t="s">
        <v>89</v>
      </c>
      <c r="E5" t="s">
        <v>90</v>
      </c>
      <c r="F5" t="s">
        <v>68</v>
      </c>
      <c r="G5" t="s">
        <v>91</v>
      </c>
    </row>
    <row r="6" spans="1:7" x14ac:dyDescent="0.3">
      <c r="A6" t="s">
        <v>69</v>
      </c>
      <c r="B6" t="s">
        <v>89</v>
      </c>
      <c r="E6" t="s">
        <v>90</v>
      </c>
      <c r="F6" t="s">
        <v>69</v>
      </c>
      <c r="G6" t="s">
        <v>91</v>
      </c>
    </row>
    <row r="7" spans="1:7" x14ac:dyDescent="0.3">
      <c r="A7" t="s">
        <v>70</v>
      </c>
      <c r="B7" t="s">
        <v>89</v>
      </c>
      <c r="E7" t="s">
        <v>90</v>
      </c>
      <c r="F7" t="s">
        <v>70</v>
      </c>
      <c r="G7" t="s">
        <v>91</v>
      </c>
    </row>
    <row r="8" spans="1:7" x14ac:dyDescent="0.3">
      <c r="A8" t="s">
        <v>71</v>
      </c>
      <c r="B8" t="s">
        <v>89</v>
      </c>
      <c r="E8" t="s">
        <v>90</v>
      </c>
      <c r="F8" t="s">
        <v>71</v>
      </c>
      <c r="G8" t="s">
        <v>91</v>
      </c>
    </row>
    <row r="9" spans="1:7" x14ac:dyDescent="0.3">
      <c r="A9" t="s">
        <v>72</v>
      </c>
      <c r="B9" t="s">
        <v>89</v>
      </c>
      <c r="E9" t="s">
        <v>90</v>
      </c>
      <c r="F9" t="s">
        <v>72</v>
      </c>
      <c r="G9" t="s">
        <v>91</v>
      </c>
    </row>
    <row r="10" spans="1:7" x14ac:dyDescent="0.3">
      <c r="A10" t="s">
        <v>73</v>
      </c>
      <c r="B10" t="s">
        <v>89</v>
      </c>
      <c r="E10" t="s">
        <v>90</v>
      </c>
      <c r="F10" t="s">
        <v>73</v>
      </c>
      <c r="G10" t="s">
        <v>91</v>
      </c>
    </row>
    <row r="11" spans="1:7" x14ac:dyDescent="0.3">
      <c r="A11" t="s">
        <v>74</v>
      </c>
      <c r="B11" t="s">
        <v>89</v>
      </c>
      <c r="E11" t="s">
        <v>90</v>
      </c>
      <c r="F11" t="s">
        <v>74</v>
      </c>
      <c r="G11" t="s">
        <v>91</v>
      </c>
    </row>
    <row r="12" spans="1:7" x14ac:dyDescent="0.3">
      <c r="A12" t="s">
        <v>75</v>
      </c>
      <c r="B12" t="s">
        <v>89</v>
      </c>
      <c r="E12" t="s">
        <v>90</v>
      </c>
      <c r="F12" t="s">
        <v>75</v>
      </c>
      <c r="G12" t="s">
        <v>91</v>
      </c>
    </row>
    <row r="13" spans="1:7" x14ac:dyDescent="0.3">
      <c r="A13" t="s">
        <v>76</v>
      </c>
      <c r="B13" t="s">
        <v>89</v>
      </c>
      <c r="E13" t="s">
        <v>90</v>
      </c>
      <c r="F13" t="s">
        <v>76</v>
      </c>
      <c r="G13" t="s">
        <v>91</v>
      </c>
    </row>
    <row r="14" spans="1:7" x14ac:dyDescent="0.3">
      <c r="A14" t="s">
        <v>77</v>
      </c>
      <c r="B14" t="s">
        <v>89</v>
      </c>
      <c r="E14" t="s">
        <v>90</v>
      </c>
      <c r="F14" t="s">
        <v>77</v>
      </c>
      <c r="G14" t="s">
        <v>91</v>
      </c>
    </row>
    <row r="15" spans="1:7" x14ac:dyDescent="0.3">
      <c r="A15" t="s">
        <v>78</v>
      </c>
      <c r="B15" t="s">
        <v>89</v>
      </c>
      <c r="E15" t="s">
        <v>90</v>
      </c>
      <c r="F15" t="s">
        <v>78</v>
      </c>
      <c r="G15" t="s">
        <v>91</v>
      </c>
    </row>
    <row r="16" spans="1:7" x14ac:dyDescent="0.3">
      <c r="A16" t="s">
        <v>79</v>
      </c>
      <c r="B16" t="s">
        <v>89</v>
      </c>
      <c r="E16" t="s">
        <v>90</v>
      </c>
      <c r="F16" t="s">
        <v>79</v>
      </c>
      <c r="G16" t="s">
        <v>91</v>
      </c>
    </row>
    <row r="17" spans="1:7" x14ac:dyDescent="0.3">
      <c r="A17" t="s">
        <v>80</v>
      </c>
      <c r="B17" t="s">
        <v>89</v>
      </c>
      <c r="E17" t="s">
        <v>90</v>
      </c>
      <c r="F17" t="s">
        <v>80</v>
      </c>
      <c r="G17" t="s">
        <v>91</v>
      </c>
    </row>
    <row r="18" spans="1:7" x14ac:dyDescent="0.3">
      <c r="A18" t="s">
        <v>81</v>
      </c>
      <c r="B18" t="s">
        <v>89</v>
      </c>
      <c r="E18" t="s">
        <v>90</v>
      </c>
      <c r="F18" t="s">
        <v>81</v>
      </c>
      <c r="G18" t="s">
        <v>91</v>
      </c>
    </row>
    <row r="19" spans="1:7" x14ac:dyDescent="0.3">
      <c r="A19" t="s">
        <v>82</v>
      </c>
      <c r="B19" t="s">
        <v>89</v>
      </c>
      <c r="E19" t="s">
        <v>90</v>
      </c>
      <c r="F19" t="s">
        <v>82</v>
      </c>
      <c r="G19" t="s">
        <v>91</v>
      </c>
    </row>
    <row r="20" spans="1:7" x14ac:dyDescent="0.3">
      <c r="A20" t="s">
        <v>83</v>
      </c>
      <c r="B20" t="s">
        <v>89</v>
      </c>
      <c r="E20" t="s">
        <v>90</v>
      </c>
      <c r="F20" t="s">
        <v>83</v>
      </c>
      <c r="G20" t="s">
        <v>91</v>
      </c>
    </row>
    <row r="21" spans="1:7" x14ac:dyDescent="0.3">
      <c r="A21" t="s">
        <v>84</v>
      </c>
      <c r="B21" t="s">
        <v>89</v>
      </c>
      <c r="E21" t="s">
        <v>90</v>
      </c>
      <c r="F21" t="s">
        <v>84</v>
      </c>
      <c r="G21" t="s">
        <v>91</v>
      </c>
    </row>
    <row r="22" spans="1:7" x14ac:dyDescent="0.3">
      <c r="A22" t="s">
        <v>85</v>
      </c>
      <c r="B22" t="s">
        <v>89</v>
      </c>
      <c r="E22" t="s">
        <v>90</v>
      </c>
      <c r="F22" t="s">
        <v>85</v>
      </c>
      <c r="G22" t="s">
        <v>91</v>
      </c>
    </row>
    <row r="23" spans="1:7" x14ac:dyDescent="0.3">
      <c r="A23" t="s">
        <v>86</v>
      </c>
      <c r="B23" t="s">
        <v>89</v>
      </c>
      <c r="E23" t="s">
        <v>90</v>
      </c>
      <c r="F23" t="s">
        <v>86</v>
      </c>
      <c r="G23" t="s">
        <v>91</v>
      </c>
    </row>
    <row r="24" spans="1:7" x14ac:dyDescent="0.3">
      <c r="A24" t="s">
        <v>87</v>
      </c>
      <c r="B24" t="s">
        <v>89</v>
      </c>
      <c r="E24" t="s">
        <v>90</v>
      </c>
      <c r="F24" t="s">
        <v>87</v>
      </c>
      <c r="G24" t="s">
        <v>91</v>
      </c>
    </row>
    <row r="25" spans="1:7" x14ac:dyDescent="0.3">
      <c r="A25" t="s">
        <v>88</v>
      </c>
      <c r="B25" t="s">
        <v>89</v>
      </c>
      <c r="E25" t="s">
        <v>90</v>
      </c>
      <c r="F25" t="s">
        <v>88</v>
      </c>
      <c r="G25" t="s">
        <v>91</v>
      </c>
    </row>
    <row r="30" spans="1:7" x14ac:dyDescent="0.3">
      <c r="E30">
        <f>10000/1900</f>
        <v>5.2631578947368425</v>
      </c>
    </row>
    <row r="31" spans="1:7" x14ac:dyDescent="0.3">
      <c r="E31">
        <f>1/E30</f>
        <v>0.18999999999999997</v>
      </c>
    </row>
    <row r="36" spans="1:9" x14ac:dyDescent="0.3">
      <c r="A36" t="s">
        <v>121</v>
      </c>
      <c r="B36" t="s">
        <v>122</v>
      </c>
      <c r="F36" t="str">
        <f>"/// &lt;summary&gt;
/// " &amp; B36 &amp; "
/// &lt;/summary&gt;
"</f>
        <v xml:space="preserve">/// &lt;summary&gt;
///  функция для получения информации по бумажным лимитам
/// &lt;/summary&gt;
</v>
      </c>
      <c r="G36" t="s">
        <v>153</v>
      </c>
      <c r="H36" t="str">
        <f>A36</f>
        <v xml:space="preserve">getDepo </v>
      </c>
      <c r="I36" t="s">
        <v>154</v>
      </c>
    </row>
    <row r="37" spans="1:9" x14ac:dyDescent="0.3">
      <c r="A37" t="s">
        <v>123</v>
      </c>
      <c r="B37" t="s">
        <v>124</v>
      </c>
      <c r="F37" t="str">
        <f t="shared" ref="F37:F51" si="0">"/// &lt;summary&gt;
/// " &amp; B37 &amp; "
/// &lt;/summary&gt;
"</f>
        <v xml:space="preserve">/// &lt;summary&gt;
///  функция для получения информации по бумажным лимитам указанного типа
/// &lt;/summary&gt;
</v>
      </c>
      <c r="G37" t="s">
        <v>153</v>
      </c>
      <c r="H37" t="str">
        <f t="shared" ref="H37:H51" si="1">A37</f>
        <v xml:space="preserve">getDepoEx </v>
      </c>
      <c r="I37" t="s">
        <v>154</v>
      </c>
    </row>
    <row r="38" spans="1:9" x14ac:dyDescent="0.3">
      <c r="A38" t="s">
        <v>125</v>
      </c>
      <c r="B38" t="s">
        <v>126</v>
      </c>
      <c r="F38" t="str">
        <f t="shared" si="0"/>
        <v xml:space="preserve">/// &lt;summary&gt;
///  функция для получения информации по денежным лимитам
/// &lt;/summary&gt;
</v>
      </c>
      <c r="G38" t="s">
        <v>153</v>
      </c>
      <c r="H38" t="str">
        <f t="shared" si="1"/>
        <v xml:space="preserve">getMoney </v>
      </c>
      <c r="I38" t="s">
        <v>154</v>
      </c>
    </row>
    <row r="39" spans="1:9" x14ac:dyDescent="0.3">
      <c r="A39" t="s">
        <v>127</v>
      </c>
      <c r="B39" t="s">
        <v>128</v>
      </c>
      <c r="F39" t="str">
        <f t="shared" si="0"/>
        <v xml:space="preserve">/// &lt;summary&gt;
///  функция для получения информации по денежным лимитам указанного типа
/// &lt;/summary&gt;
</v>
      </c>
      <c r="G39" t="s">
        <v>153</v>
      </c>
      <c r="H39" t="str">
        <f t="shared" si="1"/>
        <v xml:space="preserve">getMoneyEx </v>
      </c>
      <c r="I39" t="s">
        <v>154</v>
      </c>
    </row>
    <row r="40" spans="1:9" x14ac:dyDescent="0.3">
      <c r="A40" t="s">
        <v>129</v>
      </c>
      <c r="B40" t="s">
        <v>130</v>
      </c>
      <c r="F40" t="str">
        <f t="shared" si="0"/>
        <v xml:space="preserve">/// &lt;summary&gt;
///  функция для получения информации по фьючерсным лимитам
/// &lt;/summary&gt;
</v>
      </c>
      <c r="G40" t="s">
        <v>153</v>
      </c>
      <c r="H40" t="str">
        <f t="shared" si="1"/>
        <v xml:space="preserve">getFuturesLimit </v>
      </c>
      <c r="I40" t="s">
        <v>154</v>
      </c>
    </row>
    <row r="41" spans="1:9" x14ac:dyDescent="0.3">
      <c r="A41" t="s">
        <v>131</v>
      </c>
      <c r="B41" t="s">
        <v>132</v>
      </c>
      <c r="F41" t="str">
        <f t="shared" si="0"/>
        <v xml:space="preserve">/// &lt;summary&gt;
///  функция для получения информации по фьючерсным позициям
/// &lt;/summary&gt;
</v>
      </c>
      <c r="G41" t="s">
        <v>153</v>
      </c>
      <c r="H41" t="str">
        <f t="shared" si="1"/>
        <v xml:space="preserve">getFuturesHolding </v>
      </c>
      <c r="I41" t="s">
        <v>154</v>
      </c>
    </row>
    <row r="42" spans="1:9" x14ac:dyDescent="0.3">
      <c r="A42" t="s">
        <v>133</v>
      </c>
      <c r="B42" t="s">
        <v>134</v>
      </c>
      <c r="F42" t="str">
        <f t="shared" si="0"/>
        <v xml:space="preserve">/// &lt;summary&gt;
///  функция для получения значений Таблицы текущих значений параметров
/// &lt;/summary&gt;
</v>
      </c>
      <c r="G42" t="s">
        <v>153</v>
      </c>
      <c r="H42" t="str">
        <f t="shared" si="1"/>
        <v xml:space="preserve">getParamEx </v>
      </c>
      <c r="I42" t="s">
        <v>154</v>
      </c>
    </row>
    <row r="43" spans="1:9" x14ac:dyDescent="0.3">
      <c r="A43" t="s">
        <v>135</v>
      </c>
      <c r="B43" t="s">
        <v>136</v>
      </c>
      <c r="F43" t="str">
        <f t="shared" si="0"/>
        <v xml:space="preserve">/// &lt;summary&gt;
///  функция для получения стакана по указанному классу и бумаге
/// &lt;/summary&gt;
</v>
      </c>
      <c r="G43" t="s">
        <v>153</v>
      </c>
      <c r="H43" t="str">
        <f t="shared" si="1"/>
        <v xml:space="preserve">getQuoteLevel2 </v>
      </c>
      <c r="I43" t="s">
        <v>154</v>
      </c>
    </row>
    <row r="44" spans="1:9" x14ac:dyDescent="0.3">
      <c r="A44" t="s">
        <v>137</v>
      </c>
      <c r="B44" t="s">
        <v>138</v>
      </c>
      <c r="F44" t="str">
        <f t="shared" si="0"/>
        <v xml:space="preserve">/// &lt;summary&gt;
///  функция для получения информации по инструменту
/// &lt;/summary&gt;
</v>
      </c>
      <c r="G44" t="s">
        <v>153</v>
      </c>
      <c r="H44" t="str">
        <f t="shared" si="1"/>
        <v xml:space="preserve">getSecurityInfo </v>
      </c>
      <c r="I44" t="s">
        <v>154</v>
      </c>
    </row>
    <row r="45" spans="1:9" x14ac:dyDescent="0.3">
      <c r="A45" t="s">
        <v>139</v>
      </c>
      <c r="B45" t="s">
        <v>140</v>
      </c>
      <c r="F45" t="str">
        <f t="shared" si="0"/>
        <v xml:space="preserve">/// &lt;summary&gt;
///  функция для получения даты торговой сессии
/// &lt;/summary&gt;
</v>
      </c>
      <c r="G45" t="s">
        <v>153</v>
      </c>
      <c r="H45" t="str">
        <f t="shared" si="1"/>
        <v xml:space="preserve">getTradeDate </v>
      </c>
      <c r="I45" t="s">
        <v>154</v>
      </c>
    </row>
    <row r="46" spans="1:9" x14ac:dyDescent="0.3">
      <c r="A46" t="s">
        <v>141</v>
      </c>
      <c r="B46" t="s">
        <v>142</v>
      </c>
      <c r="F46" t="str">
        <f t="shared" si="0"/>
        <v xml:space="preserve">/// &lt;summary&gt;
///  функция для работы с заявками
/// &lt;/summary&gt;
</v>
      </c>
      <c r="G46" t="s">
        <v>153</v>
      </c>
      <c r="H46" t="str">
        <f t="shared" si="1"/>
        <v xml:space="preserve">sendTransaction </v>
      </c>
      <c r="I46" t="s">
        <v>154</v>
      </c>
    </row>
    <row r="47" spans="1:9" x14ac:dyDescent="0.3">
      <c r="A47" t="s">
        <v>143</v>
      </c>
      <c r="B47" t="s">
        <v>144</v>
      </c>
      <c r="F47" t="str">
        <f t="shared" si="0"/>
        <v xml:space="preserve">/// &lt;summary&gt;
///  функция для расчета максимально возможного количества лотов в заявке
/// &lt;/summary&gt;
</v>
      </c>
      <c r="G47" t="s">
        <v>153</v>
      </c>
      <c r="H47" t="str">
        <f t="shared" si="1"/>
        <v xml:space="preserve">CulcBuySell </v>
      </c>
      <c r="I47" t="s">
        <v>154</v>
      </c>
    </row>
    <row r="48" spans="1:9" x14ac:dyDescent="0.3">
      <c r="A48" t="s">
        <v>145</v>
      </c>
      <c r="B48" t="s">
        <v>146</v>
      </c>
      <c r="F48" t="str">
        <f t="shared" si="0"/>
        <v xml:space="preserve">/// &lt;summary&gt;
///  функция для получения значений параметров таблицы «Клиентский портфель»
/// &lt;/summary&gt;
</v>
      </c>
      <c r="G48" t="s">
        <v>153</v>
      </c>
      <c r="H48" t="str">
        <f t="shared" si="1"/>
        <v xml:space="preserve">getPortfolioInfo </v>
      </c>
      <c r="I48" t="s">
        <v>154</v>
      </c>
    </row>
    <row r="49" spans="1:9" x14ac:dyDescent="0.3">
      <c r="A49" t="s">
        <v>147</v>
      </c>
      <c r="B49" t="s">
        <v>148</v>
      </c>
      <c r="F49" t="str">
        <f t="shared" si="0"/>
        <v xml:space="preserve">/// &lt;summary&gt;
///  функция для получения значений параметров таблицы «Клиентский портфель» с учетом вида лимита
/// &lt;/summary&gt;
</v>
      </c>
      <c r="G49" t="s">
        <v>153</v>
      </c>
      <c r="H49" t="str">
        <f t="shared" si="1"/>
        <v xml:space="preserve">getPortfolioInfoEx </v>
      </c>
      <c r="I49" t="s">
        <v>154</v>
      </c>
    </row>
    <row r="50" spans="1:9" x14ac:dyDescent="0.3">
      <c r="A50" t="s">
        <v>149</v>
      </c>
      <c r="B50" t="s">
        <v>150</v>
      </c>
      <c r="F50" t="str">
        <f t="shared" si="0"/>
        <v xml:space="preserve">/// &lt;summary&gt;
///  функция для получения параметров таблицы «Купить/Продать»
/// &lt;/summary&gt;
</v>
      </c>
      <c r="G50" t="s">
        <v>153</v>
      </c>
      <c r="H50" t="str">
        <f t="shared" si="1"/>
        <v xml:space="preserve">getBuySellInfo </v>
      </c>
      <c r="I50" t="s">
        <v>154</v>
      </c>
    </row>
    <row r="51" spans="1:9" x14ac:dyDescent="0.3">
      <c r="A51" t="s">
        <v>151</v>
      </c>
      <c r="B51" t="s">
        <v>152</v>
      </c>
      <c r="F51" t="str">
        <f t="shared" si="0"/>
        <v xml:space="preserve">/// &lt;summary&gt;
///  функция для получения параметров (включая вид лимита) таблицы «Купить/Продать»
/// &lt;/summary&gt;
</v>
      </c>
      <c r="G51" t="s">
        <v>153</v>
      </c>
      <c r="H51" t="str">
        <f t="shared" si="1"/>
        <v xml:space="preserve">getBuySellInfoEx </v>
      </c>
      <c r="I51" t="s">
        <v>154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9"/>
  <sheetViews>
    <sheetView topLeftCell="A27" workbookViewId="0">
      <selection activeCell="E49" sqref="E49"/>
    </sheetView>
  </sheetViews>
  <sheetFormatPr defaultRowHeight="14.4" x14ac:dyDescent="0.3"/>
  <cols>
    <col min="7" max="7" width="19" bestFit="1" customWidth="1"/>
  </cols>
  <sheetData>
    <row r="1" spans="1:14" x14ac:dyDescent="0.3">
      <c r="A1" t="s">
        <v>101</v>
      </c>
      <c r="B1">
        <v>1266</v>
      </c>
      <c r="G1" t="s">
        <v>101</v>
      </c>
      <c r="H1">
        <v>1413</v>
      </c>
    </row>
    <row r="2" spans="1:14" x14ac:dyDescent="0.3">
      <c r="A2" t="s">
        <v>101</v>
      </c>
      <c r="B2">
        <v>732</v>
      </c>
      <c r="G2" t="s">
        <v>101</v>
      </c>
      <c r="H2">
        <v>765</v>
      </c>
    </row>
    <row r="3" spans="1:14" x14ac:dyDescent="0.3">
      <c r="A3" t="s">
        <v>101</v>
      </c>
      <c r="B3">
        <v>751</v>
      </c>
      <c r="G3" t="s">
        <v>101</v>
      </c>
      <c r="H3">
        <v>749</v>
      </c>
    </row>
    <row r="4" spans="1:14" x14ac:dyDescent="0.3">
      <c r="A4" t="s">
        <v>101</v>
      </c>
      <c r="B4">
        <v>691</v>
      </c>
      <c r="G4" t="s">
        <v>101</v>
      </c>
      <c r="H4">
        <v>782</v>
      </c>
    </row>
    <row r="5" spans="1:14" x14ac:dyDescent="0.3">
      <c r="A5" t="s">
        <v>101</v>
      </c>
      <c r="B5">
        <v>698</v>
      </c>
      <c r="G5" t="s">
        <v>101</v>
      </c>
      <c r="H5">
        <v>781</v>
      </c>
    </row>
    <row r="6" spans="1:14" x14ac:dyDescent="0.3">
      <c r="A6" t="s">
        <v>101</v>
      </c>
      <c r="B6">
        <v>701</v>
      </c>
      <c r="G6" t="s">
        <v>101</v>
      </c>
      <c r="H6">
        <v>774</v>
      </c>
    </row>
    <row r="7" spans="1:14" x14ac:dyDescent="0.3">
      <c r="A7" t="s">
        <v>101</v>
      </c>
      <c r="B7">
        <v>643</v>
      </c>
      <c r="G7" t="s">
        <v>101</v>
      </c>
      <c r="H7">
        <v>747</v>
      </c>
    </row>
    <row r="8" spans="1:14" x14ac:dyDescent="0.3">
      <c r="A8" t="s">
        <v>101</v>
      </c>
      <c r="B8">
        <v>695</v>
      </c>
      <c r="G8" t="s">
        <v>101</v>
      </c>
      <c r="H8">
        <v>741</v>
      </c>
    </row>
    <row r="9" spans="1:14" x14ac:dyDescent="0.3">
      <c r="A9" t="s">
        <v>101</v>
      </c>
      <c r="B9">
        <v>639</v>
      </c>
      <c r="G9" t="s">
        <v>101</v>
      </c>
      <c r="H9">
        <v>756</v>
      </c>
    </row>
    <row r="10" spans="1:14" x14ac:dyDescent="0.3">
      <c r="A10" t="s">
        <v>101</v>
      </c>
      <c r="B10">
        <v>680</v>
      </c>
      <c r="D10">
        <f>AVERAGE(B4:B10)</f>
        <v>678.14285714285711</v>
      </c>
      <c r="E10" s="7">
        <f>D10/D22-1</f>
        <v>-0.2792286668691164</v>
      </c>
      <c r="G10" t="s">
        <v>101</v>
      </c>
      <c r="H10">
        <v>767</v>
      </c>
      <c r="J10">
        <f>AVERAGE(H4:H10)</f>
        <v>764</v>
      </c>
      <c r="K10" s="7">
        <f>J10/J22-1</f>
        <v>-0.64954128440366965</v>
      </c>
      <c r="M10">
        <v>600</v>
      </c>
      <c r="N10" t="s">
        <v>102</v>
      </c>
    </row>
    <row r="11" spans="1:14" x14ac:dyDescent="0.3">
      <c r="K11" s="8">
        <f>J10/D10-1</f>
        <v>0.12660627764904153</v>
      </c>
      <c r="M11">
        <f>M10/J22</f>
        <v>0.27522935779816515</v>
      </c>
    </row>
    <row r="12" spans="1:14" x14ac:dyDescent="0.3">
      <c r="M12" s="9">
        <f>1/M11</f>
        <v>3.6333333333333333</v>
      </c>
    </row>
    <row r="13" spans="1:14" x14ac:dyDescent="0.3">
      <c r="A13" t="s">
        <v>101</v>
      </c>
      <c r="B13">
        <v>1579</v>
      </c>
      <c r="G13" t="s">
        <v>101</v>
      </c>
      <c r="H13">
        <v>2721</v>
      </c>
    </row>
    <row r="14" spans="1:14" x14ac:dyDescent="0.3">
      <c r="A14" t="s">
        <v>101</v>
      </c>
      <c r="B14">
        <v>999</v>
      </c>
      <c r="G14" t="s">
        <v>101</v>
      </c>
      <c r="H14">
        <v>2161</v>
      </c>
    </row>
    <row r="15" spans="1:14" x14ac:dyDescent="0.3">
      <c r="A15" t="s">
        <v>101</v>
      </c>
      <c r="B15">
        <v>922</v>
      </c>
      <c r="G15" t="s">
        <v>101</v>
      </c>
      <c r="H15">
        <v>2149</v>
      </c>
    </row>
    <row r="16" spans="1:14" x14ac:dyDescent="0.3">
      <c r="A16" t="s">
        <v>101</v>
      </c>
      <c r="B16">
        <v>1024</v>
      </c>
      <c r="G16" t="s">
        <v>101</v>
      </c>
      <c r="H16">
        <v>2158</v>
      </c>
    </row>
    <row r="17" spans="1:10" x14ac:dyDescent="0.3">
      <c r="A17" t="s">
        <v>101</v>
      </c>
      <c r="B17">
        <v>954</v>
      </c>
      <c r="G17" t="s">
        <v>101</v>
      </c>
      <c r="H17">
        <v>2259</v>
      </c>
    </row>
    <row r="18" spans="1:10" x14ac:dyDescent="0.3">
      <c r="A18" t="s">
        <v>101</v>
      </c>
      <c r="B18">
        <v>930</v>
      </c>
      <c r="G18" t="s">
        <v>101</v>
      </c>
      <c r="H18">
        <v>2142</v>
      </c>
    </row>
    <row r="19" spans="1:10" x14ac:dyDescent="0.3">
      <c r="A19" t="s">
        <v>101</v>
      </c>
      <c r="B19">
        <v>929</v>
      </c>
      <c r="G19" t="s">
        <v>101</v>
      </c>
      <c r="H19">
        <v>2248</v>
      </c>
    </row>
    <row r="20" spans="1:10" x14ac:dyDescent="0.3">
      <c r="A20" t="s">
        <v>101</v>
      </c>
      <c r="B20">
        <v>905</v>
      </c>
      <c r="G20" t="s">
        <v>101</v>
      </c>
      <c r="H20">
        <v>2153</v>
      </c>
    </row>
    <row r="21" spans="1:10" x14ac:dyDescent="0.3">
      <c r="A21" t="s">
        <v>101</v>
      </c>
      <c r="B21">
        <v>928</v>
      </c>
      <c r="G21" t="s">
        <v>101</v>
      </c>
      <c r="H21">
        <v>2132</v>
      </c>
    </row>
    <row r="22" spans="1:10" x14ac:dyDescent="0.3">
      <c r="A22" t="s">
        <v>101</v>
      </c>
      <c r="B22">
        <v>916</v>
      </c>
      <c r="D22">
        <f>AVERAGE(B16:B22)</f>
        <v>940.85714285714289</v>
      </c>
      <c r="E22" s="7"/>
      <c r="G22" t="s">
        <v>101</v>
      </c>
      <c r="H22">
        <v>2168</v>
      </c>
      <c r="J22">
        <f>AVERAGE(H16:H22)</f>
        <v>2180</v>
      </c>
    </row>
    <row r="26" spans="1:10" x14ac:dyDescent="0.3">
      <c r="A26" t="s">
        <v>493</v>
      </c>
    </row>
    <row r="27" spans="1:10" x14ac:dyDescent="0.3">
      <c r="A27" t="s">
        <v>489</v>
      </c>
    </row>
    <row r="29" spans="1:10" x14ac:dyDescent="0.3">
      <c r="A29" t="s">
        <v>490</v>
      </c>
      <c r="E29" t="s">
        <v>491</v>
      </c>
    </row>
    <row r="31" spans="1:10" x14ac:dyDescent="0.3">
      <c r="A31" t="s">
        <v>101</v>
      </c>
      <c r="B31">
        <v>1075</v>
      </c>
      <c r="E31" t="s">
        <v>101</v>
      </c>
      <c r="F31">
        <v>1200</v>
      </c>
    </row>
    <row r="32" spans="1:10" x14ac:dyDescent="0.3">
      <c r="A32" t="s">
        <v>101</v>
      </c>
      <c r="B32">
        <v>307</v>
      </c>
      <c r="E32" t="s">
        <v>101</v>
      </c>
      <c r="F32">
        <v>450</v>
      </c>
    </row>
    <row r="33" spans="1:9" x14ac:dyDescent="0.3">
      <c r="A33" t="s">
        <v>101</v>
      </c>
      <c r="B33">
        <v>345</v>
      </c>
      <c r="E33" t="s">
        <v>101</v>
      </c>
      <c r="F33">
        <v>430</v>
      </c>
    </row>
    <row r="34" spans="1:9" x14ac:dyDescent="0.3">
      <c r="A34" t="s">
        <v>101</v>
      </c>
      <c r="B34">
        <v>350</v>
      </c>
      <c r="E34" t="s">
        <v>101</v>
      </c>
      <c r="F34">
        <v>446</v>
      </c>
    </row>
    <row r="35" spans="1:9" x14ac:dyDescent="0.3">
      <c r="A35" t="s">
        <v>101</v>
      </c>
      <c r="B35">
        <v>336</v>
      </c>
      <c r="E35" t="s">
        <v>101</v>
      </c>
      <c r="F35">
        <v>449</v>
      </c>
    </row>
    <row r="36" spans="1:9" x14ac:dyDescent="0.3">
      <c r="A36" t="s">
        <v>101</v>
      </c>
      <c r="B36">
        <v>326</v>
      </c>
      <c r="E36" t="s">
        <v>101</v>
      </c>
      <c r="F36">
        <v>465</v>
      </c>
    </row>
    <row r="37" spans="1:9" x14ac:dyDescent="0.3">
      <c r="A37" t="s">
        <v>101</v>
      </c>
      <c r="B37">
        <v>315</v>
      </c>
      <c r="E37" t="s">
        <v>101</v>
      </c>
      <c r="F37">
        <v>463</v>
      </c>
    </row>
    <row r="38" spans="1:9" x14ac:dyDescent="0.3">
      <c r="A38" t="s">
        <v>101</v>
      </c>
      <c r="B38">
        <v>334</v>
      </c>
      <c r="E38" t="s">
        <v>101</v>
      </c>
      <c r="F38">
        <v>486</v>
      </c>
    </row>
    <row r="39" spans="1:9" x14ac:dyDescent="0.3">
      <c r="A39" t="s">
        <v>101</v>
      </c>
      <c r="B39">
        <v>340</v>
      </c>
      <c r="E39" t="s">
        <v>101</v>
      </c>
      <c r="F39">
        <v>482</v>
      </c>
    </row>
    <row r="40" spans="1:9" x14ac:dyDescent="0.3">
      <c r="A40" t="s">
        <v>101</v>
      </c>
      <c r="B40">
        <v>329</v>
      </c>
      <c r="E40" t="s">
        <v>101</v>
      </c>
      <c r="F40">
        <v>486</v>
      </c>
    </row>
    <row r="41" spans="1:9" x14ac:dyDescent="0.3">
      <c r="B41">
        <f>AVERAGE(B34:B40)</f>
        <v>332.85714285714283</v>
      </c>
      <c r="F41">
        <f>AVERAGE(F34:F40)</f>
        <v>468.14285714285717</v>
      </c>
      <c r="H41">
        <v>250</v>
      </c>
      <c r="I41" t="s">
        <v>492</v>
      </c>
    </row>
    <row r="42" spans="1:9" x14ac:dyDescent="0.3">
      <c r="B42" s="7">
        <f>B41/F41-1</f>
        <v>-0.28898382667073552</v>
      </c>
    </row>
    <row r="46" spans="1:9" x14ac:dyDescent="0.3">
      <c r="C46" t="s">
        <v>494</v>
      </c>
      <c r="E46" t="s">
        <v>495</v>
      </c>
    </row>
    <row r="47" spans="1:9" x14ac:dyDescent="0.3">
      <c r="C47">
        <v>10000</v>
      </c>
      <c r="E47">
        <v>10000</v>
      </c>
    </row>
    <row r="48" spans="1:9" x14ac:dyDescent="0.3">
      <c r="C48">
        <v>2225</v>
      </c>
      <c r="E48">
        <v>750</v>
      </c>
    </row>
    <row r="49" spans="3:5" x14ac:dyDescent="0.3">
      <c r="C49">
        <f>C48/C47</f>
        <v>0.2225</v>
      </c>
      <c r="E49">
        <f>E48/E47</f>
        <v>7.4999999999999997E-2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H17"/>
  <sheetViews>
    <sheetView workbookViewId="0">
      <selection activeCell="F8" sqref="F8:H17"/>
    </sheetView>
  </sheetViews>
  <sheetFormatPr defaultRowHeight="14.4" x14ac:dyDescent="0.3"/>
  <sheetData>
    <row r="6" spans="2:8" x14ac:dyDescent="0.3">
      <c r="C6" t="s">
        <v>597</v>
      </c>
    </row>
    <row r="8" spans="2:8" ht="39" thickBot="1" x14ac:dyDescent="0.35">
      <c r="B8" s="6"/>
      <c r="C8" s="6" t="s">
        <v>587</v>
      </c>
      <c r="D8" s="6" t="s">
        <v>577</v>
      </c>
      <c r="F8" t="str">
        <f t="shared" ref="F8" si="0">"/// &lt;summary&gt;
/// " &amp; D8 &amp; "
/// &lt;/summary&gt;
"</f>
        <v xml:space="preserve">/// &lt;summary&gt;
/// Заявка активна, иначе – не активна
/// &lt;/summary&gt;
</v>
      </c>
      <c r="G8" t="str">
        <f>C8</f>
        <v>0x1</v>
      </c>
      <c r="H8" t="s">
        <v>89</v>
      </c>
    </row>
    <row r="9" spans="2:8" ht="115.8" thickBot="1" x14ac:dyDescent="0.35">
      <c r="B9" s="6"/>
      <c r="C9" s="6" t="s">
        <v>588</v>
      </c>
      <c r="D9" s="6" t="s">
        <v>578</v>
      </c>
      <c r="F9" t="str">
        <f t="shared" ref="F9:F17" si="1">"/// &lt;summary&gt;
/// " &amp; D9 &amp; "
/// &lt;/summary&gt;
"</f>
        <v xml:space="preserve">/// &lt;summary&gt;
/// Заявка снята. Если флаг не установлен и значение бита «0» равно «0», то заявка исполнена
/// &lt;/summary&gt;
</v>
      </c>
      <c r="G9" t="str">
        <f t="shared" ref="G9:G17" si="2">C9</f>
        <v>0x2</v>
      </c>
      <c r="H9" t="s">
        <v>89</v>
      </c>
    </row>
    <row r="10" spans="2:8" ht="173.4" thickBot="1" x14ac:dyDescent="0.35">
      <c r="B10" s="6"/>
      <c r="C10" s="6" t="s">
        <v>589</v>
      </c>
      <c r="D10" s="6" t="s">
        <v>579</v>
      </c>
      <c r="F10" t="str">
        <f t="shared" si="1"/>
        <v xml:space="preserve">/// &lt;summary&gt;
/// Заявка на продажу, иначе – на покупку. Данный флаг для сделок и сделок для исполнения определяет направление сделки (BUY/SELL)
/// &lt;/summary&gt;
</v>
      </c>
      <c r="G10" t="str">
        <f t="shared" si="2"/>
        <v>0x4</v>
      </c>
      <c r="H10" t="s">
        <v>89</v>
      </c>
    </row>
    <row r="11" spans="2:8" ht="48.6" thickBot="1" x14ac:dyDescent="0.35">
      <c r="B11" s="6"/>
      <c r="C11" s="6" t="s">
        <v>590</v>
      </c>
      <c r="D11" s="6" t="s">
        <v>580</v>
      </c>
      <c r="F11" t="str">
        <f t="shared" si="1"/>
        <v xml:space="preserve">/// &lt;summary&gt;
/// Заявка лимитированная, иначе – рыночная
/// &lt;/summary&gt;
</v>
      </c>
      <c r="G11" t="str">
        <f t="shared" si="2"/>
        <v>0x8</v>
      </c>
      <c r="H11" t="s">
        <v>89</v>
      </c>
    </row>
    <row r="12" spans="2:8" ht="58.2" thickBot="1" x14ac:dyDescent="0.35">
      <c r="B12" s="6"/>
      <c r="C12" s="6" t="s">
        <v>591</v>
      </c>
      <c r="D12" s="6" t="s">
        <v>581</v>
      </c>
      <c r="F12" t="str">
        <f t="shared" si="1"/>
        <v xml:space="preserve">/// &lt;summary&gt;
/// Разрешить / запретить сделки по разным ценам
/// &lt;/summary&gt;
</v>
      </c>
      <c r="G12" t="str">
        <f t="shared" si="2"/>
        <v>0x10</v>
      </c>
      <c r="H12" t="s">
        <v>89</v>
      </c>
    </row>
    <row r="13" spans="2:8" ht="67.8" thickBot="1" x14ac:dyDescent="0.35">
      <c r="B13" s="6"/>
      <c r="C13" s="6" t="s">
        <v>592</v>
      </c>
      <c r="D13" s="6" t="s">
        <v>582</v>
      </c>
      <c r="F13" t="str">
        <f t="shared" si="1"/>
        <v xml:space="preserve">/// &lt;summary&gt;
/// Исполнить заявку немедленно или снять (FILL OR KILL)
/// &lt;/summary&gt;
</v>
      </c>
      <c r="G13" t="str">
        <f t="shared" si="2"/>
        <v>0x20</v>
      </c>
      <c r="H13" t="s">
        <v>89</v>
      </c>
    </row>
    <row r="14" spans="2:8" ht="106.2" thickBot="1" x14ac:dyDescent="0.35">
      <c r="B14" s="6"/>
      <c r="C14" s="6" t="s">
        <v>593</v>
      </c>
      <c r="D14" s="6" t="s">
        <v>583</v>
      </c>
      <c r="F14" t="str">
        <f t="shared" si="1"/>
        <v xml:space="preserve">/// &lt;summary&gt;
/// Заявка маркет-мейкера. Для адресных заявок – заявка отправлена контрагенту
/// &lt;/summary&gt;
</v>
      </c>
      <c r="G14" t="str">
        <f t="shared" si="2"/>
        <v>0x40</v>
      </c>
      <c r="H14" t="s">
        <v>89</v>
      </c>
    </row>
    <row r="15" spans="2:8" ht="77.400000000000006" thickBot="1" x14ac:dyDescent="0.35">
      <c r="B15" s="6"/>
      <c r="C15" s="6" t="s">
        <v>594</v>
      </c>
      <c r="D15" s="6" t="s">
        <v>584</v>
      </c>
      <c r="F15" t="str">
        <f t="shared" si="1"/>
        <v xml:space="preserve">/// &lt;summary&gt;
/// Для адресных заявок – заявка получена от контрагента
/// &lt;/summary&gt;
</v>
      </c>
      <c r="G15" t="str">
        <f t="shared" si="2"/>
        <v>0x80</v>
      </c>
      <c r="H15" t="s">
        <v>89</v>
      </c>
    </row>
    <row r="16" spans="2:8" ht="19.8" thickBot="1" x14ac:dyDescent="0.35">
      <c r="B16" s="6"/>
      <c r="C16" s="6" t="s">
        <v>595</v>
      </c>
      <c r="D16" s="6" t="s">
        <v>585</v>
      </c>
      <c r="F16" t="str">
        <f t="shared" si="1"/>
        <v xml:space="preserve">/// &lt;summary&gt;
/// Снять остаток
/// &lt;/summary&gt;
</v>
      </c>
      <c r="G16" t="str">
        <f t="shared" si="2"/>
        <v>0x100</v>
      </c>
      <c r="H16" t="s">
        <v>89</v>
      </c>
    </row>
    <row r="17" spans="2:8" ht="19.8" thickBot="1" x14ac:dyDescent="0.35">
      <c r="B17" s="6"/>
      <c r="C17" s="6" t="s">
        <v>596</v>
      </c>
      <c r="D17" s="6" t="s">
        <v>586</v>
      </c>
      <c r="F17" t="str">
        <f t="shared" si="1"/>
        <v xml:space="preserve">/// &lt;summary&gt;
/// Айсберг-заявка
/// &lt;/summary&gt;
</v>
      </c>
      <c r="G17" t="str">
        <f t="shared" si="2"/>
        <v>0x200</v>
      </c>
      <c r="H17" t="s">
        <v>89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8"/>
  <sheetViews>
    <sheetView tabSelected="1" topLeftCell="A59" workbookViewId="0">
      <selection activeCell="A61" sqref="A61"/>
    </sheetView>
  </sheetViews>
  <sheetFormatPr defaultRowHeight="14.4" x14ac:dyDescent="0.3"/>
  <cols>
    <col min="1" max="1" width="10.6640625" customWidth="1"/>
    <col min="2" max="2" width="37.88671875" customWidth="1"/>
    <col min="4" max="4" width="9.77734375" customWidth="1"/>
    <col min="5" max="5" width="5.77734375" bestFit="1" customWidth="1"/>
    <col min="6" max="7" width="15.5546875" customWidth="1"/>
  </cols>
  <sheetData>
    <row r="1" spans="1:8" ht="22.2" x14ac:dyDescent="0.3">
      <c r="A1" s="11" t="s">
        <v>303</v>
      </c>
    </row>
    <row r="2" spans="1:8" x14ac:dyDescent="0.3">
      <c r="A2" s="12" t="s">
        <v>304</v>
      </c>
    </row>
    <row r="3" spans="1:8" x14ac:dyDescent="0.3">
      <c r="A3" s="21"/>
    </row>
    <row r="4" spans="1:8" x14ac:dyDescent="0.3">
      <c r="A4" s="22" t="s">
        <v>305</v>
      </c>
    </row>
    <row r="5" spans="1:8" x14ac:dyDescent="0.3">
      <c r="A5" s="23" t="s">
        <v>306</v>
      </c>
    </row>
    <row r="7" spans="1:8" x14ac:dyDescent="0.3">
      <c r="A7" s="12" t="s">
        <v>307</v>
      </c>
    </row>
    <row r="8" spans="1:8" ht="29.4" thickBot="1" x14ac:dyDescent="0.35">
      <c r="A8" s="10" t="s">
        <v>103</v>
      </c>
      <c r="B8" s="10" t="s">
        <v>308</v>
      </c>
    </row>
    <row r="9" spans="1:8" ht="20.399999999999999" thickTop="1" thickBot="1" x14ac:dyDescent="0.35">
      <c r="A9" s="13" t="s">
        <v>309</v>
      </c>
      <c r="B9" s="13" t="s">
        <v>310</v>
      </c>
      <c r="D9" t="str">
        <f>"/// &lt;summary&gt;
/// " &amp; B9 &amp; "
/// &lt;/summary&gt;
"</f>
        <v xml:space="preserve">/// &lt;summary&gt;
/// Код класса, по которому выполняется транзакция, например TQBR. Обязательный параметр
/// &lt;/summary&gt;
</v>
      </c>
      <c r="E9" s="1" t="s">
        <v>0</v>
      </c>
      <c r="F9" t="s">
        <v>61</v>
      </c>
      <c r="G9" t="str">
        <f>" " &amp;A9</f>
        <v xml:space="preserve"> CLASSCODE</v>
      </c>
      <c r="H9" t="s">
        <v>39</v>
      </c>
    </row>
    <row r="10" spans="1:8" ht="19.8" thickBot="1" x14ac:dyDescent="0.35">
      <c r="A10" s="13" t="s">
        <v>311</v>
      </c>
      <c r="B10" s="13" t="s">
        <v>312</v>
      </c>
      <c r="D10" t="str">
        <f t="shared" ref="D10:D11" si="0">"/// &lt;summary&gt;
/// " &amp; B10 &amp; "
/// &lt;/summary&gt;
"</f>
        <v xml:space="preserve">/// &lt;summary&gt;
/// Код инструмента, по которому выполняется транзакция, например SBER
/// &lt;/summary&gt;
</v>
      </c>
      <c r="E10" s="1" t="s">
        <v>0</v>
      </c>
      <c r="F10" t="s">
        <v>61</v>
      </c>
      <c r="G10" t="str">
        <f t="shared" ref="G10:G11" si="1">" " &amp;A10</f>
        <v xml:space="preserve"> SECCODE</v>
      </c>
      <c r="H10" t="s">
        <v>39</v>
      </c>
    </row>
    <row r="11" spans="1:8" ht="19.2" x14ac:dyDescent="0.3">
      <c r="A11" s="24" t="s">
        <v>313</v>
      </c>
      <c r="B11" s="14" t="s">
        <v>314</v>
      </c>
      <c r="D11" t="str">
        <f t="shared" si="0"/>
        <v xml:space="preserve">/// &lt;summary&gt;
/// Вид транзакции, имеющий одно из следующих значений:
/// &lt;/summary&gt;
</v>
      </c>
      <c r="E11" s="1" t="s">
        <v>0</v>
      </c>
      <c r="F11" s="25" t="s">
        <v>445</v>
      </c>
      <c r="G11" t="str">
        <f t="shared" si="1"/>
        <v xml:space="preserve"> ACTION</v>
      </c>
      <c r="H11" t="s">
        <v>39</v>
      </c>
    </row>
    <row r="12" spans="1:8" ht="15" thickBot="1" x14ac:dyDescent="0.35">
      <c r="A12" s="13" t="s">
        <v>315</v>
      </c>
      <c r="B12" s="13" t="s">
        <v>316</v>
      </c>
      <c r="D12" t="str">
        <f t="shared" ref="D12:D13" si="2">"/// &lt;summary&gt;
/// " &amp; B12 &amp; "
/// &lt;/summary&gt;
"</f>
        <v xml:space="preserve">/// &lt;summary&gt;
/// Идентификатор участника торгов (код фирмы)
/// &lt;/summary&gt;
</v>
      </c>
      <c r="E12" s="1" t="s">
        <v>0</v>
      </c>
      <c r="F12" t="s">
        <v>61</v>
      </c>
      <c r="G12" t="str">
        <f t="shared" ref="G12:G13" si="3">" " &amp;A12</f>
        <v xml:space="preserve"> FIRM_ID</v>
      </c>
      <c r="H12" t="s">
        <v>39</v>
      </c>
    </row>
    <row r="13" spans="1:8" ht="39" thickBot="1" x14ac:dyDescent="0.35">
      <c r="A13" s="13" t="s">
        <v>317</v>
      </c>
      <c r="B13" s="13" t="s">
        <v>318</v>
      </c>
      <c r="D13" t="str">
        <f t="shared" si="2"/>
        <v xml:space="preserve">/// &lt;summary&gt;
/// Номер счета Трейдера. Параметр обязателен при «ACTION» = «KILL_ALL_FUTURES_ORDERS». Параметр чувствителен к верхнему/нижнему регистру символов.
/// &lt;/summary&gt;
</v>
      </c>
      <c r="E13" s="1" t="s">
        <v>0</v>
      </c>
      <c r="F13" t="s">
        <v>61</v>
      </c>
      <c r="G13" t="str">
        <f t="shared" si="3"/>
        <v xml:space="preserve"> ACCOUNT</v>
      </c>
      <c r="H13" t="s">
        <v>39</v>
      </c>
    </row>
    <row r="14" spans="1:8" ht="48.6" thickBot="1" x14ac:dyDescent="0.35">
      <c r="A14" s="13" t="s">
        <v>319</v>
      </c>
      <c r="B14" s="13" t="s">
        <v>320</v>
      </c>
      <c r="D14" t="str">
        <f t="shared" ref="D14" si="4">"/// &lt;summary&gt;
/// " &amp; B14 &amp; "
/// &lt;/summary&gt;
"</f>
        <v xml:space="preserve">/// &lt;summary&gt;
/// 20-ти символьное составное поле, может содержать код клиента и текстовый комментарий с тем же разделителем, что и при вводе заявки вручную. Параметр используется только для групповых транзакций. Необязательный параметр
/// &lt;/summary&gt;
</v>
      </c>
      <c r="E14" s="1" t="s">
        <v>0</v>
      </c>
      <c r="F14" t="s">
        <v>61</v>
      </c>
      <c r="G14" t="str">
        <f t="shared" ref="G14" si="5">" " &amp;A14</f>
        <v xml:space="preserve"> CLIENT_CODE</v>
      </c>
      <c r="H14" t="s">
        <v>39</v>
      </c>
    </row>
    <row r="15" spans="1:8" ht="19.8" thickBot="1" x14ac:dyDescent="0.35">
      <c r="A15" s="13" t="s">
        <v>321</v>
      </c>
      <c r="B15" s="13" t="s">
        <v>322</v>
      </c>
      <c r="D15" t="str">
        <f t="shared" ref="D15" si="6">"/// &lt;summary&gt;
/// " &amp; B15 &amp; "
/// &lt;/summary&gt;
"</f>
        <v xml:space="preserve">/// &lt;summary&gt;
/// Тип заявки, необязательный параметр. Значения: «L» – лимитированная (по умолчанию), «M» – рыночная
/// &lt;/summary&gt;
</v>
      </c>
      <c r="E15" s="1" t="s">
        <v>0</v>
      </c>
      <c r="F15" s="25" t="s">
        <v>446</v>
      </c>
      <c r="G15" t="str">
        <f t="shared" ref="G15:G16" si="7">" " &amp;A15</f>
        <v xml:space="preserve"> TYPE</v>
      </c>
      <c r="H15" t="s">
        <v>39</v>
      </c>
    </row>
    <row r="16" spans="1:8" ht="39" thickBot="1" x14ac:dyDescent="0.35">
      <c r="A16" s="13" t="s">
        <v>323</v>
      </c>
      <c r="B16" s="13" t="s">
        <v>324</v>
      </c>
      <c r="D16" t="str">
        <f t="shared" ref="D16" si="8">"/// &lt;summary&gt;
/// " &amp; B16 &amp; "
/// &lt;/summary&gt;
"</f>
        <v xml:space="preserve">/// &lt;summary&gt;
/// Признак того, является ли заявка заявкой Маркет-Мейкера. Возможные значения: «YES» или «NO». Значение по умолчанию (если параметр отсутствует): «NO»
/// &lt;/summary&gt;
</v>
      </c>
      <c r="E16" s="1" t="s">
        <v>0</v>
      </c>
      <c r="F16" s="25" t="s">
        <v>448</v>
      </c>
      <c r="G16" t="str">
        <f t="shared" si="7"/>
        <v xml:space="preserve"> MARKET_MAKER_ORDER</v>
      </c>
      <c r="H16" t="s">
        <v>39</v>
      </c>
    </row>
    <row r="17" spans="1:11" ht="19.8" thickBot="1" x14ac:dyDescent="0.35">
      <c r="A17" s="13" t="s">
        <v>325</v>
      </c>
      <c r="B17" s="13" t="s">
        <v>326</v>
      </c>
      <c r="D17" t="str">
        <f t="shared" ref="D17" si="9">"/// &lt;summary&gt;
/// " &amp; B17 &amp; "
/// &lt;/summary&gt;
"</f>
        <v xml:space="preserve">/// &lt;summary&gt;
/// Направление заявки, обязательный параметр. Значения: «S» – продать, «B» – купить
/// &lt;/summary&gt;
</v>
      </c>
      <c r="E17" s="1" t="s">
        <v>0</v>
      </c>
      <c r="F17" s="25" t="s">
        <v>449</v>
      </c>
      <c r="G17" t="str">
        <f t="shared" ref="G17" si="10">" " &amp;A17</f>
        <v xml:space="preserve"> OPERATION</v>
      </c>
      <c r="H17" t="s">
        <v>39</v>
      </c>
    </row>
    <row r="18" spans="1:11" ht="19.2" customHeight="1" x14ac:dyDescent="0.3">
      <c r="A18" s="24" t="s">
        <v>327</v>
      </c>
      <c r="B18" s="14" t="s">
        <v>328</v>
      </c>
      <c r="D18" t="str">
        <f t="shared" ref="D18" si="11">"/// &lt;summary&gt;
/// " &amp; B18 &amp; "
/// &lt;/summary&gt;
"</f>
        <v xml:space="preserve">/// &lt;summary&gt;
/// Условие исполнения заявки, необязательный параметр. Возможные значения:
/// &lt;/summary&gt;
</v>
      </c>
      <c r="E18" s="1" t="s">
        <v>0</v>
      </c>
      <c r="F18" s="25" t="s">
        <v>450</v>
      </c>
      <c r="G18" t="str">
        <f t="shared" ref="G18:G19" si="12">" " &amp;A18</f>
        <v xml:space="preserve"> EXECUTION_CONDITION</v>
      </c>
      <c r="H18" t="s">
        <v>39</v>
      </c>
      <c r="K18" s="26"/>
    </row>
    <row r="19" spans="1:11" ht="15" thickBot="1" x14ac:dyDescent="0.35">
      <c r="A19" s="13" t="s">
        <v>329</v>
      </c>
      <c r="B19" s="13" t="s">
        <v>330</v>
      </c>
      <c r="D19" t="str">
        <f t="shared" ref="D19" si="13">"/// &lt;summary&gt;
/// " &amp; B19 &amp; "
/// &lt;/summary&gt;
"</f>
        <v xml:space="preserve">/// &lt;summary&gt;
/// Количество лотов в заявке, обязательный параметр
/// &lt;/summary&gt;
</v>
      </c>
      <c r="E19" s="1" t="s">
        <v>0</v>
      </c>
      <c r="F19" s="27" t="s">
        <v>63</v>
      </c>
      <c r="G19" t="str">
        <f t="shared" si="12"/>
        <v xml:space="preserve"> QUANTITY</v>
      </c>
      <c r="H19" t="s">
        <v>39</v>
      </c>
      <c r="J19" s="25" t="s">
        <v>473</v>
      </c>
    </row>
    <row r="20" spans="1:11" ht="77.400000000000006" thickBot="1" x14ac:dyDescent="0.35">
      <c r="A20" s="13" t="s">
        <v>331</v>
      </c>
      <c r="B20" s="13" t="s">
        <v>332</v>
      </c>
      <c r="D20" t="str">
        <f t="shared" ref="D20" si="14">"/// &lt;summary&gt;
/// " &amp; B20 &amp; "
/// &lt;/summary&gt;
"</f>
        <v xml:space="preserve">/// &lt;summary&gt;
/// Цена заявки, за единицу инструмента. Обязательный параметр. При выставлении рыночной заявки (TYPE=M) на Срочном рынке FORTS необходимо указывать значение цены – укажите наихудшую (минимально или максимально возможную – в зависимости от направленности), заявка все равно будет исполнена по рыночной цене. Для других рынков при выставлении рыночной заявки укажите price= 0.
/// &lt;/summary&gt;
</v>
      </c>
      <c r="E20" s="1" t="s">
        <v>0</v>
      </c>
      <c r="F20" s="27" t="s">
        <v>29</v>
      </c>
      <c r="G20" t="str">
        <f t="shared" ref="G20" si="15">" " &amp;A20</f>
        <v xml:space="preserve"> PRICE </v>
      </c>
      <c r="H20" t="s">
        <v>39</v>
      </c>
      <c r="J20" s="25" t="s">
        <v>473</v>
      </c>
    </row>
    <row r="21" spans="1:11" ht="15" thickBot="1" x14ac:dyDescent="0.35">
      <c r="A21" s="13" t="s">
        <v>333</v>
      </c>
      <c r="B21" s="13" t="s">
        <v>334</v>
      </c>
      <c r="D21" t="str">
        <f t="shared" ref="D21" si="16">"/// &lt;summary&gt;
/// " &amp; B21 &amp; "
/// &lt;/summary&gt;
"</f>
        <v xml:space="preserve">/// &lt;summary&gt;
/// Объем сделки РЕПО-М в рублях
/// &lt;/summary&gt;
</v>
      </c>
      <c r="E21" s="1" t="s">
        <v>0</v>
      </c>
      <c r="F21" s="27" t="s">
        <v>258</v>
      </c>
      <c r="G21" t="str">
        <f t="shared" ref="G21" si="17">" " &amp;A21</f>
        <v xml:space="preserve"> REPOVALUE</v>
      </c>
      <c r="H21" t="s">
        <v>39</v>
      </c>
      <c r="J21" s="25" t="s">
        <v>473</v>
      </c>
    </row>
    <row r="22" spans="1:11" ht="19.8" thickBot="1" x14ac:dyDescent="0.35">
      <c r="A22" s="13" t="s">
        <v>335</v>
      </c>
      <c r="B22" s="13" t="s">
        <v>336</v>
      </c>
      <c r="D22" t="str">
        <f t="shared" ref="D22:D25" si="18">"/// &lt;summary&gt;
/// " &amp; B22 &amp; "
/// &lt;/summary&gt;
"</f>
        <v xml:space="preserve">/// &lt;summary&gt;
/// Начальное значение дисконта в заявке на сделку РЕПО-М
/// &lt;/summary&gt;
</v>
      </c>
      <c r="E22" s="1" t="s">
        <v>0</v>
      </c>
      <c r="F22" s="27" t="s">
        <v>258</v>
      </c>
      <c r="G22" t="str">
        <f t="shared" ref="G22:G25" si="19">" " &amp;A22</f>
        <v xml:space="preserve"> START_DISCOUNT</v>
      </c>
      <c r="H22" t="s">
        <v>39</v>
      </c>
      <c r="J22" s="25" t="s">
        <v>473</v>
      </c>
    </row>
    <row r="23" spans="1:11" ht="19.8" thickBot="1" x14ac:dyDescent="0.35">
      <c r="A23" s="13" t="s">
        <v>337</v>
      </c>
      <c r="B23" s="13" t="s">
        <v>338</v>
      </c>
      <c r="D23" t="str">
        <f t="shared" si="18"/>
        <v xml:space="preserve">/// &lt;summary&gt;
/// Нижнее предельное значение дисконта в заявке на сделку РЕПО-М
/// &lt;/summary&gt;
</v>
      </c>
      <c r="E23" s="1" t="s">
        <v>0</v>
      </c>
      <c r="F23" s="27" t="s">
        <v>258</v>
      </c>
      <c r="G23" t="str">
        <f t="shared" si="19"/>
        <v xml:space="preserve"> LOWER_DISCOUNT</v>
      </c>
      <c r="H23" t="s">
        <v>39</v>
      </c>
      <c r="J23" s="25" t="s">
        <v>473</v>
      </c>
    </row>
    <row r="24" spans="1:11" ht="19.8" thickBot="1" x14ac:dyDescent="0.35">
      <c r="A24" s="13" t="s">
        <v>339</v>
      </c>
      <c r="B24" s="13" t="s">
        <v>340</v>
      </c>
      <c r="D24" t="str">
        <f t="shared" si="18"/>
        <v xml:space="preserve">/// &lt;summary&gt;
/// Верхнее предельное значение дисконта в заявке на сделку РЕПО-М
/// &lt;/summary&gt;
</v>
      </c>
      <c r="E24" s="1" t="s">
        <v>0</v>
      </c>
      <c r="F24" s="27" t="s">
        <v>258</v>
      </c>
      <c r="G24" t="str">
        <f t="shared" si="19"/>
        <v xml:space="preserve"> UPPER_DISCOUNT </v>
      </c>
      <c r="H24" t="s">
        <v>39</v>
      </c>
      <c r="J24" s="25" t="s">
        <v>473</v>
      </c>
    </row>
    <row r="25" spans="1:11" ht="19.8" thickBot="1" x14ac:dyDescent="0.35">
      <c r="A25" s="13" t="s">
        <v>341</v>
      </c>
      <c r="B25" s="13" t="s">
        <v>342</v>
      </c>
      <c r="D25" t="str">
        <f t="shared" si="18"/>
        <v xml:space="preserve">/// &lt;summary&gt;
/// Стоп-цена, за единицу инструмента. Используется только при «ACTION» = «NEW_STOP_ORDER»
/// &lt;/summary&gt;
</v>
      </c>
      <c r="E25" s="1" t="s">
        <v>0</v>
      </c>
      <c r="F25" s="27" t="s">
        <v>258</v>
      </c>
      <c r="G25" t="str">
        <f t="shared" si="19"/>
        <v xml:space="preserve"> STOPPRICE</v>
      </c>
      <c r="H25" t="s">
        <v>39</v>
      </c>
      <c r="J25" s="25" t="s">
        <v>473</v>
      </c>
    </row>
    <row r="26" spans="1:11" ht="14.4" customHeight="1" x14ac:dyDescent="0.3">
      <c r="A26" s="24" t="s">
        <v>343</v>
      </c>
      <c r="B26" s="14" t="s">
        <v>344</v>
      </c>
      <c r="D26" t="str">
        <f t="shared" ref="D26" si="20">"/// &lt;summary&gt;
/// " &amp; B26 &amp; "
/// &lt;/summary&gt;
"</f>
        <v xml:space="preserve">/// &lt;summary&gt;
/// Тип стоп-заявки. Возможные значения:
/// &lt;/summary&gt;
</v>
      </c>
      <c r="E26" s="1" t="s">
        <v>0</v>
      </c>
      <c r="F26" s="25" t="s">
        <v>467</v>
      </c>
      <c r="G26" t="str">
        <f t="shared" ref="G26" si="21">" " &amp;A26</f>
        <v xml:space="preserve"> STOP_ORDER_KIND</v>
      </c>
      <c r="H26" t="s">
        <v>39</v>
      </c>
    </row>
    <row r="27" spans="1:11" ht="29.4" thickBot="1" x14ac:dyDescent="0.35">
      <c r="A27" s="13" t="s">
        <v>345</v>
      </c>
      <c r="B27" s="13" t="s">
        <v>346</v>
      </c>
      <c r="D27" t="str">
        <f t="shared" ref="D27:D32" si="22">"/// &lt;summary&gt;
/// " &amp; B27 &amp; "
/// &lt;/summary&gt;
"</f>
        <v xml:space="preserve">/// &lt;summary&gt;
/// Класс инструмента условия. Используется только при «STOP_ORDER_KIND» = «CONDITION_PRICE_BY_OTHER_SEC».
/// &lt;/summary&gt;
</v>
      </c>
      <c r="E27" s="1" t="s">
        <v>0</v>
      </c>
      <c r="F27" t="s">
        <v>61</v>
      </c>
      <c r="G27" t="str">
        <f t="shared" ref="G27:G32" si="23">" " &amp;A27</f>
        <v xml:space="preserve"> STOPPRICE_CLASSCODE</v>
      </c>
      <c r="H27" t="s">
        <v>39</v>
      </c>
    </row>
    <row r="28" spans="1:11" ht="29.4" thickBot="1" x14ac:dyDescent="0.35">
      <c r="A28" s="13" t="s">
        <v>347</v>
      </c>
      <c r="B28" s="13" t="s">
        <v>348</v>
      </c>
      <c r="D28" t="str">
        <f t="shared" si="22"/>
        <v xml:space="preserve">/// &lt;summary&gt;
/// Код инструмента условия. Используется только при «STOP_ORDER_KIND» = «CONDITION_PRICE_BY_OTHER_SEC»
/// &lt;/summary&gt;
</v>
      </c>
      <c r="E28" s="1" t="s">
        <v>0</v>
      </c>
      <c r="F28" t="s">
        <v>61</v>
      </c>
      <c r="G28" t="str">
        <f t="shared" si="23"/>
        <v xml:space="preserve"> STOPPRICE_SECCODE</v>
      </c>
      <c r="H28" t="s">
        <v>39</v>
      </c>
    </row>
    <row r="29" spans="1:11" ht="38.4" x14ac:dyDescent="0.3">
      <c r="A29" s="24" t="s">
        <v>349</v>
      </c>
      <c r="B29" s="14" t="s">
        <v>468</v>
      </c>
      <c r="D29" t="str">
        <f t="shared" si="22"/>
        <v xml:space="preserve">/// &lt;summary&gt;
/// Направление предельного изменения стоп-цены. Используется только при «STOP_ORDER_KIND» = «CONDITION_PRICE_BY_OTHER_SEC». Возможные значения:  «&lt;=» или «&gt;= »
/// &lt;/summary&gt;
</v>
      </c>
      <c r="E29" s="1" t="s">
        <v>0</v>
      </c>
      <c r="F29" t="s">
        <v>61</v>
      </c>
      <c r="G29" t="str">
        <f t="shared" si="23"/>
        <v xml:space="preserve"> STOPPRICE_CONDITION</v>
      </c>
      <c r="H29" t="s">
        <v>39</v>
      </c>
    </row>
    <row r="30" spans="1:11" ht="29.4" thickBot="1" x14ac:dyDescent="0.35">
      <c r="A30" s="13" t="s">
        <v>350</v>
      </c>
      <c r="B30" s="13" t="s">
        <v>351</v>
      </c>
      <c r="D30" t="str">
        <f t="shared" si="22"/>
        <v xml:space="preserve">/// &lt;summary&gt;
/// Цена связанной лимитированной заявки. Используется только при «STOP_ORDER_KIND» = «WITH_LINKED_LIMIT_ORDER»
/// &lt;/summary&gt;
</v>
      </c>
      <c r="E30" s="1" t="s">
        <v>0</v>
      </c>
      <c r="F30" s="27" t="s">
        <v>258</v>
      </c>
      <c r="G30" t="str">
        <f t="shared" si="23"/>
        <v xml:space="preserve"> LINKED_ORDER_PRICE</v>
      </c>
      <c r="H30" t="s">
        <v>39</v>
      </c>
      <c r="J30" s="25" t="s">
        <v>473</v>
      </c>
    </row>
    <row r="31" spans="1:11" ht="28.8" x14ac:dyDescent="0.3">
      <c r="A31" s="24" t="s">
        <v>352</v>
      </c>
      <c r="B31" s="14" t="s">
        <v>469</v>
      </c>
      <c r="D31" t="str">
        <f t="shared" si="22"/>
        <v xml:space="preserve">/// &lt;summary&gt;
/// Срок действия стоп-заявки. Возможные значения: «GTC» – до отмены, «TODAY» - до окончания текущей торговой сессии, Дата в формате «ГГММДД».
/// &lt;/summary&gt;
</v>
      </c>
      <c r="E31" s="1" t="s">
        <v>0</v>
      </c>
      <c r="F31" t="s">
        <v>61</v>
      </c>
      <c r="G31" t="str">
        <f t="shared" si="23"/>
        <v xml:space="preserve"> EXPIRY_DATE</v>
      </c>
      <c r="H31" t="s">
        <v>39</v>
      </c>
    </row>
    <row r="32" spans="1:11" ht="19.8" thickBot="1" x14ac:dyDescent="0.35">
      <c r="A32" s="13" t="s">
        <v>353</v>
      </c>
      <c r="B32" s="13" t="s">
        <v>354</v>
      </c>
      <c r="D32" t="str">
        <f t="shared" si="22"/>
        <v xml:space="preserve">/// &lt;summary&gt;
/// Цена условия «стоп-лимит» для заявки типа «Тэйк-профит и стоп-лимит»
/// &lt;/summary&gt;
</v>
      </c>
      <c r="E32" s="1" t="s">
        <v>0</v>
      </c>
      <c r="F32" s="27" t="s">
        <v>258</v>
      </c>
      <c r="G32" t="str">
        <f t="shared" si="23"/>
        <v xml:space="preserve"> STOPPRICE2</v>
      </c>
      <c r="H32" t="s">
        <v>39</v>
      </c>
      <c r="J32" s="25" t="s">
        <v>473</v>
      </c>
    </row>
    <row r="33" spans="1:10" ht="39" thickBot="1" x14ac:dyDescent="0.35">
      <c r="A33" s="13" t="s">
        <v>355</v>
      </c>
      <c r="B33" s="13" t="s">
        <v>356</v>
      </c>
      <c r="D33" s="27" t="str">
        <f>"/// &lt;summary&gt;
/// " &amp; B33 &amp; "
/// &lt;/summary&gt;
// TODO (?) Is No default here?
"</f>
        <v xml:space="preserve">/// &lt;summary&gt;
/// Признак исполнения заявки по рыночной цене при наступлении условия «стоп-лимит». Значения «YES» или «NO». Параметр заявок типа «Тэйк-профит и стоп-лимит»
/// &lt;/summary&gt;
// TODO (?) Is No default here?
</v>
      </c>
      <c r="E33" s="1" t="s">
        <v>0</v>
      </c>
      <c r="F33" s="25" t="s">
        <v>447</v>
      </c>
      <c r="G33" t="str">
        <f t="shared" ref="G33" si="24">" " &amp;A33</f>
        <v xml:space="preserve"> MARKET_STOP_LIMIT</v>
      </c>
      <c r="H33" t="s">
        <v>39</v>
      </c>
      <c r="J33" s="25" t="s">
        <v>470</v>
      </c>
    </row>
    <row r="34" spans="1:10" ht="39" thickBot="1" x14ac:dyDescent="0.35">
      <c r="A34" s="13" t="s">
        <v>357</v>
      </c>
      <c r="B34" s="13" t="s">
        <v>358</v>
      </c>
      <c r="D34" s="27" t="str">
        <f>"/// &lt;summary&gt;
/// " &amp; B34 &amp; "
/// &lt;/summary&gt;
// TODO (?) Is No default here?
"</f>
        <v xml:space="preserve">/// &lt;summary&gt;
/// Признак исполнения заявки по рыночной цене при наступлении условия «тэйк-профит». Значения «YES» или «NO». Параметр заявок типа «Тэйк-профит и стоп-лимит»
/// &lt;/summary&gt;
// TODO (?) Is No default here?
</v>
      </c>
      <c r="E34" s="1" t="s">
        <v>0</v>
      </c>
      <c r="F34" s="25" t="s">
        <v>447</v>
      </c>
      <c r="G34" t="str">
        <f t="shared" ref="G34" si="25">" " &amp;A34</f>
        <v xml:space="preserve"> MARKET_TAKE_PROFIT</v>
      </c>
      <c r="H34" t="s">
        <v>39</v>
      </c>
      <c r="J34" s="25" t="s">
        <v>470</v>
      </c>
    </row>
    <row r="35" spans="1:10" ht="29.4" thickBot="1" x14ac:dyDescent="0.35">
      <c r="A35" s="13" t="s">
        <v>359</v>
      </c>
      <c r="B35" s="13" t="s">
        <v>360</v>
      </c>
      <c r="D35" s="27" t="str">
        <f>"/// &lt;summary&gt;
/// " &amp; B35 &amp; "
/// &lt;/summary&gt;
// TODO (?) Is No default here?
"</f>
        <v xml:space="preserve">/// &lt;summary&gt;
/// Признак действия заявки типа «Тэйк-профит и стоп-лимит» в течение определенного интервала времени. Значения «YES» или «NO»
/// &lt;/summary&gt;
// TODO (?) Is No default here?
</v>
      </c>
      <c r="E35" s="1" t="s">
        <v>0</v>
      </c>
      <c r="F35" s="25" t="s">
        <v>447</v>
      </c>
      <c r="G35" t="str">
        <f t="shared" ref="G35" si="26">" " &amp;A35</f>
        <v xml:space="preserve"> IS_ACTIVE_IN_TIME</v>
      </c>
      <c r="H35" t="s">
        <v>39</v>
      </c>
      <c r="J35" s="25" t="s">
        <v>470</v>
      </c>
    </row>
    <row r="36" spans="1:10" ht="19.8" thickBot="1" x14ac:dyDescent="0.35">
      <c r="A36" s="13" t="s">
        <v>361</v>
      </c>
      <c r="B36" s="13" t="s">
        <v>362</v>
      </c>
      <c r="D36" t="str">
        <f>"/// &lt;summary&gt;
/// " &amp; B36 &amp; "
/// &lt;/summary&gt;
"</f>
        <v xml:space="preserve">/// &lt;summary&gt;
/// Время начала действия заявки типа «Тэйк-профит и стоп-лимит» в формате «ЧЧММСС»
/// &lt;/summary&gt;
</v>
      </c>
      <c r="E36" s="1" t="s">
        <v>0</v>
      </c>
      <c r="F36" s="29" t="s">
        <v>471</v>
      </c>
      <c r="G36" t="str">
        <f t="shared" ref="G36" si="27">" " &amp;A36</f>
        <v xml:space="preserve"> ACTIVE_FROM_TIME</v>
      </c>
      <c r="H36" t="s">
        <v>39</v>
      </c>
      <c r="J36" s="25" t="s">
        <v>472</v>
      </c>
    </row>
    <row r="37" spans="1:10" ht="19.8" thickBot="1" x14ac:dyDescent="0.35">
      <c r="A37" s="13" t="s">
        <v>363</v>
      </c>
      <c r="B37" s="13" t="s">
        <v>364</v>
      </c>
      <c r="D37" t="str">
        <f>"/// &lt;summary&gt;
/// " &amp; B37 &amp; "
/// &lt;/summary&gt;
"</f>
        <v xml:space="preserve">/// &lt;summary&gt;
/// Время окончания действия заявки типа «Тэйк-профит и стоп-лимит» в формате «ЧЧММСС»
/// &lt;/summary&gt;
</v>
      </c>
      <c r="E37" s="1" t="s">
        <v>0</v>
      </c>
      <c r="F37" s="29" t="s">
        <v>471</v>
      </c>
      <c r="G37" t="str">
        <f t="shared" ref="G37" si="28">" " &amp;A37</f>
        <v xml:space="preserve"> ACTIVE_TO_TIME</v>
      </c>
      <c r="H37" t="s">
        <v>39</v>
      </c>
      <c r="J37" s="25" t="s">
        <v>472</v>
      </c>
    </row>
    <row r="38" spans="1:10" ht="48.6" thickBot="1" x14ac:dyDescent="0.35">
      <c r="A38" s="13" t="s">
        <v>365</v>
      </c>
      <c r="B38" s="13" t="s">
        <v>366</v>
      </c>
      <c r="D38" t="str">
        <f>"/// &lt;summary&gt;
/// " &amp; B38 &amp; "
/// &lt;/summary&gt;
"</f>
        <v xml:space="preserve">/// &lt;summary&gt;
/// Код организации – партнера по внебиржевой сделке.Применяется при «ACTION» = «NEW_NEG_DEAL», «ACTION» = «NEW_REPO_NEG_DEAL» или «ACTION» = «NEW_EXT_REPO_NEG_DEAL»
/// &lt;/summary&gt;
</v>
      </c>
      <c r="E38" s="1" t="s">
        <v>0</v>
      </c>
      <c r="F38" t="s">
        <v>61</v>
      </c>
      <c r="G38" t="str">
        <f>" " &amp;A38</f>
        <v xml:space="preserve"> PARTNER</v>
      </c>
      <c r="H38" t="s">
        <v>39</v>
      </c>
    </row>
    <row r="39" spans="1:10" ht="39" thickBot="1" x14ac:dyDescent="0.35">
      <c r="A39" s="13" t="s">
        <v>367</v>
      </c>
      <c r="B39" s="13" t="s">
        <v>368</v>
      </c>
      <c r="D39" t="str">
        <f>"/// &lt;summary&gt;
/// " &amp; B39 &amp; "
/// &lt;/summary&gt;
"</f>
        <v xml:space="preserve">/// &lt;summary&gt;
/// Номер заявки, снимаемой из торговой системы. Применяется при «ACTION» = «KILL_ORDER» или «ACTION» = «KILL_NEG_DEAL» или «ACTION» = «KILL_QUOTE»
/// &lt;/summary&gt;
</v>
      </c>
      <c r="E39" s="1" t="s">
        <v>0</v>
      </c>
      <c r="F39" t="s">
        <v>61</v>
      </c>
      <c r="G39" t="str">
        <f>" " &amp;A39</f>
        <v xml:space="preserve"> ORDER_KEY</v>
      </c>
      <c r="H39" t="s">
        <v>39</v>
      </c>
    </row>
    <row r="40" spans="1:10" ht="29.4" thickBot="1" x14ac:dyDescent="0.35">
      <c r="A40" s="13" t="s">
        <v>369</v>
      </c>
      <c r="B40" s="13" t="s">
        <v>370</v>
      </c>
      <c r="D40" t="str">
        <f>"/// &lt;summary&gt;
/// " &amp; B40 &amp; "
/// &lt;/summary&gt;
"</f>
        <v xml:space="preserve">/// &lt;summary&gt;
/// Номер стоп-заявки, снимаемой из торговой системы. Применяется только при «ACTION» = «KILL_STOP_ORDER»
/// &lt;/summary&gt;
</v>
      </c>
      <c r="E40" s="1" t="s">
        <v>0</v>
      </c>
      <c r="F40" t="s">
        <v>61</v>
      </c>
      <c r="G40" t="str">
        <f>" " &amp;A40</f>
        <v xml:space="preserve"> STOP_ORDER_KEY</v>
      </c>
      <c r="H40" t="s">
        <v>39</v>
      </c>
    </row>
    <row r="41" spans="1:10" ht="19.8" thickBot="1" x14ac:dyDescent="0.35">
      <c r="A41" s="13" t="s">
        <v>371</v>
      </c>
      <c r="B41" s="13" t="s">
        <v>372</v>
      </c>
      <c r="D41" t="str">
        <f t="shared" ref="D41" si="29">"/// &lt;summary&gt;
/// " &amp; B41 &amp; "
/// &lt;/summary&gt;
"</f>
        <v xml:space="preserve">/// &lt;summary&gt;
/// Уникальный идентификационный номер заявки, значение от 1 до 2 294 967 294
/// &lt;/summary&gt;
</v>
      </c>
      <c r="E41" s="1" t="s">
        <v>0</v>
      </c>
      <c r="F41" s="27" t="s">
        <v>32</v>
      </c>
      <c r="G41" t="str">
        <f t="shared" ref="G41" si="30">" " &amp;A41</f>
        <v xml:space="preserve"> TRANS_ID</v>
      </c>
      <c r="H41" t="s">
        <v>39</v>
      </c>
      <c r="J41" s="25" t="s">
        <v>473</v>
      </c>
    </row>
    <row r="42" spans="1:10" ht="19.8" thickBot="1" x14ac:dyDescent="0.35">
      <c r="A42" s="13" t="s">
        <v>373</v>
      </c>
      <c r="B42" s="13" t="s">
        <v>374</v>
      </c>
      <c r="D42" t="str">
        <f>"/// &lt;summary&gt;
/// " &amp; B42 &amp; "
/// &lt;/summary&gt;
"</f>
        <v xml:space="preserve">/// &lt;summary&gt;
/// Код расчетов при исполнении внебиржевых заявок
/// &lt;/summary&gt;
</v>
      </c>
      <c r="E42" s="1" t="s">
        <v>0</v>
      </c>
      <c r="F42" t="s">
        <v>61</v>
      </c>
      <c r="G42" t="str">
        <f>" " &amp;A42</f>
        <v xml:space="preserve"> SETTLE_CODE</v>
      </c>
      <c r="H42" t="s">
        <v>39</v>
      </c>
    </row>
    <row r="43" spans="1:10" ht="15" thickBot="1" x14ac:dyDescent="0.35">
      <c r="A43" s="13" t="s">
        <v>375</v>
      </c>
      <c r="B43" s="13" t="s">
        <v>376</v>
      </c>
      <c r="D43" t="str">
        <f>"/// &lt;summary&gt;
/// " &amp; B43 &amp; "
/// &lt;/summary&gt;
"</f>
        <v xml:space="preserve">/// &lt;summary&gt;
/// Цена второй части РЕПО
/// &lt;/summary&gt;
</v>
      </c>
      <c r="E43" s="1" t="s">
        <v>0</v>
      </c>
      <c r="F43" s="27" t="s">
        <v>258</v>
      </c>
      <c r="G43" t="str">
        <f>" " &amp;A43</f>
        <v xml:space="preserve"> PRICE2</v>
      </c>
      <c r="H43" t="s">
        <v>39</v>
      </c>
      <c r="J43" s="25" t="s">
        <v>473</v>
      </c>
    </row>
    <row r="44" spans="1:10" ht="15" thickBot="1" x14ac:dyDescent="0.35">
      <c r="A44" s="13" t="s">
        <v>377</v>
      </c>
      <c r="B44" s="13" t="s">
        <v>378</v>
      </c>
      <c r="D44" t="str">
        <f>"/// &lt;summary&gt;
/// " &amp; B44 &amp; "
/// &lt;/summary&gt;
"</f>
        <v xml:space="preserve">/// &lt;summary&gt;
/// Срок РЕПО. Параметр сделок РЕПО-М
/// &lt;/summary&gt;
</v>
      </c>
      <c r="E44" s="1" t="s">
        <v>0</v>
      </c>
      <c r="F44" t="s">
        <v>61</v>
      </c>
      <c r="G44" t="str">
        <f>" " &amp;A44</f>
        <v xml:space="preserve"> REPOTERM</v>
      </c>
      <c r="H44" t="s">
        <v>39</v>
      </c>
    </row>
    <row r="45" spans="1:10" ht="15" thickBot="1" x14ac:dyDescent="0.35">
      <c r="A45" s="13" t="s">
        <v>379</v>
      </c>
      <c r="B45" s="13" t="s">
        <v>380</v>
      </c>
      <c r="D45" t="str">
        <f>"/// &lt;summary&gt;
/// " &amp; B45 &amp; "
/// &lt;/summary&gt;
"</f>
        <v xml:space="preserve">/// &lt;summary&gt;
/// Ставка РЕПО, в процентах
/// &lt;/summary&gt;
</v>
      </c>
      <c r="E45" s="1" t="s">
        <v>0</v>
      </c>
      <c r="F45" t="s">
        <v>61</v>
      </c>
      <c r="G45" t="str">
        <f>" " &amp;A45</f>
        <v xml:space="preserve"> REPORATE</v>
      </c>
      <c r="H45" t="s">
        <v>39</v>
      </c>
    </row>
    <row r="46" spans="1:10" ht="19.8" thickBot="1" x14ac:dyDescent="0.35">
      <c r="A46" s="13" t="s">
        <v>381</v>
      </c>
      <c r="B46" s="13" t="s">
        <v>382</v>
      </c>
      <c r="D46" s="27" t="str">
        <f>"/// &lt;summary&gt;
/// " &amp; B46 &amp; "
/// &lt;/summary&gt;
// TODO (?) Is No default here?
"</f>
        <v xml:space="preserve">/// &lt;summary&gt;
/// Признак блокировки бумаг на время операции РЕПО («YES», «NO»)
/// &lt;/summary&gt;
// TODO (?) Is No default here?
</v>
      </c>
      <c r="E46" s="1" t="s">
        <v>0</v>
      </c>
      <c r="F46" s="25" t="s">
        <v>447</v>
      </c>
      <c r="G46" t="str">
        <f t="shared" ref="G46" si="31">" " &amp;A46</f>
        <v xml:space="preserve"> BLOCK_SECURITIES</v>
      </c>
      <c r="H46" t="s">
        <v>39</v>
      </c>
      <c r="J46" s="25" t="s">
        <v>470</v>
      </c>
    </row>
    <row r="47" spans="1:10" ht="29.4" thickBot="1" x14ac:dyDescent="0.35">
      <c r="A47" s="13" t="s">
        <v>383</v>
      </c>
      <c r="B47" s="13" t="s">
        <v>384</v>
      </c>
      <c r="D47" t="str">
        <f>"/// &lt;summary&gt;
/// " &amp; B47 &amp; "
/// &lt;/summary&gt;
"</f>
        <v xml:space="preserve">/// &lt;summary&gt;
/// Ставка фиксированного возмещения, выплачиваемого в случае неисполнения второй части РЕПО, в процентах
/// &lt;/summary&gt;
</v>
      </c>
      <c r="E47" s="1" t="s">
        <v>0</v>
      </c>
      <c r="F47" s="27" t="s">
        <v>258</v>
      </c>
      <c r="G47" t="str">
        <f>" " &amp;A47</f>
        <v xml:space="preserve"> REFUNDRATE</v>
      </c>
      <c r="H47" t="s">
        <v>39</v>
      </c>
      <c r="J47" s="25" t="s">
        <v>473</v>
      </c>
    </row>
    <row r="48" spans="1:10" ht="19.8" thickBot="1" x14ac:dyDescent="0.35">
      <c r="A48" s="13" t="s">
        <v>385</v>
      </c>
      <c r="B48" s="13" t="s">
        <v>386</v>
      </c>
      <c r="D48" t="str">
        <f>"/// &lt;summary&gt;
/// " &amp; B48 &amp; "
/// &lt;/summary&gt;
"</f>
        <v xml:space="preserve">/// &lt;summary&gt;
/// Текстовый комментарий, указанный в заявке. Используется при снятии группы заявок
/// &lt;/summary&gt;
</v>
      </c>
      <c r="E48" s="1" t="s">
        <v>0</v>
      </c>
      <c r="F48" t="s">
        <v>61</v>
      </c>
      <c r="G48" t="str">
        <f>" " &amp;A48</f>
        <v xml:space="preserve"> COMMENT</v>
      </c>
      <c r="H48" t="s">
        <v>39</v>
      </c>
    </row>
    <row r="49" spans="1:10" ht="19.8" thickBot="1" x14ac:dyDescent="0.35">
      <c r="A49" s="13" t="s">
        <v>387</v>
      </c>
      <c r="B49" s="13" t="s">
        <v>388</v>
      </c>
      <c r="D49" s="27" t="str">
        <f>"/// &lt;summary&gt;
/// " &amp; B49 &amp; "
/// &lt;/summary&gt;
// TODO (?) Is No default here?
"</f>
        <v xml:space="preserve">/// &lt;summary&gt;
/// Признак крупной сделки (YES/NO). Параметр внебиржевой сделки
/// &lt;/summary&gt;
// TODO (?) Is No default here?
</v>
      </c>
      <c r="E49" s="1" t="s">
        <v>0</v>
      </c>
      <c r="F49" s="25" t="s">
        <v>447</v>
      </c>
      <c r="G49" t="str">
        <f t="shared" ref="G49" si="32">" " &amp;A49</f>
        <v xml:space="preserve"> LARGE_TRADE</v>
      </c>
      <c r="H49" t="s">
        <v>39</v>
      </c>
      <c r="J49" s="25" t="s">
        <v>470</v>
      </c>
    </row>
    <row r="50" spans="1:10" ht="29.4" thickBot="1" x14ac:dyDescent="0.35">
      <c r="A50" s="13" t="s">
        <v>389</v>
      </c>
      <c r="B50" s="13" t="s">
        <v>390</v>
      </c>
      <c r="D50" t="str">
        <f>"/// &lt;summary&gt;
/// " &amp; B50 &amp; "
/// &lt;/summary&gt;
"</f>
        <v xml:space="preserve">/// &lt;summary&gt;
/// Код валюты расчетов по внебиржевой сделки, например «SUR» – рубли РФ, «USD» – доллары США. Параметр внебиржевой сделки
/// &lt;/summary&gt;
</v>
      </c>
      <c r="E50" s="1" t="s">
        <v>0</v>
      </c>
      <c r="F50" t="s">
        <v>61</v>
      </c>
      <c r="G50" t="str">
        <f>" " &amp;A50</f>
        <v xml:space="preserve"> CURR_CODE</v>
      </c>
      <c r="H50" t="s">
        <v>39</v>
      </c>
    </row>
    <row r="51" spans="1:10" ht="28.8" x14ac:dyDescent="0.3">
      <c r="A51" s="24" t="s">
        <v>391</v>
      </c>
      <c r="B51" s="14" t="s">
        <v>392</v>
      </c>
      <c r="D51" t="str">
        <f>"/// &lt;summary&gt;
/// " &amp; B51 &amp; "
/// &lt;/summary&gt;
"</f>
        <v xml:space="preserve">/// &lt;summary&gt;
/// Лицо, от имени которого и за чей счет регистрируется сделка (параметр внебиржевой сделки). Возможные значения:
/// &lt;/summary&gt;
</v>
      </c>
      <c r="E51" s="1" t="s">
        <v>0</v>
      </c>
      <c r="F51" s="25" t="s">
        <v>482</v>
      </c>
      <c r="G51" t="str">
        <f>" " &amp;A51</f>
        <v xml:space="preserve"> FOR_ACCOUNT</v>
      </c>
      <c r="H51" t="s">
        <v>39</v>
      </c>
    </row>
    <row r="52" spans="1:10" ht="19.8" thickBot="1" x14ac:dyDescent="0.35">
      <c r="A52" s="13" t="s">
        <v>393</v>
      </c>
      <c r="B52" s="13" t="s">
        <v>394</v>
      </c>
      <c r="D52" t="str">
        <f>"/// &lt;summary&gt;
/// " &amp; B52 &amp; "
/// &lt;/summary&gt;
"</f>
        <v xml:space="preserve">/// &lt;summary&gt;
/// Дата исполнения внебиржевой сделки
/// &lt;/summary&gt;
</v>
      </c>
      <c r="E52" s="1" t="s">
        <v>0</v>
      </c>
      <c r="F52" t="s">
        <v>61</v>
      </c>
      <c r="G52" t="str">
        <f>" " &amp;A52</f>
        <v xml:space="preserve"> SETTLE_DATE</v>
      </c>
      <c r="H52" t="s">
        <v>39</v>
      </c>
    </row>
    <row r="53" spans="1:10" ht="48.6" thickBot="1" x14ac:dyDescent="0.35">
      <c r="A53" s="13" t="s">
        <v>395</v>
      </c>
      <c r="B53" s="13" t="s">
        <v>396</v>
      </c>
      <c r="D53" s="27" t="str">
        <f>"/// &lt;summary&gt;
/// " &amp; B53 &amp; "
/// &lt;/summary&gt;
// TODO (?) Is No default here?
"</f>
        <v xml:space="preserve">/// &lt;summary&gt;
/// Признак снятия стоп-заявки при частичном исполнении связанной лимитированной заявки. Используется только при «STOP_ORDER_KIND» = «WITH_LINKED_LIMIT_ORDER». Возможные значения: «YES» или «NO»
/// &lt;/summary&gt;
// TODO (?) Is No default here?
</v>
      </c>
      <c r="E53" s="1" t="s">
        <v>0</v>
      </c>
      <c r="F53" s="25" t="s">
        <v>447</v>
      </c>
      <c r="G53" t="str">
        <f t="shared" ref="G53" si="33">" " &amp;A53</f>
        <v xml:space="preserve"> KILL_IF_LINKED_ORDER_PARTLY_FILLED</v>
      </c>
      <c r="H53" t="s">
        <v>39</v>
      </c>
      <c r="J53" s="25" t="s">
        <v>470</v>
      </c>
    </row>
    <row r="54" spans="1:10" ht="58.2" thickBot="1" x14ac:dyDescent="0.35">
      <c r="A54" s="13" t="s">
        <v>397</v>
      </c>
      <c r="B54" s="13" t="s">
        <v>398</v>
      </c>
      <c r="D54" t="str">
        <f>"/// &lt;summary&gt;
/// " &amp; B54 &amp; "
/// &lt;/summary&gt;
"</f>
        <v xml:space="preserve">/// &lt;summary&gt;
/// Величина отступа от максимума (минимума) цены последней сделки. Используется при «STOP_ORDER_KIND» = «TAKE_PROFIT_STOP_ORDER» или «ACTIVATED_BY_ORDER_TAKE_PROFIT_STOP_ORDER»
/// &lt;/summary&gt;
</v>
      </c>
      <c r="E54" s="1" t="s">
        <v>0</v>
      </c>
      <c r="F54" s="27" t="s">
        <v>258</v>
      </c>
      <c r="G54" t="str">
        <f>" " &amp;A54</f>
        <v xml:space="preserve"> OFFSET</v>
      </c>
      <c r="H54" t="s">
        <v>39</v>
      </c>
      <c r="J54" s="25" t="s">
        <v>473</v>
      </c>
    </row>
    <row r="55" spans="1:10" ht="14.4" customHeight="1" x14ac:dyDescent="0.3">
      <c r="A55" s="24" t="s">
        <v>399</v>
      </c>
      <c r="B55" s="14" t="s">
        <v>400</v>
      </c>
      <c r="D55" t="str">
        <f>"/// &lt;summary&gt;
/// " &amp; B55 &amp; "
/// &lt;/summary&gt;
"</f>
        <v xml:space="preserve">/// &lt;summary&gt;
/// Единицы измерения отступа. Возможные значения:
/// &lt;/summary&gt;
</v>
      </c>
      <c r="E55" s="1" t="s">
        <v>0</v>
      </c>
      <c r="F55" s="25" t="s">
        <v>483</v>
      </c>
      <c r="G55" t="str">
        <f>" " &amp;A55</f>
        <v xml:space="preserve"> OFFSET_UNITS</v>
      </c>
      <c r="H55" t="s">
        <v>39</v>
      </c>
    </row>
    <row r="56" spans="1:10" ht="48.6" thickBot="1" x14ac:dyDescent="0.35">
      <c r="A56" s="13" t="s">
        <v>401</v>
      </c>
      <c r="B56" s="13" t="s">
        <v>402</v>
      </c>
      <c r="D56" t="str">
        <f>"/// &lt;summary&gt;
/// " &amp; B56 &amp; "
/// &lt;/summary&gt;
"</f>
        <v xml:space="preserve">/// &lt;summary&gt;
/// Величина защитного спрэда. Используется при «STOP_ORDER_KIND» = «TAKE_PROFIT_STOP_ORDER» или ACTIVATED_BY_ORDER_TAKE_PROFIT_STOP_ORDER»
/// &lt;/summary&gt;
</v>
      </c>
      <c r="E56" s="1" t="s">
        <v>0</v>
      </c>
      <c r="F56" s="27" t="s">
        <v>258</v>
      </c>
      <c r="G56" t="str">
        <f>" " &amp;A56</f>
        <v xml:space="preserve"> SPREAD</v>
      </c>
      <c r="H56" t="s">
        <v>39</v>
      </c>
      <c r="J56" s="25" t="s">
        <v>473</v>
      </c>
    </row>
    <row r="57" spans="1:10" ht="48" x14ac:dyDescent="0.3">
      <c r="A57" s="24" t="s">
        <v>403</v>
      </c>
      <c r="B57" s="14" t="s">
        <v>484</v>
      </c>
      <c r="D57" t="str">
        <f>"/// &lt;summary&gt;
/// " &amp; B57 &amp; "
/// &lt;/summary&gt;
"</f>
        <v xml:space="preserve">/// &lt;summary&gt;
/// Единицы измерения защитного спрэда. Используется при «STOP_ORDER_KIND» = «TAKE_PROFIT_STOP_ORDER» или «ACTIVATED_BY_ORDER_TAKE_PROFIT_STOP_ORDER»
/// &lt;/summary&gt;
</v>
      </c>
      <c r="E57" s="1" t="s">
        <v>0</v>
      </c>
      <c r="F57" s="25" t="s">
        <v>483</v>
      </c>
      <c r="G57" t="str">
        <f>" " &amp;A57</f>
        <v xml:space="preserve"> SPREAD_UNITS </v>
      </c>
      <c r="H57" t="s">
        <v>39</v>
      </c>
    </row>
    <row r="58" spans="1:10" ht="48.6" thickBot="1" x14ac:dyDescent="0.35">
      <c r="A58" s="13" t="s">
        <v>404</v>
      </c>
      <c r="B58" s="13" t="s">
        <v>405</v>
      </c>
      <c r="D58" t="str">
        <f>"/// &lt;summary&gt;
/// " &amp; B58 &amp; "
/// &lt;/summary&gt;
"</f>
        <v xml:space="preserve">/// &lt;summary&gt;
/// Регистрационный номер заявки-условия. Используется при «STOP_ORDER_KIND» = «ACTIVATED_BY_ORDER_SIMPLE_STOP_ORDER» или «ACTIVATED_BY_ORDER_TAKE_PROFIT_STOP_ORDER»
/// &lt;/summary&gt;
</v>
      </c>
      <c r="E58" s="1" t="s">
        <v>0</v>
      </c>
      <c r="F58" t="s">
        <v>61</v>
      </c>
      <c r="G58" t="str">
        <f>" " &amp;A58</f>
        <v xml:space="preserve"> BASE_ORDER_KEY</v>
      </c>
      <c r="H58" t="s">
        <v>39</v>
      </c>
    </row>
    <row r="59" spans="1:10" ht="67.8" thickBot="1" x14ac:dyDescent="0.35">
      <c r="A59" s="13" t="s">
        <v>406</v>
      </c>
      <c r="B59" s="13" t="s">
        <v>407</v>
      </c>
      <c r="D59" s="27" t="str">
        <f>"/// &lt;summary&gt;
/// " &amp; B59 &amp; "
/// &lt;/summary&gt;
// TODO (?) Is No default here?
"</f>
        <v xml:space="preserve">/// &lt;summary&gt;
/// Признак использования в качестве объема заявки «по исполнению» исполненного количества бумаг заявки-условия. Возможные значения: «YES» или «NO». Используется при «STOP_ORDER_KIND» = «ACTIVATED_BY_ORDER_SIMPLE_STOP_ORDER» или «ACTIVATED_BY_ORDER_TAKE_PROFIT_STOP_ORDER»
/// &lt;/summary&gt;
// TODO (?) Is No default here?
</v>
      </c>
      <c r="E59" s="1" t="s">
        <v>0</v>
      </c>
      <c r="F59" s="25" t="s">
        <v>447</v>
      </c>
      <c r="G59" t="str">
        <f t="shared" ref="G59:G60" si="34">" " &amp;A59</f>
        <v xml:space="preserve"> USE_BASE_ORDER_BALANCE</v>
      </c>
      <c r="H59" t="s">
        <v>39</v>
      </c>
      <c r="J59" s="25" t="s">
        <v>470</v>
      </c>
    </row>
    <row r="60" spans="1:10" ht="67.8" thickBot="1" x14ac:dyDescent="0.35">
      <c r="A60" s="13" t="s">
        <v>408</v>
      </c>
      <c r="B60" s="13" t="s">
        <v>409</v>
      </c>
      <c r="D60" s="27" t="str">
        <f>"/// &lt;summary&gt;
/// " &amp; B60 &amp; "
/// &lt;/summary&gt;
// TODO (?) Is No default here?
"</f>
        <v xml:space="preserve">/// &lt;summary&gt;
/// Признак активации заявки «по исполнению» при частичном исполнении заявки-условия. Возможные значения: «YES» или «NO». Используется при «STOP_ORDER_KIND» = «ACTIVATED_BY_ORDER_SIMPLE_STOP_ORDER» или «ACTIVATED_BY_ORDER_TAKE_PROFIT_STOP_ORDER»
/// &lt;/summary&gt;
// TODO (?) Is No default here?
</v>
      </c>
      <c r="E60" s="1" t="s">
        <v>0</v>
      </c>
      <c r="F60" s="25" t="s">
        <v>447</v>
      </c>
      <c r="G60" t="str">
        <f t="shared" si="34"/>
        <v xml:space="preserve"> ACTIVATE_IF_BASE_ORDER_PARTLY_FILLED</v>
      </c>
      <c r="H60" t="s">
        <v>39</v>
      </c>
      <c r="J60" s="25" t="s">
        <v>470</v>
      </c>
    </row>
    <row r="61" spans="1:10" ht="29.4" thickBot="1" x14ac:dyDescent="0.35">
      <c r="A61" s="36" t="s">
        <v>410</v>
      </c>
      <c r="B61" s="36" t="s">
        <v>411</v>
      </c>
      <c r="D61" t="str">
        <f>"/// &lt;summary&gt;
/// " &amp; B61 &amp; "
/// &lt;/summary&gt;
"</f>
        <v xml:space="preserve">/// &lt;summary&gt;
/// Идентификатор базового контракта для фьючерсов или опционов. Обязательный параметр снятия заявок на рынке FORTS
/// &lt;/summary&gt;
</v>
      </c>
      <c r="E61" s="1" t="s">
        <v>0</v>
      </c>
      <c r="F61" t="s">
        <v>61</v>
      </c>
      <c r="G61" t="str">
        <f>" " &amp;A61</f>
        <v xml:space="preserve"> BASE_CONTRACT</v>
      </c>
      <c r="H61" t="s">
        <v>39</v>
      </c>
    </row>
    <row r="62" spans="1:10" ht="67.2" x14ac:dyDescent="0.3">
      <c r="A62" s="24" t="s">
        <v>412</v>
      </c>
      <c r="B62" s="14" t="s">
        <v>485</v>
      </c>
      <c r="D62" t="str">
        <f>"/// &lt;summary&gt;
/// " &amp; B62 &amp; "
/// &lt;/summary&gt;
"</f>
        <v xml:space="preserve">/// &lt;summary&gt;
///  Режим перестановки заявок на рынке FORTS. Параметр операции «ACTION» = «MOVE_ORDERS» Возможные значения: «0» – оставить количество в заявках без изменения, «1» – изменить количество в заявках на новые, «2» – при несовпадении новых количеств с текущим хотя бы в одной заявке, обе заявки снимаются
/// &lt;/summary&gt;
</v>
      </c>
      <c r="E62" s="1" t="s">
        <v>0</v>
      </c>
      <c r="F62" t="s">
        <v>61</v>
      </c>
      <c r="G62" t="str">
        <f>" " &amp;A62</f>
        <v xml:space="preserve"> MODE</v>
      </c>
      <c r="H62" t="s">
        <v>39</v>
      </c>
    </row>
    <row r="63" spans="1:10" ht="19.8" thickBot="1" x14ac:dyDescent="0.35">
      <c r="A63" s="13" t="s">
        <v>413</v>
      </c>
      <c r="B63" s="13" t="s">
        <v>414</v>
      </c>
      <c r="D63" t="str">
        <f>"/// &lt;summary&gt;
/// " &amp; B63 &amp; "
/// &lt;/summary&gt;
"</f>
        <v xml:space="preserve">/// &lt;summary&gt;
/// Номер первой заявки
/// &lt;/summary&gt;
</v>
      </c>
      <c r="E63" s="1" t="s">
        <v>0</v>
      </c>
      <c r="F63" s="27" t="s">
        <v>257</v>
      </c>
      <c r="G63" t="str">
        <f>" " &amp;A63</f>
        <v xml:space="preserve"> FIRST_ORDER_NUMBER</v>
      </c>
      <c r="H63" t="s">
        <v>39</v>
      </c>
      <c r="J63" s="25" t="s">
        <v>473</v>
      </c>
    </row>
    <row r="64" spans="1:10" ht="29.4" thickBot="1" x14ac:dyDescent="0.35">
      <c r="A64" s="13" t="s">
        <v>415</v>
      </c>
      <c r="B64" s="13" t="s">
        <v>416</v>
      </c>
      <c r="D64" t="str">
        <f t="shared" ref="D64:D65" si="35">"/// &lt;summary&gt;
/// " &amp; B64 &amp; "
/// &lt;/summary&gt;
"</f>
        <v xml:space="preserve">/// &lt;summary&gt;
/// Количество в первой заявке
/// &lt;/summary&gt;
</v>
      </c>
      <c r="E64" s="1" t="s">
        <v>0</v>
      </c>
      <c r="F64" s="27" t="s">
        <v>486</v>
      </c>
      <c r="G64" t="str">
        <f t="shared" ref="G64:G65" si="36">" " &amp;A64</f>
        <v xml:space="preserve"> FIRST_ORDER_NEW_QUANTITY</v>
      </c>
      <c r="H64" t="s">
        <v>39</v>
      </c>
      <c r="J64" s="25" t="s">
        <v>473</v>
      </c>
    </row>
    <row r="65" spans="1:10" ht="29.4" thickBot="1" x14ac:dyDescent="0.35">
      <c r="A65" s="13" t="s">
        <v>417</v>
      </c>
      <c r="B65" s="13" t="s">
        <v>418</v>
      </c>
      <c r="D65" t="str">
        <f t="shared" si="35"/>
        <v xml:space="preserve">/// &lt;summary&gt;
/// Цена в первой заявке
/// &lt;/summary&gt;
</v>
      </c>
      <c r="E65" s="1" t="s">
        <v>0</v>
      </c>
      <c r="F65" s="27" t="s">
        <v>258</v>
      </c>
      <c r="G65" t="str">
        <f t="shared" si="36"/>
        <v xml:space="preserve"> FIRST_ORDER_NEW_PRICE</v>
      </c>
      <c r="H65" t="s">
        <v>39</v>
      </c>
      <c r="J65" s="25" t="s">
        <v>473</v>
      </c>
    </row>
    <row r="66" spans="1:10" ht="29.4" thickBot="1" x14ac:dyDescent="0.35">
      <c r="A66" s="13" t="s">
        <v>419</v>
      </c>
      <c r="B66" s="13" t="s">
        <v>420</v>
      </c>
      <c r="D66" t="str">
        <f>"/// &lt;summary&gt;
/// " &amp; B66 &amp; "
/// &lt;/summary&gt;
"</f>
        <v xml:space="preserve">/// &lt;summary&gt;
/// Номер второй заявки
/// &lt;/summary&gt;
</v>
      </c>
      <c r="E66" s="1" t="s">
        <v>0</v>
      </c>
      <c r="F66" s="27" t="s">
        <v>257</v>
      </c>
      <c r="G66" t="str">
        <f>" " &amp;A66</f>
        <v xml:space="preserve"> SECOND_ORDER_NUMBER</v>
      </c>
      <c r="H66" t="s">
        <v>39</v>
      </c>
      <c r="J66" s="25" t="s">
        <v>473</v>
      </c>
    </row>
    <row r="67" spans="1:10" ht="29.4" thickBot="1" x14ac:dyDescent="0.35">
      <c r="A67" s="13" t="s">
        <v>421</v>
      </c>
      <c r="B67" s="13" t="s">
        <v>422</v>
      </c>
      <c r="D67" t="str">
        <f t="shared" ref="D67:D68" si="37">"/// &lt;summary&gt;
/// " &amp; B67 &amp; "
/// &lt;/summary&gt;
"</f>
        <v xml:space="preserve">/// &lt;summary&gt;
/// Количество во второй заявке
/// &lt;/summary&gt;
</v>
      </c>
      <c r="E67" s="1" t="s">
        <v>0</v>
      </c>
      <c r="F67" s="27" t="s">
        <v>486</v>
      </c>
      <c r="G67" t="str">
        <f t="shared" ref="G67:G69" si="38">" " &amp;A67</f>
        <v xml:space="preserve"> SECOND_ORDER_NEW_QUANTITY</v>
      </c>
      <c r="H67" t="s">
        <v>39</v>
      </c>
      <c r="J67" s="25" t="s">
        <v>473</v>
      </c>
    </row>
    <row r="68" spans="1:10" ht="29.4" thickBot="1" x14ac:dyDescent="0.35">
      <c r="A68" s="13" t="s">
        <v>423</v>
      </c>
      <c r="B68" s="13" t="s">
        <v>424</v>
      </c>
      <c r="D68" t="str">
        <f t="shared" si="37"/>
        <v xml:space="preserve">/// &lt;summary&gt;
/// Цена во второй заявке
/// &lt;/summary&gt;
</v>
      </c>
      <c r="E68" s="1" t="s">
        <v>0</v>
      </c>
      <c r="F68" s="27" t="s">
        <v>258</v>
      </c>
      <c r="G68" t="str">
        <f t="shared" si="38"/>
        <v xml:space="preserve"> SECOND_ORDER_NEW_PRICE</v>
      </c>
      <c r="H68" t="s">
        <v>39</v>
      </c>
      <c r="J68" s="25" t="s">
        <v>473</v>
      </c>
    </row>
    <row r="69" spans="1:10" ht="39" thickBot="1" x14ac:dyDescent="0.35">
      <c r="A69" s="13" t="s">
        <v>425</v>
      </c>
      <c r="B69" s="13" t="s">
        <v>426</v>
      </c>
      <c r="D69" s="27" t="str">
        <f>"/// &lt;summary&gt;
/// " &amp; B69 &amp; "
/// &lt;/summary&gt;
// TODO (?) Is No default here?
"</f>
        <v xml:space="preserve">/// &lt;summary&gt;
/// Признак снятия активных заявок по данному инструменту. Используется только при «ACTION» = «NEW_QUOTE». Возможные значения: «YES» или «NO»
/// &lt;/summary&gt;
// TODO (?) Is No default here?
</v>
      </c>
      <c r="E69" s="1" t="s">
        <v>0</v>
      </c>
      <c r="F69" s="25" t="s">
        <v>447</v>
      </c>
      <c r="G69" t="str">
        <f t="shared" si="38"/>
        <v xml:space="preserve"> KILL_ACTIVE_ORDERS</v>
      </c>
      <c r="H69" t="s">
        <v>39</v>
      </c>
      <c r="J69" s="25" t="s">
        <v>470</v>
      </c>
    </row>
    <row r="70" spans="1:10" ht="19.8" thickBot="1" x14ac:dyDescent="0.35">
      <c r="A70" s="13" t="s">
        <v>427</v>
      </c>
      <c r="B70" s="13" t="s">
        <v>428</v>
      </c>
      <c r="D70" t="str">
        <f t="shared" ref="D70:D76" si="39">"/// &lt;summary&gt;
/// " &amp; B70 &amp; "
/// &lt;/summary&gt;
"</f>
        <v xml:space="preserve">/// &lt;summary&gt;
/// Направление операции в сделке, подтверждаемой отчетом
/// &lt;/summary&gt;
</v>
      </c>
      <c r="E70" s="1" t="s">
        <v>0</v>
      </c>
      <c r="F70" t="s">
        <v>61</v>
      </c>
      <c r="G70" t="str">
        <f t="shared" ref="G70:G76" si="40">" " &amp;A70</f>
        <v xml:space="preserve"> NEG_TRADE_OPERATION</v>
      </c>
      <c r="H70" t="s">
        <v>39</v>
      </c>
    </row>
    <row r="71" spans="1:10" ht="19.8" thickBot="1" x14ac:dyDescent="0.35">
      <c r="A71" s="13" t="s">
        <v>429</v>
      </c>
      <c r="B71" s="13" t="s">
        <v>430</v>
      </c>
      <c r="D71" t="str">
        <f t="shared" si="39"/>
        <v xml:space="preserve">/// &lt;summary&gt;
/// Номер подтверждаемой отчетом сделки для исполнения
/// &lt;/summary&gt;
</v>
      </c>
      <c r="E71" s="1" t="s">
        <v>0</v>
      </c>
      <c r="F71" s="27" t="s">
        <v>257</v>
      </c>
      <c r="G71" t="str">
        <f t="shared" si="40"/>
        <v xml:space="preserve"> NEG_TRADE_NUMBER</v>
      </c>
      <c r="H71" t="s">
        <v>39</v>
      </c>
    </row>
    <row r="72" spans="1:10" ht="19.8" thickBot="1" x14ac:dyDescent="0.35">
      <c r="A72" s="13" t="s">
        <v>431</v>
      </c>
      <c r="B72" s="13" t="s">
        <v>432</v>
      </c>
      <c r="D72" t="str">
        <f t="shared" si="39"/>
        <v xml:space="preserve">/// &lt;summary&gt;
/// Лимит открытых позиций, при «Тип лимита» = «Ден.средства» или «Всего»
/// &lt;/summary&gt;
</v>
      </c>
      <c r="E72" s="1" t="s">
        <v>0</v>
      </c>
      <c r="F72" t="s">
        <v>61</v>
      </c>
      <c r="G72" t="str">
        <f t="shared" si="40"/>
        <v xml:space="preserve"> VOLUMEMN</v>
      </c>
      <c r="H72" t="s">
        <v>39</v>
      </c>
    </row>
    <row r="73" spans="1:10" ht="19.8" thickBot="1" x14ac:dyDescent="0.35">
      <c r="A73" s="13" t="s">
        <v>433</v>
      </c>
      <c r="B73" s="13" t="s">
        <v>434</v>
      </c>
      <c r="D73" t="str">
        <f t="shared" si="39"/>
        <v xml:space="preserve">/// &lt;summary&gt;
/// Лимит открытых позиций, при «Тип лимита» = «Залоговые ден.средства»
/// &lt;/summary&gt;
</v>
      </c>
      <c r="E73" s="1" t="s">
        <v>0</v>
      </c>
      <c r="F73" t="s">
        <v>61</v>
      </c>
      <c r="G73" t="str">
        <f t="shared" si="40"/>
        <v xml:space="preserve"> VOLUMEPL</v>
      </c>
      <c r="H73" t="s">
        <v>39</v>
      </c>
    </row>
    <row r="74" spans="1:10" ht="15" thickBot="1" x14ac:dyDescent="0.35">
      <c r="A74" s="13" t="s">
        <v>435</v>
      </c>
      <c r="B74" s="13" t="s">
        <v>436</v>
      </c>
      <c r="D74" t="str">
        <f t="shared" si="39"/>
        <v xml:space="preserve">/// &lt;summary&gt;
/// Коэффициент ликвидности
/// &lt;/summary&gt;
</v>
      </c>
      <c r="E74" s="1" t="s">
        <v>0</v>
      </c>
      <c r="F74" t="s">
        <v>61</v>
      </c>
      <c r="G74" t="str">
        <f t="shared" si="40"/>
        <v xml:space="preserve"> KFL</v>
      </c>
      <c r="H74" t="s">
        <v>39</v>
      </c>
    </row>
    <row r="75" spans="1:10" ht="15" thickBot="1" x14ac:dyDescent="0.35">
      <c r="A75" s="13" t="s">
        <v>437</v>
      </c>
      <c r="B75" s="13" t="s">
        <v>438</v>
      </c>
      <c r="D75" t="str">
        <f t="shared" si="39"/>
        <v xml:space="preserve">/// &lt;summary&gt;
/// Коэффициент клиентского гарантийного обеспечения
/// &lt;/summary&gt;
</v>
      </c>
      <c r="E75" s="1" t="s">
        <v>0</v>
      </c>
      <c r="F75" t="s">
        <v>61</v>
      </c>
      <c r="G75" t="str">
        <f t="shared" si="40"/>
        <v xml:space="preserve"> KGO</v>
      </c>
      <c r="H75" t="s">
        <v>39</v>
      </c>
    </row>
    <row r="76" spans="1:10" ht="67.2" x14ac:dyDescent="0.3">
      <c r="A76" s="24" t="s">
        <v>439</v>
      </c>
      <c r="B76" s="14" t="s">
        <v>487</v>
      </c>
      <c r="D76" t="str">
        <f t="shared" si="39"/>
        <v xml:space="preserve">/// &lt;summary&gt;
/// Параметр, который определяет, будет ли загружаться величина КГО при загрузке лимитов из файла: при USE_KGO=Y – величина КГО загружает. при USE_KGO=N – величина КГО не загружается. При установке лимита на Срочном рынке Московской Биржи с принудительным понижением (см. Создание лимита) требуется указать USE_KGO= Y
/// &lt;/summary&gt;
</v>
      </c>
      <c r="E76" s="1" t="s">
        <v>0</v>
      </c>
      <c r="F76" t="s">
        <v>61</v>
      </c>
      <c r="G76" t="str">
        <f t="shared" si="40"/>
        <v xml:space="preserve"> USE_KGO</v>
      </c>
      <c r="H76" t="s">
        <v>39</v>
      </c>
    </row>
    <row r="77" spans="1:10" ht="58.2" thickBot="1" x14ac:dyDescent="0.35">
      <c r="A77" s="13" t="s">
        <v>440</v>
      </c>
      <c r="B77" s="13" t="s">
        <v>441</v>
      </c>
      <c r="D77" s="27" t="str">
        <f>"/// &lt;summary&gt;
/// " &amp; B77 &amp; "
/// &lt;/summary&gt;
// TODO (?) Is No default here?
"</f>
        <v xml:space="preserve">/// &lt;summary&gt;
/// Признак проверки попадания цены заявки в диапазон допустимых цен. Параметр Срочного рынка FORTS. Необязательный параметр транзакций установки новых заявок по классам «Опционы ФОРТС» и «РПС: Опционы ФОРТС». Возможные значения: «YES» - выполнять проверку, «NO» - не выполнять
/// &lt;/summary&gt;
// TODO (?) Is No default here?
</v>
      </c>
      <c r="E77" s="1" t="s">
        <v>0</v>
      </c>
      <c r="F77" s="25" t="s">
        <v>448</v>
      </c>
      <c r="G77" t="str">
        <f t="shared" ref="G77" si="41">" " &amp;A77</f>
        <v xml:space="preserve"> CHECK_LIMITS</v>
      </c>
      <c r="H77" t="s">
        <v>39</v>
      </c>
      <c r="J77" s="25" t="s">
        <v>470</v>
      </c>
    </row>
    <row r="78" spans="1:10" ht="67.8" thickBot="1" x14ac:dyDescent="0.35">
      <c r="A78" s="13" t="s">
        <v>442</v>
      </c>
      <c r="B78" s="13" t="s">
        <v>443</v>
      </c>
      <c r="D78" t="str">
        <f>"/// &lt;summary&gt;
/// " &amp; B78 &amp; "
/// &lt;/summary&gt;
"</f>
        <v xml:space="preserve">/// &lt;summary&gt;
/// Ссылка, которая связывает две сделки РЕПО или РПС. Сделка может быть заключена только между контрагентами, указавшими одинаковое значение этого параметра в своих заявках. Параметр представляет собой набор произвольный набор количеством до 10 символов (допускаются цифры и буквы). Необязательный параметр
/// &lt;/summary&gt;
</v>
      </c>
      <c r="E78" s="1" t="s">
        <v>0</v>
      </c>
      <c r="F78" t="s">
        <v>61</v>
      </c>
      <c r="G78" t="str">
        <f>" " &amp;A78</f>
        <v xml:space="preserve"> MATCHREF</v>
      </c>
      <c r="H78" t="s">
        <v>39</v>
      </c>
    </row>
    <row r="79" spans="1:10" ht="48" x14ac:dyDescent="0.3">
      <c r="A79" s="24" t="s">
        <v>444</v>
      </c>
      <c r="B79" s="14" t="s">
        <v>488</v>
      </c>
      <c r="D79" t="str">
        <f>"/// &lt;summary&gt;
/// " &amp; B79 &amp; "
/// &lt;/summary&gt;
"</f>
        <v xml:space="preserve">/// &lt;summary&gt;
/// Режим корректировки ограничения по фьючерсным счетам. Возможные значения: «Y» - включен, установкой лимита изменяется действующее значение, «N» - выключен (по умолчанию), установкой лимита задается новое значение
/// &lt;/summary&gt;
</v>
      </c>
      <c r="E79" s="1" t="s">
        <v>0</v>
      </c>
      <c r="F79" t="s">
        <v>61</v>
      </c>
      <c r="G79" t="str">
        <f>" " &amp;A79</f>
        <v xml:space="preserve"> CORRECTION</v>
      </c>
      <c r="H79" t="s">
        <v>39</v>
      </c>
    </row>
    <row r="87" spans="6:6" x14ac:dyDescent="0.3">
      <c r="F87">
        <f>4571/100000</f>
        <v>4.5710000000000001E-2</v>
      </c>
    </row>
    <row r="88" spans="6:6" x14ac:dyDescent="0.3">
      <c r="F88">
        <f>1/F87</f>
        <v>21.877050973528767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Sheet3</vt:lpstr>
      <vt:lpstr>Events</vt:lpstr>
      <vt:lpstr>json perf</vt:lpstr>
      <vt:lpstr>Sheet5</vt:lpstr>
      <vt:lpstr>Transaction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</dc:creator>
  <cp:lastModifiedBy>Sun</cp:lastModifiedBy>
  <dcterms:created xsi:type="dcterms:W3CDTF">2014-12-20T23:37:43Z</dcterms:created>
  <dcterms:modified xsi:type="dcterms:W3CDTF">2014-12-22T20:51:31Z</dcterms:modified>
</cp:coreProperties>
</file>