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drikweichel/projects/ReMeDi/remedi/Tests/test_results/paperNLP4Climate/extraction_scope3_only/tables_pipe_1/"/>
    </mc:Choice>
  </mc:AlternateContent>
  <xr:revisionPtr revIDLastSave="0" documentId="13_ncr:1_{7184E0AD-F803-854C-8827-7C18C4DF1457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Results" sheetId="1" r:id="rId1"/>
    <sheet name="Evalu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" i="1" l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<sst xmlns="http://schemas.openxmlformats.org/spreadsheetml/2006/main" count="727" uniqueCount="432">
  <si>
    <t>Unnamed: 0</t>
  </si>
  <si>
    <t>report</t>
  </si>
  <si>
    <t>t</t>
  </si>
  <si>
    <t>y</t>
  </si>
  <si>
    <t>emission_type</t>
  </si>
  <si>
    <t>x</t>
  </si>
  <si>
    <t>page</t>
  </si>
  <si>
    <t>prior_y</t>
  </si>
  <si>
    <t>prior_page</t>
  </si>
  <si>
    <t>prior_report</t>
  </si>
  <si>
    <t>y_index</t>
  </si>
  <si>
    <t>prior_y_index</t>
  </si>
  <si>
    <t>prior_x</t>
  </si>
  <si>
    <t>prior_table_column_name</t>
  </si>
  <si>
    <t>table_column_name</t>
  </si>
  <si>
    <t>prior_table_row_name</t>
  </si>
  <si>
    <t>table_row_name</t>
  </si>
  <si>
    <t>max_index</t>
  </si>
  <si>
    <t>len_max_index</t>
  </si>
  <si>
    <t>recall</t>
  </si>
  <si>
    <t>precision</t>
  </si>
  <si>
    <t>false_positives_only</t>
  </si>
  <si>
    <t>true_positives_only</t>
  </si>
  <si>
    <t>ranks_right_labels</t>
  </si>
  <si>
    <t>delta_percent</t>
  </si>
  <si>
    <t>recall_column</t>
  </si>
  <si>
    <t>precision_column</t>
  </si>
  <si>
    <t>false_positives_only_column</t>
  </si>
  <si>
    <t>true_positives_only_column</t>
  </si>
  <si>
    <t>recall_row</t>
  </si>
  <si>
    <t>precision_row</t>
  </si>
  <si>
    <t>false_positives_only_row</t>
  </si>
  <si>
    <t>true_positives_only_row</t>
  </si>
  <si>
    <t>report_link</t>
  </si>
  <si>
    <t>pdf_link</t>
  </si>
  <si>
    <t>banca_monte_dei_paschi_dei_siena_EN_2020.pdf</t>
  </si>
  <si>
    <t>svenska_handelsbanken_EN_2020.pdf</t>
  </si>
  <si>
    <t>raiffeisen_bank_international_EN_2020.pdf</t>
  </si>
  <si>
    <t>raiffeisen_bank_international_EN_2021.pdf</t>
  </si>
  <si>
    <t>raiffeisen_bank_international_EN_2022.pdf</t>
  </si>
  <si>
    <t>raiffeisen_bank_international_EN_2023.pdf</t>
  </si>
  <si>
    <t>seb_group_EN_2021.pdf</t>
  </si>
  <si>
    <t>seb_group_EN_2022.pdf</t>
  </si>
  <si>
    <t>seb_group_EN_2023.pdf</t>
  </si>
  <si>
    <t>svenska_handelsbanken_EN_2019.pdf</t>
  </si>
  <si>
    <t>svenska_handelsbanken_EN_2023.pdf</t>
  </si>
  <si>
    <t>banco_sabadell_EN_2019.pdf</t>
  </si>
  <si>
    <t>swedbank_EN_2019.pdf</t>
  </si>
  <si>
    <t>swedbank_EN_2020.pdf</t>
  </si>
  <si>
    <t>swedbank_EN_2021.pdf</t>
  </si>
  <si>
    <t>swedbank_EN_2022.pdf</t>
  </si>
  <si>
    <t>swedbank_EN_2023.pdf</t>
  </si>
  <si>
    <t>ubs_group_ag_EN_2019.pdf</t>
  </si>
  <si>
    <t>ubs_group_ag_EN_2021.pdf</t>
  </si>
  <si>
    <t>ubs_group_ag_EN_2022.pdf</t>
  </si>
  <si>
    <t>raiffeisen_bank_international_EN_2019.pdf</t>
  </si>
  <si>
    <t>kbc_group_EN_2022.pdf</t>
  </si>
  <si>
    <t>kbc_group_EN_2019.pdf</t>
  </si>
  <si>
    <t>dnb_asa_bank_EN_2023.pdf</t>
  </si>
  <si>
    <t>banco_sabadell_EN_2020.pdf</t>
  </si>
  <si>
    <t>banco_sabadell_EN_2021.pdf</t>
  </si>
  <si>
    <t>banco_sabadell_EN_2023.pdf</t>
  </si>
  <si>
    <t>bbva_EN_2022.pdf</t>
  </si>
  <si>
    <t>bbva_EN_2023.pdf</t>
  </si>
  <si>
    <t>belfius_bank_EN_2019.pdf</t>
  </si>
  <si>
    <t>belfius_bank_EN_2020.pdf</t>
  </si>
  <si>
    <t>belfius_bank_EN_2021.pdf</t>
  </si>
  <si>
    <t>belfius_bank_EN_2023.pdf</t>
  </si>
  <si>
    <t>bper_group_EN_2019.pdf</t>
  </si>
  <si>
    <t>bper_group_EN_2020.pdf</t>
  </si>
  <si>
    <t>commerzbank_EN_2023.pdf</t>
  </si>
  <si>
    <t>deutsche_bank_EN_2019.pdf</t>
  </si>
  <si>
    <t>deutsche_bank_EN_2020.pdf</t>
  </si>
  <si>
    <t>deutsche_bank_EN_2021.pdf</t>
  </si>
  <si>
    <t>deutsche_bank_EN_2022.pdf</t>
  </si>
  <si>
    <t>deutsche_bank_EN_2023.pdf</t>
  </si>
  <si>
    <t>ubs_group_ag_EN_2023.pdf</t>
  </si>
  <si>
    <t>2,950.42 t</t>
  </si>
  <si>
    <t>1,346 t</t>
  </si>
  <si>
    <t>33 371 t</t>
  </si>
  <si>
    <t>30 925 t</t>
  </si>
  <si>
    <t>29 656 t</t>
  </si>
  <si>
    <t>43 450 t</t>
  </si>
  <si>
    <t>6,536 t</t>
  </si>
  <si>
    <t>9,539 t</t>
  </si>
  <si>
    <t>11,678 t</t>
  </si>
  <si>
    <t>3 744 t</t>
  </si>
  <si>
    <t>6,920 t</t>
  </si>
  <si>
    <t>4,298 t</t>
  </si>
  <si>
    <t>17 927 t</t>
  </si>
  <si>
    <t>5 683 t</t>
  </si>
  <si>
    <t>3 948 t</t>
  </si>
  <si>
    <t>8 872 t</t>
  </si>
  <si>
    <t>15 407 t</t>
  </si>
  <si>
    <t>62,585 t</t>
  </si>
  <si>
    <t>15,683 t</t>
  </si>
  <si>
    <t>23,344 t</t>
  </si>
  <si>
    <t>18 803 t</t>
  </si>
  <si>
    <t>21 024 t</t>
  </si>
  <si>
    <t>6 169 t</t>
  </si>
  <si>
    <t>1,780 t</t>
  </si>
  <si>
    <t>2,276 t</t>
  </si>
  <si>
    <t>7,165 t</t>
  </si>
  <si>
    <t>37,026 t</t>
  </si>
  <si>
    <t>1,443,437 t</t>
  </si>
  <si>
    <t>7,289.4 t</t>
  </si>
  <si>
    <t>4,508.6 t</t>
  </si>
  <si>
    <t>12,930 t</t>
  </si>
  <si>
    <t>174,644 t</t>
  </si>
  <si>
    <t>1,695 t</t>
  </si>
  <si>
    <t>881 t</t>
  </si>
  <si>
    <t>46,306 t</t>
  </si>
  <si>
    <t>47,480 t</t>
  </si>
  <si>
    <t>15,442 t</t>
  </si>
  <si>
    <t>3,039 t</t>
  </si>
  <si>
    <t>18,438 t</t>
  </si>
  <si>
    <t>1,286,521 t</t>
  </si>
  <si>
    <t>42,337 t</t>
  </si>
  <si>
    <t>Scope 3</t>
  </si>
  <si>
    <t>{"Unnamed: 0":{"0":"a. other indirect gross GHG emissions (Scope 3) in equivalent tons of CO2"},"2020":{"0":"2,950.42"},"2019":{"0":"6,722.07"},"2018":{"0":"7,373.61"}}</t>
  </si>
  <si>
    <t>{"The Bank's role in the community":{"0":"Number of branches and meeting places","1":"Number of local collaborations and activities","2":"Only local bank, home markets","3":"Total taxes and government fees, SEK bn","4":"Government bank support received","5":"Credit losses as a percentage of lending","6":"Total emissions of greenhouse gases, CO2e tonnes","7":"of which Scope 1 - direct emissions","8":"of which Scope 2 - indirect emissions","9":"of which Scope 3 other indirect emissions"},"2020":{"0":"732","1":"&gt;300","2":"69","3":"10","4":"-","5":"0.03","6":"6,060","7":"24","8":"4,690","9":"1,346"},"2019":{"0":"769","1":"&gt;800","2":"68","3":"12","4":"-","5":"0.04","6":"8,700","7":"27","8":"4,946","9":"3,727"},"2018":{"0":"779","1":"&gt;600","2":"63","3":"11","4":"-","5":"0.04","6":"9,628","7":"41","8":"5,488","9":"4,099"},"2017":{"0":"807","1":"&gt;400","2":"66","3":"10","4":"-","5":"0.08","6":"9,878","7":"86","8":"5,562","9":"4,230"},"2016":{"0":"819","1":"&gt;400","2":"59","3":"8","4":"-","5":"0.09","6":"9,432","7":"51","8":"5,416","9":"3,965"}}</t>
  </si>
  <si>
    <t>{"Unnamed: 0":{"0":null,"1":"Material","2":"Non-recycled paper in t","3":"Recycled-paper in t","4":"Total papier in t","5":"Paper consumption in sheets\/employee","6":"Energy","7":"Total energy consumption in MWh","8":"Share of renewable electricity","9":"Total energy consumption in kWh\/employee","10":"Water","11":"Water consumption in million liters","12":"Water consumption in liters\/employee","13":"Waste","14":"Hazardous waste for incineration in t","15":"Hazardous waste for landfill in t","16":"Hazardous waste for recycling in t","17":"Non-hazardous waste for incineration in t","18":"Non-hazardous waste for landfill in t","19":"Non-hazardous waste for recycling in t","20":"Old-electronic devices for recycling in t","21":"Total hazardous waste in t","22":"Total non-hazardous waste in t","23":"Waste in kg\/employee","24":"Business travel","25":"1,000 pkm total","26":"Business travel in pkm\/employee","27":"CO2 emissions","28":"Scope emissions in t","29":"Scope 2 emissions location based in t","30":"Scope 2 emissions market based in","31":"Scope 3 emissions in t","32":"Scope 1+2 emissions loc. based in t","33":"Scope 1-3 emissions loc. based in t","34":"Scope 1+2 emissions loc. based in kg\/employee","35":"Scope 1-3 emissions loc. based in kg\/employee","36":"Fleet","37":"CO2 emissions of the fleet in g\/km","38":"Purchasing","39":"Procurement from local suppliers"},"RBI*":{"0":"2020","1":"Material","2":"510","3":"1,117","4":"1,628","5":"7,502","6":"Energy","7":"194,782","8":"38%","9":"4,480","10":"Water","11":"344","12":"7,914","13":"Waste","14":"0.0","15":"4","16":"3","17":"1,135","18":"4,029","19":"980","20":"221","21":"7","22":"6,148","23":"147","24":"Business travel","25":"43,557","26":"1,002","27":"CO2 emissions","28":"6,221","29":"46,427","30":"50,764","31":"33,371","32":"52,648","33":"86,019","34":"1,211","35":"1,978","36":"Fleet","37":"118","38":"Purchasing","39":"83%"},"RBI*.1":{"0":"2019","1":"Material","2":"841","3":"1,715","4":"2,556","5":"10,927","6":"Energy","7":"215,866","8":"38%","9":"4,605","10":"Water","11":"353","12":"8,297","13":"Waste","14":"0.0","15":"4","16":"19","17":"1,300","18":"4,934","19":"1,355","20":"296","21":"24","22":"7,589","23":"169","24":"Business travel","25":"63,991","26":"1,365","27":"CO2 emissions","28":"7,455","29":"49,708","30":"54,545","31":"41,345","32":"57,163","33":"98,508","34":"1,220","35":"2,102","36":"Fleet","37":"122","38":"Purchasing","39":"85%"},"RBI*.2":{"0":"Change to previous year","1":"Material","2":"-39%","3":"-35%","4":"-36%","5":"-31%","6":"Energy","7":"-10%","8":"OPP","9":"-3%","10":"Water","11":"-3%","12":"-5%","13":"Waste","14":"0%","15":"-9%","16":"-85%","17":"-13%","18":"-18%","19":"-28%","20":"-25%","21":"-70%","22":"-19%","23":"-13%","24":"Business travel","25":"-32%","26":"-27%","27":"CO2 emissions","28":"-17%","29":"-7%","30":"-7%","31":"-19%","32":"-8%","33":"-13%","34":"-1%","35":"-6%","36":"Fleet","37":"-4%","38":"Purchasing","39":"-2 PP"},"RBI*.3":{"0":"Base year 2011","1":"Material","2":"1,745","3":"3,498","4":"5,244","5":"17,734","6":"Energy","7":"245,265","8":"31 %","9":"4,139","10":"Water","11":"522","12":"8,808","13":"Waste","14":"0,2","15":"7","16":"31","17":"2,016","18":"6,020","19":"1,303","20":"329","21":"38","22":"9,339","23":"164","24":"Business travel","25":"79,223","26":"1,337","27":"CO2 emissions","28":"10,405","29":"70,684","30":"n.a.","31":"53,549","32":"81,089","33":"134,638","34":"1,368","35":"2,272","36":"Fleet","37":"n.a.","38":"Purchasing","39":"n.a."},"RBI*.4":{"0":"Change from 2020 to 2011","1":"Material","2":"-71%","3":"-68 %","4":"-69 %","5":"-58%","6":"Energy","7":"-21%","8":"7 PP","9":"8%","10":"Water","11":"-34%","12":"-10%","13":"Waste","14":"-79%","15":"-40%","16":"-91%","17":"-44%","18":"-33%","19":"-25%","20":"-33%","21":"-81 %","22":"-34%","23":"-10%","24":"Business travel","25":"-45%","26":"-25%","27":"CO2 emissions","28":"-40%","29":"-34%","30":"n.a.","31":"-38 %","32":"-35%","33":"-36%","34":"-12%","35":"-13%","36":"Fleet","37":"n.a.","38":"Purchasing","39":"n.a."},"RBI AG":{"0":"2020","1":"Material","2":"10","3":"19","4":"30","5":"1,842","6":"Energy","7":"16,146","8":"100%","9":"4,996","10":"Water","11":"29","12":"9,066","13":"Waste","14":"0.6","15":"0.0","16":"0,0","17":"262","18":"0,0","19":"233","20":"0.6","21":"0.4","22":"495","23":"153","24":"Business travel","25":"6,599","26":"2,042","27":"CO2 emissions","28":"256","29":"1,622","30":"3,344","31":"1,816","32":"1,878","33":"3,695","34":"581","35":"1,143","36":"Fleet","37":"133","38":"Purchasing","39":"100%"},"RBI AG.1":{"0":"2019","1":"Material","2":"19","3":"35","4":"54","5":"3,542","6":"Energy","7":"16,956","8":"100%","9":"5,523","10":"Water","11":"38","12":"12,313","13":"Waste","14":"0,0","15":"0.0","16":"0,0","17":"249","18":"0,0","19":"379","20":"0.8","21":"0.4","22":"628","23":"205","24":"Business travel","25":"14,260","26":"4,645","27":"CO2 emissions","28":"221","29":"1,361","30":"3,166","31":"3,153","32":"1,582","33":"4,735","34":"515","35":"1,542","36":"Fleet","37":"135","38":"Purchasing","39":"100%"}}</t>
  </si>
  <si>
    <t>{"Unnamed: 0":{"0":null,"1":"Material","2":"Non-recycled paper in t","3":"Recycled-paper in t","4":"Total paper in t","5":"Paper consumption in sheets\/employee","6":"Energy","7":"Total energy consumption in MWh","8":"Share of renewable electricity","9":"Total energy consumption in kWh\/employee","10":"Water","11":"Water consumption in million liters","12":"Water consumption in liters\/employee","13":"Waste","14":"Hazardous waste for incineration in t","15":"Hazardous waste for landfill in t","16":"Hazardous waste for recycling in t","17":"Non-hazardous waste for incineration in t","18":"Non-hazardous waste for landfill in t","19":"Non-hazardous waste for recycling in t","20":"Old electronic devices for recycling in t","21":"Total hazardous waste in t","22":"Total non-hazardous waste in t","23":"Waste in kg\/employee","24":"Business travel","25":"1,000 pkm total","26":"Business travel in pkm\/employee","27":"CO2 emissions1","28":"Scope 1 emissions in t","29":"Scope 2 emissions location-based in t","30":"Scope 2 emissions market-based in t","31":"Scope 3 emissions in t","32":"Scope 1+2 emissions location-based in t","33":"Scope 1-3 emissions location-based in t","34":"Scope 1+2 emissions location-based in kg\/employee","35":"Scope 1-3 emissions location-based in kg\/employee","36":"Fleet","37":"CO2 emissions of the fleet in g\/km","38":"Purchasing","39":"Procurement from local suppliers"},"RBI*":{"0":"2021","1":"Material","2":"464","3":"1,139","4":"1,603","5":"7,365","6":"Energy","7":"189,729","8":"42%","9":"4,349","10":"Water","11":"279","12":"6,401","13":"Waste","14":"0.1","15":"2","16":"3","17":"1,285","18":"4,730","19":"622","20":"154","21":"5","22":"6,637","23":"156","24":"Business travel","25":"25,285","26":"580","27":"CO2 emissions1","28":"4,827","29":"41,064","30":"46,212","31":"30,925","32":"45,891","33":"76,816","34":"1,052","35":"1,761","36":"Fleet","37":"117","38":"Purchasing","39":"77%"},"RBI*.1":{"0":"2020","1":"Material","2":"510","3":"1,117","4":"1,627","5":"7,502","6":"Energy","7":"195,461","8":"38%","9":"4,495","10":"Water","11":"344","12":"7,914","13":"Waste","14":"0.0","15":"4","16":"3","17":"1,135","18":"4,860","19":"980","20":"221","21":"7","22":"6,979","23":"166","24":"Business travel","25":"43,902","26":"1,010","27":"CO2 emissions1","28":"6,444","29":"46,445","30":"50,782","31":"34,244","32":"52,889","33":"87,133","34":"1,216","35":"2,003","36":"Fleet","37":"118","38":"Purchasing","39":"83%"},"RBI*.2":{"0":"Change to previous year","1":"Material","2":"-9%","3":"2%","4":"-1%","5":"-2%","6":"Energy","7":"-3%","8":"12 PP","9":"-3%","10":"Water","11":"-19%","12":"-19%","13":"Waste","14":"25%","15":"-50%","16":"16%","17":"13%","18":"-3%","19":"-37%","20":"-31%","21":"-22%","22":"-5%","23":"-6%","24":"Business travel","25":"-42%","26":"-43%","27":"CO2 emissions1","28":"-25%","29":"-12%","30":"-9%","31":"-10%","32":"-13%","33":"-12%","34":"-14%","35":"-12%","36":"Fleet","37":"-1%","38":"Purchasing","39":"-7 PP"},"RBI*.3":{"0":"Base year 2011","1":"Material","2":"1,745","3":"3,498","4":"5,244","5":"18,699","6":"Energy","7":"247,403","8":"31%","9":"4,403","10":"Water","11":"530","12":"9,426","13":"Waste","14":"0.2","15":"7","16":"31","17":"3,795","18":"6,020","19":"1,303","20":"329","21":"38","22":"11,118","23":"204","24":"Business travel","25":"79,763","26":"1,419","27":"CO2 emissions1","28":"10,623","29":"70,690","30":"74,648","31":"54,788","32":"81,313","33":"136,101","34":"1,447","35":"2,422","36":"Fleet","37":"216","38":"Purchasing","39":"n.a."},"RBI*.4":{"0":"Change from 2021 to 2011","1":"Material","2":"-73%","3":"-67%","4":"-69 %","5":"-61%","6":"Energy","7":"-23%","8":"36 PP","9":"-1%","10":"Water","11":"-47%","12":"-32%","13":"Waste","14":"-74%","15":"-70%","16":"-89 %","17":"-66%","18":"-21%","19":"-52%","20":"-53%","21":"-86%","22":"-40%","23":"-24%","24":"Business travel","25":"-68%","26":"-59%","27":"CO2 emissions1","28":"-55%","29":"-42%","30":"-38%","31":"-44%","32":"-44%","33":"-44%","34":"-27%","35":"-27%","36":"Fleet","37":"-46%","38":"Purchasing","39":"n.a."},"RBI AG":{"0":"2021","1":"Material","2":"5","3":"9","4":"14","5":"800","6":"Energy","7":"16,525","8":"100 %","9":"4,826","10":"Water","11":"19","12":"5,447","13":"Waste","14":"0.0","15":"0.0","16":"0,5","17":"235","18":"0,0","19":"167","20":"4","21":"0.5","22":"402","23":"119","24":"Business travel","25":"1,812","26":"529","27":"CO2 emissions1","28":"246","29":"1,811","30":"3,351","31":"1,205","32":"2,057","33":"3,262","34":"601","35":"953","36":"Fleet","37":"126","38":"Purchasing","39":"90%"},"RBI AG.1":{"0":"2020","1":"Material","2":"10","3":"19","4":"30","5":"1,842","6":"Energy","7":"16,146","8":"100 %","9":"4,996","10":"Water","11":"29","12":"9,075","13":"Waste","14":"0.0","15":"0,0","16":"0,4","17":"262","18":"0.0","19":"233","20":"0.6","21":"0,4","22":"495","23":"153","24":"Business travel","25":"6,599","26":"2,042","27":"CO2 emissions1","28":"256","29":"1,622","30":"3,344","31":"1,816","32":"1,878","33":"3,695","34":"581","35":"1,143","36":"Fleet","37":"133","38":"Purchasing","39":"84 %"}}</t>
  </si>
  <si>
    <t>{"Unnamed: 0":{"0":null,"1":"Material","2":"Non-recycled paper in t","3":"Recycled-paper in t","4":"Total papier in t","5":"Paper consumption in sheets\/employee","6":"Energy","7":"Total energy consumption in MWh","8":"Share of renewable electricity","9":"Total energy consumption in kWh\/employee","10":"Water","11":"Water consumption in million liters","12":"Water consumption in liters\/employee","13":"Waste","14":"Hazardous waste for incineration in t","15":"Hazardous waste for landfill in t","16":"Hazardous waste for recycling in t","17":"Non-hazardous waste for incineration in t","18":"Non-hazardous waste for landfill in t","19":"Non-hazardous waste for recycling in t","20":"Old electronic devices for recycling in t","21":"Total hazardous waste in t","22":"Total non-hazardous waste in t","23":"Waste in kg\/employee","24":"Business travel","25":"1,000 pkm total","26":"Business travel in pkm\/employee","27":"CO2 emissions","28":"Scope 1 emissions in t","29":"Scope 2 emissions location-based in t","30":"Scope 2 emissions market-based in t","31":"Scope 3 emissions in t","32":"Scope 1+2 emissions location-based in t","33":"Scope 1-3 emissions location-based in t","34":"Scope 1+2 emissions location-based in kg\/employee","35":"Scope 1-3 emissions location-based in kg\/employee","36":"Fleet","37":"CO2 emissions of the fleet in g\/km","38":"Purchasing","39":"Procurement from local suppliers"},"Unnamed: 1":{"0":"2022","1":"Material","2":"345","3":"768","4":"1,113","5":"5,286","6":"Energy","7":"175,977","8":"43%","9":"4,170","10":"Water","11":"255","12":"6,038","13":"Waste","14":"35","15":"0,0","16":"24","17":"940","18":"4,358","19":"1,100","20":"126","21":"59","22":"6,399","23":"156","24":"Business travel","25":"32,470","26":"739","27":"CO2 emissions","28":"6,060","29":"35,111","30":"40,212","31":"29,656","32":"41,171","33":"70,827","34":"940","35":"1,610","36":"Fleet","37":"112","38":"Purchasing","39":"53%"},"RBI*":{"0":"2021","1":"Material","2":"464","3":"1,139","4":"1,603","5":"7,365","6":"Energy","7":"189,729","8":"42%","9":"4,349","10":"Water","11":"279","12":"6,401","13":"Waste","14":"0.1","15":"2","16":"3","17":"1,285","18":"4,730","19":"622","20":"154","21":"5","22":"6,637","23":"156","24":"Business travel","25":"25,298","26":"585","27":"CO2 emissions","28":"4,827","29":"41,064","30":"46,626","31":"30,925","32":"45,891","33":"76,816","34":"1,060","35":"1,780","36":"Fleet","37":"116","38":"Purchasing","39":"78%"},"RBI*.1":{"0":"Change to previous year","1":"Material","2":"-26%","3":"-33%","4":"-31%","5":"-28%","6":"Energy","7":"-7%","8":"1PP","9":"-4%","10":"Water","11":"-9%","12":"-6%","13":"Waste","14":"71,763 %","15":"-100%","16":"605%","17":"-27%","18":"-8%","19":"77%","20":"-18%","21":"981%","22":"-4%","23":"0%","24":"Business travel","25":"28%","26":"26%","27":"CO2 emissions","28":"26%","29":"-14%","30":"-14%","31":"-4%","32":"-10%","33":"-8%","34":"-11%","35":"-10%","36":"Fleet","37":"-3%","38":"Purchasing","39":"-25 PP"},"RBI*.2":{"0":"Base year 2020","1":"Material","2":"510","3":"1,117","4":"1,628","5":"7,502","6":"Energy","7":"195,461","8":"38%","9":"4,495","10":"Water","11":"344","12":"7,913","13":"Waste","14":"0.0","15":"4","16":"3","17":"1,135","18":"4,860","19":"980","20":"221","21":"7","22":"6,979","23":"166","24":"Business travel","25":"43,902","26":"977","27":"CO2 emissions","28":"6,441","29":"46,445","30":"51,191","31":"34,244","32":"52,887","33":"87,130","34":"1,180","35":"1,940","36":"Fleet","37":"111","38":"Purchasing","39":"83"},"RBI*.3":{"0":"Change from 2022 to 2020","1":"Material","2":"-32%","3":"-31%","4":"-32%","5":"-30%","6":"Energy","7":"-10%","8":"13 PP","9":"-7%","10":"Water","11":"-26%","12":"-24%","13":"Waste","14":"85,785%","15":"-100%","16":"715%","17":"-17%","18":"-10%","19":"12%","20":"-43%","21":"741%","22":"-8%","23":"-6%","24":"Business travel","25":"-26%","26":"-24%","27":"CO2 emissions","28":"-6%","29":"-24%","30":"-21%","31":"-13%","32":"-22%","33":"-19%","34":"-20%","35":"-17%","36":"Fleet","37":"1%","38":"Purchasing","39":"-30 PP"},"RBI AG":{"0":"2022","1":"Material","2":"5","3":"10","4":"15","5":"897","6":"Energy","7":"14,141","8":"100 %","9":"4,327","10":"Water","11":"20","12":"6,135","13":"Waste","14":"0.1","15":"0,0","16":"0,5","17":"241","18":"0.0","19":"161","20":"5","21":"0.6","22":"402","23":"125","24":"Business travel","25":"5,108","26":"1,348","27":"CO2 emissions","28":"292","29":"1,529","30":"2,918","31":"1,866","32":"1,821","33":"3,686","34":"480","35":"970","36":"Fleet","37":"114","38":"Purchasing","39":"74%"},"RBI AG.1":{"0":"2021","1":"Material","2":"5","3":"9","4":"14","5":"800","6":"Energy","7":"16,525","8":"100 %","9":"4,826","10":"Water","11":"19","12":"5,447","13":"Waste","14":"0.0","15":"0.0","16":"0.5","17":"235","18":"0.0","19":"167","20":"4","21":"0,5","22":"402","23":"119","24":"Business travel","25":"1,812","26":"506","27":"CO2 emissions","28":"246","29":"1,811","30":"3,350","31":"1,205","32":"2,057","33":"3,262","34":"570","35":"910","36":"Fleet","37":"126","38":"Purchasing","39":"90 %"}}</t>
  </si>
  <si>
    <t>{"RBI*":{"0":null,"1":"Material","2":"Papier nicht erneuerbar in t","3":"Papier erneuerbar in t","4":"Papier gesamt in t","5":"Papierverbrauch in Blatt\/MA","6":"Energie","7":"Energieverbrauch in MWh","8":"Erneuerbarer Energieverbrauch in MWh","9":"Nicht-erneuerbaren Energieverbrauch in MWh","10":"Verbrauch Strom gesamt","11":"Fremdbezug K\u00e4lte","12":"Verbrauch W\u00e4rme gesamt (ohne Fernk\u00e4lte)","13":"Verkehr und Transport","14":"Anteil erneuerbarer Strom","15":"Energieverbrauch in kWh\/MA","16":"Wasser","17":"Wasserentnahme in Mio. Liter","18":"Wasserverbrauch in Liter\/MA","19":"Abfall","20":"Gef\u00e4hrlicher Abfall Verbrennung in t","21":"Gef\u00e4hrlicher Abfall Deponierung in t","22":"Gef\u00e4hrlicher Abfall Aufbereitung in t","23":"Nicht-gef\u00e4hrlicher Abfall Verbrennung in t","24":"Nicht-gef\u00e4hrlicher Abfall Deponierung in t","25":"Nicht-gef\u00e4hrlicher Abfall Recycling in t","26":"Elektro- und Elektronik-Altger\u00e4te Aufbereitung in t","27":"Gef\u00e4hrlicher Abfall in t","28":"Nicht gef\u00e4hrlicher Abfall in t","29":"Abfall in kg\/MA","30":"Gesch\u00e4ftsverkehn","31":"Gesch\u00e4ftsverkehr in 1.000 pkm gesamt","32":"Gesch\u00e4ftsverkehr in pkm\/MA","33":"CO-Emissionen\u00b9","34":"Scope 1-Emissionen in t","35":"Scope 2-Emissionen location-based in t","36":"Scope 2-Emissionen market-based in t","37":"Scope 3-Emissionen in t","38":"Scope 1+2-Emissionen location-based in t","39":"Scope 1+2+3-Emissionen location-based in t","40":"Scope 1+2-Emissionen location-based in kg\/MA","41":"Scope 1+2+3-Emissionen location-based in kg\/MA","42":"Fuhrpark","43":"CO2-Emissionen des Fuhrparks in g\/km"},"RBI*.1":{"0":"2023","1":"Material","2":"275.952","3":"628.040","4":"903.992","5":"4.254","6":"Energie","7":"184.470","8":"36.239","9":"148.231","10":"90.356","11":"1.304","12":"70.509","13":"22.302","14":"48%","15":"4.332","16":"Wasser","17":"284","18":"6.658","19":"Abfall","20":"1","21":"3","22":"1","23":"1.264","24":"4.195","25":"1.044","26":"290","27":"6","28":"6.508","29":"153","30":"Gesch\u00e4ftsverkehn","31":"51.425","32":"1.208","33":"CO-Emissionen\u00b9","34":"12.403","35":"33.526","36":"36.914","37":"43.450","38":"45.928","39":"89.378","40":"1.078","41":"2.099","42":"Fuhrpark","43":"85"},"RBI*.2":{"0":"2022","1":"Material","2":"344.684","3":"768.345","4":"1.113.029","5":"5358","6":"Energie","7":"189.176","8":"38.122","9":"151.054","10":"101.458","11":"1.459","12":"70.760","13":"15.498","14":"47%","15":"4.544","16":"Wasser","17":"255","18":"6.121","19":"Abfall","20":"35","21":"0","22":"24","23":"940","24":"4.358","25":"1.100","26":"126","27":"59","28":"6.399","29":"155","30":"Gesch\u00e4ftsverkehn","31":"32.470","32":"780","33":"CO-Emissionen\u00b9","34":"6.049","35":"36.991","36":"40.208","37":"26.690","38":"43.040","39":"69.730","40":"1.034","41":"1.675","42":"Fuhrpark","43":"112"},"RBI*.3":{"0":"Ver\u00e4nderung zum Vorjahr","1":"Material","2":"-20%","3":"-18%","4":"-19%","5":"-21%","6":"Energie","7":"-2%","8":"-5%","9":"-2%","10":"-11%","11":"-11%","12":"0%","13":"44%","14":"-2PP","15":"-5%","16":"Wasser","17":"11%","18":"9%","19":"Abfall","20":"-97%","21":null,"22":"-95%","23":"34%","24":"-4%","25":"-5%","26":"129 %","27":"-90%","28":"2%","29":"-1%","30":"Gesch\u00e4ftsverkehn","31":"58%","32":"55%","33":"CO-Emissionen\u00b9","34":"105%","35":"-9%","36":"-8%","37":"63%","38":"7%","39":"28%","40":"4%","41":"25 %","42":"Fuhrpark","43":"-24%"},"RBI*.4":{"0":"Basisjahr 2020","1":"Material","2":"510.158","3":"1.117.367","4":"1.627.525","5":"7.502","6":"Energie","7":"210.999","8":"40.404","9":"170.595","10":"127.011","11":"1.684","12":"66.766","13":"15.538","14":"43%","15":"4.853","16":"Wasser","17":"344","18":"7.913","19":"Abfall","20":"0","21":"4","22":"3","23":"1.135","24":"4.860","25":"980","26":"221","27":"7","28":"6.979","29":"161","30":"Gesch\u00e4ftsverkehn","31":"43.902","32":"1.010","33":"CO-Emissionen\u00b9","34":"6.392","35":"47.194","36":"49.844","37":"30.521","38":"53.585","39":"84.106","40":"1.232","41":"1.934","42":"Fuhrpark","43":"111"},"RBI*.5":{"0":"Ver\u00e4nderung 2023 zu 2020","1":"Material","2":"-46%","3":"-44%","4":"-44%","5":"-43%","6":"Energie","7":"-13%","8":"-10%","9":"-13%","10":"-29%","11":"-23%","12":"6%","13":"44%","14":"2PP","15":"-11%","16":"Wasser","17":"-18%","18":"-16%","19":"Abfall","20":"2,676%","21":"-17%","22":"-61%","23":"11%","24":"-14%","25":"7%","26":"31%","27":"-19%","28":"-7%","29":"-5%","30":"Gesch\u00e4ftsverkehn","31":"17%","32":"20%","33":"CO-Emissionen\u00b9","34":"94%","35":"-29%","36":"-26%","37":"42%","38":"-14%","39":"6%","40":"-12%","41":"8%","42":"Fuhrpark","43":"-24%"},"RBI AG**":{"0":"2023","1":"Material","2":"10.236","3":"19.011","4":"29.247","5":"1.548","6":"Energie","7":"5.421","8":"1.742","9":"3.679","10":"24","11":"590","12":"3.865","13":"941","14":"58%","15":"1.432","16":"Wasser","17":"28","18":"7","19":"Abfall","20":"0","21":"0","22":"0","23":"237","24":"0","25":"166","26":"1","27":"0","28":"404","29":"107","30":"Gesch\u00e4ftsverkehn","31":"8.914","32":"2.355","33":"CO-Emissionen\u00b9","34":"235","35":"203","36":"203","37":"2.607","38":"438","39":"3.044","40":"116","41":"804","42":"Fuhrpark","43":"93"},"RBI AG**.1":{"0":"2022","1":"Material","2":"5.120","3":"9.509","4":"14.629","5":"803","6":"Energie","7":"15.082","8":"10.087","9":"4.995","10":"7.738","11":"684","12":"5.719","13":"941","14":"100 %","15":"4.132","16":"Wasser","17":"20","18":"5","19":"Abfall","20":"0","21":"0","22":"1","23":"241","24":"0","25":"161","26":"5","27":"1","28":"402","29":"110","30":"Gesch\u00e4ftsverkehn","31":"5.108","32":"1.399","33":"CO-Emissionen\u00b9","34":"292","35":"349","36":"1.737","37":"1.681","38":"641","39":"2.322","40":"175","41":"636","42":"Fuhrpark","43":"114"}}</t>
  </si>
  <si>
    <t>{"Emissions4":{"0":"Total carbon emissions (tonnes)\u00b9","1":"Scope 1 (tonnes)","2":"Scope 2 (tonnes)","3":"Scope 3 (tonnes)","4":"of which, carbon emissions from energy consumption in buildings (tonnes)","5":"of which, carbon emissions from business travel (tonnes)","6":"of which, carbon emissions from paper consumption (tonnes)","7":"of which, carbon emissions from company cars (tonnes)\u00b9","8":"of which, carbon emissions from waste (tonnes)6","9":"Total carbon emissions (tonnes\/employee)\u00b9","10":"Change in carbon emissions from baseline 2015 (tonnes)\u00b9","11":"Change in carbon emissions, change from baseline 2015 (%)1"},"2021":{"0":"9,389","1":"1","2":"2,852","3":"6,536","4":"3,352","5":"1,050","6":"882","7":"908","8":"344","9":"0.57","10":"-13,946","11":"-59.8"},"2020":{"0":"9,734","1":"1","2":"1,619","3":"8,114","4":"3,505","5":"2,471","6":"1,160","7":"978","8":null,"9":"0.61","10":"-13,600","11":"-58.3"},"2019":{"0":"21,774","1":"4","2":"1,807","3":"19,963","4":"4,968","5":"12,426","6":"1,361","7":"1,208","8":null,"9":"1.39","10":"-2","11":"-6.7"}}</t>
  </si>
  <si>
    <t>{"Emissions3":{"0":"Total carbon emissions (tonnes CO2e)","1":"Scope 1 (tonnes CO2e)6","2":"Scope 2 (tonnes C02e)","3":"Scope 3 (tonnes","4":"of which, carbon emissions from energy consumption in buildings (tonnes)5)","5":"of which, carbon emissions from business travel (tonnes)","6":"of which, carbon emissions from paper consumption (tonnes)","7":"of which, carbon emissions from company cars (tonnes)","8":"of which, carbon emissions from waste (tonnes)6","9":"Total carbon emissions (tonnes\/employee)\u00b2"},"2022":{"0":"11,098","1":"340","2":"1,220","3":"9,539","4":"1,599","5":"6,043","6":"790","7":"786","8":"321","9":"0.65"},"2021":{"0":"9,492","1":"6","2":"3,467","3":"6,020","4":"2,836","5":"1,050","6":"882","7":"907","8":"344","9":"0.58"},"2020":{"0":"10,026","1":"6","2":"2,674","3":"7,346","4":"2,525","5":"2,471","6":"1,160","7":"978","8":"212","9":"0.63"}}</t>
  </si>
  <si>
    <t>{"Emissions3":{"0":"Total carbon emissions (tonnes CO2e) 4,5)","1":"Scope 1 (tonnes CO2e","2":"Scope 2 (tonnes CO2e)7","3":"Scope 3 excluding category 15 (tonnes CO2e)7","4":"Category 1: Purchased goods and services (tonnes CO2e)","5":"Category 3: Fuel and energy-related activities (tonnes CO2e)7","6":"Category 5: Waste generated in operations (tonnes CO2e)8","7":"Category 6: Business travel air and rail (tonnes CO2e)","8":"Category 6: Business travel company cars, bus and taxi (tonnes CO2e)7","9":"Category 8: Energy consumption in buildings (tonnes CO2e)7","10":"Total carbon emissions (tonnesm CO2e employee 2)","11":"Scope 3 Category 15 (tonnes CO2e)","12":"Whereof carbon emissions from financed emissions9","13":"Whereof carbon emissions from facilitated emissions9"},"2023":{"0":"13,251","1":"796","2":"777","3":"11,678","4":"678","5":"620","6":"20","7":"8,170","8":"734","9":"1,456","10":"0.73","11":null,"12":null,"13":null},"2022":{"0":"11,610","1":"862","2":"1,072","3":"9,676","4":"790","5":"696","6":"321","7":"6,043","8":"864","9":"962","10":"0.67","11":null,"12":"28,400,000","13":"1,700,000"},"2021":{"0":"9,608","1":"121","2":"3,467","3":"6,020","4":"882","5":"837","6":"344","7":"1,050","8":"909","9":"1,999","10":"0.58","11":null,"12":null,"13":null}}</t>
  </si>
  <si>
    <t>{"Emissions of greenhouse gases (COe)":{"0":"Emissions Scope 12","1":"Emissions Scope 23","2":"Emissions Scope 2 without GO electricity","3":"Emissions Scope 34","4":"Total emissions5","5":"Total emissions per employee"},"Unit":{"0":"tonnes","1":"tonnes","2":"tonnes","3":"tonnes","4":"tonnes","5":"tonnes\/employee"},"2019":{"0":27.0,"1":5422.0,"2":9150.0,"3":3744.0,"4":9193.0,"5":0.75},"2018":{"0":"41","1":"5 488","2":"9401","3":"4099","4":"9 628","5":"0.81"},"2017":{"0":"86","1":"5 562","2":"8775","3":"4230","4":"9878","5":"0.86"},"2016":{"0":"51","1":"5416","2":"9287","3":"3 965","4":"9432","5":"0.83"},"2015":{"0":28.0,"1":7504.0,"2":9415.0,"3":48.0,"4":580.0,"5":1.02},"Base year 2013*":{"0":"47","1":"11385","2":"11 987","3":"4787","4":"219","5":"1.47"}}</t>
  </si>
  <si>
    <t>{"General information Unit":{"0":"Total reported office space","1":"Number of employees covered by environmental data\u00b2","2":"Proportion of total number of employees","3":"GHG emissions (COe)","4":"Total emissions","5":"Scope 1 superscript(3) emissions","6":"Scope 24 market-based emissions","7":"Scope 2 location-based emissions","8":"Scope 35 emissions","9":"Total emissions per employee","10":"GHG emissions by source (CO2e)","11":"Emissions from energy use (in buildings)","12":"Emissions from IT equipment","13":"Emissions from business travel","14":"Emissions from other sources","15":"Emissions by country (CO2e)","16":"Sweden","17":"UK","18":"Norway","19":"The Netherlands","20":"Energy consumption","21":"Total energy consumption (in buildings)","22":"Electricity consumption","23":"Change in electricity consumption from previous year","24":"Proportion renewable electricity","25":"Total electricity consumption per employee","26":"Use of heating and cooling","27":"Business travel","28":"Total business travel","29":"Business travel per employee","30":"Travel by air","31":"Travel by car","32":"Travel by train","33":"Resource efficiency","34":"Paper use","35":"Paper use per employee","36":"Water consumption"},"General information Unit.1":{"0":"m\u00b2","1":null,"2":"%","3":"GHG emissions (COe)","4":"tonnes","5":"tonnes","6":"tonnes","7":"tonnes","8":"tonnes","9":"tonnes\/employee","10":"GHG emissions by source (CO2e)","11":"tonnes","12":"tonnes","13":"tonnes","14":"tonnes","15":"Emissions by country (CO2e)","16":"tonnes","17":"tonnes","18":"tonnes","19":"tonnes","20":"Energy consumption","21":"MWh","22":"MWh","23":"%","24":"%","25":"MWh\/employee","26":"MWh","27":"Business travel","28":"km","29":"km\/employee","30":"km","31":"km","32":"km","33":"Resource efficiency","34":"tonnes","35":"kg\/employee","36":"m\u00b3"},"2023":{"0":"344,104","1":"11,511","2":"94","3":null,"4":"9,369","5":"154","6":"2,295","7":"4,641","8":"6,920","9":"0.81","10":null,"11":"3,108","12":"2,666","13":"3,024","14":"571","15":null,"16":"6,275","17":"2,031","18":"604","19":"459","20":null,"21":"70,760","22":"27,533","23":"-5.6","24":"100","25":"2.4","26":"43,227","27":null,"28":"18,986,462","29":"1,649","30":"8,712,762","31":"3,816,524","32":"6,457,176","33":null,"34":"516","35":"45","36":"77,857"},"2022 Base year (2021)":{"0":"368,953","1":"10,770","2":"94","3":null,"4":"9,304","5":"299","6":"2,616","7":"5,052","8":"6,389","9":"0.86","10":null,"11":"3,458","12":"3,473","13":"1,625","14":"748","15":null,"16":"6,169","17":"2,063","18":"533","19":"539","20":null,"21":"75,320","22":"29,172","23":"-14.7","24":"100","25":"2.71","26":"46,148","27":null,"28":"13,122,337","29":"1,218","30":"5,424,513","31":"3,141,452","32":"4,556,372","33":null,"34":"645","35":"60","36":"72,284"},"2022 Base year (2021).1":{"0":"386,989","1":"10,910","2":"94","3":null,"4":"8,007","5":"339","6":"2,718","7":"5,567","8":"4,950","9":"0.73","10":null,"11":"3,708","12":"3,099","13":"419","14":"781","15":null,"16":"5,383","17":"1,915","18":"233","19":"476","20":null,"21":"83,241","22":"34,212","23":"-","24":"100","25":"3.14","26":"49,029","27":null,"28":"3,933,311","29":"364","30":"961,685","31":"1,697,435","32":"1,274,191","33":null,"34":"712","35":"67","36":"60,249"}}</t>
  </si>
  <si>
    <t>{"In tonnes (tn) of CO2":{"0":"Scope 1 \/ Direct activities: emissions generated by company facilities and vehicles","1":"Scope 2 \/ Indirect activities: emissions due to electricity usage in Spain","2":"Scope 3 \/ Other indirect activities: emissions derived from business trips and travel (plane, train and car) use of materials 2 and waste management 2","3":"Total CO2 emissions generated by the Group in Spain Total CO2 emissions generated per employee"},"2019":{"0":"3,088 (1)","1":"18","2":"4,298 (2)","3":"7,403 (3) 0.5 (3)"},"2018":{"0":"4,472(1)","1":"20","2":"5,660 (2)","3":"10,152 (3) 0.6 (3)"},"2017":{"0":"763","1":"22","2":"3,337","3":"4,122 0.2"},"2016":{"0":"648","1":"54","2":"3,477","3":"4,179 0.2"},"2015":{"0":"600","1":"3,321","2":"3,862","3":"7,783 0.5"},"2014":{"0":"552","1":"12,890","2":"3,143","3":"16,585 1.0"}}</t>
  </si>
  <si>
    <t>{"Greenhouse gas emissions\u00b9, tonnes CO2e":{"0":"Total emissions","1":"Reduction target 2022, 20%\u00b2","2":"Carbon ifsetting3","3":"Total emissions after carbon of fsetting","4":null,"5":"Emissions by scope according to GHG protocol","6":"Emissions scope 14","7":"Emissions scope 25","8":"Emissions scope 36","9":null,"10":"Emissions by country","11":"Emissions, Sweden","12":"Emissions, Estonia","13":"Emissions, Latvia","14":"Emissions, Lithuania","15":"Emissions, other","16":null,"17":"Energy-related emissions according to Scope 2","18":"Market-based","19":"Location-based"},"2019":{"0":"25014","1":"23474","2":"25014","3":"0","4":null,"5":"Emissions by scope according to GHG protocol","6":"1020","7":"6067","8":"17927","9":null,"10":"Emissions by country","11":"14692","12":"3559","13":"2425","14":"2908","15":"1430","16":null,"17":"Energy-related emissions according to Scope 2","18":"6067","19":"18801"},"2018":{"0":"26983","1":"23474","2":"6500","3":"20483","4":null,"5":"Emissions by scope according to GHG protocol","6":"1017","7":"6014","8":"19952","9":null,"10":"Emissions by country","11":"16151","12":"3797","13":"2602","14":"3511","15":"922","16":null,"17":"Energy-related emissions according to Scope 2","18":"6014","19":"21588"},"2017":{"0":"29342","1":"23474","2":null,"3":"29342","4":null,"5":"Emissions by scope according to GHG protocol","6":"780","7":"7771","8":"20791","9":null,"10":"Emissions by country","11":"16743","12":"3940","13":"3321","14":"4391","15":"947","16":null,"17":"Energy-related emissions according to Scope 2","18":"7771","19":"23 395"}}</t>
  </si>
  <si>
    <t>{"Greenhouse gas emissions\u00b9, tonnes CO2e":{"0":"Total emissions","1":"Reduction target 2030, 60%\u00b2","2":"Carbon offsetting3","3":"Total emissions after carbon of fsetting","4":null,"5":"Emissions by scope according to GHG protocol","6":"Emissions scope 14","7":"Emissions scope 25","8":"Emissions scope 36","9":null,"10":"Emissions by country","11":"Emissions, Sweden","12":"Emissions, Estonia","13":"Emissions, Latvia","14":"Emissions, Lithuania","15":"Emissions, other","16":null,"17":"Energy-related emissions according to Scope 2","18":"Market-based","19":"Location-based"},"2020":{"0":"11646","1":"15008","2":"11646","3":"0","4":null,"5":"Emissions by scope according to GHG protocol","6":"632","7":"5331","8":"5683","9":null,"10":"Emissions by country","11":"5847","12":"2394","13":"1735","14":"1366","15":"304","16":null,"17":"Energy-related emissions according to Scope 2","18":"5331","19":"16444"},"2019":{"0":"25014","1":"15008","2":"25014","3":"0","4":null,"5":"Emissions by scope according to GHG protocol","6":"1020","7":"6067","8":"17927","9":null,"10":"Emissions by country","11":"14692","12":"3559","13":"2425","14":"2908","15":"1430","16":null,"17":"Energy-related emissions according to Scope 2","18":"6067","19":"18801"},"2018":{"0":"26983","1":"15008","2":"6500","3":"20483","4":null,"5":"Emissions by scope according to GHG protocol","6":"1017","7":"6014","8":"19952","9":null,"10":"Emissions by country","11":"16151","12":"3797","13":"2602","14":"3511","15":"922","16":null,"17":"Energy-related emissions according to Scope 2","18":"6014","19":"21588"}}</t>
  </si>
  <si>
    <t>{"Greenhouse gas emissions1, tonnes CO2e":{"0":"Total emissions","1":"Reduction target 2030, 60%2","2":"Carbon offsetting3","3":"Total emissions after carbon offsetting","4":"Emissions by scope according to GHG protocol","5":"Emissions scope 14","6":"Emissions scope 25","7":"Emissions scope 36","8":"Emissions by country","9":"Emissions, Sweden","10":"Emissions, Estonia","11":"Emissions, Latvia","12":"Emissions, Lithuania","13":"Emissions, other","14":"Energy-related emissions according to Scope 2","15":"Market-based","16":"Location-based"},"2021":{"0":"9201","1":"15 008","2":"9201","3":"0","4":"Emissions by scope according to GHG protocol","5":"466","6":"4787","7":"3 948","8":"Emissions by country","9":"3842","10":"2146","11":"1 594","12":"1 482","13":"137","14":"Energy-related emissions according to Scope 2","15":"4787","16":"14 805"},"2020":{"0":"646","1":"5 008","2":"11 646","3":"0","4":"Emissions by scope according to GHG protocol","5":"632","6":"5331","7":"683","8":"Emissions by country","9":"5 847","10":"2394","11":"1735","12":"1366","13":"304","14":"Energy-related emissions according to Scope 2","15":"5331","16":"444"},"2019":{"0":"5014","1":"5 008","2":"5 014","3":"0","4":"Emissions by scope according to GHG protocol","5":"1 020","6":"067","7":"17 927","8":"Emissions by country","9":"14692","10":"3 559","11":"2425","12":"2 908","13":"1 430","14":"Energy-related emissions according to Scope 2","15":"6 067","16":"18 801"}}</t>
  </si>
  <si>
    <t>{"Greenhouse gas emissions1, tonnes CO2e":{"0":"Total emissions","1":"Reduction target 2030, 60%2","2":"Carbon offsetting3","3":"Emissions by scope according to GHG protocol","4":"Emissions scope 14","5":"Emissions scope 25","6":"Emissions scope 36","7":"Emissions by country","8":"Emissions, Sweden","9":"Emissions, Estonia","10":"Emissions, Latvia","11":"Emissions, Lithuania","12":"Emissions, other","13":"Energy-related emissions according to Scope 2","14":"Market-based","15":"Location-based"},"2022":{"0":"14559","1":"15 5008","2":"0","3":"Emissions by scope according to GHG protocol","4":"622","5":"5 065","6":"8 872","7":"Emissions by country","8":"7670","9":"2 782","10":"1713","11":"2039","12":"355","13":"Energy-related emissions according to Scope 2","14":"5 065","15":"13 999"},"2021":{"0":"201","1":"15 5 008","2":"9 201","3":"Emissions by scope according to GHG protocol","4":"466","5":"4787","6":"3 948","7":"Emissions by country","8":"3842","9":"2146","10":"1594","11":"1 482","12":"137","13":"Energy-related emissions according to Scope 2","14":"4787","15":"14 805"},"2020":{"0":"11 646","1":"15 008","2":"11 646","3":"Emissions by scope according to GHG protocol","4":"632","5":"5331","6":"5 683","7":"Emissions by country","8":"5847","9":"2394","10":"1735","11":"1 366","12":"304","13":"Energy-related emissions according to Scope 2","14":"5331","15":"16 444"}}</t>
  </si>
  <si>
    <t>{"Greenhouse gas emissions1, tonnes CO2e":{"0":"Total emissions","1":"Emissions by scope","2":"Emissions scope 12","3":"Emissions scope 2 Superscript(3)","4":"Emissions scope 34","5":"Emissions by country","6":"Emissions, Sweden","7":"Emissions, Estonia","8":"Emissions, Latvia","9":"Emissions, Lithuania","10":"Emissions, other5","11":"Energy-related emissions according to Scope 2","12":"Market-based","13":"Location-based"},"2023":{"0":"19777","1":"Emissions by scope","2":"692","3":"3 678","4":"15 407","5":"Emissions by country","6":"9 902","7":"3415","8":"2718","9":"3 355","10":"387","11":"Energy-related emissions according to Scope 2","12":"3678","13":"9302"},"2022":{"0":"14559","1":"Emissions by scope","2":"622","3":"5 065","4":"8 872","5":"Emissions by country","6":"7 670","7":"2782","8":"1713","9":"2039","10":"355","11":"Energy-related emissions according to Scope 2","12":"5 065","13":"13 999"},"2021":{"0":"9201","1":"Emissions by scope","2":"466","3":"4787","4":"3 948","5":"Emissions by country","6":"3842","7":"2146","8":"1 594","9":"1 482","10":"137","11":"Energy-related emissions according to Scope 2","12":"4787","13":"14 805"}}</t>
  </si>
  <si>
    <t>{"Unnamed: 0":{"0":null,"1":"Total direct and intermediate energy consumption","2":"Total direct energy consumption8","3":"natural gas","4":"heating oil","5":"fuels (petrol, diesel, gas)","6":"renewable energy (solar power, etc.)","7":"Total intermediate energy purchased9","8":"electricity","9":"electricity from gas-fired power stations","10":"electricity from oil-fired power stations","11":"electricity from coal-fired power stations","12":"electricity from nuclear power stations","13":"electricity from hydroelectric power stations","14":"electricity from other renewable resources","15":"heat (e.g., district heating)","16":"Share of electricity from renewable sources","17":"Total business travel","18":"rail travel10","19":"road travel","20":"air travel","21":"Number of flights (segments)","22":"Total paper consumption","23":"post-consumer recycled","24":"new fibers FSC11","25":"new fibers ECF + TCF11","26":"new fibers chlorine-bleached","27":"Total waste","28":"valuable materials separated and recycled","29":"incinerated","30":"landfilled","31":"Total water consumption","32":"Greenhouse Gas (GHG) Emissions in CO2e","33":"Direct GHG emissions (Scope 1)\u00b92","34":"Gross indirect GHG emissions (Gross Scope 2)2","35":"Gross other indirect GHG emissions (Gross Scope 3)12","36":"Total Gross GHG Emissions","37":"GHG reductions from renewable energy","38":"CO2e offsets (business air travel)","39":"Total Net GHG Emissions (GHG Footprint)\u00b95"},"Unnamed: 1":{"0":"GRI\u00b3","1":"302","2":"302","3":null,"4":null,"5":null,"6":null,"7":"302","8":null,"9":null,"10":null,"11":null,"12":null,"13":null,"14":null,"15":null,"16":"302","17":null,"18":null,"19":null,"20":null,"21":null,"22":"301","23":null,"24":null,"25":null,"26":null,"27":"306","28":null,"29":null,"30":null,"31":"303","32":"305","33":null,"34":null,"35":null,"36":null,"37":null,"38":null,"39":null},"2019\u00b2":{"0":"Absolute normalized","1":"556 GWh","2":"55 GWh","3":"87.2%","4":"7.4%","5":"4.6%","6":"0.8%","7":"501 GWh","8":"436 GWh","9":"10.1%","10":"1.8%","11":"11.9%","12":"4.6%","13":"35.8%","14":"35.8%","15":"65 GWh","16":"72%","17":"459 m Pkm","18":"2.4%","19":"1.1%","20":"96.5%","21":"218,679","22":"5,370","23":"21.9%","24":"61.5%","25":"16.5%","26":"0.02%","27":"10,749","28":"51.1%","29":"16.1%","30":"32.7%","31":"0.79 m3","32":null,"33":"10,574","34":"142,636 t","35":"62,585","36":"215,794","37":"(69,175) t","38":"(42,949) t","39":"103,670"},"2019\u00b2.1":{"0":"Data quality5","1":null,"2":null,"3":null,"4":null,"5":null,"6":null,"7":null,"8":"***","9":null,"10":null,"11":null,"12":null,"13":null,"14":null,"15":null,"16":null,"17":"***","18":null,"19":null,"20":"***","21":null,"22":"***","23":null,"24":"***","25":null,"26":"**","27":null,"28":"***","29":"***","30":"**","31":"**","32":null,"33":null,"34":null,"35":null,"36":null,"37":"***","38":null,"39":null},"2019\u00b2.2":{"0":"Trend6","1":null,"2":"V","3":null,"4":null,"5":null,"6":null,"7":null,"8":null,"9":null,"10":null,"11":null,"12":null,"13":null,"14":null,"15":null,"16":null,"17":null,"18":null,"19":null,"20":null,"21":null,"22":"V","23":null,"24":null,"25":null,"26":null,"27":null,"28":null,"29":null,"30":null,"31":null,"32":null,"33":"V","34":"V","35":null,"36":null,"37":null,"38":null,"39":null},"2018\u00b2":{"0":"Absolute normalized4","1":"584 GWh","2":"60 GWh","3":"88.0%","4":"7.9%","5":"3.7%","6":"0.4%","7":"524 GWh","8":"457 GWh","9":"13.9%","10":"2.3%","11":"16.5%","12":"8.2%","13":"35.6%","14":"23.5%","15":"67 GWh","16":"59%","17":"532 m Pkm","18":"2.2%","19":"1.0%","20":"96.8%","21":"246,107","22":"5,852","23":"14.1%","24":"65.7%","25":"20.2%","26":"0.04%","27":"11,252","28":"50.8%","29":"16.0%","30":"33.2%","31":"0.79 m m3","32":null,"33":"11,522 t","34":"150,957 t","35":"71,389 t","36":"233,868 t","37":"(51,742) t","38":"(50,166) t","39":"131,960 t"},"20172":{"0":"Absolute normalized4","1":"627 GWh","2":"68 GWh","3":"84.8%","4":"10.4%","5":"4.4%","6":"0.4%","7":"559 GWh","8":"491 GWh","9":"15.2%","10":"2.5%","11":"16.7%","12":"9.6%","13":"34.6%","14":"21.4%","15":"68 GWh","16":"56%","17":"579 m Pkm","18":"1.9%","19":"1.6%","20":"96.4%","21":"250,743","22":"5,866 t","23":"14.9%","24":"75.9%","25":"9.2%","26":"0.07%","27":"12,543 t","28":"55.0%","29":"16.9%","30":"28.1%","31":"0.87 m m3","32":null,"33":"13,305 t","34":"161,349 t","35":"76,763 t","36":"251,417 t","37":"(49,247) t","38":"(54,412) t","39":"147,757 t"}}</t>
  </si>
  <si>
    <t>{"Environmental indicators\u00b9":{"0":null,"1":"Total direct and intermediate energy consumption6","2":"Total direct energy consumption","3":"natural gas","4":"heating oil","5":"fuels (petrol, diesel, gas)","6":"renewable energy (solar power, etc.)","7":"Total intermediate energy purchased","8":"electricity","9":"electricity from gas-fired power stations","10":"electricity from oil-fired power stations","11":"electricity from coal-fired power stations","12":"electricity from nuclear power stations","13":"electricity from hydroelectric power stations","14":"electricity from other renewable resources","15":"heat (e.g., district heating)","16":"Share of electricity from renewable sources","17":"Total business travel","18":"rail travel9","19":"road travel9","20":"air travel","21":"Number of flights (segments)","22":"Total paper consumption","23":"post-consumer recycled","24":"new fibers FSC \u00b90","25":"new fibers ECF + TCF10","26":"new fibers chlorine-bleached","27":"Total waste","28":"valuable materials separated and recycled","29":"incinerated","30":"landfilled","31":"Total water consumption","32":"Direct greenhouse gas (GHG) emissions (scope 1)\u00b91","33":"Gross location-based energy indirect GHG emissions (scope 2)\u00b9","34":"GHG reductions from renewable energy","35":"Market-based energy indirect GHG emissions (scope 2)11","36":"Gross other indirect GHG emissions (gross scope 3)11","37":"GHG offsets (business air travel)1","38":"Net other indirect GHG emissions (net scope 3)11","39":"Total gross GHG emissions","40":"Total net GHG emissions (GHG footprint)\u00b9"},"Unnamed: 1":{"0":"GRI\u00b3","1":"302","2":"302","3":null,"4":null,"5":null,"6":null,"7":"302","8":null,"9":null,"10":null,"11":null,"12":null,"13":null,"14":null,"15":null,"16":"302","17":null,"18":null,"19":null,"20":null,"21":null,"22":"301","23":null,"24":null,"25":null,"26":null,"27":"306","28":null,"29":null,"30":null,"31":"303","32":"305-1","33":"305-2","34":null,"35":"305-2","36":"305-3","37":null,"38":null,"39":null,"40":null},"20212":{"0":"Absolute normalized4","1":"509 GWh","2":"56 GWh","3":"87.6%","4":"8.7%","5":"3.1%","6":"0.66%","7":"453 GWh","8":"389 GWh","9":"0.0%","10":"0.0%","11":"0.0%","12":"0.0%","13":"54.3%","14":"45.7%","15":"64 GWh","16":"100%","17":"17 m Pkm","18":"13.4%","19":"23.1%","20":"63.5%","21":"7,498","22":"3,670","23":"1.8%","24":"77.8%","25":"20.3%","26":"0.03%","27":"6,743 t","28":"52.1%","29":"13.3%","30":"34.6%","31":"0.54 m m3","32":"10,726 t","33":"124,756 t","34":"(121,182) t","35":"3,574 t","36":"15,683 t","37":"(47) t","38":"15,635 t","39":"151,165","40":"29,936"},"20212.1":{"0":"Trend5","1":"V","2":"a","3":null,"4":null,"5":null,"6":null,"7":null,"8":null,"9":null,"10":null,"11":null,"12":null,"13":null,"14":null,"15":null,"16":null,"17":null,"18":null,"19":null,"20":null,"21":null,"22":null,"23":null,"24":null,"25":null,"26":null,"27":null,"28":null,"29":null,"30":null,"31":null,"32":null,"33":null,"34":null,"35":null,"36":null,"37":null,"38":null,"39":null,"40":null},"20202":{"0":"Absolute normalized4","1":"537 GWh","2":"52 GWh","3":"87.7%","4":"7.5%","5":"4.0%","6":"0.8%","7":"485 GWh","8":"423 GWh","9":"5.9%","10":"1.2%","11":"7.1%","12":"0.6%","13":"35.3%","14":"49.9%","15":"62 GWh","16":"85%","17":"265 m Pkm","18":"4.5%","19":"4.1%","20":"91.5%","21":"124,426","22":"4,635 t","23":"15.7%","24":"65.8%","25":"18.4%","26":"0.03%","27":"9,429","28":"52.4%","29":"14.0%","30":"33.7%","31":"0.70 m m3","32":"9,972 t","33":"136,524 t","34":"(90,250) t","35":"46,274","36":"42,350 t","37":"(23,485) t","38":"18,865 t","39":"188,846 t","40":"75,110 t"},"20192":{"0":"Absolute normalized4","1":"556 GWh","2":"55 GWh","3":"87.2%","4":"7.4%","5":"4.6%","6":"0.8%","7":"501 GWh","8":"436 GWh","9":"10.1%","10":"1.8%","11":"11.9%","12":"4.6%","13":"35.8%","14":"35.8%","15":"65 GWh","16":"72%","17":"459 m Pkm","18":"2.4%","19":"1.1%","20":"96.5%","21":"218,679","22":"5,370","23":"21.9%","24":"61.5%","25":"16.5%","26":"0.02%","27":"10,749 t","28":"51.1%","29":"16.1%","30":"32.7%","31":"0.79 m m3","32":"10,574 t","33":"142,636 t","34":"(69,175) t","35":"73,460 t","36":"62,585 t","37":"(42,949) t","38":"19,636 t","39":"215,794 t","40":"103,670 t"}}</t>
  </si>
  <si>
    <t>{"Environmental indicators\u00b9":{"0":null,"1":null,"2":null,"3":null,"4":null,"5":null,"6":null,"7":null,"8":null,"9":null,"10":null,"11":null,"12":null,"13":null,"14":null,"15":null,"16":null,"17":null,"18":null,"19":null,"20":null,"21":null,"22":null,"23":null,"24":null,"25":null,"26":null,"27":null,"28":null,"29":null,"30":null,"31":null,"32":null,"33":null,"34":null,"35":null,"36":null,"37":null,"38":null,"39":null,"40":null,"41":null,"42":null,"43":null,"44":null},"Environmental indicators\u00b9.1":{"0":null,"1":"Total direct and intermediate energy consumption6","2":"Total direct energy consumption","3":"natural gas","4":"heating oil","5":"fuels (petrol, diesel, gas)","6":"renewable energy (solar power, etc.)","7":"Total intermediate energy purchased","8":"electricity","9":"electricity from gas-fired power stations","10":"electricity from oil-fired power stations","11":"electricity from coal-fired power stations","12":"electricity from nuclear power stations","13":"electricity from hydroelectric power stations","14":"electricity from other renewable resources","15":"heat (e.g., district heating)","16":"Share of electricity from renewable sources","17":null,"18":"Total business travel","19":"rail travel9","20":"road travel9","21":"air travel","22":"Number of flights (segments)","23":null,"24":"Total paper consumption","25":"post-consumer recycled","26":"new fibers FSC\u00b9","27":"new fibers ECF + TCF10","28":"new fibers chlorine-bleached","29":null,"30":"Total waste","31":"valuable materials separated and recycled","32":"incinerated","33":"landfilled","34":"Total water consumption","35":null,"36":"Direct greenhouse gas (GHG) emissions (scope 1)\u00b9","37":"Gross location-based energy indirect GHG emissions (scope 2)11","38":"GHG reductions from renewable energy","39":"Market-based energy indirect GHG emissions (scope 2)\u00b9","40":"Gross other indirect GHG emissions (gross scope 3)11","41":"GHG offsets (business air travel)\u00b9","42":"Net other indirect GHG emissions (net scope 3)11","43":"Total gross GHG emissions","44":"Total net GHG emissions (GHG footprint)\u00b94"},"Unnamed: 2":{"0":"GRI\u00b3","1":"302","2":"302","3":null,"4":null,"5":null,"6":null,"7":"302","8":null,"9":null,"10":null,"11":null,"12":null,"13":null,"14":null,"15":null,"16":"302","17":null,"18":null,"19":null,"20":null,"21":null,"22":null,"23":null,"24":"301","25":null,"26":null,"27":null,"28":null,"29":null,"30":"306","31":null,"32":null,"33":null,"34":"303","35":null,"36":"305-1","37":"305-2","38":null,"39":"305-2","40":"305-3","41":null,"42":null,"43":null,"44":null},"2022\u00b2":{"0":"Absolute normalized4","1":"466 GWh","2":"44 GWh","3":"83.5%","4":"10.9%","5":"4.9%","6":"0.7%","7":"422 GWh","8":"362 GWh","9":"0.035%","10":"0.0%","11":"0.001%","12":"0.0%","13":"37.1%","14":"62.9%","15":"60 GWh","16":"99.9%","17":null,"18":"84 m Pkm","19":"5.8%","20":"8.3%","21":"85.8%","22":"40,493","23":null,"24":"3,386","25":"9.7%","26":"66.8%","27":"23.5%","28":"0.01%","29":null,"30":"6,313","31":"50.7%","32":"12.8%","33":"36.5%","34":"0.54 m m\u00b3","35":null,"36":"8,570 t","37":"110,470 t","38":"(106,597) t","39":"3,873 t","40":"23,344 t","41":"(10,463) t","42":"12,882 t","43":"142,384 t","44":"25,324"},"2022\u00b2.1":{"0":"Trend5","1":"V","2":null,"3":null,"4":null,"5":null,"6":"A","7":"V","8":"V","9":null,"10":null,"11":null,"12":null,"13":null,"14":null,"15":"V","16":null,"17":null,"18":null,"19":null,"20":null,"21":null,"22":null,"23":null,"24":"V","25":null,"26":"V","27":null,"28":null,"29":null,"30":"V","31":null,"32":null,"33":"A","34":null,"35":null,"36":null,"37":null,"38":"V","39":"7","40":null,"41":null,"42":null,"43":null,"44":null},"20212":{"0":"Absolute normalized4","1":"509 GWh","2":"56 GWh","3":"87.6%","4":"8.7%","5":"3.1%","6":"0.7%","7":"453 GWh","8":"389 GWh","9":"0.0%","10":"0.0%","11":"0.0%","12":"0.0%","13":"54.3%","14":"45.7%","15":"64 GWh","16":"100%","17":null,"18":"17 m Pkm","19":"13.4%","20":"23.1%","21":"63.5%","22":"7,498","23":null,"24":"3,670 t","25":"1.8%","26":"77.8%","27":"20.3%","28":"0.03%","29":null,"30":"6,743 t","31":"52.1%","32":"13.3%","33":"34.6%","34":"0.54 m m\u00b3","35":null,"36":"10,726 t","37":"124,756 t","38":"(121,182) t","39":"3,574 t","40":"15,683 t","41":"(47) t","42":"15,635 t","43":"151,165 t","44":"29,936 t"},"20202":{"0":"Absolute normalized4","1":"537 GWh","2":"52 GWh","3":"87.7%","4":"7.5%","5":"4.0%","6":"0.8%","7":"485 GWh","8":"423 GWh","9":"5.9%","10":"1.2%","11":"7.1%","12":"0.6%","13":"35.3%","14":"49.9%","15":"62 GWh","16":"85%","17":null,"18":"265 m Pkm","19":"4.5%","20":"4.1%","21":"91.5%","22":"124,426","23":null,"24":"4,635","25":"15.7%","26":"65.8%","27":"18.4%","28":"0.03%","29":null,"30":"9,429 t","31":"52.4%","32":"14.0%","33":"33.7%","34":"0.70 m m\u00b3","35":null,"36":"9,972 t","37":"136,524 t","38":"(90,250) t","39":"46,274 t","40":"42,350 t","41":"(23,485) t","42":"18,865 t","43":"188,846 t","44":"75,110 t"}}</t>
  </si>
  <si>
    <t>{"Unnamed: 0":{"0":null,"1":"Material","2":"Non-recycled paper in t","3":"Recycled-paper in t","4":"Total papier in t","5":"Paper consumption in sheets\/employee","6":"Energy","7":"Total energy consumption in MWh","8":"Share of renewable electricity","9":"Total energy consumption in kWh\/employee","10":"Water","11":"Tap water consumption in million liters","12":"Water consumption in liters\/employee","13":"Waste","14":"Hazardous waste for incineration in t","15":"Hazardous waste for landfill in t","16":"Hazardous waste for recycling in t","17":"Non-hazardous waste for incineration in t","18":"Non-hazardous waste for landfill in t","19":"Non-hazardous waste for recycling in t","20":"Old-electronic devices for recycling in t","21":"Total hazardous waste in t","22":"Total non-hazardous waste in t","23":"Waste in kg\/employee","24":"Business travel","25":"1,000 pkm total","26":"Business travel in pkm\/employee","27":"CO2 emissions","28":"Scope emissions in t","29":"Scope 2 emissions location based in t","30":"Scope 2 emissions market based in t","31":"Scope 3 emissions in t","32":"Scope 1+2 emissions loc. based in t","33":"Scope 1-3 emissions loc. based in t","34":"Scope 1+2 emissions loc. based in kg\/employee","35":"Scope 1-3 emissions loc. based in kg\/employee","36":"Fleet","37":"CO2 emissions of the fleet in g\/km","38":"Purchasing","39":"Procurement from local suppliers"},"RBI*":{"0":"2019","1":"Material","2":"841","3":"1,715","4":"2,556","5":"10,836","6":"Energy","7":"215,994","8":"38%","9":"4,570","10":"Water","11":"353","12":"7,460","13":"Waste","14":"0,0","15":"4","16":"19","17":"1,300","18":"4,934","19":"1,355","20":"296","21":"24","22":"7,589","23":"167","24":"Business travel","25":"62,211","26":"1,316","27":"CO2 emissions","28":"7,073","29":"49,708","30":"54,545","31":"40,856","32":"56,781","33":"97,636","34":"1,201","35":"2,066","36":"Fleet","37":"125","38":"Purchasing","39":"85%"},"RBI*.1":{"0":"2018","1":"Material","2":"929","3":"1,903","4":"2,833","5":"12,499","6":"Energy","7":"230,690","8":"36%","9":"5,079","10":"Water","11":"398","12":"8,760","13":"Waste","14":"0,0","15":"6","16":"25","17":"1,128","18":"4,678","19":"862","20":"208","21":"31","22":"6,669","23":"152","24":"Business travel","25":"68,679","26":"1,512","27":"CO2 emissions","28":"7,696","29":"53,825","30":"57,613","31":"42,535","32":"61,521","33":"104,056","34":"1,355","35":"2,291","36":"Fleet","37":"130","38":"Purchasing","39":"84%"},"RBI*.2":{"0":"Change to previous year","1":"Material","2":"-10%","3":"-10%","4":"-10%","5":"-13%","6":"Energy","7":"-6%","8":"2 PP","9":"-10%","10":"Water","11":"-11%","12":"-15%","13":"Waste","14":"-98%","15":"-24%","16":"-24%","17":"15%","18":"5%","19":"57%","20":"42%","21":"-24%","22":"14%","23":"10%","24":"Business travel","25":"-9%","26":"-13%","27":"CO2 emissions","28":"-8%","29":"-8%","30":"-5%","31":"-4%","32":"-8%","33":"-6%","34":"-11%","35":"-10%","36":"Fleet","37":"-4%","38":"Purchasing","39":"PP"},"RBI*.3":{"0":"Base year 2011","1":"Material","2":"1,745","3":"3,498","4":"5,244","5":"19,358","6":"Energy","7":"245,256","8":"31%","9":"4,518","10":"Water","11":"440","12":"8,100","13":"Waste","14":"0.2","15":"7","16":"31","17":"2,016","18":"6,020","19":"1,303","20":"329","21":"38","22":"9,339","23":"179","24":"Business travel","25":"74,025","26":"1,364","27":"CO2 emissions","28":"9,304","29":"70,684","30":"n.a.","31":"52,821","32":"79,988","33":"132,809","34":"1,473","35":"2,446","36":"Fleet","37":"n.a.","38":"Purchasing","39":"n.a."},"RBI*.4":{"0":"Change from 2019 to 2011","1":"Material","2":"-52%","3":"-51%","4":"-51%","5":"-44%","6":"Energy","7":"-12%","8":"7 PP","9":"1%","10":"Water","11":"-20%","12":"-8%","13":"Waste","14":"-99%","15":"-34%","16":"-38%","17":"-36%","18":"-18%","19":"4%","20":"-10%","21":"-37%","22":"-19%","23":"-6%","24":"Business travel","25":"-16%","26":"-3%","27":"CO2 emissions","28":"-24%","29":"-30%","30":"n.a.","31":"-23%","32":"-29%","33":"-26%","34":"-18%","35":"-16%","36":"Fleet","37":"n.a.","38":"Purchasing","39":"n.a."},"RBI AG":{"0":"2019","1":"Material","2":"19","3":"35","4":"54","5":"2,888","6":"Energy","7":"16,956","8":"100%","9":"4,502","10":"Water","11":"38","12":"10,030","13":"Waste","14":"0.0","15":"0.0","16":"0.4","17":"249","18":"0.0","19":"379","20":"0.8","21":"0.4","22":"628","23":"167","24":"Business travel","25":"14,260","26":"3,787","27":"CO2 emissions","28":"221","29":"1,361","30":"3,166","31":"3,106","32":"1,582","33":"4,688","34":"420","35":"1,245","36":"Fleet","37":"135","38":"Purchasing","39":"100%"},"RBI AG.1":{"0":"2018","1":"Material","2":"23","3":"42","4":"65","5":"4,468","6":"Energy","7":"19,552","8":"100%","9":"6,749","10":"Water","11":"38","12":"13,270","13":"Waste","14":"0.0","15":"0.0","16":"0.4","17":"132","18":"0.0","19":"324","20":"0,7","21":"0,5","22":"456","23":"158","24":"Business travel","25":"14,147","26":"4,883","27":"CO2 emissions","28":"351","29":"1,683","30":"3,589","31":"3,255","32":"2,034","33":"5,288","34":"702","35":"1,825","36":"Fleet","37":"135","38":"Purchasing","39":"100%"}}</t>
  </si>
  <si>
    <t>{"Own environmental footprint, KBC group":{"0":"Electricity consumption (in thousands of kWh)","1":"Gas and heating-oil consumption (in thousands of kWh)","2":"Commuter and business travel (in millions of km)4","3":"Paper consumption (in tonnes)","4":"CO2e emissions (in thousands of tonnes, see next table)\u00b2","5":"Own environmental footprint - greenhouse gas emissions in tonnes of CO2 - KBC group\u00b9.","6":"Scope 1 emissions are those from direct energy consumption, coolant emissions and own-fleet emis- sions from business and commuter travel.","7":"Scope 2 emissions (market-based) are those from indirect energy consumption (electricity, district heating, cooling and steam).","8":"Scope 3 emissions as listed here are those from business and commuter travel (excluding those from our own fleet, which are counted under Scope 1 emissions), emissions relating to paper and water consumption and to waste-processing.","9":"Total","10":"Total per FTE"},"2022":{"0":"126 326","1":"61 372","2":"218","3":"1694","4":"44","5":"Own environmental footprint - greenhouse gas emissions in tonnes of CO2 - KBC group\u00b9.","6":"21 596","7":"3 482","8":"18803","9":"882","10":"1.2"},"2021":{"0":"124 027","1":"69 879","2":"162","3":"2 017","4":"37","5":"Own environmental footprint - greenhouse gas emissions in tonnes of CO2 - KBC group\u00b9.","6":"19 511","7":"3 857","8":"13 473","9":"36 841","10":"1.0 (1.1 3"}}</t>
  </si>
  <si>
    <t>{"Own environmental footprint (greenhouse gas emissions in tonnes of CO2e) KBC group*":{"0":"Scope 1 emissions are those from direct energy consumption, emissions from coolants and own-fleet emissions from business and commuter travel.","1":"Scope 2 emissions are those from indirect energy consumption (electricity, district heating, cooling and steam).","2":"Scope 3 emissions as listed here are those from business and commuter travel (excluding those from our own fleet, which are counted under Scope 1 emissions), emissions relating to paper and water consumption and to waste- processing.","3":"Total","4":"Total per FTE","5":"Covered by the reduction target (see above)","6":"Covered by the reduction target per FTE","7":"ISO 14001 in each core country"},"2019":{"0":"34 739","1":"17 006","2":"21 024","3":"72 769","4":"2.0","5":"51 207","6":"1.4","7":"SELECTED,"},"2018":{"0":"37 629","1":"22 955","2":"004","3":"85 588","4":"2.3","5":"64 101","6":"1.7","7":"SELECTED,"}}</t>
  </si>
  <si>
    <t>{"Emissions in tCO2e":{"0":"Total direct emissions, Scope 1","1":"Total Scope 2 (location-based)","2":"Total Scope 2 (market-based)","3":"Scope 3 emissions","4":"Waste","5":"Business travel","6":"Other","7":"Total indirect emissions, Scope 3","8":"Total emissions, Scope 1-3"},"2023":{"0":"168","1":"1408","2":"210","3":"Scope 3 emissions","4":"233","5":"5219","6":"717","7":"6169","8":"7 745"},"2022":{"0":"186","1":"1 626","2":"119","3":"Scope 3 emissions","4":"228","5":"3813","6":"811","7":"4 851","8":"6 663"},"2021":{"0":"242","1":"1914","2":"118","3":"Scope 3 emissions","4":"159","5":"1 014","6":"576","7":"1749","8":"3 904"}}</t>
  </si>
  <si>
    <t>{"CO2 emissions in tonnes (t.CO2)":{"0":"Scope 1: Direct activities","1":"Scope 2: Indirect activities","2":"Scope 3: Other indirect activities","3":"Total emissions generated by the Group in Spain","4":"Total emissions generated per employee"},"2020":{"0":"2,410","1":"26.44","2":"1,780","3":"4,216","4":"0.27"},"2019":{"0":"3,088","1":"18.16","2":"5,917","3":"9,023","4":"0.56"},"2018":{"0":"4,471","1":"19.95","2":"5,637","3":"10,128","4":"0.60"}}</t>
  </si>
  <si>
    <t>{"Unnamed: 0":{"0":"Scope 1: Direct activities","1":"Scope 2: Indirect activities","2":"Scope 3: Other indirect activities","3":"Total emissions generated by the Group (Spain &amp; UK)","4":"Total emissions generated per employee"},"2021":{"0":"4,973","1":"10","2":"2,276","3":"7,260","4":"0.38"},"2020":{"0":"5,464","1":"26","2":"3,416","3":"8,906","4":"0.40"},"2019":{"0":"6,123","1":"5,292","2":"8,708","3":"20,124","4":"0.86"}}</t>
  </si>
  <si>
    <t>{"Unnamed: 0":{"0":"CO2 emissions in tonnes (t.CO2) 34 35","1":"Scope 1: Direct activities","2":"Scope 2: Indirect activities","3":"Market-based 36","4":"Location-based 37","5":"Scope 3: Other indirect activities 38","6":"Total emissions generated","7":"Total Market-based","8":"Total Location-based","9":"Total emissions generated per employee (market- based)"},"Group (all geographies) 33":{"0":"2,023","1":"3,243","2":null,"3":"-","4":"16,798","5":"7,165","6":null,"7":"10,408","8":"27,207","9":"0.54"},"Group (all geographies) 33.1":{"0":"2,022","1":"3,912","2":null,"3":"526","4":"14,689","5":"3,702","6":null,"7":"8,139","8":"22,302","9":"0.43"},"Group (ex-Mexico and ex-USA)":{"0":"2,023","1":"3,178","2":null,"3":"-","4":"16,351","5":"6,481","6":null,"7":"9,659","8":"26,011","9":"0.52"},"Group (ex-Mexico and ex-USA).1":{"0":"2,022","1":"3,854","2":null,"3":"7","4":"14,170","5":"3,158","6":null,"7":"7,019","8":"21,182","9":"0.39"},"Group (ex-Mexico and ex-USA).2":{"0":"2,019","1":"4,912","2":null,"3":"3,350","4":"19,990","5":"8,438","6":null,"7":"16,700","8":"33,340","9":"0.86"}}</t>
  </si>
  <si>
    <t>{"Unnamed: 0":{"0":null,"1":null,"2":"Impact of customer support","3":"Impact of customer support","4":"Impact of customer support","5":"Direct impact","6":"Direct impact","7":"Direct impact","8":"Direct impact"},"Unnamed: 1":{"0":"Green bond issued (\u20ac mill)","1":"Goal 2025: green mobilization (\u20ac mill)","2":"Wholesale loan portfolio exposed to sectors sensitive to transition risks (%)","3":"Total amount of operations analyzed under the Equator Principles (\u20ac mill)","4":"Goal 2025: movilization in emerging countries (mill \u20ac)","5":"Scope 1 emissions (tons of CO2e) (1)","6":"Scope 2 emissions (tons of COe) market-based method","7":"Scope 2 emissions (tons of CO2e) location-based method","8":"Scope 3 emissions (tons of CO2e) (2)"},"2022":{"0":"1.25","1":"40,643","2":"7%","3":"45,994","4":"7,179","5":"41,395","6":"11,571","7":"199,183","8":"37,026"},"2021":{"0":"-","1":"22,042","2":"9%","3":"18,648","4":"*","5":"51,038","6":"42,152","7":"204,977","8":"4,254"}}</t>
  </si>
  <si>
    <t>{"Unnamed: 0":{"0":null,"1":"Impact of customer support","2":"Impact of customer support","3":"Impact of customer support","4":"Direct impact","5":"Direct impact","6":"Direct impact","7":"Direct impact"},"Unnamed: 1":{"0":"Green bonds issued (nominal in millions)","1":"Goal 2025: mobilization Climat change (\u20ac mill)","2":"Wholesale loan portfolio exposed to sectors sensitive to transition risk (%)","3":"Total amount of operations analyzed under the Equator Principles (\u20ac mill)","4":"Scope 1 emissions (tons of CO2e) (1)","5":"Scope 2 emissions (tons of COe) market-based method","6":"Scope 2 emissions (tons of COe) location-based method","7":"Scope 3 emissions (tons of CO2e) (2)"},"2023":{"0":"8.689 mill MXN","1":"54,202","2":"13%","3":"49,857","4":"38,005","5":"6,981","6":"203,407","7":"1,443,437"},"2022":{"0":"1.250 mill EUR 225 mill CHF","1":"40,643","2":"7%","3":"45,995","4":"41,380","5":"11,507","6":"202,770","7":"33,435"}}</t>
  </si>
  <si>
    <t>{"Unnamed: 0":{"0":null,"1":null,"2":null,"3":null,"4":null,"5":"SCOPE 2","6":"Electricity consumed (market-based method)","7":null,"8":null,"9":null,"10":null,"11":null,"12":null,"13":null,"14":null,"15":null,"16":null,"17":null,"18":null,"19":"TOTAL EMISSIONS"},"Unnamed: 1":{"0":"SCOPE 1","1":"Gas consumed","2":"Heating oil","3":"Vehicles owned (pool, company)","4":"Refrigerants","5":"SCOPE 2","6":"Electricity consumed (market-based method)","7":"Electricity consumed (location-based method)","8":"SCOPE 3","9":"Paper consumed","10":"Water","11":"Waste (paper, cardboard, PMT, unsorted)","12":"Home-work-home travel","13":"Business travel (private and Flex vehicles)","14":"Business travel (public transport)","15":"International business travel by train","16":"International business travel by plane","17":"Transporting mail","18":"Transporting valuables","19":"TOTAL EMISSIONS"},"2017":{"0":"8,796.3","1":"3,414.7","2":"66.9","3":"4,214.8","4":"1,099.9","5":"SCOPE 2","6":"Electricity consumed (market-based method)","7":"4,316.1","8":"8,165.6","9":"942.8","10":"23.4","11":"161.8","12":"6,198.3","13":"429.4","14":"38.5","15":"4.3","16":"199.2","17":"97.0","18":"70.8","19":"16,961.9"},"2018":{"0":"8,620.3","1":"3,449.1","2":"81.2","3":"3,990.1","4":"1,099.9","5":"SCOPE 2","6":null,"7":"3,867.3","8":"7,649.3","9":"991.3","10":"24.2","11":"136.1","12":"5,679.2","13":"458.4","14":"46.9","15":"5.8","16":"170.3","17":"79.0","18":"58.2","19":"16,269.7"},"2019":{"0":"8,580.5","1":"3,158.3","2":"63.6","3":"4,258.6","4":"1,099.9","5":"SCOPE 2","6":null,"7":"3,663.0","8":"7,289.4","9":"776.1","10":"24.6","11":"119.6","12":"5,614.9","13":"415.9","14":"44.4","15":"3.1","16":"145.7","17":"79.0","18":"66.2","19":"15,870.0"},"Evolution from 2018 to 2019":{"0":"-0.5%","1":"-8.4%","2":"-21.6%","3":"6.7%","4":"0.0%","5":"SCOPE 2","6":null,"7":"-5.3%","8":"-4.7%","9":"-21.7%","10":"1.6%","11":"-12.1%","12":"-1.1%","13":"-9.3%","14":"-5.3%","15":"-46.2%","16":"-14.4%","17":"0.0%","18":"13.7%","19":"-2.5%"}}</t>
  </si>
  <si>
    <t>{"Unnamed: 0":{"0":"SCOPE 1","1":"Gas consumed","2":"Heating oil","3":"Vehicles owned (company car, Flex business travel refunds)","4":"Refrigerants","5":"SCOPE 2","6":"Electricity consumed (market-based r method)","7":"Electricity consumed (location-based method)","8":"SCOPE 3","9":"Paper consumed","10":"Water","11":"Waste (paper, cardboard, PMT, unsorted)","12":"Home-work-home travel (impact of homework included)","13":"Business travel (private vehicles)","14":"Business travel (public transport)","15":"International business travel by train","16":"International business travel by plane","17":"Transporting mail","18":"Transporting valuables","19":"Indirect emissions related to scope 1&amp;2","20":"TOTAL EMISSIONS"},"2018":{"0":"8,620.3","1":"3,449.1","2":"81.2","3":"3,990.1","4":"1,099.9","5":"-","6":"-","7":"3,867.3","8":"7,649.3","9":"991.3","10":"24.2","11":"136.1","12":"5,679.2","13":"458.4","14":"46.9","15":"5.8","16":"170.3","17":"79.0","18":"58.2","19":"-","20":"16,269.7"},"2019":{"0":"8,580.5","1":"3,158.3","2":"63.6","3":"4,258.6","4":"1,099.9","5":"-","6":"-","7":"3,663.0","8":"7,289.4","9":"776.1","10":"24.6","11":"119.6","12":"5,614.9","13":"415.9","14":"44.4","15":"3.1","16":"145.7","17":"79.0","18":"66.2","19":"-","20":"15,870.0"},"2020":{"0":"6,831.0","1":"2,643.6","2":"67.8","3":"3,019.6","4":"1,099.9","5":"-","6":"-","7":"3,113.4","8":"4,508.6","9":"665.0","10":"10.2","11":"49.7","12":"1,773.8","13":"71.0","14":"32.5","15":"0.8","16":"11.2","17":"67.2","18":"40.5","19":"1,786.6","20":"11,339.6"},"Evolution from 2019 to 2020":{"0":"-20.4%","1":"-16.3%","2":"6.5%","3":"-29.1%","4":"0.0%","5":null,"6":null,"7":"-15.0%","8":"-38.1%","9":"-14.3%","10":"-58.5%","11":"-58.4%","12":"-68.4%","13":"-82.9%","14":"-26.8%","15":"-74.6%","16":"-92.3%","17":"-15.0%","18":"-38.8%","19":null,"20":"-28.5%"}}</t>
  </si>
  <si>
    <t>{"Unnamed: 0":{"0":"SCOPE 1","1":"Gas consumed","2":"Heating oil","3":"Vehicles owned (company car, Flex business travel refunds)","4":"Refrigerants","5":"SCOPE 2","6":"Electricity consumed (market-based method)","7":"Electricity consumed (location-based method)","8":"SCOPE 3","9":"ICT services","10":"Paper consumed","11":"Water","12":"IT material","13":"Waste (paper, cardboard, PMT, unsorted)","14":"Home-work-home travel (impact of homework included)","15":"Business travel","16":"Transporting mail &amp; valuables","17":"Branches independent network Belfius (heating, electricity, refrigerants)","18":"Indirect emissions related to scope 1&amp;2","19":"TOTAL EMISSIONS ACCORDING TO MARKET-BASED METHOD"},"2019":{"0":"8,581","1":"3,158","2":"64","3":"4,259","4":"1,100","5":"-","6":"-","7":"3,663","8":"7,289","9":null,"10":"776","11":"25","12":null,"13":"120","14":"5,615","15":"609","16":"145","17":null,"18":"-","19":"15,870"},"2020":{"0":"6,831","1":"2,644","2":"68","3":"3,020","4":"1,100","5":"-","6":"-","7":"3,113","8":"4,509","9":null,"10":"665","11":"10","12":null,"13":"50","14":"1,774","15":"116","16":"108","17":null,"18":"1,787","19":"11,340"},"2021":{"0":"5,491","1":"2,634","2":"119","3":"2,554","4":"184","5":null,"6":null,"7":"2,407","8":"12,930","9":"133","10":"621","11":"4","12":"2,112","13":"59","14":"2,312","15":"248","16":"90","17":"6,104","18":"1,246","19":"18,421"},"Evolution from 2019 to 2021":{"0":"-36.0%","1":"-16.6%","2":"87.0%","3":"-40.0%","4":"-83.3%","5":null,"6":null,"7":"-34.3%","8":"77.4%","9":null,"10":"-20.0%","11":"-83.3%","12":null,"13":"-50.6%","14":"-58.8%","15":"-59.3%","16":"-38.0%","17":null,"18":null,"19":"16.1%"}}</t>
  </si>
  <si>
    <t>{"By source (in metric tonnes of CO equivalent)\u00b9":{"0":"TOTAL SCOPE 1","1":"Gas consumed","2":"Heating oil","3":"Company cars","4":"Refrigerants","5":"TOTAL SCOPE 2 (market-based)","6":"Electricity consumed (market-based)","7":"Electricity consumed (location-based)","8":"TOTAL SCOPE 3 (market-based)","9":"UPSTREAM SCOPE 3 EMISSIONS (market-based)","10":"Category 1 - Purchased goods and services","11":"Category 2 Capital goods","12":"Category 3 Fuel and energy related to scope 1&amp; 2 (market-based)","13":"Category 3 Fuel and energy related to scope 7 &amp; 2 (location-based)","14":"Category 4 - Upstream transportation and distribution","15":"Category 5 Waste","16":"Category 6 Business travel","17":"Category 7 - Employee commuting","18":"Category 8 - Upstream leased assets","19":"DOWNSTREAM SCOPE 3 EMISSIONS (excluding financed emissions)","20":"Category 9 Downstream transportation &amp; distribution","21":"Category 10 Processing of sold products","22":"Category 11 Use of sold products","23":"Category 12 - End-of-life treatment of sold products","24":"Category 13 Downstream leased assets","25":"Category 14 Franchises","26":"TOTAL OWN CARBON FOOTPRINT (market-based)","27":"TOTAL OWN CARBON FOOTPRINT (location-based)"},"2023":{"0":"5,343","1":"1,402","2":"62","3":"3,252","4":"627","5":"79","6":"79","7":"1,685","8":"174,644","9":"99,921","10":"3,343","11":"88,696","12":"1,311","13":"1,366","14":"2,452","15":"91","16":"600","17":"3,407","18":"21","19":"74,723","20":"Non-existent(5","21":"Non-existent5","22":"659","23":"74","24":"64,753","25":"9,237","26":"180,066","27":"184,103"},"2022 baseline Restated":{"0":"5,609","1":"1,907","2":"125","3":"3,519","4":"57","5":"104","6":"104","7":"1,896","8":"173,130","9":"80,619","10":"3,914","11":"68,889","12":"1,543","13":"1,634","14":"1,851","15":"143","16":"691","17":"3,460","18":"128","19":"92,511","20":null,"21":null,"22":"609","23":"76","24":"77,452","25":"14,374","26":"178,843","27":"181,344"},"2021 (6)":{"0":"5,920","1":"2,858","2":"192","3":"2,685","4":"184","5":"151","6":"151","7":"2,427","8":"18,492","9":"8,825","10":"673","11":"679","12":"1,398","13":"1,636","14":"1,840","15":"94","16":"234","17":"3,786","18":"121","19":"9,667","20":null,"21":null,"22":null,"23":null,"24":null,"25":"9,667","26":"24,563","27":"26,839"},"Evolution 2022-2023":{"0":"-5%","1":"-26%","2":"-50%","3":"-8%","4":"NA 4","5":"-24%","6":"-24%","7":"-11%","8":"1%","9":"24%","10":"-15%","11":"22%","12":"-15%","13":"-16%","14":"32%","15":"-36%","16":"-13%","17":"-2%","18":"-84%","19":"-19%","20":null,"21":null,"22":"8%","23":"-3%","24":"-16%","25":"-36%","26":"1%","27":"2%"},"2023 data quality\u00b3":{"0":"91%","1":"70%","2":null,"3":"100%","4":"93%","5":"57%","6":"57%","7":"91%","8":"58%","9":null,"10":"58%","11":"100%","12":"92%","13":null,"14":"95%","15":"98%","16":"100%","17":"87%","18":"87%","19":null,"20":null,"21":null,"22":"100%","23":"100%","24":"5%","25":"5%","26":"60%","27":"60%"}}</t>
  </si>
  <si>
    <t>{"Unnamed: 0":{"0":"Airplanes (t CO2e)","1":"Trains (t CO2e)","2":"Purchased paper (t CO2e)","3":"Total Scope 3 (t CO2e)"},"2018":{"0":"354","1":"103","2":"920","3":"1,377"},"2019":{"0":"610","1":"181","2":"904","3":"1,695"}}</t>
  </si>
  <si>
    <t>{"Scope 354":{"0":"Aeroplanes (t CO2e)","1":"Trains (t CO2e)","2":"Purchased paper (t CO2e)","3":"Total Scope 3 (t CO2e)"},"2018":{"0":"354","1":"103","2":"920","3":"1,377"},"2019":{"0":"610","1":"181","2":"904","3":"1,695"},"2020":{"0":97,"1":26,"2":758,"3":881}}</t>
  </si>
  <si>
    <t>{"Unnamed: 0":{"0":"Tonnes CO2 equivalents","1":"Scope 1","2":"Scope 2 location- based","3":"Scope 2 market- based","4":"Scope 3","5":"Total"},"2023":{"0":"Germany","1":"16,717","2":"52,768","3":"7,883","4":"37,630","5":"62,230"},"2023.1":{"0":"Other countries","1":"701","2":"6,599","3":"4,984","4":"8,676","5":"14,361"},"2023.2":{"0":"Total","1":"17,418","2":"59,367","3":"12,867","4":"46,306","5":"76,591"}}</t>
  </si>
  <si>
    <t>{"in of CO2e (unless stated differently)":{"0":"Total GHG emissions (market-based)3","1":"Market-based emissions from building energy use","2":"Emissions from business travel","3":"Scope 1, direct GHG emissions","4":"Natural gas consumption","5":"Liquid fossil fuels4","6":"HFCs5","7":"Owned\/leased vehicles","8":"Scope 2, indirect GHG emissions","9":"Market-based emissions from electricity consumption6","10":"Steam, district heating and cooling","11":"Scope 3, other indirect GHG emissions","12":"Air travel","13":"Rented vehicles and taxis7","14":"Rail travel","15":"Emissions reductions","16":"Off set of market-based GHG emissions by retirement of high-quality carbon certificates8","17":"Market-based GHG emissions (incl. renewables, excluding carbon credits)\/rentable area per sqm9","18":"Market-based GHG emissions (incl. renewables, excluding carbon credits) per FTE19","19":"Total energy consumption in GJ1","20":"Total energy consumption in GWh\u00b9","21":"Electricity consumption in GWh","22":"Energy from primary fuel sources (oil, gas, etc.) in GWh","23":"Delivered heat and cooling in GWh\u00b9\u00b2","24":"Electricity from renewables in GWh1","25":"Space-normalized energy consumption in kWh per sqm","26":"Normalized energy consumption in kWh per FTE"},"Variance from previous year (in %)":{"0":"(6.1)","1":"(2.3)","2":"(16.3)","3":"(3.4)","4":"(5.0)","5":"(25.1)","6":"39.9","7":"(13.0)","8":"(1.5)","9":"0.6","10":"(5.2)","11":"(17.1)","12":"(17.9)","13":"6.9","14":"(26.1)","15":"N\/M","16":"0","17":"(3.2)","18":"(1.0)","19":"(5.5)","20":"(5.5)","21":"(4.9)","22":"(7.0)","23":"(5.2)","24":"(5.2)","25":"(2.5)","26":"(0.3)"},"Dec 31, 20191":{"0":"201,201","1":"133,316","2":"61,108","3":"49,712","4":"28,855","5":"453","6":"6,777","7":"13,627","8":"104,009","9":"68,308","10":"35,701","11":"47,480","12":"43,782","13":"2,484","14":"1,214","15":"0","16":"100","17":"0.06402","18":"2.22351","19":"3,148,899","20":"875","21":"508","22":"204","23":"163","24":"396","25":"278","26":"9,666"},"Dec 31, 2018\u00b2":{"0":"214,322","1":"136,505","2":"72,975","3":"51,473","4":"30,358","5":"605","6":"4,843","7":"15,667","8":"105,541","9":"67,901","10":"37,640","11":"57,308","12":"53,341","13":"2,324","14":"1,643","15":"0","16":"100","17":"0.06615","18":"2.24653","19":"3,331,138","20":"925","21":"534","22":"219","23":"172","24":"417","25":"286","26":"9,699"},"Dec 31, 2017\u00b2":{"0":"220,215","1":"138,968","2":"77,290","3":"52,071","4":"30,670","5":"753","6":"3,956","7":"16,692","8":"107,546","9":"67,717","10":"39,829","11":"60,598","12":"56,284","13":"2,684","14":"1,630","15":"0","16":"100","17":"0.06463","18":"2.25709","19":"3,455,721","20":"960","21":"552","22":"226","23":"181","24":"440","25":"282","26":"9,839"}}</t>
  </si>
  <si>
    <t>{"in t of CO2e (unless stated differently)":{"0":"Scope 1, direct GHG emissions","1":"Natural gas consumption","2":"Liquid fossil fuels3","3":"HFCs4","4":"Owned\/leased vehicles","5":"Scope 2, indirect GHG emissions","6":"Market-based emissions from electricity consumption5","7":"Steam, district heating and cooling","8":"Scope 3, business travel GHG emissions6","9":"Total Scope 1, 2 (market-based) and business travel GHG emissions7","10":"GHG emissions (market-based, excluding carbon credits) per sqm8","11":"GHG emissions (market-based, excluding carbon credits) per FTE8"},"Variance from previous year (in %)":{"0":"(16.3)","1":"(9.0)","2":"(18.2)","3":"(14.4)","4":"(38.8)","5":"(42.6)","6":"(63.6)","7":"(7.8)","8":"(78.6)","9":"(38.71)","10":"(32.27)","11":"(37.40)"},"Sep 30, 20211":{"0":"32,991","1":"23,841","2":"345","3":"3,457","4":"5,347","5":"47,068","6":"18,610","7":"28,459","8":"3,039","9":"83,098","10":"0.02930","11":"0.97929"},"Dec 31, 20202":{"0":"39,408","1":"26,210","2":"422","3":"4,040","4":"8,736","5":"81,959","6":"51,094","7":"30,865","8":"14,206","9":"135,573","10":"0.04326","11":"1.56433"},"Dec 31, 2019\u00b2":{"0":"50,273","1":"28,980","2":"659","3":"6,810","4":"13,825","5":"104,671","6":"68,137","7":"36,534","8":"70,444","9":"225,388","10":"0.06268","11":"2.49080"}}</t>
  </si>
  <si>
    <t>{"Unnamed: 0":{"0":"in of CO2e (unless stated differently)","1":"Scope 1, direct GHG emissions","2":"Natural gas consumption","3":"Liquid fossil fuels3","4":"HFCs4","5":"Owned\/leased vehicles","6":"Scope 2, indirect GHG emissions","7":"Market-based emissions from electricity consumption5","8":"District heating, steam and cooling","9":"Scope 3, business travel GHG emissions6","10":"Total Scope 1&amp;2 (market-based) and business travel GHG emissions","11":"GHG emissions (market-based, excluding carbon credits) per sqm8","12":"GHG emissions (market-based, excluding carbon credits) per FTE8"},"Unnamed: 1":{"0":"Variance from previous period (in %)","1":"(19.3)","2":"(18.9)","3":"(12.9)","4":"(34.2)","5":"(10.7)","6":"(15.4)","7":"(31.5)","8":"(8.9)","9":"238.7","10":"1.92","11":"1.32","12":"2.91"},"Twelve months ended as of":{"0":"Sep 30, 20221","1":"25,110","2":"18,586","3":"322","4":"2,211","5":"3,991","6":"30,751","7":"7,118","8":"23,633","9":"18,438","10":"74,300","11":"0.02611","12":"0.89031"},"Twelve months ended as of.1":{"0":"Dec 31, 20212","1":"31,122","2":"22,925","3":"369","4":"3,360","5":"4,469","6":"36,331","7":"10,396","8":"25,935","9":"5,444","10":"72,897","11":"0.02577","12":"0.86517"},"Twelve months ended as of.2":{"0":"Dec 31, 20202","1":"39,875","2":"26,609","3":"432","4":"4,042","5":"8,792","6":"78,846","7":"48,491","8":"30,354","9":"14,206","10":"132,927","11":"0.04689","12":"1.53380"}}</t>
  </si>
  <si>
    <t>{"GHG emissions in of CO2e (unless stated differently)":{"0":"GHG emissions in of CO2e (unless stated differently)","1":"Total GHG emissions (market-based)","2":"Scope 1, direct GHG emissions","3":"Scope 2, indirect GHG emissions","4":"Scope 3, other indirect GHG emissions4","5":"Category 1 - purchased goods and services5","6":"Category 2 - capital goods5","7":"Category 3 - upstream fuel and energy related activities","8":"Category 4 - upstream transportation and distribution5","9":"Category 5 - waste generated in operations","10":"Category 6 - business travel6","11":"Category 7 - employee commuting\/working from home","12":"Category 8 - upstream leased assets","13":"Category 9 - downstream transportation and distribution","14":"Category 10 - processing of sold products","15":"Category 11 - use of sold products8","16":"Category 12 - end-of-life treatment of sold products8,9","17":"Category 13 - downstream leased assets 10","18":"Category 14 - franchises","19":"Category 15 investments \u00b91"},"Variance from previous period (in %)":{"0":"Variance from previous period (in %)","1":"3.1","2":"(17.6)","3":"(8.1)","4":"3.8","5":"4.3","6":"(19.4)","7":"(18.6)","8":"(1.8)","9":"5.3","10":"67.5","11":"5.6","12":null,"13":"(2.5)","14":null,"15":"1.7","16":"(27.5)","17":"17.8","18":null,"19":null},"Twelve months ended as of":{"0":"Sep 30, 20231","1":"1,331,335","2":"18,735","3":"26,079","4":"1,286,521","5":"1,008,603","6":"29,443","7":"40,279","8":"33,044","9":"604","10":"40,822","11":"88,826","12":null,"13":"30,788","14":null,"15":"548","16":"25","17":"13,539","18":null,"19":"See explanations in \"Climate and other environmental risks\" chapter"},"Twelve months ended as of.1":{"0":"Dec 31, 2022\u00b2","1":"1,290,722","2":"22,749","3":"28,393","4":"1,239,581","5":"967,143","6":"36,551","7":"49,489","8":"33,661","9":"574","10":"24,371","11":"84,129","12":null,"13":"31,593","14":null,"15":"538","16":"34","17":"11,497","18":null,"19":"See explanations in \"Climate and other environmental risks\" chapter"},"Twelve months ended as of.2":{"0":"Dec 31, 20212","1":"1,452,880","2":"31,122","3":"36,331","4":"1,385,426","5":"1,098,339","6":"17,047","7":"53,314","8":"27,371","9":"303","10":"6,399","11":"136,736","12":null,"13":"32,630","14":null,"15":"544","16":"34","17":"12,710","18":null,"19":"See explanations in \"Climate and other environmental risks\" chapter"}}</t>
  </si>
  <si>
    <t>{"Suisse-specific footprint Environmental indicators (Credit Suisse)\u00b9,3,4,5":{"0":null,"1":null,"2":null,"3":null,"4":null,"5":null,"6":null,"7":null,"8":null,"9":null,"10":null,"11":null,"12":null,"13":null,"14":null,"15":null,"16":null,"17":null,"18":null,"19":null,"20":null,"21":null},"Suisse-specific footprint Environmental indicators (Credit Suisse)\u00b9,3,4,5.1":{"0":null,"1":"Total direct and intermediate energy consumption","2":"Electricity","3":"Share of electricity from renewable sources","4":null,"5":"Total paper consumption","6":"Paper consumption in kg per FTE","7":null,"8":"Total water consumption","9":"Water consumption m\u00b3 \/ FTE","10":null,"11":"Direct greenhouse gas (GHG) emissions (scope 1)6","12":"Gross location-based energy indirect GHG emissions (scope 2)7","13":"Market-based energy indirect GHG emissions (scope 2)8","14":"Gross other indirect GHG emissions (gross scope 3)9,10","15":"Purchased goods and services (scope 3 cat 1) (only paper and water)","16":"Scope 3 cat 3 Fuel- and energy-related activities (not included in scope or scope 2)","17":"Emissions from waste (scope 3 cat 5)","18":"Travel emissions (scope 3 cat 6)","19":"Total Gross GHG Emissions11","20":"Total Net GHG Emissions (GHG Footprint)\u00b9","21":"Greenhouse gas (GHG) footprint (t CO2e \/ FTE)"},"Unnamed: 2":{"0":null,"1":"(GWh)","2":"GWh","3":"(%)","4":null,"5":"(tons)","6":"(kg\/FTE)","7":null,"8":"(m m\u00b3)","9":"(m \u00b3\/FTE)","10":null,"11":"(t CO2e)","12":"(t CO2e)","13":"(t CO2e)","14":"(t CO2e)","15":"(t CO2e)","16":"1 (t CO2e)","17":"(t CO2e)","18":"(t CO2e)","19":"(t CO2e)","20":"(t CO2e)","21":"(t CO2e\/FTE)"},"Unnamed: 3":{"0":"GRI2","1":"302","2":null,"3":"302","4":null,"5":"301","6":null,"7":null,"8":"303","9":null,"10":null,"11":"305-1","12":"305-2","13":"305-2","14":"305-3","15":null,"16":null,"17":null,"18":null,"19":null,"20":null,"21":"305-4"},"2023":{"0":null,"1":"353 GWh","2":"274 GWh","3":"90.5%","4":null,"5":"669 t","6":"14 kg","7":null,"8":"0.47 m m\u00b3","9":"10 m\u00b3","10":null,"11":"11,063 t","12":"68,467 t","13":"15,309 t","14":"42,337 t","15":"688 t","16":"22,632 t","17":"545 t","18":"18,472 t","19":"121,868 t","20":"68,710 t","21":"1.4 t"},"2022":{"0":null,"1":"395 GWh","2":"306 GWh","3":"83.1%","4":null,"5":"832 t","6":"16 kg","7":null,"8":"0.46 m m\u00b3","9":"9 m\u00b3","10":null,"11":"13,584 t","12":"75,324 t","13":"24,153 t","14":"52,947 t","15":"820 t","16":"25,365 t","17":"968 t","18":"25,794 t","19":"141,855 t","20":"90,684 t","21":"1.6 t"},"2021":{"0":null,"1":"388 GWh","2":"289 GWh","3":"84.9%","4":null,"5":"1,160 t","6":"23 kg","7":null,"8":"0.38 m m\u00b3","9":"7 m\u00b3","10":null,"11":"13,537 t","12":"85,821 t","13":"21,274 t","14":"32,943 t","15":"1,327 t","16":"23,369 t","17":"895 t","18":"7,352 t","19":"132,301 t","20":"67,754 t","21":"1.2 t"}}</t>
  </si>
  <si>
    <t>6,722.07 t</t>
  </si>
  <si>
    <t>8,114 t</t>
  </si>
  <si>
    <t>4 094 t</t>
  </si>
  <si>
    <t>6,621 t</t>
  </si>
  <si>
    <t>3,940 t</t>
  </si>
  <si>
    <t>19 952 t</t>
  </si>
  <si>
    <t>71,389 t</t>
  </si>
  <si>
    <t>42,350 t</t>
  </si>
  <si>
    <t>21 406 t</t>
  </si>
  <si>
    <t>13 473 t</t>
  </si>
  <si>
    <t>25 004 t</t>
  </si>
  <si>
    <t>4 851 t</t>
  </si>
  <si>
    <t>2,994  t</t>
  </si>
  <si>
    <t>9,432 t</t>
  </si>
  <si>
    <t>6,212.4 t</t>
  </si>
  <si>
    <t>175,148 t</t>
  </si>
  <si>
    <t>1,377 t</t>
  </si>
  <si>
    <t>43,932 t</t>
  </si>
  <si>
    <t>57,646 t</t>
  </si>
  <si>
    <t>banca_monte_dei_paschi_dei_siena_EN_2019.pdf</t>
  </si>
  <si>
    <t>seb_group_EN_2020.pdf</t>
  </si>
  <si>
    <t>svenska_handelsbanken_EN_2018.pdf</t>
  </si>
  <si>
    <t>svenska_handelsbanken_EN_2022.pdf</t>
  </si>
  <si>
    <t>banco_sabadell_EN_2018.pdf</t>
  </si>
  <si>
    <t>swedbank_EN_2018.pdf</t>
  </si>
  <si>
    <t>ubs_group_ag_EN_2018.pdf</t>
  </si>
  <si>
    <t>ubs_group_ag_EN_2020.pdf</t>
  </si>
  <si>
    <t>raiffeisen_bank_international_EN_2018.pdf</t>
  </si>
  <si>
    <t>kbc_group_EN_2021.pdf</t>
  </si>
  <si>
    <t>kbc_group_EN_2018.pdf</t>
  </si>
  <si>
    <t>dnb_asa_bank_EN_2022.pdf</t>
  </si>
  <si>
    <t>banco_sabadell_EN_2022.pdf</t>
  </si>
  <si>
    <t>bbva_EN_2021.pdf</t>
  </si>
  <si>
    <t>belfius_bank_EN_2018.pdf</t>
  </si>
  <si>
    <t>belfius_bank_EN_2022.pdf</t>
  </si>
  <si>
    <t>bper_group_EN_2018.pdf</t>
  </si>
  <si>
    <t>commerzbank_EN_2022.pdf</t>
  </si>
  <si>
    <t>deutsche_bank_EN_2018.pdf</t>
  </si>
  <si>
    <t>[(1, 1)]</t>
  </si>
  <si>
    <t>[(10, 1)]</t>
  </si>
  <si>
    <t>[(32, 1)]</t>
  </si>
  <si>
    <t>[(38, 1)]</t>
  </si>
  <si>
    <t>[(4, 1)]</t>
  </si>
  <si>
    <t>[(4, 2)]</t>
  </si>
  <si>
    <t>[(9, 2)]</t>
  </si>
  <si>
    <t>[(3, 1)]</t>
  </si>
  <si>
    <t>[(9, 1)]</t>
  </si>
  <si>
    <t>[(8, 1)]</t>
  </si>
  <si>
    <t>[(7, 1)]</t>
  </si>
  <si>
    <t>[(5, 1)]</t>
  </si>
  <si>
    <t>[(36, 2)]</t>
  </si>
  <si>
    <t>[(37, 2)]</t>
  </si>
  <si>
    <t>[(41, 3)]</t>
  </si>
  <si>
    <t>[(6, 1)]</t>
  </si>
  <si>
    <t>[(8, 2)]</t>
  </si>
  <si>
    <t>[(9, 4)]</t>
  </si>
  <si>
    <t>[(9, 3)]</t>
  </si>
  <si>
    <t>[(4, 3)]</t>
  </si>
  <si>
    <t>[(5, 3)]</t>
  </si>
  <si>
    <t>[(12, 2)]</t>
  </si>
  <si>
    <t>[(10, 2)]</t>
  </si>
  <si>
    <t>[(5, 2)]</t>
  </si>
  <si>
    <t>[(15, 4)]</t>
  </si>
  <si>
    <t>[(16, 3)]</t>
  </si>
  <si>
    <t>[(36, 5)]</t>
  </si>
  <si>
    <t>[(31, 1)]</t>
  </si>
  <si>
    <t>[(2, 1)]</t>
  </si>
  <si>
    <t>[(6, 2)]</t>
  </si>
  <si>
    <t>[(8, 3)]</t>
  </si>
  <si>
    <t>{"Unnamed: 0":{"0":"a. other indirect gross GHG emissions (Scope 3) in equivalent tons of CO2;"},"2019":{"0":"6,722.07"},"2018":{"0":"7,373.61"},"2017":{"0":null}}</t>
  </si>
  <si>
    <t>{"Unnamed: 0":{"0":"General indicators","1":"Net internal area of reporting offices covered","2":"Energy consumption within SEB","3":"Total energy consumption (in buildings)","4":"Electricity (total)","5":"Share of electricity from service centres","6":"Change in total electricity consumption compared to previous year","7":"Renewable electricity, percentage of total electricity consumption","8":"Heating\/cooling","9":"Total energy consumption \/ m2","10":"Total energy consumption \/ employee","11":"Carbon Dioxide Emissions (CO2)","12":"Total carbon emissions","13":"Scope 1","14":"Scope 2","15":"Scope 3","16":"Carbon emissions from energy consumption (in buildings)","17":"Carbon emissions from business travel","18":"Carbon emissions from paper consumption","19":"Carbon emissions from company cars","20":"Total carbon emissions\/employee","21":"Change in carbon emissions, including percental change from","22":"baseline 2015","23":"Resource efficiency","24":"Paper","25":"Total paper consumption","26":"Environmentally labelled paper consumption","27":"Waste 4","28":"Waste generation","29":"Waste reuse or recyling","30":"Waste generation after reuse or recycling\/employee","31":"Percentage waste reused or recycled","32":"Water","33":"Total water consumption in buildings","34":"Total water consumption\/employee","35":"Business travel &amp; company car fleet","36":"Total business travel","37":"Total business travel \/ employee","38":"Total air travel","39":"Train travel (Sweden)","40":"Environmentally certified company cars, share of company car fleet","41":"Legal compliance &amp; monetary fines","42":"Reported environmental prosecutions","43":"Monetary value of significant fines due to non-compliance with environmental laws and regulations"},"Note":{"0":"General indicators","1":"1","2":"Energy consumption within SEB","3":null,"4":null,"5":null,"6":null,"7":null,"8":null,"9":null,"10":"2","11":"Carbon Dioxide Emissions (CO2)","12":"3","13":null,"14":null,"15":null,"16":null,"17":null,"18":null,"19":null,"20":"2","21":null,"22":null,"23":"Resource efficiency","24":"Paper","25":null,"26":null,"27":"Waste 4","28":null,"29":null,"30":"2","31":null,"32":"Water","33":null,"34":"2","35":"Business travel &amp; company car fleet","36":null,"37":"2","38":null,"39":null,"40":"5","41":"Legal compliance &amp; monetary fines","42":null,"43":null},"Unit":{"0":"General indicators","1":"m\u00b2","2":"Energy consumption within SEB","3":"MWh","4":"MWh","5":"%","6":"MWh (%)","7":"%","8":"MWh","9":"MWh\/m\u00b2","10":"MWh","11":"Carbon Dioxide Emissions (CO2)","12":"Tonnes","13":"Tonnes","14":"Tonnes","15":"Tonnes","16":"Tonnes","17":"Tonnes","18":"Tonnes","19":"Tonnes","20":"Tonnes","21":null,"22":"Tonnes (%)","23":"Resource efficiency","24":"Paper","25":"Tonnes","26":"Tonnes (%)","27":"Waste 4","28":"Tonnes","29":"Tonnes","30":"Tonnes","31":"%","32":"Water","33":"m\u00b3","34":"m\u00b3","35":"Business travel &amp; company car fleet","36":"Million km","37":"Km","38":"Million km","39":"Million km","40":"%","41":"Legal compliance &amp; monetary fines","42":"Number","43":"SEKm"},"2020":{"0":"General indicators","1":"335,564","2":"Energy consumption within SEB","3":"64,705","4":"43,481","5":"37","6":"-2,035 (-4)","7":"91","8":"21,225","9":"0,19","10":"4.0","11":"Carbon Dioxide Emissions (CO2)","12":"9,734","13":"1","14":"1,619","15":"8,114","16":"5,125","17":"2,471","18":"1,160","19":"978","20":"0.61","21":"-13,600","22":"(-58.3)","23":"Resource efficiency","24":"Paper","25":"792","26":"483 (61)","27":"Waste 4","28":"1,160","29":"747","30":"0.026","31":"64","32":"Water","33":"127,202","34":"7.95","35":"Business travel &amp; company car fleet","36":"14.8","37":"923","38":"13.2","39":"1.6","40":"62","41":"Legal compliance &amp; monetary fines","42":"0","43":"0"},"2019":{"0":"General indicators","1":"288,409","2":"Energy consumption within SEB","3":"67,322","4":"45,516","5":"39","6":"-11,252 (-20)","7":"87","8":"21,806","9":"0.23","10":"4.3","11":"Carbon Dioxide Emissions (CO2)","12":"22,525","13":"4","14":"2,191","15":"20,330","16":"7,326","17":"12,426","18":"1,361","19":"1,413","20":"1.46","21":null,"22":"-809 (-3.5)","23":"Resource efficiency","24":"Paper","25":"929","26":"563 (61)","27":"Waste 4","28":"1.895","29":"1,287","30":"0.039","31":"68","32":"Water","33":"166,249","34":"10.60","35":"Business travel &amp; company car fleet","36":"72.6","37":"4,625","38":"67.0","39":"5.5","40":"58","41":"Legal compliance &amp; monetary fines","42":"0","43":"0"},"2018":{"0":"General indicators","1":"345,681","2":"Energy consumption within SEB","3":"80,614","4":"56,768","5":null,"6":"-5,961 (-10)","7":"91","8":"23,846","9":"0.23","10":"5.1","11":"Carbon Dioxide Emissions (CO2)","12":"23,606","13":null,"14":null,"15":null,"16":"7,458","17":"13,807","18":"1,155","19":"1,186","20":"1.51","21":null,"22":"272 (1.2)","23":"Resource efficiency","24":"Paper","25":"930","26":"629 (68)","27":"Waste 4","28":"1,395","29":"865","30":"0.034","31":"62","32":"Water","33":"127,795","34":"8.15","35":"Business travel &amp; company car fleet","36":"79.2","37":"5,047","38":"74.1","39":"5.1","40":"76","41":"Legal compliance &amp; monetary fines","42":"0","43":"0"},"2017":{"0":"General indicators","1":"419,363","2":"Energy consumption within SEB","3":"93,436","4":"62,729","5":null,"6":"-4,990 (-7)","7":"91","8":"30,707","9":"0.22","10":"5.9","11":"Carbon Dioxide Emissions (CO2)","12":"24,487","13":null,"14":null,"15":null,"16":"8,810","17":"13,076","18":"1,311","19":"1,290","20":"1.54","21":null,"22":"1,153 (4.9)","23":"Resource efficiency","24":"Paper","25":"811","26":"728 (90)","27":"Waste 4","28":"2,020","29":"1,683","30":"0.021","31":"83","32":"Water","33":"198,307","34":"12.44","35":"Business travel &amp; company car fleet","36":"77.4","37":"4,854","38":"72.3","39":"5.1","40":"90","41":"Legal compliance &amp; monetary fines","42":"0","43":"0"}}</t>
  </si>
  <si>
    <t>{"Emissions of greenhouse gases (COe)":{"0":"Emissions Scope 12","1":"Emissions Scope 2 Superscript(3)","2":"Emissions Scope 2 without GO electricity","3":"Emissions Scope 34","4":"Total emissions","5":"Total emissions per employee"},"Unit":{"0":"tonnes","1":"tonnes","2":"tonnes","3":"tonnes","4":"tonnes","5":"tonnes\/employee"},"2018":{"0":"41","1":"5238","2":"9 792","3":"4 094","4":"9373","5":"0.78"},"2017":{"0":"86","1":"587","2":"590","3":"230","4":"9 903","5":"0.86"},"2016":{"0":"51","1":"6328","2":"199","3":"965","4":"10 344","5":"0.91"},"2015":{"0":"28","1":"8527","2":"10 438","3":"4 048","4":"12 603","5":"1.10"},"2014":{"0":"28","1":"10264","2":"1 415","3":"4557","4":"14 848","5":"1.32"},"Base year 2013*":{"0":"47","1":"12306","2":"12 908","3":"4 787","4":"17 141","5":"1.55"}}</t>
  </si>
  <si>
    <t>{"Emissions of greenhouse gases (CO2e)":{"0":"Total emissions\u00b2","1":"Emissions Scope 1 superscript(3)","2":"Emissions Scope 2 market based4","3":"Emissions Scope 2 location based","4":"Emissions Scope 35","5":"Total emissions per employee","6":"Climate offsets6"},"Unit":{"0":"tonnes","1":"tonnes","2":"tonnes","3":"tonnes","4":"tonnes","5":"tonnes\/employee","6":"tonnes"},"2022":{"0":"9,759","1":"48","2":"3,090","3":"5,460","4":"6,621","5":"0.97","6":"10,250"},"2021":{"0":"8,423","1":"20","2":"3,173","3":"6,070","4":"5,230","5":"0.74","6":"5,500"},"2020":{"0":"10,135","1":"24","2":"4,382","3":"7,829","4":"5,729","5":"0.87","6":"6,500"},"2019":{"0":"12,486","1":"40","2":"4,629","3":"8,368","4":"7,817","5":"1.08","6":"10,000"},"2018":{"0":"13,360","1":"41","2":"5,127","3":"9,048","4":"8,192","5":"1.18","6":"10,500"},"Base year 2013*":{"0":"18,640","1":"47","2":"9,675","3":"11,296","4":"8,918","5":"1.80","6":null}}</t>
  </si>
  <si>
    <t>{"CO2 tn":{"0":"Scope 1 \/ Direct activities: emissions generated by company facilities and vehicles","1":"Scope 2\/Indirect activities: emissions due to electricity consumption in Spain","2":"Scope 3 Other indirect activities: emissions derived from business trips (plane, train and car)","3":"Total CO2 emissions generated by the Group in Spain","4":"Total CO2 emissions generated per employee"},"2018":{"0":"1,151","1":"20","2":"3,940","3":"5,111","4":"0.3"},"2017":{"0":"763","1":"22","2":"3,337","3":"4,122","4":"0.2"},"2016":{"0":"648","1":"54","2":"3,477","3":"4,179","4":"0.2"},"2015":{"0":"600","1":"3,321","2":"3,862","3":"7,783","4":"0.5"},"2014":{"0":"552","1":"12,890","2":"3,143","3":"16,585","4":"1.0"}}</t>
  </si>
  <si>
    <t>{"Greenhouse gas emissions\u00b9, tonnes CO2e":{"0":"Total emissions","1":"Reduction target 2018, 60%2","2":"Carbon of fsetting3","3":"Total emissions af ter carbon of fsetting","4":null,"5":"Emissions by scope according to GHG protocol","6":"Emissions scope 14","7":"Emissions scope 25","8":"Emissions scope 36","9":null,"10":"Emissions by country","11":"Emissions, Sweden","12":"Emissions, Estonia8","13":"Emissions, Latvia","14":"Emissions, Lithuania","15":"Emissions, other","16":null,"17":"Energy-related emissions according to Scope 2","18":"Market-based","19":"Location-based"},"2018":{"0":"26983","1":"28912","2":"6500","3":"20483","4":null,"5":"Emissions by scope according to GHG protocol","6":"1017","7":"6014","8":"19952","9":null,"10":"Emissions by country","11":"16151","12":"3797","13":"2602","14":"3511","15":"922","16":null,"17":"Energy-related emissions according to Scope 2","18":"6014","19":"21588"},"2017":{"0":"29342","1":"28912","2":"-","3":"-","4":null,"5":"Emissions by scope according to GHG protocol","6":"780","7":"7771","8":"20791","9":null,"10":"Emissions by country","11":"16743","12":"3940","13":"3321","14":"4391","15":"947","16":null,"17":"Energy-related emissions according to Scope 2","18":"7771","19":"3 395"},"2016":{"0":"37 357","1":"28912","2":"-","3":"-","4":null,"5":"Emissions by scope according to GHG protocol","6":"881","7":"16583","8":"19893","9":null,"10":"Emissions by country","11":"15841","12":"12291","13":"3242","14":"4626","15":"1357","16":null,"17":"Energy-related emissions according to Scope 2","18":"16583","19":"23 322"}}</t>
  </si>
  <si>
    <t>{"Environmental indicators\u00b9":{"0":null,"1":"Total direct and intermediate energy consumption","2":"Total direct energy consumption","3":"natural gas","4":"heating oil","5":"fuels (petrol, diesel, gas)","6":"renewable energy (solar power, etc.)","7":"Total intermediate energy purchased","8":"electricity","9":"electricity from gas-fired power stations","10":"electricity from oil-fired power stations","11":"electricity from coal-fired power stations","12":"electricity from nuclear power stations","13":"electricity from hydroelectric power stations","14":"electricity from other renewable resources","15":"heat (e.g., district heating)","16":"Share of electricity from renewable sources","17":"Total business travel","18":"rail travel1","19":"road travel10","20":"air travel","21":"Number of flights (segments)","22":"Total paper consumption","23":"post-consumer recycled","24":"new fibers FSC11","25":"new fibers ECF + TCF11","26":"new fibers chlorine-bleached","27":"Total waste","28":"valuable materials separated and recycled","29":"incinerated","30":"landfilled","31":"Total water consumption","32":"Direct greenhouse gas (GHG) emissions (Scope 1)\u00b92","33":"Gross location-based energy indirect GHG emissions (Scope 2)","34":"GHG reductions from renewable energy","35":"Market-based energy indirect GHG emissions (Scope 2)2","36":"Gross other indirect GHG emissions (Gross Scope 3) \u00b22","37":"GHG offsets (business air travel)","38":"Net other indirect GHG emissions (Net Scope 3)2","39":"Total Gross GHG Emissions","40":"Total Net GHG Emissions (GHG Footprint)15"},"Unnamed: 1":{"0":"GRI\u00b3","1":"302","2":"302","3":null,"4":null,"5":null,"6":null,"7":"302","8":null,"9":null,"10":null,"11":null,"12":null,"13":null,"14":null,"15":null,"16":"302","17":null,"18":null,"19":null,"20":null,"21":null,"22":"301","23":null,"24":null,"25":null,"26":null,"27":"306","28":null,"29":null,"30":null,"31":"303","32":"305-1","33":"305-2","34":null,"35":"305-2","36":"305-3","37":null,"38":null,"39":null,"40":null},"20202":{"0":"Absolute normalized","1":"537 GWh","2":"52 GWh","3":"87.7%","4":"7.5%","5":"4.0%","6":"0.84%","7":"485 GWh","8":"423 GWh","9":"5.9%","10":"1.2%","11":"7.1%","12":"0.6%","13":"35.3%","14":"49.9%","15":"62 GWh","16":"85%","17":"265 m Pkm","18":"4.5%","19":"4.1%","20":"91.5%","21":"124,426","22":"4,635 t","23":"15.7%","24":"65.8%","25":"18.4%","26":"0.03%","27":"9,429","28":"52.4%","29":"14.0%","30":"33.7%","31":"0.70 m3","32":"9,972 t","33":"136,524","34":"(90,250)","35":"46,274 t","36":"42,350","37":"(23,485) t","38":"18,865 t","39":"188,846 t","40":"75,110"},"20202.1":{"0":"Data quality5","1":null,"2":null,"3":"***","4":"***","5":"***","6":"***","7":"***","8":"***","9":null,"10":null,"11":null,"12":null,"13":null,"14":null,"15":"**","16":"***","17":"***","18":null,"19":null,"20":null,"21":null,"22":null,"23":null,"24":null,"25":"***","26":"**","27":"***","28":"***","29":"***","30":"**","31":"**","32":"***","33":"***","34":"***","35":"***","36":null,"37":null,"38":"***","39":"***","40":"***"},"20202.2":{"0":"Trend6","1":null,"2":"V","3":null,"4":null,"5":null,"6":null,"7":null,"8":null,"9":null,"10":null,"11":null,"12":null,"13":null,"14":null,"15":null,"16":null,"17":null,"18":null,"19":null,"20":"V","21":null,"22":null,"23":null,"24":null,"25":null,"26":null,"27":null,"28":null,"29":null,"30":null,"31":null,"32":"V","33":null,"34":null,"35":null,"36":null,"37":null,"38":null,"39":null,"40":null},"2019\u00b2":{"0":"Absolute normalized4","1":"556 GWh","2":"55 GWh","3":"87.2%","4":"7.4%","5":"4.6%","6":"0.8%","7":"501 GWh","8":"436 GWh","9":"10.1%","10":"1.8%","11":"11.9%","12":"4.6%","13":"35.8%","14":"35.8%","15":"65 GWh","16":"72%","17":"459 m Pkm","18":"2.4%","19":"1.1%","20":"96.5%","21":"218,679","22":"5,370 t","23":"21.9%","24":"61.5%","25":"16.5%","26":"0.02%","27":"10,749 t","28":"51.1%","29":"16.1%","30":"32.7%","31":"0.79 m m3","32":"10,574 t","33":"142,636 t","34":"(69,175) t","35":"73,460 t","36":"62,585 t","37":"(42,949) t","38":"19,636 t","39":"215,794 t","40":"103,670 t"},"20182":{"0":"Absolute normalized4","1":"584 GWh","2":"60 GWh","3":"88.0%","4":"7.9%","5":"3.7%","6":"0.4%","7":"524 GWh","8":"457 GWh","9":"13.9%","10":"2.3%","11":"16.5%","12":"8.2%","13":"35.6%","14":"23.5%","15":"67 GWh","16":"59%","17":"532 m Pkm","18":"2.2%","19":"1.0%","20":"96.8%","21":"246,107","22":"5,852 t","23":"14.1%","24":"65.7%","25":"20.2%","26":"0.04%","27":"11,252","28":"50.8%","29":"16.0%","30":"33.2%","31":"0.79 m3","32":"11,522 t","33":"150,957 t","34":"(51,742) t","35":"99,216 t","36":"71,389 t","37":"(50,166) t","38":"21,223 t","39":"233,868 t","40":"131,960 t"}}</t>
  </si>
  <si>
    <t>{"Unnamed: 0":{"0":null,"1":"Material","2":"Non-recycled paper in t","3":"Recycled-paper in t","4":"Total papier in t","5":"Paper consumption in sheets\/employee","6":"Energy","7":"Total energy consumption in MWh","8":"Total energy consumption in kWh\/employee","9":"Water","10":"Tap water consumption in 1,000 m\u00b3","11":"Water consumption in m3\/employee","12":"Waste","13":"Hazardous waste for incineration in t","14":"Hazardous waste for landfill in t","15":"Hazardous waste for recycling in t","16":"Non-hazardous waste for incineration in t","17":"Non-hazardous waste for landfill in t","18":"Non-hazardous waste for recycling in t","19":"Old-electronic devices for recycling in t","20":"Total hazardous waste in t","21":"Total non-hazardous waste in t","22":"Waste in kg\/employee","23":"Business travel","24":"1,000 pkm total","25":"Business travel in pkm\/employee","26":"CO2 emissions","27":"Scope emissions in t","28":"Scope 2 emissions location based in t","29":"Scope 2 emissions market based in t","30":"Scope 3 emissions in t","31":"Scope 1+2 emissions loc. based in t","32":"Scope 1-3 emissions loc. based in t","33":"Scope 1+2 emissions loc. based in kg\/employee","34":"Scope 1-3 emissions loc. based in kg\/employee","35":"Fleet","36":"CO emissions of the fleet in g\/km","37":"Purchasing","38":"Procurement from local suppliers"},"RBI":{"0":"2018","1":"Material","2":"207","3":"467","4":"674","5":"5,452","6":"Energy","7":"116,970","8":"4,723","9":"Water","10":"226","11":"9","12":"Waste","13":"0.0","14":"6","15":"8","16":"1,040","17":"1,249","18":"678","19":"182","20":"14","21":"2,967","22":"128","23":"Business travel","24":"63,272","25":"2,555","26":"CO2 emissions","27":"5,944","28":"26,283","29":"27,795","30":"21,406","31":"32,227","32":"53,633","33":"1,301","34":"2,166","35":"Fleet","36":"123","37":"Purchasing","38":"70%"},"RBI.1":{"0":"2017*","1":"Material","2":"215","3":"495","4":"710","5":"5,757","6":"Energy","7":"116,174","8":"4,703","9":"Water","10":"230","11":"9","12":"Waste","13":"0.0","14":"3","15":"11","16":"1,008","17":"997","18":"646","19":"155","20":"14","21":"2,651","22":"114","23":"Business travel","24":"60,660","25":"2,456","26":"CO2 emissions","27":"6,270","28":"26,442","29":"26,203","30":"21,226","31":"32,712","32":"53,938","33":"1,324","34":"2,184","35":"Fleet","36":"130","37":"Purchasing","38":"82%"},"RBI.2":{"0":"Change to previous year","1":"Material","2":"-4%","3":"-6%","4":"-5%","5":"-5%","6":"Energy","7":"1%","8":"0%","9":"Water","10":"-2%","11":"-2%","12":"Waste","13":"n.a.","14":"82%","15":"-32%","16":"3%","17":"25%","18":"5%","19":"18%","20":"-5%","21":"12%","22":"12%","23":"Business travel","24":"4%","25":"4%","26":"CO2 emissions","27":"-5%","28":"-1%","29":"6%","30":"1%","31":"-1%","32":"-1%","33":"-2%","34":"-1%","35":"Fleet","36":"-5%","37":"Purchasing","38":"-12PP"},"RBI.3":{"0":"2016*","1":"Material","2":"275","3":"647","4":"922","5":"8,401","6":"Energy","7":"104,135","8":"4,711","9":"Water","10":"248","11":"11","12":"Waste","13":"0.4","14":"4","15":"10","16":"913","17":"1,087","18":"771","19":"162","20":"14","21":"2,769","22":"133","23":"Business travel","24":"58,173","25":"2,644","26":"CO2 emissions","27":"6,027","28":"25,801","29":"26,890","30":"27,318","31":"31,828","32":"59,146","33":"1,440","34":"2,676","35":"Fleet","36":"130","37":"Purchasing","38":"79%"},"RBI.4":{"0":"Base year 2011","1":"Material","2":"397","3":"796","4":"1.193","5":"11,627","6":"Energy","7":"115,643","8":"5,625","9":"Water","10":"241","11":"12","12":"Waste","13":"0.2","14":"6","15":"11","16":"1,682","17":"929","18":"781","19":"31","20":"18","21":"3,392","22":"167","23":"Business travel","24":"70,123","25":"3,411","26":"CO2 emissions","27":"7,150","28":"37,197","29":"n.a.","30":"24,433","31":"44,347","32":"68,780","33":"2,157","34":"3,345","35":"Fleet","36":"n.a.","37":"Purchasing","38":"n.a."},"RBI.5":{"0":"Change from 2018 to 2011","1":"Material","2":"-48%","3":"-41%","4":"-44%","5":"-53%","6":"Energy","7":"1%","8":"-16%","9":"Water","10":"-6%","11":"-22%","12":"Waste","13":"-75%","14":"-4%","15":"-32%","16":"-38%","17":"34%","18":"-13%","19":"496%","20":"-22%","21":"-13%","22":"-24%","23":"Business travel","24":"-10%","25":"-25%","26":"CO2 emissions","27":"-17%","28":"-29%","29":"n.a.","30":"-12%","31":"-27%","32":"-22%","33":"-40%","34":"-35%","35":"Fleet","36":"n.a.","37":"Purchasing","38":"n.a."},"RBI AG":{"0":"2018","1":"Material","2":"23","3":"42","4":"65","5":"4,468","6":"Energy","7":"19,552","8":"6,749","9":"Water","10":"38","11":"13","12":"Waste","13":"0.0","14":"0.0","15":"0.4","16":"132","17":"0.0","18":"324","19":"1","20":"0.5","21":"456","22":"158","23":"Business travel","24":"14,147","25":"4,884","26":"CO2 emissions","27":"261","28":"229","29":"2,135","30":"2,398","31":"490","32":"2,888","33":"169","34":"997","35":"Fleet","36":"135","37":"Purchasing","38":"100%"},"RBI AG.1":{"0":"2017","1":"Material","2":"22","3":"41","4":"63","5":"4,833","6":"Energy","7":"17,605","8":"6,724","9":"Water","10":"36","11":"14","12":"Waste","13":"0.0","14":"0.0","15":"0.5","16":"125","17":"0.0","18":"281","19":"1","20":"0.5","21":"406","22":"155","23":"Business travel","24":"13,418","25":"5,125","26":"CO2 emissions","27":"238","28":"179","29":"1,998","30":"2,239","31":"417","32":"2,656","33":"159","34":"1,015","35":"Fleet","36":"144","37":"Purchasing","38":"100%"}}</t>
  </si>
  <si>
    <t>{"Scope 1 emissions are those from direct energy consumption, coolant emissions and own-fleet emissions from business and commuter travel.":{"0":"Scope 2 emissions (market-based) are those from indirect energy consumption (electricity, district heating, cooling and steam).","1":"Scope 3 emissions as listed here are those from business and commuter travel (excluding those from our own fleet, which are counted under Scope 1 emissions), emissions relating to paper and water consumption and to waste-processing.","2":"Total","3":"Total per FTE"},"19 511":{"0":"3857","1":"13 473","2":"6841","3":"1.0"},"25 200":{"0":"11 748","1":"18 903","2":"5850","3":"1.5"}}</t>
  </si>
  <si>
    <t>{"Own environmental footprint (greenhouse gas emissions in tonnes of COe), KBC group*":{"0":"Scope 1 emissions are those from direct energy consumption and own-fleet emissions from business and commuter travel","1":"Scope 2 emissions are those from indirect energy consumption (electricity, district heating, cooling and steam)","2":"Scope 3 emissions are those from business and commuter travel (excluding those from our own fleet, which are counted under Scope 1 emissions), emissions relating to paper and water consumption and to waste-processing","3":"Total","4":"Total per FTE","5":"Covered by the reduction target","6":"Covered by the reduction target per FTE","7":"ISO 14001 in each core country"},"2018":{"0":"37 629","1":"22 955","2":"25 004","3":"85 588","4":"2.3","5":"64101","6":"1.7","7":"SELECTED,"},"2017":{"0":"41 730","1":"27 551","2":"24 903","3":"94183","4":"2.5","5":"73 029","6":"1.9","7":"SELECTED,"}}</t>
  </si>
  <si>
    <t>{"Measurement parameter":{"0":"GRI 305-1: Greenhouse gas emissions, Scope 1, tCO2e","1":"GRI 305-2: Greenhouse gas emissions, Scope 2, tCO2e (location-based)","2":"GRI 305-2: Greenhouse gas emissions, Scope 2, tCO2e (market-based)","3":"GRI 305-3: Greenhouse gas emissions, Scope 3, tCOe"},"2020":{"0":"282","1":"3 159","2":"198","3":"2 835"},"2021":{"0":"242","1":"1 914","2":"118","3":"1 749"},"2022":{"0":"186","1":"1 626","2":"119","3":"4 851"},"Target (if relevant)":{"0":null,"1":null,"2":null,"3":null},"Comments":{"0":"See DNB's carbon accounts on dnb.no\/ sustainability-reports.","1":"See DNB's carbon accounts on dnb.no\/ sustainability-reports.","2":"See DNB's carbon accounts on dnb.no\/ sustainability-reports.","3":"See DNB's carbon accounts on dnb.no\/ sustainability-reports."}}</t>
  </si>
  <si>
    <t>{"Unnamed: 0":{"0":null,"1":"Scope 1: Direct activities","2":"Scope 2: Indirect activities","3":"Market-based","4":"Location-based","5":"Scope 3: Other indirect activities","6":"Total emissions generated","7":"Total market-based","8":"Total location-based","9":"Total emissions generated per employee (market-based)"},"Group (all geographies) 31":{"0":"2022","1":"4,039","2":"Scope 2: Indirect activities","3":"526","4":"15,138","5":"3,539","6":"Total emissions generated","7":"8,103","8":"22,715","9":"0.43"},"Group (ex-Mexico and ex-USA)":{"0":"2022","1":"3,981","2":"Scope 2: Indirect activities","3":"7","4":"14,619","5":"2,994","6":"Total emissions generated","7":"6,982","8":"21,594","9":"0.39"},"Group (ex-Mexico and ex-USA).1":{"0":"2021","1":"4,975","2":"Scope 2: Indirect activities","3":"10","4":"17,297","5":"2,281","6":"Total emissions generated","7":"7,266","8":"24,552","9":"0.38"},"Group (ex-Mexico and ex-USA).2":{"0":"2020","1":"4,747","2":"Scope 2: Indirect activities","3":"26","4":"17,356","5":"3,311","6":"Total emissions generated","7":"8,084","8":"25,414","9":"0.40"},"Group (ex-Mexico and ex-USA).3":{"0":"2019","1":"5,263","2":"Scope 2: Indirect activities","3":"3,971","4":"20,964","5":"8,357","6":"Total emissions generated","7":"17,591","8":"34,584","9":"0.86"}}</t>
  </si>
  <si>
    <t>{"Unnamed: 0":{"0":"Direct impact","1":"Direct impact","2":"Direct impact","3":"Direct impact","4":null,"5":"Indirect impact on our clients","6":"Indirect impact on our clients","7":"Indirect impact on our clients"},"Unnamed: 1":{"0":"Scope 1 emissions (tons of COe) (1)","1":"Scope 2 emissions (tons of CO2e) market-based method","2":"Scope 2 emissions (tons of COe) location-based method","3":"Scope 3 emissions (tons of COe) derived from plane business trips (2)","4":"Green bond issued (\u20ac million)","5":"Pledge 2025: green mobilization (\u20ac million)","6":"Wholesale loan portfolio exposed to sectors sensitive to transition risks (%)","7":"Total amount of operations analyzed under the Equator Principles (\u20ac million)"},"2021":{"0":"49,639","1":"42,355","2":"202,492","3":"9,432","4":"-","5":"22,042","6":"9.0 %","7":"18,648"},"2020":{"0":"12,235","1":"68,155","2":"243,033","3":"5,843","4":"1,000","5":"10,747","6":"9.1 %","7":"12,061"}}</t>
  </si>
  <si>
    <t>{"Unnamed: 0":{"0":"SCOPE 1","1":"Gas consumed","2":"Heating oil","3":"Vehicles owned (pool, company, Flex)","4":"SCOPE 2","5":"Electricity consumed (market-based method)","6":"Electricity consumed (location-based method)","7":"SCOPE 3","8":"Paper consumed","9":"Water","10":"Waste (paper, cardboard, PMT, unsorted)","11":"Home-work-home travel","12":"Business travel (private vehicles)","13":"Business travel (public transport)","14":"International business travel by train","15":"International business travel by plane","16":"Transporting mail","17":"Transporting valuables","18":"TOTAL EMISSIONS"},"2016":{"0":"13,079.6","1":"3,669.0","2":"813.6","3":"8,597.0","4":"0.0","5":"0.0","6":"5,066.3","7":"6,506.1","8":"23.4","9":"19.6","10":"127.6","11":"5,843.6","12":"194.0","13":"20.0","14":"1.9","15":"89.4","16":"114.0","17":"72.6","18":"19,585.7"},"2017":{"0":"13,540.0","1":"3,523.7","2":"954.8","3":"9,061.5","4":"0.0","5":"0.0","6":"4,751.4","7":"6,548.7","8":"21.9","9":"16.3","10":"150.4","11":"5,886.6","12":"168.0","13":"18.9","14":"2.5","15":"116.3","16":"97.0","17":"70.8","18":"20,088.7"},"2018":{"0":"12,723.9","1":"3,496.7","2":"871.6","3":"8,355..6","4":"0.0","5":"0.0","6":"4,209.6","7":"6,212.4","8":"20.5","9":"16.0","10":"121.4","11":"5,612.3","12":"175.9","13":"23.0","14":"1.6","15":"94.2","16":"79.0","17":"68.5","18":"18,936.3"}}</t>
  </si>
  <si>
    <t>{"By source (in metric tons of CO2 equivalent)\u00b9":{"0":"TOTAL SCOPE 1","1":"Gas consumed","2":"Heating oil","3":"Company Cars","4":"Refrigerants","5":"TOTAL SCOPE 2 (MARKET-BASED)","6":"Electricity consumed (market-based method)","7":"Electricity consumed (location-based method)","8":"TOTAL SCOPE 3","9":"UPSTREAM SCOPE 3 EMISSIONS","10":"Category 1 - Purchased goods and services","11":"Category 2 Capital goods","12":"Category 3 Fuel and energy related to scope 1&amp;2 (market-based)","13":"Category 3 Fuel and energy related to scope 1&amp;2 (location-based)","14":"Category 4 - Upstream transportation and distribution4","15":"Category 5 Waste generated in operations","16":"Category 6 - Business travel","17":"Category 7 - Employee commuting(4)","18":"Category 8 - Upstream leased assets","19":"DOWNSTREAM SCOPE 3 EMISSIONS EXCLUDING FINANCED EMISSIONS","20":"Category 9 - downstream transportation and distribution","21":"Category 10 - Processing of sold products","22":"Category 11 Use of sold products","23":"Category 12 - End-of-life treatment of sold products","24":"Category 13 Downstream leased assets","25":"Category 14 Franchises","26":"TOTAL EMISSIONS OWN OPERATIONAL FOOTPRINT (MARKET BASED METHOD)","27":"TOTAL EMISSIONS OWN OPERATIONAL FOOTPRINT (LOCATION BASED METHOD)"},"2022 Enlarged scope 3(3)":{"0":"5,491","1":"1,883","2":"87","3":"3,519","4":"2","5":"100","6":"100","7":"1,889","8":"175,148","9":"82,728","10":"6,179","11":"68,718","12":"1,530","13":"1,622","14":"1,851","15":"143","16":"691","17":"3,493","18":"123","19":"92,420","20":"Non-existant(5)","21":"Non-existant5","22":"564","23":"222","24":"77,262","25":"14,373","26":"180,739","27":"183,249"},"2021 Restated \u00b2":{"0":"5,920","1":"2,858","2":"192","3":"2,685","4":"184","5":"151","6":"151","7":"2,427","8":"18,492","9":"8,825","10":"673","11":"679","12":"1,398","13":"1,636","14":"1,840","15":"94","16":"234","17":"3,786","18":"121","19":"9,667","20":null,"21":null,"22":null,"23":null,"24":null,"25":"9,667","26":"24,563","27":"26,839"},"2019 Initial baseline":{"0":"8,581","1":"3,158","2":"64","3":"4,259","4":"1,100","5":"o","6":"O","7":"3,663","8":"9,117","9":"9,117","10":"801","11":null,"12":null,"13":null,"14":"1,814","15":"120","16":"609","17":"5,773","18":null,"19":null,"20":null,"21":null,"22":null,"23":null,"24":null,"25":null,"26":"17,698","27":"21,361"},"Evolution 2019 to 2022 on initial baseline":{"0":"-36%","1":"-40%","2":"36%","3":"-17%","4":"-100%","5":null,"6":null,"7":null,"8":null,"9":null,"10":null,"11":null,"12":null,"13":null,"14":"0%","15":"12%","16":"13%","17":"-39%","18":null,"19":null,"20":null,"21":null,"22":null,"23":null,"24":null,"25":null,"26":"-30%","27":null}}</t>
  </si>
  <si>
    <t>{"Unnamed: 0":{"0":"Airplanes (t CO2e)","1":"Trains (t CO2e)","2":"Purchased paper (t CO2e)","3":"Total Scope 3 (t CO2e)"},"2018":{"0":"354","1":"103","2":"920","3":"1,377"}}</t>
  </si>
  <si>
    <t>{"Unnamed: 0":{"0":"Tonnes CO2 equivalents","1":"Scope 1","2":"Scope 2 location- based","3":"Scope 2 market-based","4":"Scope 3","5":"Total"},"2022":{"0":"Germany","1":"20,091","2":"54,448","3":"8,239","4":"38,890","5":"67,220"},"2022.1":{"0":"Other countries","1":"1,522","2":"7,468","3":"4,618","4":"5,042","5":"11,182"},"2022.2":{"0":"Total","1":"21,613","2":"61,916","3":"12,857","4":"43,932","5":"78,402"}}</t>
  </si>
  <si>
    <t>{"in of CO2e (unless stated differently)":{"0":"Total market-based GHG emissions3","1":"Market-based emissions from building energy use","2":"Emissions from business travel","3":"Scope 1, direct GHG emissions","4":"Natural gas consumption","5":"Liquid fossil fuels4","6":"HFCs5","7":"Owned\/leased vehicles","8":"Scope 2, indirect GHG emissions","9":"Market-based emissions from electricity consumption6","10":"Steam, district heating and cooling","11":"Scope 3, other indirect GHG emissions","12":"Air travel","13":"Rented vehicles and taxis7","14":"Rail travel","15":"Emissions reductions","16":"Off set of market-based GHG emissions by retirement of high-quality carbon certificates8","17":"Market-based GHG emissions (incl. renewables, excluding carbon credits)\/rentable area per sqm9","18":"Market-based GHG emissions (incl. renewables, excluding carbon credits) per FTE10","19":"Total energy consumption in GJ11","20":"Total energy consumption in GWh\u00b91","21":"Electricity consumption in GWh","22":"Energy from primary fuel sources (oil, gas, etc.) in GWh","23":"Delivered heat and cooling in GWh12","24":"Electricity from renewables in GWh11","25":"Space-normalized energy consumption in kWh per sqm","26":"Normalized energy consumption in kWh per FTE"},"Variance from previous year (in %)":{"0":"(2.4)","1":"(1.6)","2":"(4.2)","3":"(1.3)","4":"(0.3)","5":"(16.0)","6":"5.2","7":"(3.7)","8":"(1.8)","9":"(0.4)","10":"(4.2)","11":"(4.3)","12":"(4.3)","13":"(14.2)","14":"9.0","15":"N\/M","16":"0","17":"1.8","18":"(0.1)","19":"(2.9)","20":"(2.9)","21":"(3.0)","22":"(1.8)","23":"(3.6)","24":"(4.3)","25":"1.3","26":"(0.7)"},"Dec 31, 2018\u00b9":{"0":"214,244","1":"136,706","2":"73,717","3":"51,083","4":"30,559","5":"631","6":"3,821","7":"16,071","8":"105,516","9":"67,375","10":"38,140","11":"57,646","12":"53,878","13":"1,991","14":"1,777","15":"0","16":"100","17":"0.06557","18":"2.24571","19":"3,357,271","20":"933","21":"535","22":"222","23":"175","24":"423","25":"285","26":"9,775"},"Dec 31, 2017\u00b2":{"0":"219,424","1":"138,865","2":"76,927","3":"51,734","4":"30,658","5":"752","6":"3,632","7":"16,692","8":"107,455","9":"67,628","10":"39,826","11":"60,235","12":"56,284","13":"2,321","14":"1,630","15":"0","16":"100","17":"0.06442","18":"2.24900","19":"3,455,925","20":"960","21":"552","22":"226","23":"182","24":"442","25":"282","26":"9,839"},"Dec 31, 20162":{"0":"238,012","1":"151,672","2":"79,807","3":"59,008","4":"32,885","5":"1,050","6":"6,533","7":"18,539","8":"117,737","9":"73,893","10":"43,844","11":"61,268","12":"55,916","13":"3,660","14":"1,692","15":"0","16":"100","17":"0.06834","18":"2.35216","19":"3,769,917","20":"1,047","21":"605","22":"241","23":"201","24":"485","25":"301","26":"10,349"}}</t>
  </si>
  <si>
    <t>2019</t>
  </si>
  <si>
    <t>RBI*</t>
  </si>
  <si>
    <t>Unnamed: 1</t>
  </si>
  <si>
    <t>2020</t>
  </si>
  <si>
    <t>2021</t>
  </si>
  <si>
    <t>2022</t>
  </si>
  <si>
    <t>2018</t>
  </si>
  <si>
    <t>2018²</t>
  </si>
  <si>
    <t>20202</t>
  </si>
  <si>
    <t>20212</t>
  </si>
  <si>
    <t>RBI</t>
  </si>
  <si>
    <t>19 511</t>
  </si>
  <si>
    <t>Group (ex-Mexico and ex-USA)</t>
  </si>
  <si>
    <t>2022 Enlarged scope 3(3)</t>
  </si>
  <si>
    <t>2022.2</t>
  </si>
  <si>
    <t>Dec 31, 2018¹</t>
  </si>
  <si>
    <t>Dec 31, 20191</t>
  </si>
  <si>
    <t>Sep 30, 20211</t>
  </si>
  <si>
    <t>Twelve months ended as of</t>
  </si>
  <si>
    <t>2022²</t>
  </si>
  <si>
    <t>RBI*.1</t>
  </si>
  <si>
    <t>2023</t>
  </si>
  <si>
    <t>2019²</t>
  </si>
  <si>
    <t>Group (all geographies) 33</t>
  </si>
  <si>
    <t>2023.2</t>
  </si>
  <si>
    <t>a. other indirect gross GHG emissions (Scope 3) in equivalent tons of CO2;</t>
  </si>
  <si>
    <t>Emissions Scope 34</t>
  </si>
  <si>
    <t>Scope 3 emissions in t</t>
  </si>
  <si>
    <t>Scope 3 (tonnes)</t>
  </si>
  <si>
    <t>Scope 3 (tonnes</t>
  </si>
  <si>
    <t>Emissions Scope 35</t>
  </si>
  <si>
    <t>Scope 3 Other indirect activities: emissions derived from business trips (plane, train and car)</t>
  </si>
  <si>
    <t>Emissions scope 36</t>
  </si>
  <si>
    <t>Gross other indirect GHG emissions (Gross Scope 3)12</t>
  </si>
  <si>
    <t>Gross other indirect GHG emissions (Gross Scope 3) ²2</t>
  </si>
  <si>
    <t>Gross other indirect GHG emissions (gross scope 3)11</t>
  </si>
  <si>
    <t>Scope 3 emissions as listed here are those from business and commuter travel (excluding those from our own fleet, which are counted under Scope 1 emissions), emissions relating to paper and water consumption and to waste-processing.</t>
  </si>
  <si>
    <t>Scope 3 emissions are those from business and commuter travel (excluding those from our own fleet, which are counted under Scope 1 emissions), emissions relating to paper and water consumption and to waste-processing</t>
  </si>
  <si>
    <t>GRI 305-3: Greenhouse gas emissions, Scope 3, tCOe</t>
  </si>
  <si>
    <t>Scope 3 / Other indirect activities: emissions derived from business trips and travel (plane, train and car) use of materials 2 and waste management 2</t>
  </si>
  <si>
    <t>Scope 3: Other indirect activities</t>
  </si>
  <si>
    <t>Direct impact</t>
  </si>
  <si>
    <t>SCOPE 3</t>
  </si>
  <si>
    <t>TOTAL SCOPE 3</t>
  </si>
  <si>
    <t>Total Scope 3 (t CO2e)</t>
  </si>
  <si>
    <t>Scope 3, other indirect GHG emissions</t>
  </si>
  <si>
    <t>Scope 3, business travel GHG emissions6</t>
  </si>
  <si>
    <t>a. other indirect gross GHG emissions (Scope 3) in equivalent tons of CO2</t>
  </si>
  <si>
    <t>of which Scope 3 other indirect emissions</t>
  </si>
  <si>
    <t>Scope 3-Emissionen in t</t>
  </si>
  <si>
    <t>Scope 3 excluding category 15 (tonnes CO2e)7</t>
  </si>
  <si>
    <t>Scope 35 emissions</t>
  </si>
  <si>
    <t>Emissions scope 34</t>
  </si>
  <si>
    <t>None</t>
  </si>
  <si>
    <t>Scope 3 emissions as listed here are those from business and commuter travel (excluding those from our own fleet, which are counted under Scope 1 emissions), emissions relating to paper and water consumption and to waste- processing.</t>
  </si>
  <si>
    <t>Total indirect emissions, Scope 3</t>
  </si>
  <si>
    <t>Scope 3: Other indirect activities 38</t>
  </si>
  <si>
    <t>TOTAL SCOPE 3 (market-based)</t>
  </si>
  <si>
    <t>Scope 3, other indirect GHG emissions4</t>
  </si>
  <si>
    <t>[[1 1]]</t>
  </si>
  <si>
    <t>[[10  1]]</t>
  </si>
  <si>
    <t>[[32  6]
 [32  1]]</t>
  </si>
  <si>
    <t>[[32  1]
 [32  6]]</t>
  </si>
  <si>
    <t>[[38  6]
 [38  1]]</t>
  </si>
  <si>
    <t>[[4 1]]</t>
  </si>
  <si>
    <t>[[4 2]]</t>
  </si>
  <si>
    <t>[[9 2]]</t>
  </si>
  <si>
    <t>[[3 1]]</t>
  </si>
  <si>
    <t>[[9 1]]</t>
  </si>
  <si>
    <t>[[8 1]]</t>
  </si>
  <si>
    <t>[[7 1]]</t>
  </si>
  <si>
    <t>[[5 1]]</t>
  </si>
  <si>
    <t>[[36  2]]</t>
  </si>
  <si>
    <t>[[37  2]]</t>
  </si>
  <si>
    <t>[[41  3]]</t>
  </si>
  <si>
    <t>[[6 1]
 [6 3]]</t>
  </si>
  <si>
    <t>[[8 2]]</t>
  </si>
  <si>
    <t>[[9 4]]</t>
  </si>
  <si>
    <t>[[9 3]]</t>
  </si>
  <si>
    <t>[[4 3]]</t>
  </si>
  <si>
    <t>[[5 3]
 [5 2]
 [5 1]]</t>
  </si>
  <si>
    <t>[[12  2]]</t>
  </si>
  <si>
    <t>[[12  3]
 [12  2]]</t>
  </si>
  <si>
    <t>[[10  2]]</t>
  </si>
  <si>
    <t>[[5 2]]</t>
  </si>
  <si>
    <t>[[15  4]]</t>
  </si>
  <si>
    <t>['2,950.42']</t>
  </si>
  <si>
    <t>['1,346']</t>
  </si>
  <si>
    <t>['1,816', '33,371']</t>
  </si>
  <si>
    <t>['30,925', '1,205']</t>
  </si>
  <si>
    <t>['29,656', '1,866']</t>
  </si>
  <si>
    <t>['2.607', '43.450']</t>
  </si>
  <si>
    <t>['6,536']</t>
  </si>
  <si>
    <t>['9,539']</t>
  </si>
  <si>
    <t>['11,678']</t>
  </si>
  <si>
    <t>['3744.0']</t>
  </si>
  <si>
    <t>['6,920']</t>
  </si>
  <si>
    <t>['4,298 (2)']</t>
  </si>
  <si>
    <t>['17927']</t>
  </si>
  <si>
    <t>['5683']</t>
  </si>
  <si>
    <t>['3 948']</t>
  </si>
  <si>
    <t>['8 872']</t>
  </si>
  <si>
    <t>['15 407']</t>
  </si>
  <si>
    <t>['62,585']</t>
  </si>
  <si>
    <t>['15,683 t']</t>
  </si>
  <si>
    <t>['23,344 t']</t>
  </si>
  <si>
    <t>['40,856', '3,106']</t>
  </si>
  <si>
    <t>['18803']</t>
  </si>
  <si>
    <t>['21 024']</t>
  </si>
  <si>
    <t>['6169']</t>
  </si>
  <si>
    <t>['1,780']</t>
  </si>
  <si>
    <t>['2,276']</t>
  </si>
  <si>
    <t>['7,165', '6,481']</t>
  </si>
  <si>
    <t>['37,026']</t>
  </si>
  <si>
    <t>['1,443,437']</t>
  </si>
  <si>
    <t>['7,289.4']</t>
  </si>
  <si>
    <t>['4,508.6']</t>
  </si>
  <si>
    <t>['12,930']</t>
  </si>
  <si>
    <t>['174,644']</t>
  </si>
  <si>
    <t>['1,695']</t>
  </si>
  <si>
    <t>['881']</t>
  </si>
  <si>
    <t>['46,306', '8,676', '37,630']</t>
  </si>
  <si>
    <t>['47,480']</t>
  </si>
  <si>
    <t>['42,649', '15,442']</t>
  </si>
  <si>
    <t>['3,039']</t>
  </si>
  <si>
    <t>['18,438']</t>
  </si>
  <si>
    <t>['1,286,521']</t>
  </si>
  <si>
    <t>['42,337 t']</t>
  </si>
  <si>
    <t>/Users/hendrikweichel/projects/ReMeDi/remedi/Data/test_data/Emissions_pages_4/banca_monte_dei_paschi_dei_siena_EN_2020.pdf</t>
  </si>
  <si>
    <t>/Users/hendrikweichel/projects/ReMeDi/remedi/Data/test_data/Emissions_pages_4/svenska_handelsbanken_EN_2020.pdf</t>
  </si>
  <si>
    <t>/Users/hendrikweichel/projects/ReMeDi/remedi/Data/test_data/Emissions_pages_4/raiffeisen_bank_international_EN_2020.pdf</t>
  </si>
  <si>
    <t>/Users/hendrikweichel/projects/ReMeDi/remedi/Data/test_data/Emissions_pages_4/raiffeisen_bank_international_EN_2021.pdf</t>
  </si>
  <si>
    <t>/Users/hendrikweichel/projects/ReMeDi/remedi/Data/test_data/Emissions_pages_4/raiffeisen_bank_international_EN_2022.pdf</t>
  </si>
  <si>
    <t>/Users/hendrikweichel/projects/ReMeDi/remedi/Data/test_data/Emissions_pages_4/raiffeisen_bank_international_EN_2023.pdf</t>
  </si>
  <si>
    <t>/Users/hendrikweichel/projects/ReMeDi/remedi/Data/test_data/Emissions_pages_4/seb_group_EN_2021.pdf</t>
  </si>
  <si>
    <t>/Users/hendrikweichel/projects/ReMeDi/remedi/Data/test_data/Emissions_pages_4/seb_group_EN_2022.pdf</t>
  </si>
  <si>
    <t>/Users/hendrikweichel/projects/ReMeDi/remedi/Data/test_data/Emissions_pages_4/seb_group_EN_2023.pdf</t>
  </si>
  <si>
    <t>/Users/hendrikweichel/projects/ReMeDi/remedi/Data/test_data/Emissions_pages_4/svenska_handelsbanken_EN_2019.pdf</t>
  </si>
  <si>
    <t>/Users/hendrikweichel/projects/ReMeDi/remedi/Data/test_data/Emissions_pages_4/svenska_handelsbanken_EN_2023.pdf</t>
  </si>
  <si>
    <t>/Users/hendrikweichel/projects/ReMeDi/remedi/Data/test_data/Emissions_pages_4/banco_sabadell_EN_2019.pdf</t>
  </si>
  <si>
    <t>/Users/hendrikweichel/projects/ReMeDi/remedi/Data/test_data/Emissions_pages_4/swedbank_EN_2019.pdf</t>
  </si>
  <si>
    <t>/Users/hendrikweichel/projects/ReMeDi/remedi/Data/test_data/Emissions_pages_4/swedbank_EN_2020.pdf</t>
  </si>
  <si>
    <t>/Users/hendrikweichel/projects/ReMeDi/remedi/Data/test_data/Emissions_pages_4/swedbank_EN_2021.pdf</t>
  </si>
  <si>
    <t>/Users/hendrikweichel/projects/ReMeDi/remedi/Data/test_data/Emissions_pages_4/swedbank_EN_2022.pdf</t>
  </si>
  <si>
    <t>/Users/hendrikweichel/projects/ReMeDi/remedi/Data/test_data/Emissions_pages_4/swedbank_EN_2023.pdf</t>
  </si>
  <si>
    <t>/Users/hendrikweichel/projects/ReMeDi/remedi/Data/test_data/Emissions_pages_4/ubs_group_ag_EN_2019.pdf</t>
  </si>
  <si>
    <t>/Users/hendrikweichel/projects/ReMeDi/remedi/Data/test_data/Emissions_pages_4/ubs_group_ag_EN_2021.pdf</t>
  </si>
  <si>
    <t>/Users/hendrikweichel/projects/ReMeDi/remedi/Data/test_data/Emissions_pages_4/ubs_group_ag_EN_2022.pdf</t>
  </si>
  <si>
    <t>/Users/hendrikweichel/projects/ReMeDi/remedi/Data/test_data/Emissions_pages_4/raiffeisen_bank_international_EN_2019.pdf</t>
  </si>
  <si>
    <t>/Users/hendrikweichel/projects/ReMeDi/remedi/Data/test_data/Emissions_pages_4/kbc_group_EN_2022.pdf</t>
  </si>
  <si>
    <t>/Users/hendrikweichel/projects/ReMeDi/remedi/Data/test_data/Emissions_pages_4/kbc_group_EN_2019.pdf</t>
  </si>
  <si>
    <t>/Users/hendrikweichel/projects/ReMeDi/remedi/Data/test_data/Emissions_pages_4/dnb_asa_bank_EN_2023.pdf</t>
  </si>
  <si>
    <t>/Users/hendrikweichel/projects/ReMeDi/remedi/Data/test_data/Emissions_pages_4/banco_sabadell_EN_2020.pdf</t>
  </si>
  <si>
    <t>/Users/hendrikweichel/projects/ReMeDi/remedi/Data/test_data/Emissions_pages_4/banco_sabadell_EN_2021.pdf</t>
  </si>
  <si>
    <t>/Users/hendrikweichel/projects/ReMeDi/remedi/Data/test_data/Emissions_pages_4/banco_sabadell_EN_2023.pdf</t>
  </si>
  <si>
    <t>/Users/hendrikweichel/projects/ReMeDi/remedi/Data/test_data/Emissions_pages_4/bbva_EN_2022.pdf</t>
  </si>
  <si>
    <t>/Users/hendrikweichel/projects/ReMeDi/remedi/Data/test_data/Emissions_pages_4/bbva_EN_2023.pdf</t>
  </si>
  <si>
    <t>/Users/hendrikweichel/projects/ReMeDi/remedi/Data/test_data/Emissions_pages_4/belfius_bank_EN_2019.pdf</t>
  </si>
  <si>
    <t>/Users/hendrikweichel/projects/ReMeDi/remedi/Data/test_data/Emissions_pages_4/belfius_bank_EN_2020.pdf</t>
  </si>
  <si>
    <t>/Users/hendrikweichel/projects/ReMeDi/remedi/Data/test_data/Emissions_pages_4/belfius_bank_EN_2021.pdf</t>
  </si>
  <si>
    <t>/Users/hendrikweichel/projects/ReMeDi/remedi/Data/test_data/Emissions_pages_4/belfius_bank_EN_2023.pdf</t>
  </si>
  <si>
    <t>/Users/hendrikweichel/projects/ReMeDi/remedi/Data/test_data/Emissions_pages_4/bper_group_EN_2019.pdf</t>
  </si>
  <si>
    <t>/Users/hendrikweichel/projects/ReMeDi/remedi/Data/test_data/Emissions_pages_4/bper_group_EN_2020.pdf</t>
  </si>
  <si>
    <t>/Users/hendrikweichel/projects/ReMeDi/remedi/Data/test_data/Emissions_pages_4/commerzbank_EN_2023.pdf</t>
  </si>
  <si>
    <t>/Users/hendrikweichel/projects/ReMeDi/remedi/Data/test_data/Emissions_pages_4/deutsche_bank_EN_2019.pdf</t>
  </si>
  <si>
    <t>/Users/hendrikweichel/projects/ReMeDi/remedi/Data/test_data/Emissions_pages_4/deutsche_bank_EN_2020.pdf</t>
  </si>
  <si>
    <t>/Users/hendrikweichel/projects/ReMeDi/remedi/Data/test_data/Emissions_pages_4/deutsche_bank_EN_2021.pdf</t>
  </si>
  <si>
    <t>/Users/hendrikweichel/projects/ReMeDi/remedi/Data/test_data/Emissions_pages_4/deutsche_bank_EN_2022.pdf</t>
  </si>
  <si>
    <t>/Users/hendrikweichel/projects/ReMeDi/remedi/Data/test_data/Emissions_pages_4/deutsche_bank_EN_2023.pdf</t>
  </si>
  <si>
    <t>/Users/hendrikweichel/projects/ReMeDi/remedi/Data/test_data/Emissions_pages_4/ubs_group_ag_EN_2023.pdf</t>
  </si>
  <si>
    <t>cell</t>
  </si>
  <si>
    <t>column</t>
  </si>
  <si>
    <t>row</t>
  </si>
  <si>
    <t>mean_recall</t>
  </si>
  <si>
    <t>mean_precision</t>
  </si>
  <si>
    <t>mean_f1</t>
  </si>
  <si>
    <t>mean_len_max_indices</t>
  </si>
  <si>
    <t>mean_false_positives_only</t>
  </si>
  <si>
    <t>mean_true_positives_only</t>
  </si>
  <si>
    <t>mean_ranks_right_labels</t>
  </si>
  <si>
    <t>mean_delta_percent</t>
  </si>
  <si>
    <t>preselection</t>
  </si>
  <si>
    <t>{"in of CO2e (unless stated differently)":{"0":"Total GHG emissions (market-based)3 3","1":"Market-based emissions from building energy use","2":"Emissions from business travel","3":"Scope 1, direct GHG emissions","4":"Natural gas consumption","5":"Liquid fossil fuels4","6":"HFCs5","7":"Owned\/leased vehicles","8":"Scope 2, indirect GHG emissions","9":"Market-based emissions from electricity consumption6","10":"Steam, district heating and cooling","11":"Scope 3, other indirect GHG emissions","12":"Air travel","13":"Rented vehicles and taxis7","14":"Rail travel","15":"Emissions reductions","16":"Off set of market-based GHG emissions by retirement of high-quality carbon certificates8","17":"Market-based GHG emissions (incl. renewables, excluding carbon credits)\/rentable area per sqm9","18":"Market-based GHG emissions (incl. renewables, excluding carbon credits) per FTE1 10","19":"Total energy consumption in GJ1","20":"Total energy consumption in GWh\u00b91","21":"Electricity consumption in GWh","22":"Energy from primary fuel sources (oil, gas, etc.) in GWh","23":"Delivered heat and cooling in GWh\u00b92","24":"Electricity from renewables in GWh1","25":"Space-normalized energy consumption in kWh per sqm","26":"Normalized energy consumption in kWh per FTE"},"Variance from previous year (in %)":{"0":"(26.8)","1":"(13.3)","2":"(53.8)","3":"(16.8)","4":"(8.0)","5":"(23.8)","6":"(46.1)","7":"(20.9)","8":"(14.9)","9":"(18.7)","10":"(8.5)","11":"(63.8)","12":"(64.0)","13":"(58.5)","14":"(63.5)","15":"N\/M","16":"0","17":"(20.8)","18":"(24.1)","19":"(10.6)","20":"(10.6)","21":"(12.1)","22":"(12.8)","23":"(9.2)","24":"(11.1)","25":"(3.2)","26":"(7.3)"},"Sep 30, 2020":{"0":"133,745","1":"104,369","2":"25,649","3":"41,458","4":"27,112","5":"412","6":"3,727","7":"10,207","8":"76,846","9":"46,406","10":"30,440","11":"15,442","12":"14,194","13":"650","14":"597","15":"0","16":"100","17":"0.04248","18":"1.53331","19":"2,562,749","20":"712","21":"437","22":"176","23":"140","24":"355","25":"226","26":"8,161"},"Dec 31, 2019\u00b2":{"0":"182,833","1":"120,359","2":"55,559","3":"49,846","4":"29,480","5":"541","6":"6,914","7":"12,910","8":"90,338","9":"57,059","10":"33,279","11":"42,649","12":"39,442","13":"1,568","14":"1,639","15":"0","16":"100","17":"0.05363","18":"2.02051","19":"2,867,247","20":"796","21":"497","22":"202","23":"154","24":"399","25":"234","26":"8,802"},"Dec 31, 20182":{"0":"209,192","1":"132,629","2":"71,673","3":"50,639","4":"30,369","5":"605","6":"4,891","7":"14,775","8":"101,655","9":"64,621","10":"37,034","11":"56,898","12":"53,331","13":"1,813","14":"1,754","15":"0","16":"100","17":"0.05929","18":"2.19275","19":"3,052,133","20":"848","21":"526","22":"214","23":"172","24":"419","25":"240","26":"8,887"}}</t>
  </si>
  <si>
    <t>Sep 30, 2020</t>
  </si>
  <si>
    <t>40 856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</si>
</sst>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2" max="2" width="50" customWidth="1"/>
    <col min="13" max="13" width="168.16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428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>
        <v>370</v>
      </c>
      <c r="B2" t="s">
        <v>35</v>
      </c>
      <c r="C2">
        <v>2020</v>
      </c>
      <c r="D2" t="s">
        <v>77</v>
      </c>
      <c r="E2" t="s">
        <v>118</v>
      </c>
      <c r="F2" t="s">
        <v>119</v>
      </c>
      <c r="G2">
        <v>78</v>
      </c>
      <c r="H2" t="s">
        <v>160</v>
      </c>
      <c r="I2">
        <v>77</v>
      </c>
      <c r="J2" t="s">
        <v>179</v>
      </c>
      <c r="K2" t="s">
        <v>198</v>
      </c>
      <c r="L2" t="s">
        <v>198</v>
      </c>
      <c r="M2" t="s">
        <v>229</v>
      </c>
      <c r="N2" t="s">
        <v>247</v>
      </c>
      <c r="O2" t="s">
        <v>250</v>
      </c>
      <c r="P2" t="s">
        <v>272</v>
      </c>
      <c r="Q2" t="s">
        <v>294</v>
      </c>
      <c r="R2" t="s">
        <v>306</v>
      </c>
      <c r="S2">
        <v>1</v>
      </c>
      <c r="T2" t="s">
        <v>333</v>
      </c>
      <c r="U2">
        <v>1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 t="str">
        <f>HYPERLINK("file:////Users/hendrikweichel/projects/ReMeDi/remedi/Tests/test_results/paperNLP4Climate/extraction_scope3_only/tables_pipe_1/found_one_banca_monte_dei_paschi_dei_siena_EN_2020.pdf_Scope 3.xlsx", "Open eval excel")</f>
        <v>Open eval excel</v>
      </c>
      <c r="AJ2" t="s">
        <v>375</v>
      </c>
    </row>
    <row r="3" spans="1:36" x14ac:dyDescent="0.2">
      <c r="A3">
        <v>461</v>
      </c>
      <c r="B3" t="s">
        <v>36</v>
      </c>
      <c r="C3">
        <v>2020</v>
      </c>
      <c r="D3" t="s">
        <v>78</v>
      </c>
      <c r="E3" t="s">
        <v>118</v>
      </c>
      <c r="F3" t="s">
        <v>120</v>
      </c>
      <c r="G3">
        <v>46</v>
      </c>
      <c r="H3" t="s">
        <v>86</v>
      </c>
      <c r="I3">
        <v>63</v>
      </c>
      <c r="J3" t="s">
        <v>44</v>
      </c>
      <c r="K3" t="s">
        <v>199</v>
      </c>
      <c r="L3" t="s">
        <v>203</v>
      </c>
      <c r="M3" t="s">
        <v>128</v>
      </c>
      <c r="N3" t="s">
        <v>247</v>
      </c>
      <c r="O3" t="s">
        <v>250</v>
      </c>
      <c r="P3" t="s">
        <v>273</v>
      </c>
      <c r="Q3" t="s">
        <v>295</v>
      </c>
      <c r="R3" t="s">
        <v>307</v>
      </c>
      <c r="S3">
        <v>1</v>
      </c>
      <c r="T3" t="s">
        <v>334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 t="str">
        <f>HYPERLINK("file:////Users/hendrikweichel/projects/ReMeDi/remedi/Tests/test_results/paperNLP4Climate/extraction_scope3_only/tables_pipe_1/found_one_svenska_handelsbanken_EN_2020.pdf_Scope 3.xlsx", "Open eval excel")</f>
        <v>Open eval excel</v>
      </c>
      <c r="AJ3" t="s">
        <v>376</v>
      </c>
    </row>
    <row r="4" spans="1:36" x14ac:dyDescent="0.2">
      <c r="A4">
        <v>450</v>
      </c>
      <c r="B4" t="s">
        <v>37</v>
      </c>
      <c r="C4">
        <v>2020</v>
      </c>
      <c r="D4" t="s">
        <v>79</v>
      </c>
      <c r="E4" t="s">
        <v>118</v>
      </c>
      <c r="F4" t="s">
        <v>121</v>
      </c>
      <c r="G4">
        <v>132</v>
      </c>
      <c r="H4" t="s">
        <v>431</v>
      </c>
      <c r="I4">
        <v>133</v>
      </c>
      <c r="J4" t="s">
        <v>55</v>
      </c>
      <c r="K4" t="s">
        <v>200</v>
      </c>
      <c r="L4" t="s">
        <v>200</v>
      </c>
      <c r="M4" t="s">
        <v>139</v>
      </c>
      <c r="N4" t="s">
        <v>248</v>
      </c>
      <c r="O4" t="s">
        <v>248</v>
      </c>
      <c r="P4" t="s">
        <v>274</v>
      </c>
      <c r="Q4" t="s">
        <v>274</v>
      </c>
      <c r="R4" t="s">
        <v>308</v>
      </c>
      <c r="S4">
        <v>2</v>
      </c>
      <c r="T4" t="s">
        <v>335</v>
      </c>
      <c r="U4">
        <v>1</v>
      </c>
      <c r="V4">
        <v>0.5</v>
      </c>
      <c r="W4">
        <v>0</v>
      </c>
      <c r="X4">
        <v>0</v>
      </c>
      <c r="Y4">
        <v>1</v>
      </c>
      <c r="Z4">
        <v>0.9455814929130083</v>
      </c>
      <c r="AA4">
        <v>1</v>
      </c>
      <c r="AB4">
        <v>0.5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 t="str">
        <f>HYPERLINK("file:////Users/hendrikweichel/projects/ReMeDi/remedi/Tests/test_results/paperNLP4Climate/extraction_scope3_only/tables_pipe_1/found_multiple_raiffeisen_bank_international_EN_2020.pdf_Scope 3.xlsx", "Open eval excel")</f>
        <v>Open eval excel</v>
      </c>
      <c r="AJ4" t="s">
        <v>377</v>
      </c>
    </row>
    <row r="5" spans="1:36" x14ac:dyDescent="0.2">
      <c r="A5">
        <v>451</v>
      </c>
      <c r="B5" t="s">
        <v>38</v>
      </c>
      <c r="C5">
        <v>2021</v>
      </c>
      <c r="D5" t="s">
        <v>80</v>
      </c>
      <c r="E5" t="s">
        <v>118</v>
      </c>
      <c r="F5" t="s">
        <v>122</v>
      </c>
      <c r="G5">
        <v>153</v>
      </c>
      <c r="H5" t="s">
        <v>79</v>
      </c>
      <c r="I5">
        <v>132</v>
      </c>
      <c r="J5" t="s">
        <v>37</v>
      </c>
      <c r="K5" t="s">
        <v>200</v>
      </c>
      <c r="L5" t="s">
        <v>200</v>
      </c>
      <c r="M5" t="s">
        <v>121</v>
      </c>
      <c r="N5" t="s">
        <v>248</v>
      </c>
      <c r="O5" t="s">
        <v>248</v>
      </c>
      <c r="P5" t="s">
        <v>274</v>
      </c>
      <c r="Q5" t="s">
        <v>274</v>
      </c>
      <c r="R5" t="s">
        <v>309</v>
      </c>
      <c r="S5">
        <v>2</v>
      </c>
      <c r="T5" t="s">
        <v>336</v>
      </c>
      <c r="U5">
        <v>1</v>
      </c>
      <c r="V5">
        <v>0.5</v>
      </c>
      <c r="W5">
        <v>0</v>
      </c>
      <c r="X5">
        <v>0</v>
      </c>
      <c r="Y5">
        <v>0</v>
      </c>
      <c r="Z5">
        <v>0</v>
      </c>
      <c r="AA5">
        <v>1</v>
      </c>
      <c r="AB5">
        <v>0.5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 t="str">
        <f>HYPERLINK("file:////Users/hendrikweichel/projects/ReMeDi/remedi/Tests/test_results/paperNLP4Climate/extraction_scope3_only/tables_pipe_1/found_multiple_raiffeisen_bank_international_EN_2021.pdf_Scope 3.xlsx", "Open eval excel")</f>
        <v>Open eval excel</v>
      </c>
      <c r="AJ5" t="s">
        <v>378</v>
      </c>
    </row>
    <row r="6" spans="1:36" x14ac:dyDescent="0.2">
      <c r="A6">
        <v>452</v>
      </c>
      <c r="B6" t="s">
        <v>39</v>
      </c>
      <c r="C6">
        <v>2022</v>
      </c>
      <c r="D6" t="s">
        <v>81</v>
      </c>
      <c r="E6" t="s">
        <v>118</v>
      </c>
      <c r="F6" t="s">
        <v>123</v>
      </c>
      <c r="G6">
        <v>185</v>
      </c>
      <c r="H6" t="s">
        <v>80</v>
      </c>
      <c r="I6">
        <v>153</v>
      </c>
      <c r="J6" t="s">
        <v>38</v>
      </c>
      <c r="K6" t="s">
        <v>200</v>
      </c>
      <c r="L6" t="s">
        <v>200</v>
      </c>
      <c r="M6" t="s">
        <v>122</v>
      </c>
      <c r="N6" t="s">
        <v>248</v>
      </c>
      <c r="O6" t="s">
        <v>249</v>
      </c>
      <c r="P6" t="s">
        <v>274</v>
      </c>
      <c r="Q6" t="s">
        <v>274</v>
      </c>
      <c r="R6" t="s">
        <v>309</v>
      </c>
      <c r="S6">
        <v>2</v>
      </c>
      <c r="T6" t="s">
        <v>337</v>
      </c>
      <c r="U6">
        <v>1</v>
      </c>
      <c r="V6">
        <v>0.5</v>
      </c>
      <c r="W6">
        <v>0</v>
      </c>
      <c r="X6">
        <v>0</v>
      </c>
      <c r="Y6">
        <v>0</v>
      </c>
      <c r="Z6">
        <v>0</v>
      </c>
      <c r="AA6">
        <v>1</v>
      </c>
      <c r="AB6">
        <v>0.5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 t="str">
        <f>HYPERLINK("file:////Users/hendrikweichel/projects/ReMeDi/remedi/Tests/test_results/paperNLP4Climate/extraction_scope3_only/tables_pipe_1/found_multiple_raiffeisen_bank_international_EN_2022.pdf_Scope 3.xlsx", "Open eval excel")</f>
        <v>Open eval excel</v>
      </c>
      <c r="AJ6" t="s">
        <v>379</v>
      </c>
    </row>
    <row r="7" spans="1:36" x14ac:dyDescent="0.2">
      <c r="A7">
        <v>453</v>
      </c>
      <c r="B7" t="s">
        <v>40</v>
      </c>
      <c r="C7">
        <v>2023</v>
      </c>
      <c r="D7" t="s">
        <v>82</v>
      </c>
      <c r="E7" t="s">
        <v>118</v>
      </c>
      <c r="F7" t="s">
        <v>124</v>
      </c>
      <c r="G7">
        <v>196</v>
      </c>
      <c r="H7" t="s">
        <v>81</v>
      </c>
      <c r="I7">
        <v>185</v>
      </c>
      <c r="J7" t="s">
        <v>39</v>
      </c>
      <c r="K7" t="s">
        <v>201</v>
      </c>
      <c r="L7" t="s">
        <v>200</v>
      </c>
      <c r="M7" t="s">
        <v>123</v>
      </c>
      <c r="N7" t="s">
        <v>249</v>
      </c>
      <c r="O7" t="s">
        <v>267</v>
      </c>
      <c r="P7" t="s">
        <v>274</v>
      </c>
      <c r="Q7" t="s">
        <v>296</v>
      </c>
      <c r="R7" t="s">
        <v>310</v>
      </c>
      <c r="S7">
        <v>2</v>
      </c>
      <c r="T7" t="s">
        <v>338</v>
      </c>
      <c r="U7">
        <v>1</v>
      </c>
      <c r="V7">
        <v>0.5</v>
      </c>
      <c r="W7">
        <v>0</v>
      </c>
      <c r="X7">
        <v>0</v>
      </c>
      <c r="Y7">
        <v>1</v>
      </c>
      <c r="Z7">
        <v>0.99993999999999994</v>
      </c>
      <c r="AA7">
        <v>1</v>
      </c>
      <c r="AB7">
        <v>0.5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 t="str">
        <f>HYPERLINK("file:////Users/hendrikweichel/projects/ReMeDi/remedi/Tests/test_results/paperNLP4Climate/extraction_scope3_only/tables_pipe_1/found_multiple_raiffeisen_bank_international_EN_2023.pdf_Scope 3.xlsx", "Open eval excel")</f>
        <v>Open eval excel</v>
      </c>
      <c r="AJ7" t="s">
        <v>380</v>
      </c>
    </row>
    <row r="8" spans="1:36" x14ac:dyDescent="0.2">
      <c r="A8">
        <v>455</v>
      </c>
      <c r="B8" t="s">
        <v>41</v>
      </c>
      <c r="C8">
        <v>2021</v>
      </c>
      <c r="D8" t="s">
        <v>83</v>
      </c>
      <c r="E8" t="s">
        <v>118</v>
      </c>
      <c r="F8" t="s">
        <v>125</v>
      </c>
      <c r="G8">
        <v>222</v>
      </c>
      <c r="H8" t="s">
        <v>161</v>
      </c>
      <c r="I8">
        <v>208</v>
      </c>
      <c r="J8" t="s">
        <v>180</v>
      </c>
      <c r="K8" t="s">
        <v>202</v>
      </c>
      <c r="L8" t="s">
        <v>223</v>
      </c>
      <c r="M8" t="s">
        <v>230</v>
      </c>
      <c r="N8" t="s">
        <v>250</v>
      </c>
      <c r="O8" t="s">
        <v>251</v>
      </c>
      <c r="P8" t="s">
        <v>118</v>
      </c>
      <c r="Q8" t="s">
        <v>275</v>
      </c>
      <c r="R8" t="s">
        <v>311</v>
      </c>
      <c r="S8">
        <v>1</v>
      </c>
      <c r="T8" t="s">
        <v>339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>
        <v>1</v>
      </c>
      <c r="AB8">
        <v>1</v>
      </c>
      <c r="AC8">
        <v>0</v>
      </c>
      <c r="AD8">
        <v>1</v>
      </c>
      <c r="AE8">
        <v>1</v>
      </c>
      <c r="AF8">
        <v>1</v>
      </c>
      <c r="AG8">
        <v>0</v>
      </c>
      <c r="AH8">
        <v>1</v>
      </c>
      <c r="AI8" t="str">
        <f>HYPERLINK("file:////Users/hendrikweichel/projects/ReMeDi/remedi/Tests/test_results/paperNLP4Climate/extraction_scope3_only/tables_pipe_1/found_one_seb_group_EN_2021.pdf_Scope 3.xlsx", "Open eval excel")</f>
        <v>Open eval excel</v>
      </c>
      <c r="AJ8" t="s">
        <v>381</v>
      </c>
    </row>
    <row r="9" spans="1:36" x14ac:dyDescent="0.2">
      <c r="A9">
        <v>456</v>
      </c>
      <c r="B9" t="s">
        <v>42</v>
      </c>
      <c r="C9">
        <v>2022</v>
      </c>
      <c r="D9" t="s">
        <v>84</v>
      </c>
      <c r="E9" t="s">
        <v>118</v>
      </c>
      <c r="F9" t="s">
        <v>126</v>
      </c>
      <c r="G9">
        <v>225</v>
      </c>
      <c r="H9" t="s">
        <v>83</v>
      </c>
      <c r="I9">
        <v>222</v>
      </c>
      <c r="J9" t="s">
        <v>41</v>
      </c>
      <c r="K9" t="s">
        <v>202</v>
      </c>
      <c r="L9" t="s">
        <v>202</v>
      </c>
      <c r="M9" t="s">
        <v>125</v>
      </c>
      <c r="N9" t="s">
        <v>251</v>
      </c>
      <c r="O9" t="s">
        <v>252</v>
      </c>
      <c r="P9" t="s">
        <v>275</v>
      </c>
      <c r="Q9" t="s">
        <v>276</v>
      </c>
      <c r="R9" t="s">
        <v>311</v>
      </c>
      <c r="S9">
        <v>1</v>
      </c>
      <c r="T9" t="s">
        <v>340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0</v>
      </c>
      <c r="AD9">
        <v>1</v>
      </c>
      <c r="AE9">
        <v>1</v>
      </c>
      <c r="AF9">
        <v>1</v>
      </c>
      <c r="AG9">
        <v>0</v>
      </c>
      <c r="AH9">
        <v>1</v>
      </c>
      <c r="AI9" t="str">
        <f>HYPERLINK("file:////Users/hendrikweichel/projects/ReMeDi/remedi/Tests/test_results/paperNLP4Climate/extraction_scope3_only/tables_pipe_1/found_one_seb_group_EN_2022.pdf_Scope 3.xlsx", "Open eval excel")</f>
        <v>Open eval excel</v>
      </c>
      <c r="AJ9" t="s">
        <v>382</v>
      </c>
    </row>
    <row r="10" spans="1:36" x14ac:dyDescent="0.2">
      <c r="A10">
        <v>457</v>
      </c>
      <c r="B10" t="s">
        <v>43</v>
      </c>
      <c r="C10">
        <v>2023</v>
      </c>
      <c r="D10" t="s">
        <v>85</v>
      </c>
      <c r="E10" t="s">
        <v>118</v>
      </c>
      <c r="F10" t="s">
        <v>127</v>
      </c>
      <c r="G10">
        <v>235</v>
      </c>
      <c r="H10" t="s">
        <v>84</v>
      </c>
      <c r="I10">
        <v>225</v>
      </c>
      <c r="J10" t="s">
        <v>42</v>
      </c>
      <c r="K10" t="s">
        <v>202</v>
      </c>
      <c r="L10" t="s">
        <v>202</v>
      </c>
      <c r="M10" t="s">
        <v>126</v>
      </c>
      <c r="N10" t="s">
        <v>252</v>
      </c>
      <c r="O10" t="s">
        <v>268</v>
      </c>
      <c r="P10" t="s">
        <v>276</v>
      </c>
      <c r="Q10" t="s">
        <v>297</v>
      </c>
      <c r="R10" t="s">
        <v>311</v>
      </c>
      <c r="S10">
        <v>1</v>
      </c>
      <c r="T10" t="s">
        <v>341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1</v>
      </c>
      <c r="AI10" t="str">
        <f>HYPERLINK("file:////Users/hendrikweichel/projects/ReMeDi/remedi/Tests/test_results/paperNLP4Climate/extraction_scope3_only/tables_pipe_1/found_one_seb_group_EN_2023.pdf_Scope 3.xlsx", "Open eval excel")</f>
        <v>Open eval excel</v>
      </c>
      <c r="AJ10" t="s">
        <v>383</v>
      </c>
    </row>
    <row r="11" spans="1:36" x14ac:dyDescent="0.2">
      <c r="A11">
        <v>460</v>
      </c>
      <c r="B11" t="s">
        <v>44</v>
      </c>
      <c r="C11">
        <v>2019</v>
      </c>
      <c r="D11" t="s">
        <v>86</v>
      </c>
      <c r="E11" t="s">
        <v>118</v>
      </c>
      <c r="F11" t="s">
        <v>128</v>
      </c>
      <c r="G11">
        <v>63</v>
      </c>
      <c r="H11" t="s">
        <v>162</v>
      </c>
      <c r="I11">
        <v>58</v>
      </c>
      <c r="J11" t="s">
        <v>181</v>
      </c>
      <c r="K11" t="s">
        <v>203</v>
      </c>
      <c r="L11" t="s">
        <v>203</v>
      </c>
      <c r="M11" t="s">
        <v>231</v>
      </c>
      <c r="N11" t="s">
        <v>253</v>
      </c>
      <c r="O11" t="s">
        <v>247</v>
      </c>
      <c r="P11" t="s">
        <v>273</v>
      </c>
      <c r="Q11" t="s">
        <v>273</v>
      </c>
      <c r="R11" t="s">
        <v>312</v>
      </c>
      <c r="S11">
        <v>1</v>
      </c>
      <c r="T11" t="s">
        <v>342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 t="str">
        <f>HYPERLINK("file:////Users/hendrikweichel/projects/ReMeDi/remedi/Tests/test_results/paperNLP4Climate/extraction_scope3_only/tables_pipe_1/found_one_svenska_handelsbanken_EN_2019.pdf_Scope 3.xlsx", "Open eval excel")</f>
        <v>Open eval excel</v>
      </c>
      <c r="AJ11" t="s">
        <v>384</v>
      </c>
    </row>
    <row r="12" spans="1:36" x14ac:dyDescent="0.2">
      <c r="A12">
        <v>463</v>
      </c>
      <c r="B12" t="s">
        <v>45</v>
      </c>
      <c r="C12">
        <v>2023</v>
      </c>
      <c r="D12" t="s">
        <v>87</v>
      </c>
      <c r="E12" t="s">
        <v>118</v>
      </c>
      <c r="F12" t="s">
        <v>129</v>
      </c>
      <c r="G12">
        <v>273</v>
      </c>
      <c r="H12" t="s">
        <v>163</v>
      </c>
      <c r="I12">
        <v>12</v>
      </c>
      <c r="J12" t="s">
        <v>182</v>
      </c>
      <c r="K12" t="s">
        <v>204</v>
      </c>
      <c r="L12" t="s">
        <v>221</v>
      </c>
      <c r="M12" t="s">
        <v>232</v>
      </c>
      <c r="N12" t="s">
        <v>252</v>
      </c>
      <c r="O12" t="s">
        <v>268</v>
      </c>
      <c r="P12" t="s">
        <v>277</v>
      </c>
      <c r="Q12" t="s">
        <v>298</v>
      </c>
      <c r="R12" t="s">
        <v>313</v>
      </c>
      <c r="S12">
        <v>1</v>
      </c>
      <c r="T12" t="s">
        <v>343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1</v>
      </c>
      <c r="AI12" t="str">
        <f>HYPERLINK("file:////Users/hendrikweichel/projects/ReMeDi/remedi/Tests/test_results/paperNLP4Climate/extraction_scope3_only/tables_pipe_1/found_one_svenska_handelsbanken_EN_2023.pdf_Scope 3.xlsx", "Open eval excel")</f>
        <v>Open eval excel</v>
      </c>
      <c r="AJ12" t="s">
        <v>385</v>
      </c>
    </row>
    <row r="13" spans="1:36" x14ac:dyDescent="0.2">
      <c r="A13">
        <v>375</v>
      </c>
      <c r="B13" t="s">
        <v>46</v>
      </c>
      <c r="C13">
        <v>2019</v>
      </c>
      <c r="D13" t="s">
        <v>88</v>
      </c>
      <c r="E13" t="s">
        <v>118</v>
      </c>
      <c r="F13" t="s">
        <v>130</v>
      </c>
      <c r="G13">
        <v>29</v>
      </c>
      <c r="H13" t="s">
        <v>164</v>
      </c>
      <c r="I13">
        <v>4</v>
      </c>
      <c r="J13" t="s">
        <v>183</v>
      </c>
      <c r="K13" t="s">
        <v>205</v>
      </c>
      <c r="L13" t="s">
        <v>205</v>
      </c>
      <c r="M13" t="s">
        <v>233</v>
      </c>
      <c r="N13" t="s">
        <v>253</v>
      </c>
      <c r="O13" t="s">
        <v>247</v>
      </c>
      <c r="P13" t="s">
        <v>278</v>
      </c>
      <c r="Q13" t="s">
        <v>286</v>
      </c>
      <c r="R13" t="s">
        <v>314</v>
      </c>
      <c r="S13">
        <v>1</v>
      </c>
      <c r="T13" t="s">
        <v>344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 t="str">
        <f>HYPERLINK("file:////Users/hendrikweichel/projects/ReMeDi/remedi/Tests/test_results/paperNLP4Climate/extraction_scope3_only/tables_pipe_1/found_one_banco_sabadell_EN_2019.pdf_Scope 3.xlsx", "Open eval excel")</f>
        <v>Open eval excel</v>
      </c>
      <c r="AJ13" t="s">
        <v>386</v>
      </c>
    </row>
    <row r="14" spans="1:36" x14ac:dyDescent="0.2">
      <c r="A14">
        <v>465</v>
      </c>
      <c r="B14" t="s">
        <v>47</v>
      </c>
      <c r="C14">
        <v>2019</v>
      </c>
      <c r="D14" t="s">
        <v>89</v>
      </c>
      <c r="E14" t="s">
        <v>118</v>
      </c>
      <c r="F14" t="s">
        <v>131</v>
      </c>
      <c r="G14">
        <v>206</v>
      </c>
      <c r="H14" t="s">
        <v>165</v>
      </c>
      <c r="I14">
        <v>200</v>
      </c>
      <c r="J14" t="s">
        <v>184</v>
      </c>
      <c r="K14" t="s">
        <v>206</v>
      </c>
      <c r="L14" t="s">
        <v>206</v>
      </c>
      <c r="M14" t="s">
        <v>234</v>
      </c>
      <c r="N14" t="s">
        <v>253</v>
      </c>
      <c r="O14" t="s">
        <v>247</v>
      </c>
      <c r="P14" t="s">
        <v>279</v>
      </c>
      <c r="Q14" t="s">
        <v>279</v>
      </c>
      <c r="R14" t="s">
        <v>315</v>
      </c>
      <c r="S14">
        <v>1</v>
      </c>
      <c r="T14" t="s">
        <v>345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1</v>
      </c>
      <c r="AI14" t="str">
        <f>HYPERLINK("file:////Users/hendrikweichel/projects/ReMeDi/remedi/Tests/test_results/paperNLP4Climate/extraction_scope3_only/tables_pipe_1/found_one_swedbank_EN_2019.pdf_Scope 3.xlsx", "Open eval excel")</f>
        <v>Open eval excel</v>
      </c>
      <c r="AJ14" t="s">
        <v>387</v>
      </c>
    </row>
    <row r="15" spans="1:36" x14ac:dyDescent="0.2">
      <c r="A15">
        <v>466</v>
      </c>
      <c r="B15" t="s">
        <v>48</v>
      </c>
      <c r="C15">
        <v>2020</v>
      </c>
      <c r="D15" t="s">
        <v>90</v>
      </c>
      <c r="E15" t="s">
        <v>118</v>
      </c>
      <c r="F15" t="s">
        <v>132</v>
      </c>
      <c r="G15">
        <v>222</v>
      </c>
      <c r="H15" t="s">
        <v>89</v>
      </c>
      <c r="I15">
        <v>206</v>
      </c>
      <c r="J15" t="s">
        <v>47</v>
      </c>
      <c r="K15" t="s">
        <v>206</v>
      </c>
      <c r="L15" t="s">
        <v>206</v>
      </c>
      <c r="M15" t="s">
        <v>131</v>
      </c>
      <c r="N15" t="s">
        <v>247</v>
      </c>
      <c r="O15" t="s">
        <v>250</v>
      </c>
      <c r="P15" t="s">
        <v>279</v>
      </c>
      <c r="Q15" t="s">
        <v>279</v>
      </c>
      <c r="R15" t="s">
        <v>315</v>
      </c>
      <c r="S15">
        <v>1</v>
      </c>
      <c r="T15" t="s">
        <v>346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1</v>
      </c>
      <c r="AI15" t="str">
        <f>HYPERLINK("file:////Users/hendrikweichel/projects/ReMeDi/remedi/Tests/test_results/paperNLP4Climate/extraction_scope3_only/tables_pipe_1/found_one_swedbank_EN_2020.pdf_Scope 3.xlsx", "Open eval excel")</f>
        <v>Open eval excel</v>
      </c>
      <c r="AJ15" t="s">
        <v>388</v>
      </c>
    </row>
    <row r="16" spans="1:36" x14ac:dyDescent="0.2">
      <c r="A16">
        <v>467</v>
      </c>
      <c r="B16" t="s">
        <v>49</v>
      </c>
      <c r="C16">
        <v>2021</v>
      </c>
      <c r="D16" t="s">
        <v>91</v>
      </c>
      <c r="E16" t="s">
        <v>118</v>
      </c>
      <c r="F16" t="s">
        <v>133</v>
      </c>
      <c r="G16">
        <v>219</v>
      </c>
      <c r="H16" t="s">
        <v>90</v>
      </c>
      <c r="I16">
        <v>222</v>
      </c>
      <c r="J16" t="s">
        <v>48</v>
      </c>
      <c r="K16" t="s">
        <v>207</v>
      </c>
      <c r="L16" t="s">
        <v>206</v>
      </c>
      <c r="M16" t="s">
        <v>132</v>
      </c>
      <c r="N16" t="s">
        <v>250</v>
      </c>
      <c r="O16" t="s">
        <v>251</v>
      </c>
      <c r="P16" t="s">
        <v>279</v>
      </c>
      <c r="Q16" t="s">
        <v>279</v>
      </c>
      <c r="R16" t="s">
        <v>316</v>
      </c>
      <c r="S16">
        <v>1</v>
      </c>
      <c r="T16" t="s">
        <v>347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 t="str">
        <f>HYPERLINK("file:////Users/hendrikweichel/projects/ReMeDi/remedi/Tests/test_results/paperNLP4Climate/extraction_scope3_only/tables_pipe_1/found_one_swedbank_EN_2021.pdf_Scope 3.xlsx", "Open eval excel")</f>
        <v>Open eval excel</v>
      </c>
      <c r="AJ16" t="s">
        <v>389</v>
      </c>
    </row>
    <row r="17" spans="1:36" x14ac:dyDescent="0.2">
      <c r="A17">
        <v>468</v>
      </c>
      <c r="B17" t="s">
        <v>50</v>
      </c>
      <c r="C17">
        <v>2022</v>
      </c>
      <c r="D17" t="s">
        <v>92</v>
      </c>
      <c r="E17" t="s">
        <v>118</v>
      </c>
      <c r="F17" t="s">
        <v>134</v>
      </c>
      <c r="G17">
        <v>218</v>
      </c>
      <c r="H17" t="s">
        <v>91</v>
      </c>
      <c r="I17">
        <v>219</v>
      </c>
      <c r="J17" t="s">
        <v>49</v>
      </c>
      <c r="K17" t="s">
        <v>208</v>
      </c>
      <c r="L17" t="s">
        <v>207</v>
      </c>
      <c r="M17" t="s">
        <v>133</v>
      </c>
      <c r="N17" t="s">
        <v>251</v>
      </c>
      <c r="O17" t="s">
        <v>252</v>
      </c>
      <c r="P17" t="s">
        <v>279</v>
      </c>
      <c r="Q17" t="s">
        <v>279</v>
      </c>
      <c r="R17" t="s">
        <v>317</v>
      </c>
      <c r="S17">
        <v>1</v>
      </c>
      <c r="T17" t="s">
        <v>348</v>
      </c>
      <c r="U17">
        <v>1</v>
      </c>
      <c r="V17">
        <v>1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1</v>
      </c>
      <c r="AI17" t="str">
        <f>HYPERLINK("file:////Users/hendrikweichel/projects/ReMeDi/remedi/Tests/test_results/paperNLP4Climate/extraction_scope3_only/tables_pipe_1/found_one_swedbank_EN_2022.pdf_Scope 3.xlsx", "Open eval excel")</f>
        <v>Open eval excel</v>
      </c>
      <c r="AJ17" t="s">
        <v>390</v>
      </c>
    </row>
    <row r="18" spans="1:36" x14ac:dyDescent="0.2">
      <c r="A18">
        <v>469</v>
      </c>
      <c r="B18" t="s">
        <v>51</v>
      </c>
      <c r="C18">
        <v>2023</v>
      </c>
      <c r="D18" t="s">
        <v>93</v>
      </c>
      <c r="E18" t="s">
        <v>118</v>
      </c>
      <c r="F18" t="s">
        <v>135</v>
      </c>
      <c r="G18">
        <v>250</v>
      </c>
      <c r="H18" t="s">
        <v>92</v>
      </c>
      <c r="I18">
        <v>218</v>
      </c>
      <c r="J18" t="s">
        <v>50</v>
      </c>
      <c r="K18" t="s">
        <v>209</v>
      </c>
      <c r="L18" t="s">
        <v>208</v>
      </c>
      <c r="M18" t="s">
        <v>134</v>
      </c>
      <c r="N18" t="s">
        <v>252</v>
      </c>
      <c r="O18" t="s">
        <v>268</v>
      </c>
      <c r="P18" t="s">
        <v>279</v>
      </c>
      <c r="Q18" t="s">
        <v>299</v>
      </c>
      <c r="R18" t="s">
        <v>318</v>
      </c>
      <c r="S18">
        <v>1</v>
      </c>
      <c r="T18" t="s">
        <v>349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 t="str">
        <f>HYPERLINK("file:////Users/hendrikweichel/projects/ReMeDi/remedi/Tests/test_results/paperNLP4Climate/extraction_scope3_only/tables_pipe_1/found_one_swedbank_EN_2023.pdf_Scope 3.xlsx", "Open eval excel")</f>
        <v>Open eval excel</v>
      </c>
      <c r="AJ18" t="s">
        <v>391</v>
      </c>
    </row>
    <row r="19" spans="1:36" x14ac:dyDescent="0.2">
      <c r="A19">
        <v>471</v>
      </c>
      <c r="B19" t="s">
        <v>52</v>
      </c>
      <c r="C19">
        <v>2019</v>
      </c>
      <c r="D19" t="s">
        <v>94</v>
      </c>
      <c r="E19" t="s">
        <v>118</v>
      </c>
      <c r="F19" t="s">
        <v>136</v>
      </c>
      <c r="G19">
        <v>97</v>
      </c>
      <c r="H19" t="s">
        <v>166</v>
      </c>
      <c r="I19">
        <v>97</v>
      </c>
      <c r="J19" t="s">
        <v>185</v>
      </c>
      <c r="K19" t="s">
        <v>210</v>
      </c>
      <c r="L19" t="s">
        <v>224</v>
      </c>
      <c r="M19" t="s">
        <v>136</v>
      </c>
      <c r="N19" t="s">
        <v>254</v>
      </c>
      <c r="O19" t="s">
        <v>269</v>
      </c>
      <c r="P19" t="s">
        <v>280</v>
      </c>
      <c r="Q19" t="s">
        <v>280</v>
      </c>
      <c r="R19" t="s">
        <v>319</v>
      </c>
      <c r="S19">
        <v>1</v>
      </c>
      <c r="T19" t="s">
        <v>350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 t="str">
        <f>HYPERLINK("file:////Users/hendrikweichel/projects/ReMeDi/remedi/Tests/test_results/paperNLP4Climate/extraction_scope3_only/tables_pipe_1/found_one_ubs_group_ag_EN_2019.pdf_Scope 3.xlsx", "Open eval excel")</f>
        <v>Open eval excel</v>
      </c>
      <c r="AJ19" t="s">
        <v>392</v>
      </c>
    </row>
    <row r="20" spans="1:36" x14ac:dyDescent="0.2">
      <c r="A20">
        <v>473</v>
      </c>
      <c r="B20" t="s">
        <v>53</v>
      </c>
      <c r="C20">
        <v>2021</v>
      </c>
      <c r="D20" t="s">
        <v>95</v>
      </c>
      <c r="E20" t="s">
        <v>118</v>
      </c>
      <c r="F20" t="s">
        <v>137</v>
      </c>
      <c r="G20">
        <v>111</v>
      </c>
      <c r="H20" t="s">
        <v>167</v>
      </c>
      <c r="I20">
        <v>78</v>
      </c>
      <c r="J20" t="s">
        <v>186</v>
      </c>
      <c r="K20" t="s">
        <v>211</v>
      </c>
      <c r="L20" t="s">
        <v>211</v>
      </c>
      <c r="M20" t="s">
        <v>235</v>
      </c>
      <c r="N20" t="s">
        <v>255</v>
      </c>
      <c r="O20" t="s">
        <v>256</v>
      </c>
      <c r="P20" t="s">
        <v>281</v>
      </c>
      <c r="Q20" t="s">
        <v>282</v>
      </c>
      <c r="R20" t="s">
        <v>320</v>
      </c>
      <c r="S20">
        <v>1</v>
      </c>
      <c r="T20" t="s">
        <v>351</v>
      </c>
      <c r="U20">
        <v>1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1</v>
      </c>
      <c r="AI20" t="str">
        <f>HYPERLINK("file:////Users/hendrikweichel/projects/ReMeDi/remedi/Tests/test_results/paperNLP4Climate/extraction_scope3_only/tables_pipe_1/found_one_ubs_group_ag_EN_2021.pdf_Scope 3.xlsx", "Open eval excel")</f>
        <v>Open eval excel</v>
      </c>
      <c r="AJ20" t="s">
        <v>393</v>
      </c>
    </row>
    <row r="21" spans="1:36" x14ac:dyDescent="0.2">
      <c r="A21">
        <v>474</v>
      </c>
      <c r="B21" t="s">
        <v>54</v>
      </c>
      <c r="C21">
        <v>2022</v>
      </c>
      <c r="D21" t="s">
        <v>96</v>
      </c>
      <c r="E21" t="s">
        <v>118</v>
      </c>
      <c r="F21" t="s">
        <v>138</v>
      </c>
      <c r="G21">
        <v>125</v>
      </c>
      <c r="H21" t="s">
        <v>95</v>
      </c>
      <c r="I21">
        <v>111</v>
      </c>
      <c r="J21" t="s">
        <v>53</v>
      </c>
      <c r="K21" t="s">
        <v>212</v>
      </c>
      <c r="L21" t="s">
        <v>211</v>
      </c>
      <c r="M21" t="s">
        <v>137</v>
      </c>
      <c r="N21" t="s">
        <v>256</v>
      </c>
      <c r="O21" t="s">
        <v>266</v>
      </c>
      <c r="P21" t="s">
        <v>282</v>
      </c>
      <c r="Q21" t="s">
        <v>300</v>
      </c>
      <c r="R21" t="s">
        <v>321</v>
      </c>
      <c r="S21">
        <v>1</v>
      </c>
      <c r="T21" t="s">
        <v>352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 t="str">
        <f>HYPERLINK("file:////Users/hendrikweichel/projects/ReMeDi/remedi/Tests/test_results/paperNLP4Climate/extraction_scope3_only/tables_pipe_1/found_one_ubs_group_ag_EN_2022.pdf_Scope 3.xlsx", "Open eval excel")</f>
        <v>Open eval excel</v>
      </c>
      <c r="AJ21" t="s">
        <v>394</v>
      </c>
    </row>
    <row r="22" spans="1:36" x14ac:dyDescent="0.2">
      <c r="A22">
        <v>449</v>
      </c>
      <c r="B22" t="s">
        <v>55</v>
      </c>
      <c r="C22">
        <v>2019</v>
      </c>
      <c r="D22" t="s">
        <v>431</v>
      </c>
      <c r="E22" t="s">
        <v>118</v>
      </c>
      <c r="F22" t="s">
        <v>139</v>
      </c>
      <c r="G22">
        <v>133</v>
      </c>
      <c r="H22" t="s">
        <v>168</v>
      </c>
      <c r="I22">
        <v>133</v>
      </c>
      <c r="J22" t="s">
        <v>187</v>
      </c>
      <c r="K22" t="s">
        <v>200</v>
      </c>
      <c r="L22" t="s">
        <v>225</v>
      </c>
      <c r="M22" t="s">
        <v>236</v>
      </c>
      <c r="N22" t="s">
        <v>257</v>
      </c>
      <c r="O22" t="s">
        <v>248</v>
      </c>
      <c r="P22" t="s">
        <v>274</v>
      </c>
      <c r="Q22" t="s">
        <v>274</v>
      </c>
      <c r="R22" t="s">
        <v>309</v>
      </c>
      <c r="S22">
        <v>2</v>
      </c>
      <c r="T22" t="s">
        <v>353</v>
      </c>
      <c r="U22">
        <v>1</v>
      </c>
      <c r="V22">
        <v>0.5</v>
      </c>
      <c r="W22">
        <v>0</v>
      </c>
      <c r="X22">
        <v>0</v>
      </c>
      <c r="Y22">
        <v>0</v>
      </c>
      <c r="Z22">
        <v>2.2023736693992411E-4</v>
      </c>
      <c r="AA22">
        <v>1</v>
      </c>
      <c r="AB22">
        <v>0.5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 t="str">
        <f>HYPERLINK("file:////Users/hendrikweichel/projects/ReMeDi/remedi/Tests/test_results/paperNLP4Climate/extraction_scope3_only/tables_pipe_1/found_multiple_raiffeisen_bank_international_EN_2019.pdf_Scope 3.xlsx", "Open eval excel")</f>
        <v>Open eval excel</v>
      </c>
      <c r="AJ22" t="s">
        <v>395</v>
      </c>
    </row>
    <row r="23" spans="1:36" x14ac:dyDescent="0.2">
      <c r="A23">
        <v>438</v>
      </c>
      <c r="B23" t="s">
        <v>56</v>
      </c>
      <c r="C23">
        <v>2022</v>
      </c>
      <c r="D23" t="s">
        <v>97</v>
      </c>
      <c r="E23" t="s">
        <v>118</v>
      </c>
      <c r="F23" t="s">
        <v>140</v>
      </c>
      <c r="G23">
        <v>58</v>
      </c>
      <c r="H23" t="s">
        <v>169</v>
      </c>
      <c r="I23">
        <v>61</v>
      </c>
      <c r="J23" t="s">
        <v>188</v>
      </c>
      <c r="K23" t="s">
        <v>206</v>
      </c>
      <c r="L23" t="s">
        <v>226</v>
      </c>
      <c r="M23" t="s">
        <v>237</v>
      </c>
      <c r="N23" t="s">
        <v>258</v>
      </c>
      <c r="O23" t="s">
        <v>252</v>
      </c>
      <c r="P23" t="s">
        <v>283</v>
      </c>
      <c r="Q23" t="s">
        <v>283</v>
      </c>
      <c r="R23" t="s">
        <v>315</v>
      </c>
      <c r="S23">
        <v>1</v>
      </c>
      <c r="T23" t="s">
        <v>354</v>
      </c>
      <c r="U23">
        <v>1</v>
      </c>
      <c r="V23">
        <v>1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 t="str">
        <f>HYPERLINK("file:////Users/hendrikweichel/projects/ReMeDi/remedi/Tests/test_results/paperNLP4Climate/extraction_scope3_only/tables_pipe_1/found_one_kbc_group_EN_2022.pdf_Scope 3.xlsx", "Open eval excel")</f>
        <v>Open eval excel</v>
      </c>
      <c r="AJ23" t="s">
        <v>396</v>
      </c>
    </row>
    <row r="24" spans="1:36" x14ac:dyDescent="0.2">
      <c r="A24">
        <v>435</v>
      </c>
      <c r="B24" t="s">
        <v>57</v>
      </c>
      <c r="C24">
        <v>2019</v>
      </c>
      <c r="D24" t="s">
        <v>98</v>
      </c>
      <c r="E24" t="s">
        <v>118</v>
      </c>
      <c r="F24" t="s">
        <v>141</v>
      </c>
      <c r="G24">
        <v>61</v>
      </c>
      <c r="H24" t="s">
        <v>170</v>
      </c>
      <c r="I24">
        <v>51</v>
      </c>
      <c r="J24" t="s">
        <v>189</v>
      </c>
      <c r="K24" t="s">
        <v>205</v>
      </c>
      <c r="L24" t="s">
        <v>205</v>
      </c>
      <c r="M24" t="s">
        <v>238</v>
      </c>
      <c r="N24" t="s">
        <v>253</v>
      </c>
      <c r="O24" t="s">
        <v>247</v>
      </c>
      <c r="P24" t="s">
        <v>284</v>
      </c>
      <c r="Q24" t="s">
        <v>301</v>
      </c>
      <c r="R24" t="s">
        <v>314</v>
      </c>
      <c r="S24">
        <v>1</v>
      </c>
      <c r="T24" t="s">
        <v>355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1</v>
      </c>
      <c r="AI24" t="str">
        <f>HYPERLINK("file:////Users/hendrikweichel/projects/ReMeDi/remedi/Tests/test_results/paperNLP4Climate/extraction_scope3_only/tables_pipe_1/found_one_kbc_group_EN_2019.pdf_Scope 3.xlsx", "Open eval excel")</f>
        <v>Open eval excel</v>
      </c>
      <c r="AJ24" t="s">
        <v>397</v>
      </c>
    </row>
    <row r="25" spans="1:36" x14ac:dyDescent="0.2">
      <c r="A25">
        <v>424</v>
      </c>
      <c r="B25" t="s">
        <v>58</v>
      </c>
      <c r="C25">
        <v>2023</v>
      </c>
      <c r="D25" t="s">
        <v>99</v>
      </c>
      <c r="E25" t="s">
        <v>118</v>
      </c>
      <c r="F25" t="s">
        <v>142</v>
      </c>
      <c r="G25">
        <v>72</v>
      </c>
      <c r="H25" t="s">
        <v>171</v>
      </c>
      <c r="I25">
        <v>348</v>
      </c>
      <c r="J25" t="s">
        <v>190</v>
      </c>
      <c r="K25" t="s">
        <v>207</v>
      </c>
      <c r="L25" t="s">
        <v>217</v>
      </c>
      <c r="M25" t="s">
        <v>239</v>
      </c>
      <c r="N25" t="s">
        <v>252</v>
      </c>
      <c r="O25" t="s">
        <v>268</v>
      </c>
      <c r="P25" t="s">
        <v>285</v>
      </c>
      <c r="Q25" t="s">
        <v>302</v>
      </c>
      <c r="R25" t="s">
        <v>316</v>
      </c>
      <c r="S25">
        <v>1</v>
      </c>
      <c r="T25" t="s">
        <v>356</v>
      </c>
      <c r="U25">
        <v>1</v>
      </c>
      <c r="V25">
        <v>1</v>
      </c>
      <c r="W25">
        <v>0</v>
      </c>
      <c r="X25">
        <v>1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1</v>
      </c>
      <c r="AI25" t="str">
        <f>HYPERLINK("file:////Users/hendrikweichel/projects/ReMeDi/remedi/Tests/test_results/paperNLP4Climate/extraction_scope3_only/tables_pipe_1/found_one_dnb_asa_bank_EN_2023.pdf_Scope 3.xlsx", "Open eval excel")</f>
        <v>Open eval excel</v>
      </c>
      <c r="AJ25" t="s">
        <v>398</v>
      </c>
    </row>
    <row r="26" spans="1:36" x14ac:dyDescent="0.2">
      <c r="A26">
        <v>376</v>
      </c>
      <c r="B26" t="s">
        <v>59</v>
      </c>
      <c r="C26">
        <v>2020</v>
      </c>
      <c r="D26" t="s">
        <v>100</v>
      </c>
      <c r="E26" t="s">
        <v>118</v>
      </c>
      <c r="F26" t="s">
        <v>143</v>
      </c>
      <c r="G26">
        <v>43</v>
      </c>
      <c r="H26" t="s">
        <v>88</v>
      </c>
      <c r="I26">
        <v>29</v>
      </c>
      <c r="J26" t="s">
        <v>46</v>
      </c>
      <c r="K26" t="s">
        <v>205</v>
      </c>
      <c r="L26" t="s">
        <v>205</v>
      </c>
      <c r="M26" t="s">
        <v>130</v>
      </c>
      <c r="N26" t="s">
        <v>247</v>
      </c>
      <c r="O26" t="s">
        <v>250</v>
      </c>
      <c r="P26" t="s">
        <v>286</v>
      </c>
      <c r="Q26" t="s">
        <v>287</v>
      </c>
      <c r="R26" t="s">
        <v>314</v>
      </c>
      <c r="S26">
        <v>1</v>
      </c>
      <c r="T26" t="s">
        <v>357</v>
      </c>
      <c r="U26">
        <v>1</v>
      </c>
      <c r="V26">
        <v>1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1</v>
      </c>
      <c r="AI26" t="str">
        <f>HYPERLINK("file:////Users/hendrikweichel/projects/ReMeDi/remedi/Tests/test_results/paperNLP4Climate/extraction_scope3_only/tables_pipe_1/found_one_banco_sabadell_EN_2020.pdf_Scope 3.xlsx", "Open eval excel")</f>
        <v>Open eval excel</v>
      </c>
      <c r="AJ26" t="s">
        <v>399</v>
      </c>
    </row>
    <row r="27" spans="1:36" x14ac:dyDescent="0.2">
      <c r="A27">
        <v>377</v>
      </c>
      <c r="B27" t="s">
        <v>60</v>
      </c>
      <c r="C27">
        <v>2021</v>
      </c>
      <c r="D27" t="s">
        <v>101</v>
      </c>
      <c r="E27" t="s">
        <v>118</v>
      </c>
      <c r="F27" t="s">
        <v>144</v>
      </c>
      <c r="G27">
        <v>23</v>
      </c>
      <c r="H27" t="s">
        <v>100</v>
      </c>
      <c r="I27">
        <v>43</v>
      </c>
      <c r="J27" t="s">
        <v>59</v>
      </c>
      <c r="K27" t="s">
        <v>205</v>
      </c>
      <c r="L27" t="s">
        <v>205</v>
      </c>
      <c r="M27" t="s">
        <v>143</v>
      </c>
      <c r="N27" t="s">
        <v>250</v>
      </c>
      <c r="O27" t="s">
        <v>251</v>
      </c>
      <c r="P27" t="s">
        <v>287</v>
      </c>
      <c r="Q27" t="s">
        <v>287</v>
      </c>
      <c r="R27" t="s">
        <v>314</v>
      </c>
      <c r="S27">
        <v>1</v>
      </c>
      <c r="T27" t="s">
        <v>358</v>
      </c>
      <c r="U27">
        <v>1</v>
      </c>
      <c r="V27">
        <v>1</v>
      </c>
      <c r="W27">
        <v>0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 t="str">
        <f>HYPERLINK("file:////Users/hendrikweichel/projects/ReMeDi/remedi/Tests/test_results/paperNLP4Climate/extraction_scope3_only/tables_pipe_1/found_one_banco_sabadell_EN_2021.pdf_Scope 3.xlsx", "Open eval excel")</f>
        <v>Open eval excel</v>
      </c>
      <c r="AJ27" t="s">
        <v>400</v>
      </c>
    </row>
    <row r="28" spans="1:36" x14ac:dyDescent="0.2">
      <c r="A28">
        <v>379</v>
      </c>
      <c r="B28" t="s">
        <v>61</v>
      </c>
      <c r="C28">
        <v>2023</v>
      </c>
      <c r="D28" t="s">
        <v>102</v>
      </c>
      <c r="E28" t="s">
        <v>118</v>
      </c>
      <c r="F28" t="s">
        <v>145</v>
      </c>
      <c r="G28">
        <v>65</v>
      </c>
      <c r="H28" t="s">
        <v>172</v>
      </c>
      <c r="I28">
        <v>34</v>
      </c>
      <c r="J28" t="s">
        <v>191</v>
      </c>
      <c r="K28" t="s">
        <v>213</v>
      </c>
      <c r="L28" t="s">
        <v>227</v>
      </c>
      <c r="M28" t="s">
        <v>240</v>
      </c>
      <c r="N28" t="s">
        <v>259</v>
      </c>
      <c r="O28" t="s">
        <v>270</v>
      </c>
      <c r="P28" t="s">
        <v>287</v>
      </c>
      <c r="Q28" t="s">
        <v>303</v>
      </c>
      <c r="R28" t="s">
        <v>322</v>
      </c>
      <c r="S28">
        <v>2</v>
      </c>
      <c r="T28" t="s">
        <v>359</v>
      </c>
      <c r="U28">
        <v>1</v>
      </c>
      <c r="V28">
        <v>0.5</v>
      </c>
      <c r="W28">
        <v>0</v>
      </c>
      <c r="X28">
        <v>0</v>
      </c>
      <c r="Y28">
        <v>0</v>
      </c>
      <c r="Z28">
        <v>0</v>
      </c>
      <c r="AA28">
        <v>1</v>
      </c>
      <c r="AB28">
        <v>0.5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 t="str">
        <f>HYPERLINK("file:////Users/hendrikweichel/projects/ReMeDi/remedi/Tests/test_results/paperNLP4Climate/extraction_scope3_only/tables_pipe_1/found_multiple_banco_sabadell_EN_2023.pdf_Scope 3.xlsx", "Open eval excel")</f>
        <v>Open eval excel</v>
      </c>
      <c r="AJ28" t="s">
        <v>401</v>
      </c>
    </row>
    <row r="29" spans="1:36" x14ac:dyDescent="0.2">
      <c r="A29">
        <v>393</v>
      </c>
      <c r="B29" t="s">
        <v>62</v>
      </c>
      <c r="C29">
        <v>2022</v>
      </c>
      <c r="D29" t="s">
        <v>103</v>
      </c>
      <c r="E29" t="s">
        <v>118</v>
      </c>
      <c r="F29" t="s">
        <v>146</v>
      </c>
      <c r="G29">
        <v>273</v>
      </c>
      <c r="H29" t="s">
        <v>173</v>
      </c>
      <c r="I29">
        <v>124</v>
      </c>
      <c r="J29" t="s">
        <v>192</v>
      </c>
      <c r="K29" t="s">
        <v>204</v>
      </c>
      <c r="L29" t="s">
        <v>203</v>
      </c>
      <c r="M29" t="s">
        <v>241</v>
      </c>
      <c r="N29" t="s">
        <v>251</v>
      </c>
      <c r="O29" t="s">
        <v>252</v>
      </c>
      <c r="P29" t="s">
        <v>288</v>
      </c>
      <c r="Q29" t="s">
        <v>288</v>
      </c>
      <c r="R29" t="s">
        <v>313</v>
      </c>
      <c r="S29">
        <v>1</v>
      </c>
      <c r="T29" t="s">
        <v>360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 t="str">
        <f>HYPERLINK("file:////Users/hendrikweichel/projects/ReMeDi/remedi/Tests/test_results/paperNLP4Climate/extraction_scope3_only/tables_pipe_1/found_one_bbva_EN_2022.pdf_Scope 3.xlsx", "Open eval excel")</f>
        <v>Open eval excel</v>
      </c>
      <c r="AJ29" t="s">
        <v>402</v>
      </c>
    </row>
    <row r="30" spans="1:36" x14ac:dyDescent="0.2">
      <c r="A30">
        <v>394</v>
      </c>
      <c r="B30" t="s">
        <v>63</v>
      </c>
      <c r="C30">
        <v>2023</v>
      </c>
      <c r="D30" t="s">
        <v>104</v>
      </c>
      <c r="E30" t="s">
        <v>118</v>
      </c>
      <c r="F30" t="s">
        <v>147</v>
      </c>
      <c r="G30">
        <v>209</v>
      </c>
      <c r="H30" t="s">
        <v>103</v>
      </c>
      <c r="I30">
        <v>273</v>
      </c>
      <c r="J30" t="s">
        <v>62</v>
      </c>
      <c r="K30" t="s">
        <v>214</v>
      </c>
      <c r="L30" t="s">
        <v>204</v>
      </c>
      <c r="M30" t="s">
        <v>146</v>
      </c>
      <c r="N30" t="s">
        <v>252</v>
      </c>
      <c r="O30" t="s">
        <v>268</v>
      </c>
      <c r="P30" t="s">
        <v>288</v>
      </c>
      <c r="Q30" t="s">
        <v>288</v>
      </c>
      <c r="R30" t="s">
        <v>323</v>
      </c>
      <c r="S30">
        <v>1</v>
      </c>
      <c r="T30" t="s">
        <v>361</v>
      </c>
      <c r="U30">
        <v>1</v>
      </c>
      <c r="V30">
        <v>1</v>
      </c>
      <c r="W30">
        <v>0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1</v>
      </c>
      <c r="AI30" t="str">
        <f>HYPERLINK("file:////Users/hendrikweichel/projects/ReMeDi/remedi/Tests/test_results/paperNLP4Climate/extraction_scope3_only/tables_pipe_1/found_one_bbva_EN_2023.pdf_Scope 3.xlsx", "Open eval excel")</f>
        <v>Open eval excel</v>
      </c>
      <c r="AJ30" t="s">
        <v>403</v>
      </c>
    </row>
    <row r="31" spans="1:36" x14ac:dyDescent="0.2">
      <c r="A31">
        <v>396</v>
      </c>
      <c r="B31" t="s">
        <v>64</v>
      </c>
      <c r="C31">
        <v>2019</v>
      </c>
      <c r="D31" t="s">
        <v>105</v>
      </c>
      <c r="E31" t="s">
        <v>118</v>
      </c>
      <c r="F31" t="s">
        <v>148</v>
      </c>
      <c r="G31">
        <v>44</v>
      </c>
      <c r="H31" t="s">
        <v>174</v>
      </c>
      <c r="I31">
        <v>42</v>
      </c>
      <c r="J31" t="s">
        <v>193</v>
      </c>
      <c r="K31" t="s">
        <v>215</v>
      </c>
      <c r="L31" t="s">
        <v>228</v>
      </c>
      <c r="M31" t="s">
        <v>242</v>
      </c>
      <c r="N31" t="s">
        <v>253</v>
      </c>
      <c r="O31" t="s">
        <v>247</v>
      </c>
      <c r="P31" t="s">
        <v>289</v>
      </c>
      <c r="Q31" t="s">
        <v>300</v>
      </c>
      <c r="R31" t="s">
        <v>324</v>
      </c>
      <c r="S31">
        <v>1</v>
      </c>
      <c r="T31" t="s">
        <v>362</v>
      </c>
      <c r="U31">
        <v>1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1</v>
      </c>
      <c r="AI31" t="str">
        <f>HYPERLINK("file:////Users/hendrikweichel/projects/ReMeDi/remedi/Tests/test_results/paperNLP4Climate/extraction_scope3_only/tables_pipe_1/found_one_belfius_bank_EN_2019.pdf_Scope 3.xlsx", "Open eval excel")</f>
        <v>Open eval excel</v>
      </c>
      <c r="AJ31" t="s">
        <v>404</v>
      </c>
    </row>
    <row r="32" spans="1:36" x14ac:dyDescent="0.2">
      <c r="A32">
        <v>397</v>
      </c>
      <c r="B32" t="s">
        <v>65</v>
      </c>
      <c r="C32">
        <v>2020</v>
      </c>
      <c r="D32" t="s">
        <v>106</v>
      </c>
      <c r="E32" t="s">
        <v>118</v>
      </c>
      <c r="F32" t="s">
        <v>149</v>
      </c>
      <c r="G32">
        <v>30</v>
      </c>
      <c r="H32" t="s">
        <v>105</v>
      </c>
      <c r="I32">
        <v>44</v>
      </c>
      <c r="J32" t="s">
        <v>64</v>
      </c>
      <c r="K32" t="s">
        <v>216</v>
      </c>
      <c r="L32" t="s">
        <v>215</v>
      </c>
      <c r="M32" t="s">
        <v>148</v>
      </c>
      <c r="N32" t="s">
        <v>247</v>
      </c>
      <c r="O32" t="s">
        <v>250</v>
      </c>
      <c r="P32" t="s">
        <v>289</v>
      </c>
      <c r="Q32" t="s">
        <v>289</v>
      </c>
      <c r="R32" t="s">
        <v>325</v>
      </c>
      <c r="S32">
        <v>1</v>
      </c>
      <c r="T32" t="s">
        <v>363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1</v>
      </c>
      <c r="AI32" t="str">
        <f>HYPERLINK("file:////Users/hendrikweichel/projects/ReMeDi/remedi/Tests/test_results/paperNLP4Climate/extraction_scope3_only/tables_pipe_1/found_one_belfius_bank_EN_2020.pdf_Scope 3.xlsx", "Open eval excel")</f>
        <v>Open eval excel</v>
      </c>
      <c r="AJ32" t="s">
        <v>405</v>
      </c>
    </row>
    <row r="33" spans="1:36" x14ac:dyDescent="0.2">
      <c r="A33">
        <v>398</v>
      </c>
      <c r="B33" t="s">
        <v>66</v>
      </c>
      <c r="C33">
        <v>2021</v>
      </c>
      <c r="D33" t="s">
        <v>107</v>
      </c>
      <c r="E33" t="s">
        <v>118</v>
      </c>
      <c r="F33" t="s">
        <v>150</v>
      </c>
      <c r="G33">
        <v>63</v>
      </c>
      <c r="H33" t="s">
        <v>106</v>
      </c>
      <c r="I33">
        <v>30</v>
      </c>
      <c r="J33" t="s">
        <v>65</v>
      </c>
      <c r="K33" t="s">
        <v>216</v>
      </c>
      <c r="L33" t="s">
        <v>216</v>
      </c>
      <c r="M33" t="s">
        <v>149</v>
      </c>
      <c r="N33" t="s">
        <v>250</v>
      </c>
      <c r="O33" t="s">
        <v>251</v>
      </c>
      <c r="P33" t="s">
        <v>289</v>
      </c>
      <c r="Q33" t="s">
        <v>289</v>
      </c>
      <c r="R33" t="s">
        <v>325</v>
      </c>
      <c r="S33">
        <v>1</v>
      </c>
      <c r="T33" t="s">
        <v>364</v>
      </c>
      <c r="U33">
        <v>1</v>
      </c>
      <c r="V33">
        <v>1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1</v>
      </c>
      <c r="AI33" t="str">
        <f>HYPERLINK("file:////Users/hendrikweichel/projects/ReMeDi/remedi/Tests/test_results/paperNLP4Climate/extraction_scope3_only/tables_pipe_1/found_one_belfius_bank_EN_2021.pdf_Scope 3.xlsx", "Open eval excel")</f>
        <v>Open eval excel</v>
      </c>
      <c r="AJ33" t="s">
        <v>406</v>
      </c>
    </row>
    <row r="34" spans="1:36" x14ac:dyDescent="0.2">
      <c r="A34">
        <v>400</v>
      </c>
      <c r="B34" t="s">
        <v>67</v>
      </c>
      <c r="C34">
        <v>2023</v>
      </c>
      <c r="D34" t="s">
        <v>108</v>
      </c>
      <c r="E34" t="s">
        <v>118</v>
      </c>
      <c r="F34" t="s">
        <v>151</v>
      </c>
      <c r="G34">
        <v>78</v>
      </c>
      <c r="H34" t="s">
        <v>175</v>
      </c>
      <c r="I34">
        <v>57</v>
      </c>
      <c r="J34" t="s">
        <v>194</v>
      </c>
      <c r="K34" t="s">
        <v>206</v>
      </c>
      <c r="L34" t="s">
        <v>206</v>
      </c>
      <c r="M34" t="s">
        <v>243</v>
      </c>
      <c r="N34" t="s">
        <v>260</v>
      </c>
      <c r="O34" t="s">
        <v>268</v>
      </c>
      <c r="P34" t="s">
        <v>290</v>
      </c>
      <c r="Q34" t="s">
        <v>304</v>
      </c>
      <c r="R34" t="s">
        <v>315</v>
      </c>
      <c r="S34">
        <v>1</v>
      </c>
      <c r="T34" t="s">
        <v>365</v>
      </c>
      <c r="U34">
        <v>1</v>
      </c>
      <c r="V34">
        <v>1</v>
      </c>
      <c r="W34">
        <v>0</v>
      </c>
      <c r="X34">
        <v>1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 t="str">
        <f>HYPERLINK("file:////Users/hendrikweichel/projects/ReMeDi/remedi/Tests/test_results/paperNLP4Climate/extraction_scope3_only/tables_pipe_1/found_one_belfius_bank_EN_2023.pdf_Scope 3.xlsx", "Open eval excel")</f>
        <v>Open eval excel</v>
      </c>
      <c r="AJ34" t="s">
        <v>407</v>
      </c>
    </row>
    <row r="35" spans="1:36" x14ac:dyDescent="0.2">
      <c r="A35">
        <v>403</v>
      </c>
      <c r="B35" t="s">
        <v>68</v>
      </c>
      <c r="C35">
        <v>2019</v>
      </c>
      <c r="D35" t="s">
        <v>109</v>
      </c>
      <c r="E35" t="s">
        <v>118</v>
      </c>
      <c r="F35" t="s">
        <v>152</v>
      </c>
      <c r="G35">
        <v>129</v>
      </c>
      <c r="H35" t="s">
        <v>176</v>
      </c>
      <c r="I35">
        <v>124</v>
      </c>
      <c r="J35" t="s">
        <v>195</v>
      </c>
      <c r="K35" t="s">
        <v>203</v>
      </c>
      <c r="L35" t="s">
        <v>202</v>
      </c>
      <c r="M35" t="s">
        <v>244</v>
      </c>
      <c r="N35" t="s">
        <v>253</v>
      </c>
      <c r="O35" t="s">
        <v>247</v>
      </c>
      <c r="P35" t="s">
        <v>291</v>
      </c>
      <c r="Q35" t="s">
        <v>291</v>
      </c>
      <c r="R35" t="s">
        <v>312</v>
      </c>
      <c r="S35">
        <v>1</v>
      </c>
      <c r="T35" t="s">
        <v>366</v>
      </c>
      <c r="U35">
        <v>1</v>
      </c>
      <c r="V35">
        <v>1</v>
      </c>
      <c r="W35">
        <v>0</v>
      </c>
      <c r="X35">
        <v>1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1</v>
      </c>
      <c r="AI35" t="str">
        <f>HYPERLINK("file:////Users/hendrikweichel/projects/ReMeDi/remedi/Tests/test_results/paperNLP4Climate/extraction_scope3_only/tables_pipe_1/found_one_bper_group_EN_2019.pdf_Scope 3.xlsx", "Open eval excel")</f>
        <v>Open eval excel</v>
      </c>
      <c r="AJ35" t="s">
        <v>408</v>
      </c>
    </row>
    <row r="36" spans="1:36" x14ac:dyDescent="0.2">
      <c r="A36">
        <v>404</v>
      </c>
      <c r="B36" t="s">
        <v>69</v>
      </c>
      <c r="C36">
        <v>2020</v>
      </c>
      <c r="D36" t="s">
        <v>110</v>
      </c>
      <c r="E36" t="s">
        <v>118</v>
      </c>
      <c r="F36" t="s">
        <v>153</v>
      </c>
      <c r="G36">
        <v>147</v>
      </c>
      <c r="H36" t="s">
        <v>109</v>
      </c>
      <c r="I36">
        <v>129</v>
      </c>
      <c r="J36" t="s">
        <v>68</v>
      </c>
      <c r="K36" t="s">
        <v>217</v>
      </c>
      <c r="L36" t="s">
        <v>203</v>
      </c>
      <c r="M36" t="s">
        <v>152</v>
      </c>
      <c r="N36" t="s">
        <v>247</v>
      </c>
      <c r="O36" t="s">
        <v>250</v>
      </c>
      <c r="P36" t="s">
        <v>291</v>
      </c>
      <c r="Q36" t="s">
        <v>291</v>
      </c>
      <c r="R36" t="s">
        <v>326</v>
      </c>
      <c r="S36">
        <v>1</v>
      </c>
      <c r="T36" t="s">
        <v>367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1</v>
      </c>
      <c r="AI36" t="str">
        <f>HYPERLINK("file:////Users/hendrikweichel/projects/ReMeDi/remedi/Tests/test_results/paperNLP4Climate/extraction_scope3_only/tables_pipe_1/found_one_bper_group_EN_2020.pdf_Scope 3.xlsx", "Open eval excel")</f>
        <v>Open eval excel</v>
      </c>
      <c r="AJ36" t="s">
        <v>409</v>
      </c>
    </row>
    <row r="37" spans="1:36" x14ac:dyDescent="0.2">
      <c r="A37">
        <v>409</v>
      </c>
      <c r="B37" t="s">
        <v>70</v>
      </c>
      <c r="C37">
        <v>2023</v>
      </c>
      <c r="D37" t="s">
        <v>111</v>
      </c>
      <c r="E37" t="s">
        <v>118</v>
      </c>
      <c r="F37" t="s">
        <v>154</v>
      </c>
      <c r="G37">
        <v>27</v>
      </c>
      <c r="H37" t="s">
        <v>177</v>
      </c>
      <c r="I37">
        <v>22</v>
      </c>
      <c r="J37" t="s">
        <v>196</v>
      </c>
      <c r="K37" t="s">
        <v>218</v>
      </c>
      <c r="L37" t="s">
        <v>218</v>
      </c>
      <c r="M37" t="s">
        <v>245</v>
      </c>
      <c r="N37" t="s">
        <v>261</v>
      </c>
      <c r="O37" t="s">
        <v>271</v>
      </c>
      <c r="P37" t="s">
        <v>118</v>
      </c>
      <c r="Q37" t="s">
        <v>118</v>
      </c>
      <c r="R37" t="s">
        <v>327</v>
      </c>
      <c r="S37">
        <v>3</v>
      </c>
      <c r="T37" t="s">
        <v>368</v>
      </c>
      <c r="U37">
        <v>1</v>
      </c>
      <c r="V37">
        <v>0.33333333333333331</v>
      </c>
      <c r="W37">
        <v>0</v>
      </c>
      <c r="X37">
        <v>0</v>
      </c>
      <c r="Y37">
        <v>0</v>
      </c>
      <c r="Z37">
        <v>0</v>
      </c>
      <c r="AA37">
        <v>1</v>
      </c>
      <c r="AB37">
        <v>0.33333333333333331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0</v>
      </c>
      <c r="AI37" t="str">
        <f>HYPERLINK("file:////Users/hendrikweichel/projects/ReMeDi/remedi/Tests/test_results/paperNLP4Climate/extraction_scope3_only/tables_pipe_1/found_multiple_commerzbank_EN_2023.pdf_Scope 3.xlsx", "Open eval excel")</f>
        <v>Open eval excel</v>
      </c>
      <c r="AJ37" t="s">
        <v>410</v>
      </c>
    </row>
    <row r="38" spans="1:36" x14ac:dyDescent="0.2">
      <c r="A38">
        <v>418</v>
      </c>
      <c r="B38" t="s">
        <v>71</v>
      </c>
      <c r="C38">
        <v>2019</v>
      </c>
      <c r="D38" t="s">
        <v>112</v>
      </c>
      <c r="E38" t="s">
        <v>118</v>
      </c>
      <c r="F38" t="s">
        <v>155</v>
      </c>
      <c r="G38">
        <v>76</v>
      </c>
      <c r="H38" t="s">
        <v>178</v>
      </c>
      <c r="I38">
        <v>62</v>
      </c>
      <c r="J38" t="s">
        <v>197</v>
      </c>
      <c r="K38" t="s">
        <v>219</v>
      </c>
      <c r="L38" t="s">
        <v>219</v>
      </c>
      <c r="M38" t="s">
        <v>246</v>
      </c>
      <c r="N38" t="s">
        <v>262</v>
      </c>
      <c r="O38" t="s">
        <v>263</v>
      </c>
      <c r="P38" t="s">
        <v>292</v>
      </c>
      <c r="Q38" t="s">
        <v>292</v>
      </c>
      <c r="R38" t="s">
        <v>328</v>
      </c>
      <c r="S38">
        <v>1</v>
      </c>
      <c r="T38" t="s">
        <v>369</v>
      </c>
      <c r="U38">
        <v>1</v>
      </c>
      <c r="V38">
        <v>1</v>
      </c>
      <c r="W38">
        <v>0</v>
      </c>
      <c r="X38">
        <v>1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 t="str">
        <f>HYPERLINK("file:////Users/hendrikweichel/projects/ReMeDi/remedi/Tests/test_results/paperNLP4Climate/extraction_scope3_only/tables_pipe_1/found_one_deutsche_bank_EN_2019.pdf_Scope 3.xlsx", "Open eval excel")</f>
        <v>Open eval excel</v>
      </c>
      <c r="AJ38" t="s">
        <v>411</v>
      </c>
    </row>
    <row r="39" spans="1:36" x14ac:dyDescent="0.2">
      <c r="A39">
        <v>419</v>
      </c>
      <c r="B39" t="s">
        <v>72</v>
      </c>
      <c r="C39">
        <v>2020</v>
      </c>
      <c r="D39" t="s">
        <v>113</v>
      </c>
      <c r="E39" t="s">
        <v>118</v>
      </c>
      <c r="F39" t="s">
        <v>429</v>
      </c>
      <c r="G39">
        <v>86</v>
      </c>
      <c r="H39" t="s">
        <v>112</v>
      </c>
      <c r="I39">
        <v>76</v>
      </c>
      <c r="J39" t="s">
        <v>71</v>
      </c>
      <c r="K39" t="s">
        <v>219</v>
      </c>
      <c r="L39" t="s">
        <v>219</v>
      </c>
      <c r="M39" t="s">
        <v>155</v>
      </c>
      <c r="N39" t="s">
        <v>263</v>
      </c>
      <c r="O39" t="s">
        <v>430</v>
      </c>
      <c r="P39" t="s">
        <v>292</v>
      </c>
      <c r="Q39" t="s">
        <v>292</v>
      </c>
      <c r="R39" t="s">
        <v>329</v>
      </c>
      <c r="S39">
        <v>2</v>
      </c>
      <c r="T39" t="s">
        <v>370</v>
      </c>
      <c r="U39">
        <v>1</v>
      </c>
      <c r="V39">
        <v>0.5</v>
      </c>
      <c r="W39">
        <v>0</v>
      </c>
      <c r="X39">
        <v>0</v>
      </c>
      <c r="Y39">
        <v>1</v>
      </c>
      <c r="Z39">
        <v>1.761883175754436</v>
      </c>
      <c r="AA39">
        <v>1</v>
      </c>
      <c r="AB39">
        <v>0.5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 t="str">
        <f>HYPERLINK("file:////Users/hendrikweichel/projects/ReMeDi/remedi/Tests/test_results/paperNLP4Climate/extraction_scope3_only/tables_pipe_1/found_multiple_deutsche_bank_EN_2020.pdf_Scope 3.xlsx", "Open eval excel")</f>
        <v>Open eval excel</v>
      </c>
      <c r="AJ39" t="s">
        <v>412</v>
      </c>
    </row>
    <row r="40" spans="1:36" x14ac:dyDescent="0.2">
      <c r="A40">
        <v>420</v>
      </c>
      <c r="B40" t="s">
        <v>73</v>
      </c>
      <c r="C40">
        <v>2021</v>
      </c>
      <c r="D40" t="s">
        <v>114</v>
      </c>
      <c r="E40" t="s">
        <v>118</v>
      </c>
      <c r="F40" t="s">
        <v>156</v>
      </c>
      <c r="G40">
        <v>52</v>
      </c>
      <c r="H40" t="s">
        <v>113</v>
      </c>
      <c r="I40">
        <v>86</v>
      </c>
      <c r="J40" t="s">
        <v>72</v>
      </c>
      <c r="K40" t="s">
        <v>204</v>
      </c>
      <c r="L40" t="s">
        <v>219</v>
      </c>
      <c r="M40" t="s">
        <v>429</v>
      </c>
      <c r="N40" t="s">
        <v>430</v>
      </c>
      <c r="O40" t="s">
        <v>264</v>
      </c>
      <c r="P40" t="s">
        <v>292</v>
      </c>
      <c r="Q40" t="s">
        <v>293</v>
      </c>
      <c r="R40" t="s">
        <v>313</v>
      </c>
      <c r="S40">
        <v>1</v>
      </c>
      <c r="T40" t="s">
        <v>371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 t="str">
        <f>HYPERLINK("file:////Users/hendrikweichel/projects/ReMeDi/remedi/Tests/test_results/paperNLP4Climate/extraction_scope3_only/tables_pipe_1/found_one_deutsche_bank_EN_2021.pdf_Scope 3.xlsx", "Open eval excel")</f>
        <v>Open eval excel</v>
      </c>
      <c r="AJ40" t="s">
        <v>413</v>
      </c>
    </row>
    <row r="41" spans="1:36" x14ac:dyDescent="0.2">
      <c r="A41">
        <v>421</v>
      </c>
      <c r="B41" t="s">
        <v>74</v>
      </c>
      <c r="C41">
        <v>2022</v>
      </c>
      <c r="D41" t="s">
        <v>115</v>
      </c>
      <c r="E41" t="s">
        <v>118</v>
      </c>
      <c r="F41" t="s">
        <v>157</v>
      </c>
      <c r="G41">
        <v>64</v>
      </c>
      <c r="H41" t="s">
        <v>114</v>
      </c>
      <c r="I41">
        <v>52</v>
      </c>
      <c r="J41" t="s">
        <v>73</v>
      </c>
      <c r="K41" t="s">
        <v>220</v>
      </c>
      <c r="L41" t="s">
        <v>204</v>
      </c>
      <c r="M41" t="s">
        <v>156</v>
      </c>
      <c r="N41" t="s">
        <v>264</v>
      </c>
      <c r="O41" t="s">
        <v>265</v>
      </c>
      <c r="P41" t="s">
        <v>293</v>
      </c>
      <c r="Q41" t="s">
        <v>293</v>
      </c>
      <c r="R41" t="s">
        <v>330</v>
      </c>
      <c r="S41">
        <v>1</v>
      </c>
      <c r="T41" t="s">
        <v>372</v>
      </c>
      <c r="U41">
        <v>1</v>
      </c>
      <c r="V41">
        <v>1</v>
      </c>
      <c r="W41">
        <v>0</v>
      </c>
      <c r="X41">
        <v>1</v>
      </c>
      <c r="Y41">
        <v>0</v>
      </c>
      <c r="Z41">
        <v>0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1</v>
      </c>
      <c r="AI41" t="str">
        <f>HYPERLINK("file:////Users/hendrikweichel/projects/ReMeDi/remedi/Tests/test_results/paperNLP4Climate/extraction_scope3_only/tables_pipe_1/found_one_deutsche_bank_EN_2022.pdf_Scope 3.xlsx", "Open eval excel")</f>
        <v>Open eval excel</v>
      </c>
      <c r="AJ41" t="s">
        <v>414</v>
      </c>
    </row>
    <row r="42" spans="1:36" x14ac:dyDescent="0.2">
      <c r="A42">
        <v>422</v>
      </c>
      <c r="B42" t="s">
        <v>75</v>
      </c>
      <c r="C42">
        <v>2023</v>
      </c>
      <c r="D42" t="s">
        <v>116</v>
      </c>
      <c r="E42" t="s">
        <v>118</v>
      </c>
      <c r="F42" t="s">
        <v>158</v>
      </c>
      <c r="G42">
        <v>83</v>
      </c>
      <c r="H42" t="s">
        <v>115</v>
      </c>
      <c r="I42">
        <v>64</v>
      </c>
      <c r="J42" t="s">
        <v>74</v>
      </c>
      <c r="K42" t="s">
        <v>221</v>
      </c>
      <c r="L42" t="s">
        <v>220</v>
      </c>
      <c r="M42" t="s">
        <v>157</v>
      </c>
      <c r="N42" t="s">
        <v>265</v>
      </c>
      <c r="O42" t="s">
        <v>265</v>
      </c>
      <c r="P42" t="s">
        <v>293</v>
      </c>
      <c r="Q42" t="s">
        <v>305</v>
      </c>
      <c r="R42" t="s">
        <v>331</v>
      </c>
      <c r="S42">
        <v>1</v>
      </c>
      <c r="T42" t="s">
        <v>373</v>
      </c>
      <c r="U42">
        <v>1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 t="str">
        <f>HYPERLINK("file:////Users/hendrikweichel/projects/ReMeDi/remedi/Tests/test_results/paperNLP4Climate/extraction_scope3_only/tables_pipe_1/found_one_deutsche_bank_EN_2023.pdf_Scope 3.xlsx", "Open eval excel")</f>
        <v>Open eval excel</v>
      </c>
      <c r="AJ42" t="s">
        <v>415</v>
      </c>
    </row>
    <row r="43" spans="1:36" x14ac:dyDescent="0.2">
      <c r="A43">
        <v>475</v>
      </c>
      <c r="B43" t="s">
        <v>76</v>
      </c>
      <c r="C43">
        <v>2023</v>
      </c>
      <c r="D43" t="s">
        <v>117</v>
      </c>
      <c r="E43" t="s">
        <v>118</v>
      </c>
      <c r="F43" t="s">
        <v>159</v>
      </c>
      <c r="G43">
        <v>117</v>
      </c>
      <c r="H43" t="s">
        <v>96</v>
      </c>
      <c r="I43">
        <v>125</v>
      </c>
      <c r="J43" t="s">
        <v>54</v>
      </c>
      <c r="K43" t="s">
        <v>222</v>
      </c>
      <c r="L43" t="s">
        <v>212</v>
      </c>
      <c r="M43" t="s">
        <v>138</v>
      </c>
      <c r="N43" t="s">
        <v>266</v>
      </c>
      <c r="O43" t="s">
        <v>268</v>
      </c>
      <c r="P43" t="s">
        <v>282</v>
      </c>
      <c r="Q43" t="s">
        <v>300</v>
      </c>
      <c r="R43" t="s">
        <v>332</v>
      </c>
      <c r="S43">
        <v>1</v>
      </c>
      <c r="T43" t="s">
        <v>374</v>
      </c>
      <c r="U43">
        <v>1</v>
      </c>
      <c r="V43">
        <v>1</v>
      </c>
      <c r="W43">
        <v>0</v>
      </c>
      <c r="X43">
        <v>1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 t="str">
        <f>HYPERLINK("file:////Users/hendrikweichel/projects/ReMeDi/remedi/Tests/test_results/paperNLP4Climate/extraction_scope3_only/tables_pipe_1/found_one_ubs_group_ag_EN_2023.pdf_Scope 3.xlsx", "Open eval excel")</f>
        <v>Open eval excel</v>
      </c>
      <c r="AJ43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workbookViewId="0"/>
  </sheetViews>
  <sheetFormatPr baseColWidth="10" defaultColWidth="8.83203125" defaultRowHeight="15" x14ac:dyDescent="0.2"/>
  <sheetData>
    <row r="1" spans="1:17" x14ac:dyDescent="0.2">
      <c r="A1" s="1"/>
      <c r="B1" s="2" t="s">
        <v>417</v>
      </c>
      <c r="C1" s="2"/>
      <c r="D1" s="2"/>
      <c r="E1" s="2"/>
      <c r="F1" s="2"/>
      <c r="G1" s="2"/>
      <c r="H1" s="2"/>
      <c r="I1" s="2"/>
      <c r="J1" s="2" t="s">
        <v>418</v>
      </c>
      <c r="K1" s="2"/>
      <c r="L1" s="2"/>
      <c r="M1" s="2"/>
      <c r="N1" s="2" t="s">
        <v>419</v>
      </c>
      <c r="O1" s="2"/>
      <c r="P1" s="2"/>
      <c r="Q1" s="2"/>
    </row>
    <row r="2" spans="1:17" x14ac:dyDescent="0.2">
      <c r="A2" s="1"/>
      <c r="B2" s="1" t="s">
        <v>420</v>
      </c>
      <c r="C2" s="1" t="s">
        <v>421</v>
      </c>
      <c r="D2" s="1" t="s">
        <v>422</v>
      </c>
      <c r="E2" s="1" t="s">
        <v>423</v>
      </c>
      <c r="F2" s="1" t="s">
        <v>424</v>
      </c>
      <c r="G2" s="1" t="s">
        <v>425</v>
      </c>
      <c r="H2" s="1" t="s">
        <v>426</v>
      </c>
      <c r="I2" s="1" t="s">
        <v>427</v>
      </c>
      <c r="J2" s="1" t="s">
        <v>420</v>
      </c>
      <c r="K2" s="1" t="s">
        <v>421</v>
      </c>
      <c r="L2" s="1" t="s">
        <v>424</v>
      </c>
      <c r="M2" s="1" t="s">
        <v>425</v>
      </c>
      <c r="N2" s="1" t="s">
        <v>420</v>
      </c>
      <c r="O2" s="1" t="s">
        <v>421</v>
      </c>
      <c r="P2" s="1" t="s">
        <v>424</v>
      </c>
      <c r="Q2" s="1" t="s">
        <v>425</v>
      </c>
    </row>
    <row r="4" spans="1:17" x14ac:dyDescent="0.2">
      <c r="A4" s="1">
        <v>0</v>
      </c>
      <c r="B4">
        <v>1</v>
      </c>
      <c r="C4">
        <v>0.90079365079365081</v>
      </c>
      <c r="D4">
        <v>0.93253968253968245</v>
      </c>
      <c r="E4">
        <v>1.214285714285714</v>
      </c>
      <c r="F4">
        <v>0</v>
      </c>
      <c r="G4">
        <v>0.80952380952380953</v>
      </c>
      <c r="H4">
        <v>7.1428571428571425E-2</v>
      </c>
      <c r="I4">
        <v>8.8276783477009152E-2</v>
      </c>
      <c r="J4">
        <v>1</v>
      </c>
      <c r="K4">
        <v>0.90079365079365081</v>
      </c>
      <c r="L4">
        <v>0</v>
      </c>
      <c r="M4">
        <v>0.80952380952380953</v>
      </c>
      <c r="N4">
        <v>1</v>
      </c>
      <c r="O4">
        <v>1</v>
      </c>
      <c r="P4">
        <v>0</v>
      </c>
      <c r="Q4">
        <v>0.80952380952380953</v>
      </c>
    </row>
  </sheetData>
  <mergeCells count="3">
    <mergeCell ref="B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Weichel, Hendrik</cp:lastModifiedBy>
  <dcterms:created xsi:type="dcterms:W3CDTF">2025-02-24T07:22:17Z</dcterms:created>
  <dcterms:modified xsi:type="dcterms:W3CDTF">2025-02-24T07:39:02Z</dcterms:modified>
</cp:coreProperties>
</file>